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pm-my.sharepoint.com/personal/p005372_staff_univpm_it/Documents/UNIVERSITA'/PUBBLICAZIONI/IN PROGRESS/2022 Sustainability - LCA Malte/Final editing/"/>
    </mc:Choice>
  </mc:AlternateContent>
  <xr:revisionPtr revIDLastSave="3" documentId="8_{33D59FA3-6C71-4DF5-AACD-D7CAF52EA2FE}" xr6:coauthVersionLast="47" xr6:coauthVersionMax="47" xr10:uidLastSave="{A7B4B839-48AF-4609-B05C-88575D15ECAA}"/>
  <bookViews>
    <workbookView xWindow="22932" yWindow="-108" windowWidth="30936" windowHeight="12576" tabRatio="778" xr2:uid="{93921E1D-5773-423F-BD26-8FE813B79D69}"/>
  </bookViews>
  <sheets>
    <sheet name="RIF2" sheetId="41" r:id="rId1"/>
    <sheet name="RIF2 (CED)" sheetId="42" r:id="rId2"/>
    <sheet name="RIF1" sheetId="18" r:id="rId3"/>
    <sheet name="RIF1 (CED)" sheetId="31" r:id="rId4"/>
    <sheet name="DELTA" sheetId="21" r:id="rId5"/>
    <sheet name="DELTA (CED)" sheetId="33" r:id="rId6"/>
    <sheet name="HP" sheetId="26" r:id="rId7"/>
    <sheet name="HP (CED)" sheetId="34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34" l="1"/>
  <c r="G342" i="21"/>
  <c r="G341" i="21"/>
  <c r="E342" i="21"/>
  <c r="E341" i="21"/>
  <c r="D342" i="21"/>
  <c r="D341" i="21"/>
  <c r="G295" i="18"/>
  <c r="E295" i="18"/>
  <c r="D295" i="18"/>
  <c r="G294" i="18"/>
  <c r="E294" i="18"/>
  <c r="D294" i="18"/>
  <c r="K345" i="26"/>
  <c r="M345" i="26" s="1"/>
  <c r="H345" i="26"/>
  <c r="J345" i="26" s="1"/>
  <c r="E345" i="26"/>
  <c r="G345" i="26" s="1"/>
  <c r="K344" i="26"/>
  <c r="H344" i="26"/>
  <c r="E344" i="26"/>
  <c r="D345" i="26"/>
  <c r="D344" i="26"/>
  <c r="AH58" i="34"/>
  <c r="AH80" i="34"/>
  <c r="AH81" i="34"/>
  <c r="AH82" i="34"/>
  <c r="AH83" i="34"/>
  <c r="AH84" i="34"/>
  <c r="AH79" i="34"/>
  <c r="AH102" i="34"/>
  <c r="AH103" i="34"/>
  <c r="AH104" i="34"/>
  <c r="AH105" i="34"/>
  <c r="AH106" i="34"/>
  <c r="AH101" i="34"/>
  <c r="AH126" i="34"/>
  <c r="AH127" i="34"/>
  <c r="AH128" i="34"/>
  <c r="AH129" i="34"/>
  <c r="AH130" i="34"/>
  <c r="AH125" i="34"/>
  <c r="K126" i="34"/>
  <c r="K127" i="34"/>
  <c r="K128" i="34"/>
  <c r="K129" i="34"/>
  <c r="K130" i="34"/>
  <c r="K125" i="34"/>
  <c r="K102" i="34"/>
  <c r="K103" i="34"/>
  <c r="K104" i="34"/>
  <c r="K105" i="34"/>
  <c r="K106" i="34"/>
  <c r="K101" i="34"/>
  <c r="K80" i="34"/>
  <c r="K81" i="34"/>
  <c r="K82" i="34"/>
  <c r="K83" i="34"/>
  <c r="K84" i="34"/>
  <c r="K79" i="34"/>
  <c r="AH59" i="34"/>
  <c r="AH60" i="34"/>
  <c r="AH61" i="34"/>
  <c r="AH62" i="34"/>
  <c r="AH63" i="34"/>
  <c r="AH39" i="34"/>
  <c r="AH40" i="34"/>
  <c r="AH41" i="34"/>
  <c r="AH42" i="34"/>
  <c r="AH43" i="34"/>
  <c r="AH38" i="34"/>
  <c r="K59" i="34"/>
  <c r="K60" i="34"/>
  <c r="K61" i="34"/>
  <c r="K62" i="34"/>
  <c r="K63" i="34"/>
  <c r="K58" i="34"/>
  <c r="K40" i="34"/>
  <c r="K41" i="34"/>
  <c r="K42" i="34"/>
  <c r="K43" i="34"/>
  <c r="K39" i="34"/>
  <c r="K38" i="34"/>
  <c r="BE28" i="34"/>
  <c r="BE29" i="34"/>
  <c r="BE30" i="34"/>
  <c r="BE31" i="34"/>
  <c r="BE32" i="34"/>
  <c r="BE27" i="34"/>
  <c r="G295" i="41"/>
  <c r="E295" i="41"/>
  <c r="D295" i="41"/>
  <c r="G294" i="41"/>
  <c r="E294" i="41"/>
  <c r="O127" i="42"/>
  <c r="O126" i="42"/>
  <c r="O125" i="42"/>
  <c r="D294" i="41"/>
  <c r="AF130" i="42"/>
  <c r="AE130" i="42"/>
  <c r="AB130" i="42"/>
  <c r="AA130" i="42"/>
  <c r="Z130" i="42"/>
  <c r="Y130" i="42"/>
  <c r="X130" i="42"/>
  <c r="W130" i="42"/>
  <c r="V130" i="42"/>
  <c r="U130" i="42"/>
  <c r="T130" i="42"/>
  <c r="O130" i="42"/>
  <c r="AF129" i="42"/>
  <c r="AE129" i="42"/>
  <c r="AB129" i="42"/>
  <c r="AA129" i="42"/>
  <c r="Z129" i="42"/>
  <c r="Y129" i="42"/>
  <c r="X129" i="42"/>
  <c r="W129" i="42"/>
  <c r="V129" i="42"/>
  <c r="U129" i="42"/>
  <c r="T129" i="42"/>
  <c r="O129" i="42"/>
  <c r="AF128" i="42"/>
  <c r="AE128" i="42"/>
  <c r="AB128" i="42"/>
  <c r="AA128" i="42"/>
  <c r="Z128" i="42"/>
  <c r="Y128" i="42"/>
  <c r="X128" i="42"/>
  <c r="W128" i="42"/>
  <c r="V128" i="42"/>
  <c r="AG128" i="42" s="1"/>
  <c r="U128" i="42"/>
  <c r="T128" i="42"/>
  <c r="O128" i="42"/>
  <c r="P128" i="42" s="1"/>
  <c r="AF127" i="42"/>
  <c r="AE127" i="42"/>
  <c r="AB127" i="42"/>
  <c r="AA127" i="42"/>
  <c r="Z127" i="42"/>
  <c r="Y127" i="42"/>
  <c r="X127" i="42"/>
  <c r="AG127" i="42" s="1"/>
  <c r="W127" i="42"/>
  <c r="V127" i="42"/>
  <c r="U127" i="42"/>
  <c r="T127" i="42"/>
  <c r="AF126" i="42"/>
  <c r="AE126" i="42"/>
  <c r="AB126" i="42"/>
  <c r="AA126" i="42"/>
  <c r="Z126" i="42"/>
  <c r="Y126" i="42"/>
  <c r="X126" i="42"/>
  <c r="W126" i="42"/>
  <c r="V126" i="42"/>
  <c r="U126" i="42"/>
  <c r="T126" i="42"/>
  <c r="AF125" i="42"/>
  <c r="AE125" i="42"/>
  <c r="AB125" i="42"/>
  <c r="AA125" i="42"/>
  <c r="Z125" i="42"/>
  <c r="Y125" i="42"/>
  <c r="X125" i="42"/>
  <c r="W125" i="42"/>
  <c r="V125" i="42"/>
  <c r="U125" i="42"/>
  <c r="T125" i="42"/>
  <c r="AI124" i="42"/>
  <c r="AH124" i="42"/>
  <c r="AG124" i="42"/>
  <c r="AF124" i="42"/>
  <c r="AE124" i="42"/>
  <c r="AD124" i="42"/>
  <c r="AC124" i="42"/>
  <c r="AB124" i="42"/>
  <c r="AA124" i="42"/>
  <c r="Z124" i="42"/>
  <c r="Y124" i="42"/>
  <c r="X124" i="42"/>
  <c r="W124" i="42"/>
  <c r="V124" i="42"/>
  <c r="U124" i="42"/>
  <c r="T124" i="42"/>
  <c r="U122" i="42"/>
  <c r="T122" i="42"/>
  <c r="AA121" i="42"/>
  <c r="Z121" i="42"/>
  <c r="U121" i="42"/>
  <c r="T121" i="42"/>
  <c r="Z120" i="42"/>
  <c r="U120" i="42"/>
  <c r="T120" i="42"/>
  <c r="AA119" i="42"/>
  <c r="Z119" i="42"/>
  <c r="U119" i="42"/>
  <c r="T119" i="42"/>
  <c r="AA118" i="42"/>
  <c r="Z118" i="42"/>
  <c r="U118" i="42"/>
  <c r="T118" i="42"/>
  <c r="AA117" i="42"/>
  <c r="Z117" i="42"/>
  <c r="U117" i="42"/>
  <c r="T117" i="42"/>
  <c r="AA116" i="42"/>
  <c r="Z116" i="42"/>
  <c r="U116" i="42"/>
  <c r="T116" i="42"/>
  <c r="AA115" i="42"/>
  <c r="Z115" i="42"/>
  <c r="U115" i="42"/>
  <c r="T115" i="42"/>
  <c r="AA114" i="42"/>
  <c r="Z114" i="42"/>
  <c r="U114" i="42"/>
  <c r="T114" i="42"/>
  <c r="U113" i="42"/>
  <c r="T113" i="42"/>
  <c r="AF108" i="42"/>
  <c r="AE108" i="42"/>
  <c r="AB108" i="42"/>
  <c r="AA108" i="42"/>
  <c r="Z108" i="42"/>
  <c r="Y108" i="42"/>
  <c r="X108" i="42"/>
  <c r="W108" i="42"/>
  <c r="V108" i="42"/>
  <c r="U108" i="42"/>
  <c r="T108" i="42"/>
  <c r="O108" i="42"/>
  <c r="AF107" i="42"/>
  <c r="AE107" i="42"/>
  <c r="AB107" i="42"/>
  <c r="AA107" i="42"/>
  <c r="Z107" i="42"/>
  <c r="Y107" i="42"/>
  <c r="X107" i="42"/>
  <c r="W107" i="42"/>
  <c r="V107" i="42"/>
  <c r="AG107" i="42" s="1"/>
  <c r="U107" i="42"/>
  <c r="T107" i="42"/>
  <c r="O107" i="42"/>
  <c r="AF106" i="42"/>
  <c r="AE106" i="42"/>
  <c r="AB106" i="42"/>
  <c r="AA106" i="42"/>
  <c r="Z106" i="42"/>
  <c r="Y106" i="42"/>
  <c r="X106" i="42"/>
  <c r="W106" i="42"/>
  <c r="V106" i="42"/>
  <c r="AG106" i="42" s="1"/>
  <c r="U106" i="42"/>
  <c r="T106" i="42"/>
  <c r="P106" i="42"/>
  <c r="O106" i="42"/>
  <c r="AF105" i="42"/>
  <c r="AE105" i="42"/>
  <c r="AB105" i="42"/>
  <c r="AA105" i="42"/>
  <c r="Z105" i="42"/>
  <c r="Y105" i="42"/>
  <c r="X105" i="42"/>
  <c r="W105" i="42"/>
  <c r="V105" i="42"/>
  <c r="U105" i="42"/>
  <c r="T105" i="42"/>
  <c r="O105" i="42"/>
  <c r="AF104" i="42"/>
  <c r="AE104" i="42"/>
  <c r="AB104" i="42"/>
  <c r="AA104" i="42"/>
  <c r="Z104" i="42"/>
  <c r="Y104" i="42"/>
  <c r="X104" i="42"/>
  <c r="W104" i="42"/>
  <c r="V104" i="42"/>
  <c r="AG104" i="42" s="1"/>
  <c r="U104" i="42"/>
  <c r="T104" i="42"/>
  <c r="O104" i="42"/>
  <c r="AF103" i="42"/>
  <c r="AE103" i="42"/>
  <c r="AB103" i="42"/>
  <c r="AA103" i="42"/>
  <c r="Z103" i="42"/>
  <c r="Y103" i="42"/>
  <c r="X103" i="42"/>
  <c r="W103" i="42"/>
  <c r="V103" i="42"/>
  <c r="AG103" i="42" s="1"/>
  <c r="U103" i="42"/>
  <c r="T103" i="42"/>
  <c r="P103" i="42"/>
  <c r="O103" i="42"/>
  <c r="AI102" i="42"/>
  <c r="AH102" i="42"/>
  <c r="AG102" i="42"/>
  <c r="AF102" i="42"/>
  <c r="AE102" i="42"/>
  <c r="AD102" i="42"/>
  <c r="AC102" i="42"/>
  <c r="AB102" i="42"/>
  <c r="AA102" i="42"/>
  <c r="Z102" i="42"/>
  <c r="Y102" i="42"/>
  <c r="X102" i="42"/>
  <c r="W102" i="42"/>
  <c r="V102" i="42"/>
  <c r="U102" i="42"/>
  <c r="T102" i="42"/>
  <c r="U101" i="42"/>
  <c r="T101" i="42"/>
  <c r="U100" i="42"/>
  <c r="T100" i="42"/>
  <c r="AA99" i="42"/>
  <c r="Z99" i="42"/>
  <c r="U99" i="42"/>
  <c r="T99" i="42"/>
  <c r="Z98" i="42"/>
  <c r="U98" i="42"/>
  <c r="T98" i="42"/>
  <c r="AA97" i="42"/>
  <c r="Z97" i="42"/>
  <c r="U97" i="42"/>
  <c r="T97" i="42"/>
  <c r="AA96" i="42"/>
  <c r="Z96" i="42"/>
  <c r="U96" i="42"/>
  <c r="T96" i="42"/>
  <c r="AA95" i="42"/>
  <c r="Z95" i="42"/>
  <c r="U95" i="42"/>
  <c r="T95" i="42"/>
  <c r="AA94" i="42"/>
  <c r="Z94" i="42"/>
  <c r="U94" i="42"/>
  <c r="T94" i="42"/>
  <c r="AA93" i="42"/>
  <c r="Z93" i="42"/>
  <c r="U93" i="42"/>
  <c r="T93" i="42"/>
  <c r="AA92" i="42"/>
  <c r="Z92" i="42"/>
  <c r="U92" i="42"/>
  <c r="T92" i="42"/>
  <c r="U91" i="42"/>
  <c r="T91" i="42"/>
  <c r="AF87" i="42"/>
  <c r="AE87" i="42"/>
  <c r="AB87" i="42"/>
  <c r="AA87" i="42"/>
  <c r="Z87" i="42"/>
  <c r="Y87" i="42"/>
  <c r="X87" i="42"/>
  <c r="W87" i="42"/>
  <c r="V87" i="42"/>
  <c r="AG87" i="42" s="1"/>
  <c r="U87" i="42"/>
  <c r="T87" i="42"/>
  <c r="O87" i="42"/>
  <c r="AF86" i="42"/>
  <c r="AE86" i="42"/>
  <c r="AB86" i="42"/>
  <c r="AA86" i="42"/>
  <c r="Z86" i="42"/>
  <c r="Y86" i="42"/>
  <c r="X86" i="42"/>
  <c r="W86" i="42"/>
  <c r="AG86" i="42" s="1"/>
  <c r="V86" i="42"/>
  <c r="U86" i="42"/>
  <c r="T86" i="42"/>
  <c r="O86" i="42"/>
  <c r="AF85" i="42"/>
  <c r="AE85" i="42"/>
  <c r="AB85" i="42"/>
  <c r="AA85" i="42"/>
  <c r="Z85" i="42"/>
  <c r="Y85" i="42"/>
  <c r="X85" i="42"/>
  <c r="W85" i="42"/>
  <c r="AG85" i="42" s="1"/>
  <c r="V85" i="42"/>
  <c r="U85" i="42"/>
  <c r="T85" i="42"/>
  <c r="O85" i="42"/>
  <c r="P85" i="42" s="1"/>
  <c r="AF84" i="42"/>
  <c r="AE84" i="42"/>
  <c r="AB84" i="42"/>
  <c r="AA84" i="42"/>
  <c r="Z84" i="42"/>
  <c r="Y84" i="42"/>
  <c r="X84" i="42"/>
  <c r="W84" i="42"/>
  <c r="AG84" i="42" s="1"/>
  <c r="V84" i="42"/>
  <c r="U84" i="42"/>
  <c r="T84" i="42"/>
  <c r="O84" i="42"/>
  <c r="AF83" i="42"/>
  <c r="AE83" i="42"/>
  <c r="AB83" i="42"/>
  <c r="AA83" i="42"/>
  <c r="Z83" i="42"/>
  <c r="Y83" i="42"/>
  <c r="X83" i="42"/>
  <c r="W83" i="42"/>
  <c r="V83" i="42"/>
  <c r="AG83" i="42" s="1"/>
  <c r="U83" i="42"/>
  <c r="T83" i="42"/>
  <c r="O83" i="42"/>
  <c r="AF82" i="42"/>
  <c r="AE82" i="42"/>
  <c r="AB82" i="42"/>
  <c r="AA82" i="42"/>
  <c r="Z82" i="42"/>
  <c r="Y82" i="42"/>
  <c r="X82" i="42"/>
  <c r="W82" i="42"/>
  <c r="V82" i="42"/>
  <c r="AG82" i="42" s="1"/>
  <c r="AH82" i="42" s="1"/>
  <c r="U82" i="42"/>
  <c r="T82" i="42"/>
  <c r="O82" i="42"/>
  <c r="P82" i="42" s="1"/>
  <c r="AI81" i="42"/>
  <c r="AH81" i="42"/>
  <c r="AG81" i="42"/>
  <c r="AF81" i="42"/>
  <c r="AE81" i="42"/>
  <c r="AD81" i="42"/>
  <c r="AC81" i="42"/>
  <c r="AB81" i="42"/>
  <c r="AA81" i="42"/>
  <c r="Z81" i="42"/>
  <c r="Y81" i="42"/>
  <c r="X81" i="42"/>
  <c r="W81" i="42"/>
  <c r="V81" i="42"/>
  <c r="U81" i="42"/>
  <c r="T81" i="42"/>
  <c r="AA80" i="42"/>
  <c r="Z80" i="42"/>
  <c r="AA79" i="42"/>
  <c r="Z79" i="42"/>
  <c r="U79" i="42"/>
  <c r="T79" i="42"/>
  <c r="AA78" i="42"/>
  <c r="Z78" i="42"/>
  <c r="U78" i="42"/>
  <c r="T78" i="42"/>
  <c r="Z77" i="42"/>
  <c r="U77" i="42"/>
  <c r="T77" i="42"/>
  <c r="AA76" i="42"/>
  <c r="Z76" i="42"/>
  <c r="U76" i="42"/>
  <c r="T76" i="42"/>
  <c r="AA75" i="42"/>
  <c r="Z75" i="42"/>
  <c r="U75" i="42"/>
  <c r="T75" i="42"/>
  <c r="AA74" i="42"/>
  <c r="Z74" i="42"/>
  <c r="U74" i="42"/>
  <c r="T74" i="42"/>
  <c r="AA73" i="42"/>
  <c r="Z73" i="42"/>
  <c r="U73" i="42"/>
  <c r="T73" i="42"/>
  <c r="AA72" i="42"/>
  <c r="Z72" i="42"/>
  <c r="U72" i="42"/>
  <c r="T72" i="42"/>
  <c r="AA71" i="42"/>
  <c r="Z71" i="42"/>
  <c r="U71" i="42"/>
  <c r="T71" i="42"/>
  <c r="AA70" i="42"/>
  <c r="Z70" i="42"/>
  <c r="U70" i="42"/>
  <c r="T70" i="42"/>
  <c r="AF66" i="42"/>
  <c r="AE66" i="42"/>
  <c r="AB66" i="42"/>
  <c r="AA66" i="42"/>
  <c r="Z66" i="42"/>
  <c r="Y66" i="42"/>
  <c r="X66" i="42"/>
  <c r="W66" i="42"/>
  <c r="AG66" i="42" s="1"/>
  <c r="V66" i="42"/>
  <c r="U66" i="42"/>
  <c r="T66" i="42"/>
  <c r="O66" i="42"/>
  <c r="AF65" i="42"/>
  <c r="AE65" i="42"/>
  <c r="AB65" i="42"/>
  <c r="AA65" i="42"/>
  <c r="Z65" i="42"/>
  <c r="Y65" i="42"/>
  <c r="X65" i="42"/>
  <c r="W65" i="42"/>
  <c r="V65" i="42"/>
  <c r="AG65" i="42" s="1"/>
  <c r="U65" i="42"/>
  <c r="T65" i="42"/>
  <c r="O65" i="42"/>
  <c r="AF64" i="42"/>
  <c r="AE64" i="42"/>
  <c r="AB64" i="42"/>
  <c r="AA64" i="42"/>
  <c r="Z64" i="42"/>
  <c r="Y64" i="42"/>
  <c r="X64" i="42"/>
  <c r="W64" i="42"/>
  <c r="V64" i="42"/>
  <c r="AG64" i="42" s="1"/>
  <c r="U64" i="42"/>
  <c r="T64" i="42"/>
  <c r="O64" i="42"/>
  <c r="P64" i="42" s="1"/>
  <c r="AF63" i="42"/>
  <c r="AE63" i="42"/>
  <c r="AB63" i="42"/>
  <c r="AA63" i="42"/>
  <c r="Z63" i="42"/>
  <c r="Y63" i="42"/>
  <c r="X63" i="42"/>
  <c r="W63" i="42"/>
  <c r="V63" i="42"/>
  <c r="AG63" i="42" s="1"/>
  <c r="U63" i="42"/>
  <c r="T63" i="42"/>
  <c r="O63" i="42"/>
  <c r="AF62" i="42"/>
  <c r="AE62" i="42"/>
  <c r="AB62" i="42"/>
  <c r="AA62" i="42"/>
  <c r="Z62" i="42"/>
  <c r="Y62" i="42"/>
  <c r="X62" i="42"/>
  <c r="W62" i="42"/>
  <c r="AG62" i="42" s="1"/>
  <c r="V62" i="42"/>
  <c r="U62" i="42"/>
  <c r="T62" i="42"/>
  <c r="O62" i="42"/>
  <c r="AF61" i="42"/>
  <c r="AE61" i="42"/>
  <c r="AB61" i="42"/>
  <c r="AA61" i="42"/>
  <c r="Z61" i="42"/>
  <c r="Y61" i="42"/>
  <c r="X61" i="42"/>
  <c r="W61" i="42"/>
  <c r="AG61" i="42" s="1"/>
  <c r="V61" i="42"/>
  <c r="U61" i="42"/>
  <c r="T61" i="42"/>
  <c r="P61" i="42"/>
  <c r="O61" i="42"/>
  <c r="AI60" i="42"/>
  <c r="AH60" i="42"/>
  <c r="AG60" i="42"/>
  <c r="AF60" i="42"/>
  <c r="AE60" i="42"/>
  <c r="AD60" i="42"/>
  <c r="AC60" i="42"/>
  <c r="AB60" i="42"/>
  <c r="AA60" i="42"/>
  <c r="Z60" i="42"/>
  <c r="Y60" i="42"/>
  <c r="X60" i="42"/>
  <c r="W60" i="42"/>
  <c r="V60" i="42"/>
  <c r="U60" i="42"/>
  <c r="T60" i="42"/>
  <c r="U58" i="42"/>
  <c r="T58" i="42"/>
  <c r="U57" i="42"/>
  <c r="T57" i="42"/>
  <c r="U56" i="42"/>
  <c r="T56" i="42"/>
  <c r="AA55" i="42"/>
  <c r="Z55" i="42"/>
  <c r="U55" i="42"/>
  <c r="T55" i="42"/>
  <c r="Z54" i="42"/>
  <c r="U54" i="42"/>
  <c r="T54" i="42"/>
  <c r="AA53" i="42"/>
  <c r="Z53" i="42"/>
  <c r="U53" i="42"/>
  <c r="T53" i="42"/>
  <c r="AA52" i="42"/>
  <c r="Z52" i="42"/>
  <c r="U52" i="42"/>
  <c r="T52" i="42"/>
  <c r="AA51" i="42"/>
  <c r="Z51" i="42"/>
  <c r="U51" i="42"/>
  <c r="T51" i="42"/>
  <c r="AA50" i="42"/>
  <c r="Z50" i="42"/>
  <c r="U50" i="42"/>
  <c r="T50" i="42"/>
  <c r="AA49" i="42"/>
  <c r="Z49" i="42"/>
  <c r="U49" i="42"/>
  <c r="T49" i="42"/>
  <c r="AA48" i="42"/>
  <c r="AF43" i="42"/>
  <c r="AE43" i="42"/>
  <c r="AB43" i="42"/>
  <c r="AA43" i="42"/>
  <c r="Z43" i="42"/>
  <c r="Y43" i="42"/>
  <c r="X43" i="42"/>
  <c r="W43" i="42"/>
  <c r="AG43" i="42" s="1"/>
  <c r="V43" i="42"/>
  <c r="U43" i="42"/>
  <c r="T43" i="42"/>
  <c r="O43" i="42"/>
  <c r="AF42" i="42"/>
  <c r="AE42" i="42"/>
  <c r="AB42" i="42"/>
  <c r="AA42" i="42"/>
  <c r="Z42" i="42"/>
  <c r="Y42" i="42"/>
  <c r="X42" i="42"/>
  <c r="W42" i="42"/>
  <c r="V42" i="42"/>
  <c r="AG42" i="42" s="1"/>
  <c r="U42" i="42"/>
  <c r="T42" i="42"/>
  <c r="O42" i="42"/>
  <c r="AF41" i="42"/>
  <c r="AE41" i="42"/>
  <c r="AB41" i="42"/>
  <c r="AA41" i="42"/>
  <c r="Z41" i="42"/>
  <c r="Y41" i="42"/>
  <c r="X41" i="42"/>
  <c r="W41" i="42"/>
  <c r="V41" i="42"/>
  <c r="AG41" i="42" s="1"/>
  <c r="AH41" i="42" s="1"/>
  <c r="U41" i="42"/>
  <c r="T41" i="42"/>
  <c r="O41" i="42"/>
  <c r="P41" i="42" s="1"/>
  <c r="AF40" i="42"/>
  <c r="AE40" i="42"/>
  <c r="AB40" i="42"/>
  <c r="AA40" i="42"/>
  <c r="Z40" i="42"/>
  <c r="Y40" i="42"/>
  <c r="X40" i="42"/>
  <c r="W40" i="42"/>
  <c r="V40" i="42"/>
  <c r="AG40" i="42" s="1"/>
  <c r="U40" i="42"/>
  <c r="T40" i="42"/>
  <c r="O40" i="42"/>
  <c r="AF39" i="42"/>
  <c r="AE39" i="42"/>
  <c r="AB39" i="42"/>
  <c r="AA39" i="42"/>
  <c r="Z39" i="42"/>
  <c r="Y39" i="42"/>
  <c r="X39" i="42"/>
  <c r="W39" i="42"/>
  <c r="AG39" i="42" s="1"/>
  <c r="V39" i="42"/>
  <c r="U39" i="42"/>
  <c r="T39" i="42"/>
  <c r="O39" i="42"/>
  <c r="AF38" i="42"/>
  <c r="AE38" i="42"/>
  <c r="AB38" i="42"/>
  <c r="AA38" i="42"/>
  <c r="Z38" i="42"/>
  <c r="Y38" i="42"/>
  <c r="X38" i="42"/>
  <c r="W38" i="42"/>
  <c r="AG38" i="42" s="1"/>
  <c r="V38" i="42"/>
  <c r="U38" i="42"/>
  <c r="T38" i="42"/>
  <c r="O38" i="42"/>
  <c r="P38" i="42" s="1"/>
  <c r="AI37" i="42"/>
  <c r="AH37" i="42"/>
  <c r="AG37" i="42"/>
  <c r="AF37" i="42"/>
  <c r="AE37" i="42"/>
  <c r="AD37" i="42"/>
  <c r="AC37" i="42"/>
  <c r="AB37" i="42"/>
  <c r="AA37" i="42"/>
  <c r="Z37" i="42"/>
  <c r="Y37" i="42"/>
  <c r="X37" i="42"/>
  <c r="W37" i="42"/>
  <c r="V37" i="42"/>
  <c r="U37" i="42"/>
  <c r="T37" i="42"/>
  <c r="AD24" i="42"/>
  <c r="AC24" i="42"/>
  <c r="AA24" i="42"/>
  <c r="W24" i="42"/>
  <c r="N24" i="42"/>
  <c r="M24" i="42"/>
  <c r="L24" i="42"/>
  <c r="K24" i="42"/>
  <c r="J24" i="42"/>
  <c r="I24" i="42"/>
  <c r="H24" i="42"/>
  <c r="G24" i="42"/>
  <c r="F24" i="42"/>
  <c r="E24" i="42"/>
  <c r="D24" i="42"/>
  <c r="AD23" i="42"/>
  <c r="AC23" i="42"/>
  <c r="N23" i="42"/>
  <c r="M23" i="42"/>
  <c r="L23" i="42"/>
  <c r="K23" i="42"/>
  <c r="J23" i="42"/>
  <c r="I23" i="42"/>
  <c r="H23" i="42"/>
  <c r="G23" i="42"/>
  <c r="F23" i="42"/>
  <c r="E23" i="42"/>
  <c r="D23" i="42"/>
  <c r="AF21" i="42"/>
  <c r="AE21" i="42"/>
  <c r="AE24" i="42" s="1"/>
  <c r="AB21" i="42"/>
  <c r="AA21" i="42"/>
  <c r="Z21" i="42"/>
  <c r="Y21" i="42"/>
  <c r="X21" i="42"/>
  <c r="W21" i="42"/>
  <c r="AG21" i="42" s="1"/>
  <c r="V21" i="42"/>
  <c r="U21" i="42"/>
  <c r="T21" i="42"/>
  <c r="O21" i="42"/>
  <c r="AF20" i="42"/>
  <c r="AE20" i="42"/>
  <c r="AB20" i="42"/>
  <c r="AA20" i="42"/>
  <c r="Z20" i="42"/>
  <c r="Y20" i="42"/>
  <c r="X20" i="42"/>
  <c r="W20" i="42"/>
  <c r="V20" i="42"/>
  <c r="AG20" i="42" s="1"/>
  <c r="U20" i="42"/>
  <c r="T20" i="42"/>
  <c r="O20" i="42"/>
  <c r="AF19" i="42"/>
  <c r="AF24" i="42" s="1"/>
  <c r="AE19" i="42"/>
  <c r="AB19" i="42"/>
  <c r="AB24" i="42" s="1"/>
  <c r="AA19" i="42"/>
  <c r="Z19" i="42"/>
  <c r="Z24" i="42" s="1"/>
  <c r="Y19" i="42"/>
  <c r="Y24" i="42" s="1"/>
  <c r="X19" i="42"/>
  <c r="X24" i="42" s="1"/>
  <c r="W19" i="42"/>
  <c r="V19" i="42"/>
  <c r="V24" i="42" s="1"/>
  <c r="U19" i="42"/>
  <c r="T19" i="42"/>
  <c r="O19" i="42"/>
  <c r="P19" i="42" s="1"/>
  <c r="AF18" i="42"/>
  <c r="AE18" i="42"/>
  <c r="AB18" i="42"/>
  <c r="AA18" i="42"/>
  <c r="Z18" i="42"/>
  <c r="Y18" i="42"/>
  <c r="X18" i="42"/>
  <c r="W18" i="42"/>
  <c r="V18" i="42"/>
  <c r="AG18" i="42" s="1"/>
  <c r="U18" i="42"/>
  <c r="T18" i="42"/>
  <c r="O18" i="42"/>
  <c r="AF17" i="42"/>
  <c r="AE17" i="42"/>
  <c r="AB17" i="42"/>
  <c r="AA17" i="42"/>
  <c r="AA23" i="42" s="1"/>
  <c r="Z17" i="42"/>
  <c r="Y17" i="42"/>
  <c r="X17" i="42"/>
  <c r="W17" i="42"/>
  <c r="W23" i="42" s="1"/>
  <c r="V17" i="42"/>
  <c r="U17" i="42"/>
  <c r="T17" i="42"/>
  <c r="O17" i="42"/>
  <c r="AF16" i="42"/>
  <c r="AF23" i="42" s="1"/>
  <c r="AE16" i="42"/>
  <c r="AE23" i="42" s="1"/>
  <c r="AB16" i="42"/>
  <c r="AB23" i="42" s="1"/>
  <c r="AA16" i="42"/>
  <c r="Z16" i="42"/>
  <c r="Z23" i="42" s="1"/>
  <c r="Y16" i="42"/>
  <c r="Y23" i="42" s="1"/>
  <c r="X16" i="42"/>
  <c r="X23" i="42" s="1"/>
  <c r="W16" i="42"/>
  <c r="AG16" i="42" s="1"/>
  <c r="V16" i="42"/>
  <c r="V23" i="42" s="1"/>
  <c r="U16" i="42"/>
  <c r="T16" i="42"/>
  <c r="O16" i="42"/>
  <c r="O23" i="42" s="1"/>
  <c r="AI15" i="42"/>
  <c r="AH15" i="42"/>
  <c r="AG15" i="42"/>
  <c r="AF15" i="42"/>
  <c r="AE15" i="42"/>
  <c r="AD15" i="42"/>
  <c r="AC15" i="42"/>
  <c r="AB15" i="42"/>
  <c r="AA15" i="42"/>
  <c r="Z15" i="42"/>
  <c r="Y15" i="42"/>
  <c r="X15" i="42"/>
  <c r="W15" i="42"/>
  <c r="V15" i="42"/>
  <c r="U15" i="42"/>
  <c r="T15" i="42"/>
  <c r="U13" i="42"/>
  <c r="T13" i="42"/>
  <c r="U12" i="42"/>
  <c r="T12" i="42"/>
  <c r="U11" i="42"/>
  <c r="T11" i="42"/>
  <c r="AA10" i="42"/>
  <c r="Z10" i="42"/>
  <c r="U10" i="42"/>
  <c r="T10" i="42"/>
  <c r="Z9" i="42"/>
  <c r="U9" i="42"/>
  <c r="T9" i="42"/>
  <c r="AA8" i="42"/>
  <c r="Z8" i="42"/>
  <c r="U8" i="42"/>
  <c r="T8" i="42"/>
  <c r="AA7" i="42"/>
  <c r="Z7" i="42"/>
  <c r="U7" i="42"/>
  <c r="T7" i="42"/>
  <c r="AA6" i="42"/>
  <c r="Z6" i="42"/>
  <c r="U6" i="42"/>
  <c r="T6" i="42"/>
  <c r="AA5" i="42"/>
  <c r="Z5" i="42"/>
  <c r="U5" i="42"/>
  <c r="T5" i="42"/>
  <c r="AA4" i="42"/>
  <c r="Z4" i="42"/>
  <c r="U4" i="42"/>
  <c r="T4" i="42"/>
  <c r="G267" i="18"/>
  <c r="G268" i="18"/>
  <c r="G269" i="18"/>
  <c r="G270" i="18"/>
  <c r="G271" i="18"/>
  <c r="G272" i="18"/>
  <c r="G273" i="18"/>
  <c r="G274" i="18"/>
  <c r="G275" i="18"/>
  <c r="G276" i="18"/>
  <c r="G277" i="18"/>
  <c r="G278" i="18"/>
  <c r="G279" i="18"/>
  <c r="G280" i="18"/>
  <c r="G281" i="18"/>
  <c r="G282" i="18"/>
  <c r="G283" i="18"/>
  <c r="G284" i="18"/>
  <c r="G285" i="18"/>
  <c r="G286" i="18"/>
  <c r="G287" i="18"/>
  <c r="G288" i="18"/>
  <c r="G289" i="18"/>
  <c r="G290" i="18"/>
  <c r="G291" i="18"/>
  <c r="G292" i="18"/>
  <c r="G293" i="18"/>
  <c r="G266" i="18"/>
  <c r="E267" i="18"/>
  <c r="E268" i="18"/>
  <c r="E269" i="18"/>
  <c r="E270" i="18"/>
  <c r="E271" i="18"/>
  <c r="E272" i="18"/>
  <c r="E273" i="18"/>
  <c r="E274" i="18"/>
  <c r="E275" i="18"/>
  <c r="E276" i="18"/>
  <c r="E277" i="18"/>
  <c r="E278" i="18"/>
  <c r="E279" i="18"/>
  <c r="E280" i="18"/>
  <c r="E281" i="18"/>
  <c r="E282" i="18"/>
  <c r="E283" i="18"/>
  <c r="E284" i="18"/>
  <c r="E285" i="18"/>
  <c r="E286" i="18"/>
  <c r="E287" i="18"/>
  <c r="E288" i="18"/>
  <c r="E289" i="18"/>
  <c r="E290" i="18"/>
  <c r="E291" i="18"/>
  <c r="E292" i="18"/>
  <c r="E293" i="18"/>
  <c r="E266" i="18"/>
  <c r="D267" i="18"/>
  <c r="D268" i="18"/>
  <c r="D269" i="18"/>
  <c r="D270" i="18"/>
  <c r="D271" i="18"/>
  <c r="D272" i="18"/>
  <c r="D273" i="18"/>
  <c r="D274" i="18"/>
  <c r="D275" i="18"/>
  <c r="D276" i="18"/>
  <c r="D277" i="18"/>
  <c r="D278" i="18"/>
  <c r="D279" i="18"/>
  <c r="D280" i="18"/>
  <c r="D281" i="18"/>
  <c r="D282" i="18"/>
  <c r="D283" i="18"/>
  <c r="D284" i="18"/>
  <c r="D285" i="18"/>
  <c r="D286" i="18"/>
  <c r="D287" i="18"/>
  <c r="D288" i="18"/>
  <c r="D289" i="18"/>
  <c r="D290" i="18"/>
  <c r="D291" i="18"/>
  <c r="D292" i="18"/>
  <c r="D293" i="18"/>
  <c r="D266" i="18"/>
  <c r="H267" i="18"/>
  <c r="I267" i="18" s="1"/>
  <c r="F267" i="18"/>
  <c r="F268" i="18" s="1"/>
  <c r="F269" i="18" s="1"/>
  <c r="F270" i="18" s="1"/>
  <c r="F271" i="18" s="1"/>
  <c r="F272" i="18" s="1"/>
  <c r="F273" i="18" s="1"/>
  <c r="F274" i="18" s="1"/>
  <c r="F275" i="18" s="1"/>
  <c r="F276" i="18" s="1"/>
  <c r="F277" i="18" s="1"/>
  <c r="F278" i="18" s="1"/>
  <c r="F279" i="18" s="1"/>
  <c r="F280" i="18" s="1"/>
  <c r="F281" i="18" s="1"/>
  <c r="F282" i="18" s="1"/>
  <c r="F283" i="18" s="1"/>
  <c r="F284" i="18" s="1"/>
  <c r="F285" i="18" s="1"/>
  <c r="F286" i="18" s="1"/>
  <c r="F287" i="18" s="1"/>
  <c r="F288" i="18" s="1"/>
  <c r="F289" i="18" s="1"/>
  <c r="F290" i="18" s="1"/>
  <c r="F291" i="18" s="1"/>
  <c r="F292" i="18" s="1"/>
  <c r="F293" i="18" s="1"/>
  <c r="F294" i="18" s="1"/>
  <c r="F295" i="18" s="1"/>
  <c r="I266" i="18"/>
  <c r="I313" i="21"/>
  <c r="F314" i="21"/>
  <c r="G314" i="21"/>
  <c r="G315" i="21"/>
  <c r="G316" i="21"/>
  <c r="G317" i="21"/>
  <c r="G318" i="21"/>
  <c r="G319" i="21"/>
  <c r="G320" i="21"/>
  <c r="G321" i="21"/>
  <c r="G322" i="21"/>
  <c r="G323" i="21"/>
  <c r="G324" i="21"/>
  <c r="G325" i="21"/>
  <c r="G326" i="21"/>
  <c r="G327" i="21"/>
  <c r="G328" i="21"/>
  <c r="G329" i="21"/>
  <c r="G330" i="21"/>
  <c r="G331" i="21"/>
  <c r="G332" i="21"/>
  <c r="G333" i="21"/>
  <c r="G334" i="21"/>
  <c r="G335" i="21"/>
  <c r="G336" i="21"/>
  <c r="G337" i="21"/>
  <c r="G338" i="21"/>
  <c r="G339" i="21"/>
  <c r="G340" i="21"/>
  <c r="G313" i="21"/>
  <c r="E314" i="21"/>
  <c r="E315" i="21"/>
  <c r="E316" i="21"/>
  <c r="E317" i="21"/>
  <c r="E318" i="21"/>
  <c r="E319" i="21"/>
  <c r="E320" i="21"/>
  <c r="E321" i="21"/>
  <c r="E322" i="21"/>
  <c r="E323" i="21"/>
  <c r="E324" i="21"/>
  <c r="E325" i="21"/>
  <c r="E326" i="21"/>
  <c r="E327" i="21"/>
  <c r="E328" i="21"/>
  <c r="E329" i="21"/>
  <c r="E330" i="21"/>
  <c r="E331" i="21"/>
  <c r="E332" i="21"/>
  <c r="E333" i="21"/>
  <c r="E334" i="21"/>
  <c r="E335" i="21"/>
  <c r="E336" i="21"/>
  <c r="E337" i="21"/>
  <c r="E338" i="21"/>
  <c r="E339" i="21"/>
  <c r="E340" i="21"/>
  <c r="E313" i="21"/>
  <c r="D314" i="21"/>
  <c r="D315" i="21"/>
  <c r="D316" i="21"/>
  <c r="D317" i="21"/>
  <c r="D318" i="21"/>
  <c r="D319" i="21"/>
  <c r="D320" i="21"/>
  <c r="D321" i="21"/>
  <c r="D322" i="21"/>
  <c r="D323" i="21"/>
  <c r="D324" i="21"/>
  <c r="D325" i="21"/>
  <c r="D326" i="21"/>
  <c r="D327" i="21"/>
  <c r="D328" i="21"/>
  <c r="D329" i="21"/>
  <c r="D330" i="21"/>
  <c r="D331" i="21"/>
  <c r="D332" i="21"/>
  <c r="D333" i="21"/>
  <c r="D334" i="21"/>
  <c r="D335" i="21"/>
  <c r="D336" i="21"/>
  <c r="D337" i="21"/>
  <c r="D338" i="21"/>
  <c r="D339" i="21"/>
  <c r="D340" i="21"/>
  <c r="D313" i="21"/>
  <c r="H314" i="21"/>
  <c r="H315" i="21" s="1"/>
  <c r="H316" i="21" s="1"/>
  <c r="H317" i="21" s="1"/>
  <c r="H318" i="21" s="1"/>
  <c r="H319" i="21" s="1"/>
  <c r="H320" i="21" s="1"/>
  <c r="H321" i="21" s="1"/>
  <c r="H322" i="21" s="1"/>
  <c r="H323" i="21" s="1"/>
  <c r="H324" i="21" s="1"/>
  <c r="H325" i="21" s="1"/>
  <c r="H326" i="21" s="1"/>
  <c r="H327" i="21" s="1"/>
  <c r="H328" i="21" s="1"/>
  <c r="H329" i="21" s="1"/>
  <c r="H330" i="21" s="1"/>
  <c r="H331" i="21" s="1"/>
  <c r="H332" i="21" s="1"/>
  <c r="H333" i="21" s="1"/>
  <c r="H334" i="21" s="1"/>
  <c r="H335" i="21" s="1"/>
  <c r="H336" i="21" s="1"/>
  <c r="H337" i="21" s="1"/>
  <c r="H338" i="21" s="1"/>
  <c r="H339" i="21" s="1"/>
  <c r="H340" i="21" s="1"/>
  <c r="H341" i="21" s="1"/>
  <c r="H342" i="21" s="1"/>
  <c r="G267" i="41"/>
  <c r="G268" i="41"/>
  <c r="G269" i="41"/>
  <c r="G270" i="41"/>
  <c r="G271" i="41"/>
  <c r="G272" i="41"/>
  <c r="G273" i="41"/>
  <c r="G274" i="41"/>
  <c r="G275" i="41"/>
  <c r="G276" i="41"/>
  <c r="G277" i="41"/>
  <c r="G278" i="41"/>
  <c r="G279" i="41"/>
  <c r="G280" i="41"/>
  <c r="G281" i="41"/>
  <c r="G282" i="41"/>
  <c r="G283" i="41"/>
  <c r="G284" i="41"/>
  <c r="G285" i="41"/>
  <c r="G286" i="41"/>
  <c r="G287" i="41"/>
  <c r="G288" i="41"/>
  <c r="G289" i="41"/>
  <c r="G290" i="41"/>
  <c r="G291" i="41"/>
  <c r="G292" i="41"/>
  <c r="G293" i="41"/>
  <c r="G266" i="41"/>
  <c r="E267" i="41"/>
  <c r="E268" i="41"/>
  <c r="E269" i="41"/>
  <c r="E270" i="41"/>
  <c r="E271" i="41"/>
  <c r="E272" i="41"/>
  <c r="E273" i="41"/>
  <c r="E274" i="41"/>
  <c r="E275" i="41"/>
  <c r="E276" i="41"/>
  <c r="E277" i="41"/>
  <c r="E278" i="41"/>
  <c r="E279" i="41"/>
  <c r="E280" i="41"/>
  <c r="E281" i="41"/>
  <c r="E282" i="41"/>
  <c r="E283" i="41"/>
  <c r="E284" i="41"/>
  <c r="E285" i="41"/>
  <c r="E286" i="41"/>
  <c r="E287" i="41"/>
  <c r="E288" i="41"/>
  <c r="E289" i="41"/>
  <c r="E290" i="41"/>
  <c r="E291" i="41"/>
  <c r="E292" i="41"/>
  <c r="E293" i="41"/>
  <c r="E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66" i="41"/>
  <c r="H267" i="41"/>
  <c r="H268" i="41" s="1"/>
  <c r="H269" i="41" s="1"/>
  <c r="H270" i="41" s="1"/>
  <c r="H271" i="41" s="1"/>
  <c r="H272" i="41" s="1"/>
  <c r="F267" i="41"/>
  <c r="I267" i="41" s="1"/>
  <c r="V258" i="41"/>
  <c r="AD258" i="41" s="1"/>
  <c r="O258" i="41"/>
  <c r="V257" i="41"/>
  <c r="AD257" i="41" s="1"/>
  <c r="O257" i="41"/>
  <c r="V256" i="41"/>
  <c r="AD256" i="41" s="1"/>
  <c r="O256" i="41"/>
  <c r="V255" i="41"/>
  <c r="AD255" i="41" s="1"/>
  <c r="O255" i="41"/>
  <c r="V254" i="41"/>
  <c r="AD254" i="41" s="1"/>
  <c r="O254" i="41"/>
  <c r="AD253" i="41"/>
  <c r="V253" i="41"/>
  <c r="O253" i="41"/>
  <c r="V252" i="41"/>
  <c r="AD252" i="41" s="1"/>
  <c r="O252" i="41"/>
  <c r="V251" i="41"/>
  <c r="AD251" i="41" s="1"/>
  <c r="O251" i="41"/>
  <c r="V250" i="41"/>
  <c r="AD250" i="41" s="1"/>
  <c r="O250" i="41"/>
  <c r="V249" i="41"/>
  <c r="AD249" i="41" s="1"/>
  <c r="O249" i="41"/>
  <c r="V248" i="41"/>
  <c r="AD248" i="41" s="1"/>
  <c r="O248" i="41"/>
  <c r="V247" i="41"/>
  <c r="AD247" i="41" s="1"/>
  <c r="O247" i="41"/>
  <c r="V246" i="41"/>
  <c r="AD246" i="41" s="1"/>
  <c r="O246" i="41"/>
  <c r="AD245" i="41"/>
  <c r="V245" i="41"/>
  <c r="O245" i="41"/>
  <c r="V244" i="41"/>
  <c r="AD244" i="41" s="1"/>
  <c r="O244" i="41"/>
  <c r="V243" i="41"/>
  <c r="AD243" i="41" s="1"/>
  <c r="O243" i="41"/>
  <c r="V242" i="41"/>
  <c r="AD242" i="41" s="1"/>
  <c r="O242" i="41"/>
  <c r="V241" i="41"/>
  <c r="AD241" i="41" s="1"/>
  <c r="O241" i="41"/>
  <c r="V240" i="41"/>
  <c r="AD240" i="41" s="1"/>
  <c r="O240" i="41"/>
  <c r="V239" i="41"/>
  <c r="AD239" i="41" s="1"/>
  <c r="O239" i="41"/>
  <c r="AD238" i="41"/>
  <c r="V238" i="41"/>
  <c r="O238" i="41"/>
  <c r="V237" i="41"/>
  <c r="AD237" i="41" s="1"/>
  <c r="O237" i="41"/>
  <c r="V236" i="41"/>
  <c r="AD236" i="41" s="1"/>
  <c r="O236" i="41"/>
  <c r="V235" i="41"/>
  <c r="AD235" i="41" s="1"/>
  <c r="O235" i="41"/>
  <c r="AD234" i="41"/>
  <c r="V234" i="41"/>
  <c r="O234" i="41"/>
  <c r="V233" i="41"/>
  <c r="AD233" i="41" s="1"/>
  <c r="O233" i="41"/>
  <c r="V232" i="41"/>
  <c r="AD232" i="41" s="1"/>
  <c r="O232" i="41"/>
  <c r="V231" i="41"/>
  <c r="AD231" i="41" s="1"/>
  <c r="O231" i="41"/>
  <c r="AD215" i="41"/>
  <c r="V215" i="41"/>
  <c r="O215" i="41"/>
  <c r="V214" i="41"/>
  <c r="AD214" i="41" s="1"/>
  <c r="O214" i="41"/>
  <c r="V213" i="41"/>
  <c r="AD213" i="41" s="1"/>
  <c r="O213" i="41"/>
  <c r="V212" i="41"/>
  <c r="AD212" i="41" s="1"/>
  <c r="O212" i="41"/>
  <c r="V211" i="41"/>
  <c r="AD211" i="41" s="1"/>
  <c r="O211" i="41"/>
  <c r="AD210" i="41"/>
  <c r="V210" i="41"/>
  <c r="O210" i="41"/>
  <c r="V209" i="41"/>
  <c r="AD209" i="41" s="1"/>
  <c r="O209" i="41"/>
  <c r="V208" i="41"/>
  <c r="AD208" i="41" s="1"/>
  <c r="O208" i="41"/>
  <c r="V207" i="41"/>
  <c r="AD207" i="41" s="1"/>
  <c r="O207" i="41"/>
  <c r="V206" i="41"/>
  <c r="AD206" i="41" s="1"/>
  <c r="O206" i="41"/>
  <c r="V205" i="41"/>
  <c r="AD205" i="41" s="1"/>
  <c r="O205" i="41"/>
  <c r="V204" i="41"/>
  <c r="AD204" i="41" s="1"/>
  <c r="O204" i="41"/>
  <c r="AD203" i="41"/>
  <c r="V203" i="41"/>
  <c r="O203" i="41"/>
  <c r="V202" i="41"/>
  <c r="AD202" i="41" s="1"/>
  <c r="O202" i="41"/>
  <c r="V201" i="41"/>
  <c r="AD201" i="41" s="1"/>
  <c r="O201" i="41"/>
  <c r="V200" i="41"/>
  <c r="AD200" i="41" s="1"/>
  <c r="O200" i="41"/>
  <c r="AD199" i="41"/>
  <c r="V199" i="41"/>
  <c r="O199" i="41"/>
  <c r="V198" i="41"/>
  <c r="AD198" i="41" s="1"/>
  <c r="O198" i="41"/>
  <c r="V197" i="41"/>
  <c r="AD197" i="41" s="1"/>
  <c r="O197" i="41"/>
  <c r="V196" i="41"/>
  <c r="AD196" i="41" s="1"/>
  <c r="O196" i="41"/>
  <c r="AD195" i="41"/>
  <c r="V195" i="41"/>
  <c r="O195" i="41"/>
  <c r="V194" i="41"/>
  <c r="AD194" i="41" s="1"/>
  <c r="O194" i="41"/>
  <c r="V193" i="41"/>
  <c r="AD193" i="41" s="1"/>
  <c r="O193" i="41"/>
  <c r="V192" i="41"/>
  <c r="AD192" i="41" s="1"/>
  <c r="O192" i="41"/>
  <c r="V191" i="41"/>
  <c r="AD191" i="41" s="1"/>
  <c r="O191" i="41"/>
  <c r="AD190" i="41"/>
  <c r="V190" i="41"/>
  <c r="O190" i="41"/>
  <c r="V189" i="41"/>
  <c r="AD189" i="41" s="1"/>
  <c r="O189" i="41"/>
  <c r="V188" i="41"/>
  <c r="AD188" i="41" s="1"/>
  <c r="O188" i="41"/>
  <c r="V172" i="41"/>
  <c r="AD172" i="41" s="1"/>
  <c r="O172" i="41"/>
  <c r="V171" i="41"/>
  <c r="AD171" i="41" s="1"/>
  <c r="O171" i="41"/>
  <c r="V170" i="41"/>
  <c r="AD170" i="41" s="1"/>
  <c r="O170" i="41"/>
  <c r="V169" i="41"/>
  <c r="AD169" i="41" s="1"/>
  <c r="O169" i="41"/>
  <c r="V168" i="41"/>
  <c r="AD168" i="41" s="1"/>
  <c r="O168" i="41"/>
  <c r="AD167" i="41"/>
  <c r="V167" i="41"/>
  <c r="O167" i="41"/>
  <c r="V166" i="41"/>
  <c r="AD166" i="41" s="1"/>
  <c r="O166" i="41"/>
  <c r="V165" i="41"/>
  <c r="AD165" i="41" s="1"/>
  <c r="O165" i="41"/>
  <c r="V164" i="41"/>
  <c r="AD164" i="41" s="1"/>
  <c r="O164" i="41"/>
  <c r="V163" i="41"/>
  <c r="AD163" i="41" s="1"/>
  <c r="O163" i="41"/>
  <c r="V162" i="41"/>
  <c r="AD162" i="41" s="1"/>
  <c r="O162" i="41"/>
  <c r="V161" i="41"/>
  <c r="AD161" i="41" s="1"/>
  <c r="O161" i="41"/>
  <c r="V160" i="41"/>
  <c r="AD160" i="41" s="1"/>
  <c r="O160" i="41"/>
  <c r="AD159" i="41"/>
  <c r="V159" i="41"/>
  <c r="O159" i="41"/>
  <c r="V158" i="41"/>
  <c r="AD158" i="41" s="1"/>
  <c r="O158" i="41"/>
  <c r="V157" i="41"/>
  <c r="AD157" i="41" s="1"/>
  <c r="O157" i="41"/>
  <c r="V156" i="41"/>
  <c r="AD156" i="41" s="1"/>
  <c r="O156" i="41"/>
  <c r="V155" i="41"/>
  <c r="AD155" i="41" s="1"/>
  <c r="O155" i="41"/>
  <c r="V154" i="41"/>
  <c r="AD154" i="41" s="1"/>
  <c r="O154" i="41"/>
  <c r="V153" i="41"/>
  <c r="AD153" i="41" s="1"/>
  <c r="O153" i="41"/>
  <c r="V152" i="41"/>
  <c r="AD152" i="41" s="1"/>
  <c r="O152" i="41"/>
  <c r="AD151" i="41"/>
  <c r="V151" i="41"/>
  <c r="O151" i="41"/>
  <c r="V150" i="41"/>
  <c r="AD150" i="41" s="1"/>
  <c r="O150" i="41"/>
  <c r="V149" i="41"/>
  <c r="AD149" i="41" s="1"/>
  <c r="O149" i="41"/>
  <c r="V148" i="41"/>
  <c r="AD148" i="41" s="1"/>
  <c r="O148" i="41"/>
  <c r="V147" i="41"/>
  <c r="AD147" i="41" s="1"/>
  <c r="O147" i="41"/>
  <c r="V146" i="41"/>
  <c r="AD146" i="41" s="1"/>
  <c r="O146" i="41"/>
  <c r="V145" i="41"/>
  <c r="AD145" i="41" s="1"/>
  <c r="O145" i="41"/>
  <c r="AD129" i="41"/>
  <c r="O129" i="41"/>
  <c r="AD128" i="41"/>
  <c r="O128" i="41"/>
  <c r="AD127" i="41"/>
  <c r="O127" i="41"/>
  <c r="AD126" i="41"/>
  <c r="O126" i="41"/>
  <c r="AD125" i="41"/>
  <c r="O125" i="41"/>
  <c r="AD124" i="41"/>
  <c r="O124" i="41"/>
  <c r="AD123" i="41"/>
  <c r="O123" i="41"/>
  <c r="AD122" i="41"/>
  <c r="O122" i="41"/>
  <c r="AD121" i="41"/>
  <c r="O121" i="41"/>
  <c r="AD120" i="41"/>
  <c r="O120" i="41"/>
  <c r="AD119" i="41"/>
  <c r="O119" i="41"/>
  <c r="AD118" i="41"/>
  <c r="O118" i="41"/>
  <c r="AD117" i="41"/>
  <c r="O117" i="41"/>
  <c r="AD116" i="41"/>
  <c r="O116" i="41"/>
  <c r="AD115" i="41"/>
  <c r="O115" i="41"/>
  <c r="AD114" i="41"/>
  <c r="O114" i="41"/>
  <c r="AD113" i="41"/>
  <c r="O113" i="41"/>
  <c r="AD112" i="41"/>
  <c r="O112" i="41"/>
  <c r="AD111" i="41"/>
  <c r="O111" i="41"/>
  <c r="AD110" i="41"/>
  <c r="O110" i="41"/>
  <c r="AD109" i="41"/>
  <c r="O109" i="41"/>
  <c r="AD108" i="41"/>
  <c r="O108" i="41"/>
  <c r="AD107" i="41"/>
  <c r="O107" i="41"/>
  <c r="AD106" i="41"/>
  <c r="O106" i="41"/>
  <c r="AD105" i="41"/>
  <c r="O105" i="41"/>
  <c r="AD104" i="41"/>
  <c r="O104" i="41"/>
  <c r="AD103" i="41"/>
  <c r="O103" i="41"/>
  <c r="AD102" i="41"/>
  <c r="O102" i="41"/>
  <c r="AD86" i="41"/>
  <c r="O86" i="41"/>
  <c r="AD85" i="41"/>
  <c r="O85" i="41"/>
  <c r="AD84" i="41"/>
  <c r="O84" i="41"/>
  <c r="AD83" i="41"/>
  <c r="O83" i="41"/>
  <c r="AD82" i="41"/>
  <c r="O82" i="41"/>
  <c r="AD81" i="41"/>
  <c r="O81" i="41"/>
  <c r="AD80" i="41"/>
  <c r="O80" i="41"/>
  <c r="AD79" i="41"/>
  <c r="O79" i="41"/>
  <c r="AD78" i="41"/>
  <c r="O78" i="41"/>
  <c r="AD77" i="41"/>
  <c r="O77" i="41"/>
  <c r="AD76" i="41"/>
  <c r="O76" i="41"/>
  <c r="AD75" i="41"/>
  <c r="O75" i="41"/>
  <c r="AD74" i="41"/>
  <c r="O74" i="41"/>
  <c r="AD73" i="41"/>
  <c r="O73" i="41"/>
  <c r="AD72" i="41"/>
  <c r="O72" i="41"/>
  <c r="AD71" i="41"/>
  <c r="O71" i="41"/>
  <c r="AD70" i="41"/>
  <c r="O70" i="41"/>
  <c r="AD69" i="41"/>
  <c r="O69" i="41"/>
  <c r="AD68" i="41"/>
  <c r="O68" i="41"/>
  <c r="AD67" i="41"/>
  <c r="O67" i="41"/>
  <c r="AD66" i="41"/>
  <c r="O66" i="41"/>
  <c r="AD65" i="41"/>
  <c r="O65" i="41"/>
  <c r="AD64" i="41"/>
  <c r="O64" i="41"/>
  <c r="AD63" i="41"/>
  <c r="O63" i="41"/>
  <c r="AD62" i="41"/>
  <c r="O62" i="41"/>
  <c r="AD61" i="41"/>
  <c r="O61" i="41"/>
  <c r="AD60" i="41"/>
  <c r="O60" i="41"/>
  <c r="AD59" i="41"/>
  <c r="O59" i="41"/>
  <c r="AD43" i="41"/>
  <c r="O43" i="41"/>
  <c r="AD42" i="41"/>
  <c r="O42" i="41"/>
  <c r="AD41" i="41"/>
  <c r="O41" i="41"/>
  <c r="AD40" i="41"/>
  <c r="O40" i="41"/>
  <c r="AD39" i="41"/>
  <c r="O39" i="41"/>
  <c r="AD38" i="41"/>
  <c r="O38" i="41"/>
  <c r="AD37" i="41"/>
  <c r="O37" i="41"/>
  <c r="AD36" i="41"/>
  <c r="O36" i="41"/>
  <c r="AD35" i="41"/>
  <c r="O35" i="41"/>
  <c r="AD34" i="41"/>
  <c r="O34" i="41"/>
  <c r="AD33" i="41"/>
  <c r="O33" i="41"/>
  <c r="AD32" i="41"/>
  <c r="O32" i="41"/>
  <c r="AD31" i="41"/>
  <c r="O31" i="41"/>
  <c r="AD30" i="41"/>
  <c r="O30" i="41"/>
  <c r="AD29" i="41"/>
  <c r="O29" i="41"/>
  <c r="AD28" i="41"/>
  <c r="O28" i="41"/>
  <c r="AD27" i="41"/>
  <c r="O27" i="41"/>
  <c r="AD26" i="41"/>
  <c r="O26" i="41"/>
  <c r="AD25" i="41"/>
  <c r="O25" i="41"/>
  <c r="AD24" i="41"/>
  <c r="O24" i="41"/>
  <c r="AD23" i="41"/>
  <c r="O23" i="41"/>
  <c r="AD22" i="41"/>
  <c r="O22" i="41"/>
  <c r="AD21" i="41"/>
  <c r="O21" i="41"/>
  <c r="AD20" i="41"/>
  <c r="O20" i="41"/>
  <c r="AD19" i="41"/>
  <c r="O19" i="41"/>
  <c r="AD18" i="41"/>
  <c r="O18" i="41"/>
  <c r="AD17" i="41"/>
  <c r="O17" i="41"/>
  <c r="AD16" i="41"/>
  <c r="O16" i="41"/>
  <c r="H321" i="26"/>
  <c r="H329" i="26"/>
  <c r="H337" i="26"/>
  <c r="E317" i="26"/>
  <c r="E318" i="26"/>
  <c r="E325" i="26"/>
  <c r="E326" i="26"/>
  <c r="E333" i="26"/>
  <c r="E334" i="26"/>
  <c r="E341" i="26"/>
  <c r="E342" i="26"/>
  <c r="D316" i="26"/>
  <c r="G282" i="26"/>
  <c r="G290" i="26"/>
  <c r="G298" i="26"/>
  <c r="G235" i="26"/>
  <c r="G243" i="26"/>
  <c r="G251" i="26"/>
  <c r="G259" i="26"/>
  <c r="G196" i="26"/>
  <c r="G204" i="26"/>
  <c r="G212" i="26"/>
  <c r="G149" i="26"/>
  <c r="G157" i="26"/>
  <c r="G165" i="26"/>
  <c r="G173" i="26"/>
  <c r="BA104" i="26"/>
  <c r="H316" i="26" s="1"/>
  <c r="BA105" i="26"/>
  <c r="H317" i="26" s="1"/>
  <c r="BA106" i="26"/>
  <c r="H318" i="26" s="1"/>
  <c r="BA107" i="26"/>
  <c r="H319" i="26" s="1"/>
  <c r="BA108" i="26"/>
  <c r="H320" i="26" s="1"/>
  <c r="BA109" i="26"/>
  <c r="BA110" i="26"/>
  <c r="H322" i="26" s="1"/>
  <c r="BA111" i="26"/>
  <c r="H323" i="26" s="1"/>
  <c r="BA112" i="26"/>
  <c r="H324" i="26" s="1"/>
  <c r="BA113" i="26"/>
  <c r="H325" i="26" s="1"/>
  <c r="BA114" i="26"/>
  <c r="H326" i="26" s="1"/>
  <c r="BA115" i="26"/>
  <c r="H327" i="26" s="1"/>
  <c r="BA116" i="26"/>
  <c r="H328" i="26" s="1"/>
  <c r="BA117" i="26"/>
  <c r="BA118" i="26"/>
  <c r="H330" i="26" s="1"/>
  <c r="BA119" i="26"/>
  <c r="H331" i="26" s="1"/>
  <c r="BA120" i="26"/>
  <c r="H332" i="26" s="1"/>
  <c r="BA121" i="26"/>
  <c r="H333" i="26" s="1"/>
  <c r="BA122" i="26"/>
  <c r="H334" i="26" s="1"/>
  <c r="BA123" i="26"/>
  <c r="H335" i="26" s="1"/>
  <c r="BA124" i="26"/>
  <c r="H336" i="26" s="1"/>
  <c r="BA125" i="26"/>
  <c r="BA126" i="26"/>
  <c r="H338" i="26" s="1"/>
  <c r="BA127" i="26"/>
  <c r="H339" i="26" s="1"/>
  <c r="BA128" i="26"/>
  <c r="H340" i="26" s="1"/>
  <c r="BA129" i="26"/>
  <c r="H341" i="26" s="1"/>
  <c r="BA130" i="26"/>
  <c r="H342" i="26" s="1"/>
  <c r="BA131" i="26"/>
  <c r="H343" i="26" s="1"/>
  <c r="AZ105" i="26"/>
  <c r="G105" i="26" s="1"/>
  <c r="AZ106" i="26"/>
  <c r="AZ107" i="26"/>
  <c r="AZ108" i="26"/>
  <c r="E320" i="26" s="1"/>
  <c r="AZ109" i="26"/>
  <c r="E321" i="26" s="1"/>
  <c r="AZ110" i="26"/>
  <c r="AZ111" i="26"/>
  <c r="AZ112" i="26"/>
  <c r="E324" i="26" s="1"/>
  <c r="AZ113" i="26"/>
  <c r="G113" i="26" s="1"/>
  <c r="AZ114" i="26"/>
  <c r="AZ115" i="26"/>
  <c r="AZ116" i="26"/>
  <c r="E328" i="26" s="1"/>
  <c r="AZ117" i="26"/>
  <c r="E329" i="26" s="1"/>
  <c r="AZ118" i="26"/>
  <c r="AZ119" i="26"/>
  <c r="AZ120" i="26"/>
  <c r="E332" i="26" s="1"/>
  <c r="AZ121" i="26"/>
  <c r="G121" i="26" s="1"/>
  <c r="AZ122" i="26"/>
  <c r="AZ123" i="26"/>
  <c r="AZ124" i="26"/>
  <c r="E336" i="26" s="1"/>
  <c r="AZ125" i="26"/>
  <c r="E337" i="26" s="1"/>
  <c r="AZ126" i="26"/>
  <c r="AZ127" i="26"/>
  <c r="AZ128" i="26"/>
  <c r="E340" i="26" s="1"/>
  <c r="AZ129" i="26"/>
  <c r="G129" i="26" s="1"/>
  <c r="AZ130" i="26"/>
  <c r="AZ131" i="26"/>
  <c r="G131" i="26" s="1"/>
  <c r="AZ104" i="26"/>
  <c r="E316" i="26" s="1"/>
  <c r="AZ103" i="26"/>
  <c r="D317" i="26"/>
  <c r="D318" i="26"/>
  <c r="D319" i="26"/>
  <c r="D320" i="26"/>
  <c r="D321" i="26"/>
  <c r="D322" i="26"/>
  <c r="D323" i="26"/>
  <c r="D324" i="26"/>
  <c r="D325" i="26"/>
  <c r="D326" i="26"/>
  <c r="D327" i="26"/>
  <c r="D328" i="26"/>
  <c r="D329" i="26"/>
  <c r="D330" i="26"/>
  <c r="D331" i="26"/>
  <c r="D332" i="26"/>
  <c r="D333" i="26"/>
  <c r="D334" i="26"/>
  <c r="D335" i="26"/>
  <c r="D336" i="26"/>
  <c r="D337" i="26"/>
  <c r="D338" i="26"/>
  <c r="D339" i="26"/>
  <c r="D340" i="26"/>
  <c r="D341" i="26"/>
  <c r="D342" i="26"/>
  <c r="D343" i="26"/>
  <c r="L317" i="26"/>
  <c r="L318" i="26" s="1"/>
  <c r="L319" i="26" s="1"/>
  <c r="L320" i="26" s="1"/>
  <c r="L321" i="26" s="1"/>
  <c r="L322" i="26" s="1"/>
  <c r="L323" i="26" s="1"/>
  <c r="L324" i="26" s="1"/>
  <c r="L325" i="26" s="1"/>
  <c r="L326" i="26" s="1"/>
  <c r="L327" i="26" s="1"/>
  <c r="L328" i="26" s="1"/>
  <c r="L329" i="26" s="1"/>
  <c r="L330" i="26" s="1"/>
  <c r="L331" i="26" s="1"/>
  <c r="L332" i="26" s="1"/>
  <c r="L333" i="26" s="1"/>
  <c r="L334" i="26" s="1"/>
  <c r="L335" i="26" s="1"/>
  <c r="L336" i="26" s="1"/>
  <c r="L337" i="26" s="1"/>
  <c r="L338" i="26" s="1"/>
  <c r="L339" i="26" s="1"/>
  <c r="L340" i="26" s="1"/>
  <c r="L341" i="26" s="1"/>
  <c r="L342" i="26" s="1"/>
  <c r="L343" i="26" s="1"/>
  <c r="L344" i="26" s="1"/>
  <c r="K317" i="26"/>
  <c r="K318" i="26"/>
  <c r="K319" i="26"/>
  <c r="K320" i="26"/>
  <c r="K321" i="26"/>
  <c r="K322" i="26"/>
  <c r="K323" i="26"/>
  <c r="K324" i="26"/>
  <c r="K325" i="26"/>
  <c r="K326" i="26"/>
  <c r="K327" i="26"/>
  <c r="K328" i="26"/>
  <c r="K329" i="26"/>
  <c r="K330" i="26"/>
  <c r="K331" i="26"/>
  <c r="K332" i="26"/>
  <c r="K333" i="26"/>
  <c r="K334" i="26"/>
  <c r="K335" i="26"/>
  <c r="K336" i="26"/>
  <c r="K337" i="26"/>
  <c r="K338" i="26"/>
  <c r="K339" i="26"/>
  <c r="K340" i="26"/>
  <c r="K341" i="26"/>
  <c r="K342" i="26"/>
  <c r="K343" i="26"/>
  <c r="K316" i="26"/>
  <c r="I317" i="26"/>
  <c r="I318" i="26" s="1"/>
  <c r="I319" i="26" s="1"/>
  <c r="I320" i="26" s="1"/>
  <c r="I321" i="26" s="1"/>
  <c r="I322" i="26" s="1"/>
  <c r="I323" i="26" s="1"/>
  <c r="I324" i="26" s="1"/>
  <c r="I325" i="26" s="1"/>
  <c r="I326" i="26" s="1"/>
  <c r="I327" i="26" s="1"/>
  <c r="I328" i="26" s="1"/>
  <c r="I329" i="26" s="1"/>
  <c r="I330" i="26" s="1"/>
  <c r="I331" i="26" s="1"/>
  <c r="I332" i="26" s="1"/>
  <c r="I333" i="26" s="1"/>
  <c r="I334" i="26" s="1"/>
  <c r="I335" i="26" s="1"/>
  <c r="I336" i="26" s="1"/>
  <c r="I337" i="26" s="1"/>
  <c r="I338" i="26" s="1"/>
  <c r="I339" i="26" s="1"/>
  <c r="I340" i="26" s="1"/>
  <c r="I341" i="26" s="1"/>
  <c r="I342" i="26" s="1"/>
  <c r="I343" i="26" s="1"/>
  <c r="I344" i="26" s="1"/>
  <c r="I345" i="26" s="1"/>
  <c r="F317" i="26"/>
  <c r="F318" i="26" s="1"/>
  <c r="F319" i="26" s="1"/>
  <c r="F320" i="26" s="1"/>
  <c r="F321" i="26" s="1"/>
  <c r="F322" i="26" s="1"/>
  <c r="F323" i="26" s="1"/>
  <c r="F324" i="26" s="1"/>
  <c r="F325" i="26" s="1"/>
  <c r="F326" i="26" s="1"/>
  <c r="F327" i="26" s="1"/>
  <c r="F328" i="26" s="1"/>
  <c r="F329" i="26" s="1"/>
  <c r="F330" i="26" s="1"/>
  <c r="F331" i="26" s="1"/>
  <c r="F332" i="26" s="1"/>
  <c r="F333" i="26" s="1"/>
  <c r="F334" i="26" s="1"/>
  <c r="F335" i="26" s="1"/>
  <c r="F336" i="26" s="1"/>
  <c r="F337" i="26" s="1"/>
  <c r="F338" i="26" s="1"/>
  <c r="F339" i="26" s="1"/>
  <c r="F340" i="26" s="1"/>
  <c r="F341" i="26" s="1"/>
  <c r="F342" i="26" s="1"/>
  <c r="F343" i="26" s="1"/>
  <c r="F344" i="26" s="1"/>
  <c r="F345" i="26" s="1"/>
  <c r="J316" i="26"/>
  <c r="I314" i="21" l="1"/>
  <c r="F315" i="21"/>
  <c r="H268" i="18"/>
  <c r="H269" i="18" s="1"/>
  <c r="H270" i="18" s="1"/>
  <c r="H271" i="18" s="1"/>
  <c r="H272" i="18" s="1"/>
  <c r="H273" i="18" s="1"/>
  <c r="H274" i="18" s="1"/>
  <c r="H275" i="18" s="1"/>
  <c r="H276" i="18" s="1"/>
  <c r="H277" i="18" s="1"/>
  <c r="H278" i="18" s="1"/>
  <c r="H279" i="18" s="1"/>
  <c r="H280" i="18" s="1"/>
  <c r="H281" i="18" s="1"/>
  <c r="H282" i="18" s="1"/>
  <c r="H283" i="18" s="1"/>
  <c r="H284" i="18" s="1"/>
  <c r="H285" i="18" s="1"/>
  <c r="H286" i="18" s="1"/>
  <c r="H287" i="18" s="1"/>
  <c r="H288" i="18" s="1"/>
  <c r="H289" i="18" s="1"/>
  <c r="H290" i="18" s="1"/>
  <c r="H291" i="18" s="1"/>
  <c r="H292" i="18" s="1"/>
  <c r="H293" i="18" s="1"/>
  <c r="H294" i="18" s="1"/>
  <c r="H295" i="18" s="1"/>
  <c r="I295" i="18" s="1"/>
  <c r="I294" i="18"/>
  <c r="L345" i="26"/>
  <c r="M344" i="26"/>
  <c r="E339" i="26"/>
  <c r="G300" i="26"/>
  <c r="G257" i="26"/>
  <c r="G214" i="26"/>
  <c r="G171" i="26"/>
  <c r="E335" i="26"/>
  <c r="G296" i="26"/>
  <c r="G253" i="26"/>
  <c r="G210" i="26"/>
  <c r="G167" i="26"/>
  <c r="E327" i="26"/>
  <c r="G288" i="26"/>
  <c r="G245" i="26"/>
  <c r="G202" i="26"/>
  <c r="G159" i="26"/>
  <c r="E319" i="26"/>
  <c r="G280" i="26"/>
  <c r="G237" i="26"/>
  <c r="G194" i="26"/>
  <c r="G151" i="26"/>
  <c r="G123" i="26"/>
  <c r="G164" i="26"/>
  <c r="M316" i="26"/>
  <c r="G303" i="26"/>
  <c r="G260" i="26"/>
  <c r="G217" i="26"/>
  <c r="G174" i="26"/>
  <c r="G299" i="26"/>
  <c r="G256" i="26"/>
  <c r="G213" i="26"/>
  <c r="G170" i="26"/>
  <c r="G295" i="26"/>
  <c r="G252" i="26"/>
  <c r="G209" i="26"/>
  <c r="G166" i="26"/>
  <c r="G291" i="26"/>
  <c r="G248" i="26"/>
  <c r="G205" i="26"/>
  <c r="G162" i="26"/>
  <c r="G287" i="26"/>
  <c r="G244" i="26"/>
  <c r="G201" i="26"/>
  <c r="G158" i="26"/>
  <c r="G283" i="26"/>
  <c r="G240" i="26"/>
  <c r="G197" i="26"/>
  <c r="G154" i="26"/>
  <c r="G279" i="26"/>
  <c r="G236" i="26"/>
  <c r="G193" i="26"/>
  <c r="G150" i="26"/>
  <c r="G106" i="26"/>
  <c r="G130" i="26"/>
  <c r="G126" i="26"/>
  <c r="G122" i="26"/>
  <c r="G118" i="26"/>
  <c r="G114" i="26"/>
  <c r="G110" i="26"/>
  <c r="N316" i="26"/>
  <c r="G169" i="26"/>
  <c r="G161" i="26"/>
  <c r="G153" i="26"/>
  <c r="G216" i="26"/>
  <c r="G208" i="26"/>
  <c r="G200" i="26"/>
  <c r="G192" i="26"/>
  <c r="G255" i="26"/>
  <c r="G247" i="26"/>
  <c r="G239" i="26"/>
  <c r="G302" i="26"/>
  <c r="G294" i="26"/>
  <c r="G286" i="26"/>
  <c r="G278" i="26"/>
  <c r="E338" i="26"/>
  <c r="E330" i="26"/>
  <c r="E322" i="26"/>
  <c r="G316" i="26"/>
  <c r="G125" i="26"/>
  <c r="G117" i="26"/>
  <c r="G109" i="26"/>
  <c r="G148" i="26"/>
  <c r="G168" i="26"/>
  <c r="G160" i="26"/>
  <c r="G152" i="26"/>
  <c r="G215" i="26"/>
  <c r="G207" i="26"/>
  <c r="G199" i="26"/>
  <c r="G234" i="26"/>
  <c r="G254" i="26"/>
  <c r="G246" i="26"/>
  <c r="G238" i="26"/>
  <c r="G301" i="26"/>
  <c r="G293" i="26"/>
  <c r="G285" i="26"/>
  <c r="G104" i="26"/>
  <c r="Z104" i="26" s="1"/>
  <c r="G128" i="26"/>
  <c r="G124" i="26"/>
  <c r="G120" i="26"/>
  <c r="G116" i="26"/>
  <c r="G112" i="26"/>
  <c r="G108" i="26"/>
  <c r="E343" i="26"/>
  <c r="G304" i="26"/>
  <c r="G261" i="26"/>
  <c r="G218" i="26"/>
  <c r="G175" i="26"/>
  <c r="E331" i="26"/>
  <c r="G292" i="26"/>
  <c r="G249" i="26"/>
  <c r="G206" i="26"/>
  <c r="G163" i="26"/>
  <c r="E323" i="26"/>
  <c r="G284" i="26"/>
  <c r="G241" i="26"/>
  <c r="G198" i="26"/>
  <c r="G155" i="26"/>
  <c r="G127" i="26"/>
  <c r="G119" i="26"/>
  <c r="G115" i="26"/>
  <c r="G111" i="26"/>
  <c r="G107" i="26"/>
  <c r="G172" i="26"/>
  <c r="G156" i="26"/>
  <c r="G191" i="26"/>
  <c r="G211" i="26"/>
  <c r="G203" i="26"/>
  <c r="G195" i="26"/>
  <c r="G258" i="26"/>
  <c r="G250" i="26"/>
  <c r="G242" i="26"/>
  <c r="G277" i="26"/>
  <c r="G297" i="26"/>
  <c r="G289" i="26"/>
  <c r="G281" i="26"/>
  <c r="G344" i="26"/>
  <c r="J344" i="26"/>
  <c r="N345" i="26"/>
  <c r="N344" i="26"/>
  <c r="I295" i="41"/>
  <c r="I266" i="41"/>
  <c r="AH61" i="42"/>
  <c r="AG125" i="42"/>
  <c r="P125" i="42"/>
  <c r="AG126" i="42"/>
  <c r="AG130" i="42"/>
  <c r="AG129" i="42"/>
  <c r="AH128" i="42" s="1"/>
  <c r="AG105" i="42"/>
  <c r="AH103" i="42" s="1"/>
  <c r="AG108" i="42"/>
  <c r="AH106" i="42" s="1"/>
  <c r="P16" i="42"/>
  <c r="AH85" i="42"/>
  <c r="AH38" i="42"/>
  <c r="AH64" i="42"/>
  <c r="AG17" i="42"/>
  <c r="AH16" i="42" s="1"/>
  <c r="O24" i="42"/>
  <c r="AG19" i="42"/>
  <c r="I270" i="18"/>
  <c r="I278" i="18"/>
  <c r="I282" i="18"/>
  <c r="I268" i="18"/>
  <c r="I269" i="18"/>
  <c r="I273" i="18"/>
  <c r="I277" i="18"/>
  <c r="I281" i="18"/>
  <c r="I285" i="18"/>
  <c r="I289" i="18"/>
  <c r="I293" i="18"/>
  <c r="I274" i="18"/>
  <c r="I286" i="18"/>
  <c r="I272" i="18"/>
  <c r="I276" i="18"/>
  <c r="I280" i="18"/>
  <c r="I284" i="18"/>
  <c r="I288" i="18"/>
  <c r="I292" i="18"/>
  <c r="I290" i="18"/>
  <c r="I271" i="18"/>
  <c r="I275" i="18"/>
  <c r="I279" i="18"/>
  <c r="I283" i="18"/>
  <c r="I287" i="18"/>
  <c r="I291" i="18"/>
  <c r="F268" i="41"/>
  <c r="H273" i="41"/>
  <c r="M324" i="26"/>
  <c r="M340" i="26"/>
  <c r="J339" i="26"/>
  <c r="J336" i="26"/>
  <c r="J328" i="26"/>
  <c r="J331" i="26"/>
  <c r="J343" i="26"/>
  <c r="J335" i="26"/>
  <c r="J327" i="26"/>
  <c r="J319" i="26"/>
  <c r="J340" i="26"/>
  <c r="J332" i="26"/>
  <c r="J320" i="26"/>
  <c r="J323" i="26"/>
  <c r="J324" i="26"/>
  <c r="G328" i="26"/>
  <c r="G336" i="26"/>
  <c r="J342" i="26"/>
  <c r="J338" i="26"/>
  <c r="J334" i="26"/>
  <c r="J330" i="26"/>
  <c r="J326" i="26"/>
  <c r="J322" i="26"/>
  <c r="J318" i="26"/>
  <c r="G324" i="26"/>
  <c r="G332" i="26"/>
  <c r="G340" i="26"/>
  <c r="G320" i="26"/>
  <c r="G322" i="26"/>
  <c r="G330" i="26"/>
  <c r="G338" i="26"/>
  <c r="G318" i="26"/>
  <c r="G326" i="26"/>
  <c r="G334" i="26"/>
  <c r="G342" i="26"/>
  <c r="M336" i="26"/>
  <c r="M320" i="26"/>
  <c r="M332" i="26"/>
  <c r="M343" i="26"/>
  <c r="M339" i="26"/>
  <c r="M335" i="26"/>
  <c r="M331" i="26"/>
  <c r="M327" i="26"/>
  <c r="M323" i="26"/>
  <c r="M319" i="26"/>
  <c r="M328" i="26"/>
  <c r="J317" i="26"/>
  <c r="J321" i="26"/>
  <c r="J325" i="26"/>
  <c r="J329" i="26"/>
  <c r="J333" i="26"/>
  <c r="J337" i="26"/>
  <c r="J341" i="26"/>
  <c r="G317" i="26"/>
  <c r="G321" i="26"/>
  <c r="G325" i="26"/>
  <c r="G329" i="26"/>
  <c r="G333" i="26"/>
  <c r="G337" i="26"/>
  <c r="G341" i="26"/>
  <c r="G319" i="26"/>
  <c r="G323" i="26"/>
  <c r="G327" i="26"/>
  <c r="G331" i="26"/>
  <c r="G335" i="26"/>
  <c r="G339" i="26"/>
  <c r="G343" i="26"/>
  <c r="M342" i="26"/>
  <c r="M338" i="26"/>
  <c r="M334" i="26"/>
  <c r="M330" i="26"/>
  <c r="M326" i="26"/>
  <c r="M322" i="26"/>
  <c r="M318" i="26"/>
  <c r="M341" i="26"/>
  <c r="M337" i="26"/>
  <c r="M333" i="26"/>
  <c r="M329" i="26"/>
  <c r="M325" i="26"/>
  <c r="M321" i="26"/>
  <c r="M317" i="26"/>
  <c r="N330" i="26"/>
  <c r="N326" i="26"/>
  <c r="N338" i="26"/>
  <c r="N322" i="26"/>
  <c r="N342" i="26"/>
  <c r="N343" i="26"/>
  <c r="N334" i="26"/>
  <c r="N318" i="26"/>
  <c r="N341" i="26"/>
  <c r="N337" i="26"/>
  <c r="N333" i="26"/>
  <c r="N329" i="26"/>
  <c r="N325" i="26"/>
  <c r="N321" i="26"/>
  <c r="N317" i="26"/>
  <c r="N340" i="26"/>
  <c r="N336" i="26"/>
  <c r="N332" i="26"/>
  <c r="N328" i="26"/>
  <c r="N324" i="26"/>
  <c r="N320" i="26"/>
  <c r="N339" i="26"/>
  <c r="N335" i="26"/>
  <c r="N331" i="26"/>
  <c r="N327" i="26"/>
  <c r="N323" i="26"/>
  <c r="N319" i="26"/>
  <c r="F316" i="21" l="1"/>
  <c r="I315" i="21"/>
  <c r="AH125" i="42"/>
  <c r="AH19" i="42"/>
  <c r="AG24" i="42"/>
  <c r="AG23" i="42"/>
  <c r="F269" i="41"/>
  <c r="I268" i="41"/>
  <c r="H274" i="41"/>
  <c r="AN162" i="34"/>
  <c r="AM162" i="34"/>
  <c r="AL162" i="34"/>
  <c r="AK162" i="34"/>
  <c r="AJ162" i="34"/>
  <c r="AI162" i="34"/>
  <c r="AH162" i="34"/>
  <c r="AG162" i="34"/>
  <c r="AF162" i="34"/>
  <c r="AE162" i="34"/>
  <c r="AD162" i="34"/>
  <c r="AC162" i="34"/>
  <c r="AB162" i="34"/>
  <c r="AA162" i="34"/>
  <c r="Z162" i="34"/>
  <c r="AN161" i="34"/>
  <c r="AM161" i="34"/>
  <c r="AL161" i="34"/>
  <c r="AK161" i="34"/>
  <c r="AJ161" i="34"/>
  <c r="AI161" i="34"/>
  <c r="AH161" i="34"/>
  <c r="AG161" i="34"/>
  <c r="AF161" i="34"/>
  <c r="AE161" i="34"/>
  <c r="AD161" i="34"/>
  <c r="AC161" i="34"/>
  <c r="AB161" i="34"/>
  <c r="AA161" i="34"/>
  <c r="Z161" i="34"/>
  <c r="Q161" i="34"/>
  <c r="Q162" i="34"/>
  <c r="P162" i="34"/>
  <c r="O162" i="34"/>
  <c r="N162" i="34"/>
  <c r="M162" i="34"/>
  <c r="L162" i="34"/>
  <c r="K162" i="34"/>
  <c r="J162" i="34"/>
  <c r="I162" i="34"/>
  <c r="H162" i="34"/>
  <c r="G162" i="34"/>
  <c r="F162" i="34"/>
  <c r="E162" i="34"/>
  <c r="D162" i="34"/>
  <c r="C162" i="34"/>
  <c r="P161" i="34"/>
  <c r="O161" i="34"/>
  <c r="N161" i="34"/>
  <c r="M161" i="34"/>
  <c r="L161" i="34"/>
  <c r="K161" i="34"/>
  <c r="J161" i="34"/>
  <c r="I161" i="34"/>
  <c r="H161" i="34"/>
  <c r="G161" i="34"/>
  <c r="F161" i="34"/>
  <c r="E161" i="34"/>
  <c r="D161" i="34"/>
  <c r="C161" i="34"/>
  <c r="AJ44" i="33"/>
  <c r="AI44" i="33"/>
  <c r="AH44" i="33"/>
  <c r="AG44" i="33"/>
  <c r="AF44" i="33"/>
  <c r="AE44" i="33"/>
  <c r="AD44" i="33"/>
  <c r="AC44" i="33"/>
  <c r="AB44" i="33"/>
  <c r="AA44" i="33"/>
  <c r="Z44" i="33"/>
  <c r="Y44" i="33"/>
  <c r="X44" i="33"/>
  <c r="W44" i="33"/>
  <c r="AJ43" i="33"/>
  <c r="AI43" i="33"/>
  <c r="AH43" i="33"/>
  <c r="AG43" i="33"/>
  <c r="AF43" i="33"/>
  <c r="AE43" i="33"/>
  <c r="AD43" i="33"/>
  <c r="AC43" i="33"/>
  <c r="AB43" i="33"/>
  <c r="AA43" i="33"/>
  <c r="Z43" i="33"/>
  <c r="Y43" i="33"/>
  <c r="X43" i="33"/>
  <c r="W43" i="33"/>
  <c r="P43" i="33"/>
  <c r="Q43" i="33"/>
  <c r="P44" i="33"/>
  <c r="Q44" i="33"/>
  <c r="O44" i="33"/>
  <c r="N44" i="33"/>
  <c r="M44" i="33"/>
  <c r="L44" i="33"/>
  <c r="K44" i="33"/>
  <c r="J44" i="33"/>
  <c r="I44" i="33"/>
  <c r="H44" i="33"/>
  <c r="G44" i="33"/>
  <c r="F44" i="33"/>
  <c r="E44" i="33"/>
  <c r="D44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AG24" i="31"/>
  <c r="AF24" i="31"/>
  <c r="AE24" i="31"/>
  <c r="AD24" i="31"/>
  <c r="AC24" i="31"/>
  <c r="AB24" i="31"/>
  <c r="AA24" i="31"/>
  <c r="Z24" i="31"/>
  <c r="Y24" i="31"/>
  <c r="X24" i="31"/>
  <c r="W24" i="31"/>
  <c r="V24" i="31"/>
  <c r="AG23" i="31"/>
  <c r="AF23" i="31"/>
  <c r="AE23" i="31"/>
  <c r="AD23" i="31"/>
  <c r="AC23" i="31"/>
  <c r="AB23" i="31"/>
  <c r="AA23" i="31"/>
  <c r="Z23" i="31"/>
  <c r="Y23" i="31"/>
  <c r="X23" i="31"/>
  <c r="W23" i="31"/>
  <c r="V23" i="31"/>
  <c r="E24" i="31"/>
  <c r="F24" i="31"/>
  <c r="G24" i="31"/>
  <c r="H24" i="31"/>
  <c r="I24" i="31"/>
  <c r="J24" i="31"/>
  <c r="K24" i="31"/>
  <c r="L24" i="31"/>
  <c r="M24" i="31"/>
  <c r="N24" i="31"/>
  <c r="D24" i="31"/>
  <c r="E23" i="31"/>
  <c r="F23" i="31"/>
  <c r="G23" i="31"/>
  <c r="H23" i="31"/>
  <c r="I23" i="31"/>
  <c r="J23" i="31"/>
  <c r="K23" i="31"/>
  <c r="L23" i="31"/>
  <c r="M23" i="31"/>
  <c r="N23" i="31"/>
  <c r="D23" i="31"/>
  <c r="AC148" i="33"/>
  <c r="AC147" i="33"/>
  <c r="AC146" i="33"/>
  <c r="AC145" i="33"/>
  <c r="AC144" i="33"/>
  <c r="AC143" i="33"/>
  <c r="AC127" i="33"/>
  <c r="AJ127" i="33" s="1"/>
  <c r="AC126" i="33"/>
  <c r="AJ126" i="33" s="1"/>
  <c r="AC125" i="33"/>
  <c r="AJ125" i="33" s="1"/>
  <c r="AC124" i="33"/>
  <c r="AJ124" i="33" s="1"/>
  <c r="AC123" i="33"/>
  <c r="AJ123" i="33" s="1"/>
  <c r="AC122" i="33"/>
  <c r="AJ122" i="33" s="1"/>
  <c r="AC106" i="33"/>
  <c r="AJ106" i="33" s="1"/>
  <c r="AC105" i="33"/>
  <c r="AJ105" i="33" s="1"/>
  <c r="AJ104" i="33"/>
  <c r="AC104" i="33"/>
  <c r="AC103" i="33"/>
  <c r="AJ103" i="33" s="1"/>
  <c r="AC102" i="33"/>
  <c r="AJ102" i="33" s="1"/>
  <c r="AC101" i="33"/>
  <c r="AJ101" i="33" s="1"/>
  <c r="AC85" i="33"/>
  <c r="AC84" i="33"/>
  <c r="AC83" i="33"/>
  <c r="AC82" i="33"/>
  <c r="AC81" i="33"/>
  <c r="AC80" i="33"/>
  <c r="J144" i="33"/>
  <c r="J145" i="33"/>
  <c r="J146" i="33"/>
  <c r="J147" i="33"/>
  <c r="J148" i="33"/>
  <c r="J143" i="33"/>
  <c r="J123" i="33"/>
  <c r="J124" i="33"/>
  <c r="J125" i="33"/>
  <c r="J126" i="33"/>
  <c r="J127" i="33"/>
  <c r="J122" i="33"/>
  <c r="J102" i="33"/>
  <c r="J103" i="33"/>
  <c r="J104" i="33"/>
  <c r="J105" i="33"/>
  <c r="J106" i="33"/>
  <c r="J101" i="33"/>
  <c r="J81" i="33"/>
  <c r="J82" i="33"/>
  <c r="J83" i="33"/>
  <c r="J84" i="33"/>
  <c r="J85" i="33"/>
  <c r="J80" i="33"/>
  <c r="Q16" i="33"/>
  <c r="Q17" i="33"/>
  <c r="Q18" i="33"/>
  <c r="Q19" i="33"/>
  <c r="Q20" i="33"/>
  <c r="Q21" i="33"/>
  <c r="Y301" i="21"/>
  <c r="AJ301" i="21" s="1"/>
  <c r="Y300" i="21"/>
  <c r="AJ300" i="21" s="1"/>
  <c r="Y299" i="21"/>
  <c r="AJ299" i="21" s="1"/>
  <c r="Y298" i="21"/>
  <c r="AJ298" i="21" s="1"/>
  <c r="Y297" i="21"/>
  <c r="AJ297" i="21" s="1"/>
  <c r="Y296" i="21"/>
  <c r="AJ296" i="21" s="1"/>
  <c r="Y295" i="21"/>
  <c r="AJ295" i="21" s="1"/>
  <c r="Y294" i="21"/>
  <c r="AJ294" i="21" s="1"/>
  <c r="Y293" i="21"/>
  <c r="AJ293" i="21" s="1"/>
  <c r="Y292" i="21"/>
  <c r="AJ292" i="21" s="1"/>
  <c r="Y291" i="21"/>
  <c r="AJ291" i="21" s="1"/>
  <c r="Y290" i="21"/>
  <c r="AJ290" i="21" s="1"/>
  <c r="AJ289" i="21"/>
  <c r="Y289" i="21"/>
  <c r="Y288" i="21"/>
  <c r="AJ288" i="21" s="1"/>
  <c r="AJ287" i="21"/>
  <c r="Y287" i="21"/>
  <c r="Y286" i="21"/>
  <c r="AJ286" i="21" s="1"/>
  <c r="AJ285" i="21"/>
  <c r="Y285" i="21"/>
  <c r="Y284" i="21"/>
  <c r="AJ284" i="21" s="1"/>
  <c r="AJ283" i="21"/>
  <c r="Y283" i="21"/>
  <c r="Y282" i="21"/>
  <c r="AJ282" i="21" s="1"/>
  <c r="AJ281" i="21"/>
  <c r="Y281" i="21"/>
  <c r="Y280" i="21"/>
  <c r="AJ280" i="21" s="1"/>
  <c r="AJ279" i="21"/>
  <c r="Y279" i="21"/>
  <c r="Y278" i="21"/>
  <c r="AJ278" i="21" s="1"/>
  <c r="AJ277" i="21"/>
  <c r="Y277" i="21"/>
  <c r="Y276" i="21"/>
  <c r="AJ276" i="21" s="1"/>
  <c r="AJ275" i="21"/>
  <c r="Y275" i="21"/>
  <c r="Y274" i="21"/>
  <c r="AJ274" i="21" s="1"/>
  <c r="Y258" i="21"/>
  <c r="AJ258" i="21" s="1"/>
  <c r="Y257" i="21"/>
  <c r="AJ257" i="21" s="1"/>
  <c r="AJ256" i="21"/>
  <c r="Y256" i="21"/>
  <c r="Y255" i="21"/>
  <c r="AJ255" i="21" s="1"/>
  <c r="AJ254" i="21"/>
  <c r="Y254" i="21"/>
  <c r="Y253" i="21"/>
  <c r="AJ253" i="21" s="1"/>
  <c r="AJ252" i="21"/>
  <c r="Y252" i="21"/>
  <c r="Y251" i="21"/>
  <c r="AJ251" i="21" s="1"/>
  <c r="AJ250" i="21"/>
  <c r="Y250" i="21"/>
  <c r="Y249" i="21"/>
  <c r="AJ249" i="21" s="1"/>
  <c r="AJ248" i="21"/>
  <c r="Y248" i="21"/>
  <c r="Y247" i="21"/>
  <c r="AJ247" i="21" s="1"/>
  <c r="AJ246" i="21"/>
  <c r="Y246" i="21"/>
  <c r="Y245" i="21"/>
  <c r="AJ245" i="21" s="1"/>
  <c r="AJ244" i="21"/>
  <c r="Y244" i="21"/>
  <c r="Y243" i="21"/>
  <c r="AJ243" i="21" s="1"/>
  <c r="AJ242" i="21"/>
  <c r="Y242" i="21"/>
  <c r="Y241" i="21"/>
  <c r="AJ241" i="21" s="1"/>
  <c r="AJ240" i="21"/>
  <c r="Y240" i="21"/>
  <c r="Y239" i="21"/>
  <c r="AJ239" i="21" s="1"/>
  <c r="AJ238" i="21"/>
  <c r="Y238" i="21"/>
  <c r="Y237" i="21"/>
  <c r="AJ237" i="21" s="1"/>
  <c r="AJ236" i="21"/>
  <c r="Y236" i="21"/>
  <c r="Y235" i="21"/>
  <c r="AJ235" i="21" s="1"/>
  <c r="AJ234" i="21"/>
  <c r="Y234" i="21"/>
  <c r="Y233" i="21"/>
  <c r="AJ233" i="21" s="1"/>
  <c r="AJ232" i="21"/>
  <c r="Y232" i="21"/>
  <c r="Y231" i="21"/>
  <c r="AJ231" i="21" s="1"/>
  <c r="Y215" i="21"/>
  <c r="AJ215" i="21" s="1"/>
  <c r="Y214" i="21"/>
  <c r="AJ214" i="21" s="1"/>
  <c r="Y213" i="21"/>
  <c r="AJ213" i="21" s="1"/>
  <c r="Y212" i="21"/>
  <c r="AJ212" i="21" s="1"/>
  <c r="Y211" i="21"/>
  <c r="AJ211" i="21" s="1"/>
  <c r="Y210" i="21"/>
  <c r="AJ210" i="21" s="1"/>
  <c r="Y209" i="21"/>
  <c r="AJ209" i="21" s="1"/>
  <c r="Y208" i="21"/>
  <c r="AJ208" i="21" s="1"/>
  <c r="Y207" i="21"/>
  <c r="AJ207" i="21" s="1"/>
  <c r="Y206" i="21"/>
  <c r="AJ206" i="21" s="1"/>
  <c r="Y205" i="21"/>
  <c r="AJ205" i="21" s="1"/>
  <c r="Y204" i="21"/>
  <c r="AJ204" i="21" s="1"/>
  <c r="Y203" i="21"/>
  <c r="AJ203" i="21" s="1"/>
  <c r="Y202" i="21"/>
  <c r="AJ202" i="21" s="1"/>
  <c r="Y201" i="21"/>
  <c r="AJ201" i="21" s="1"/>
  <c r="Y200" i="21"/>
  <c r="AJ200" i="21" s="1"/>
  <c r="Y199" i="21"/>
  <c r="AJ199" i="21" s="1"/>
  <c r="Y198" i="21"/>
  <c r="AJ198" i="21" s="1"/>
  <c r="Y197" i="21"/>
  <c r="AJ197" i="21" s="1"/>
  <c r="Y196" i="21"/>
  <c r="AJ196" i="21" s="1"/>
  <c r="Y195" i="21"/>
  <c r="AJ195" i="21" s="1"/>
  <c r="Y194" i="21"/>
  <c r="AJ194" i="21" s="1"/>
  <c r="Y193" i="21"/>
  <c r="AJ193" i="21" s="1"/>
  <c r="Y192" i="21"/>
  <c r="AJ192" i="21" s="1"/>
  <c r="AJ191" i="21"/>
  <c r="Y191" i="21"/>
  <c r="Y190" i="21"/>
  <c r="AJ190" i="21" s="1"/>
  <c r="AJ189" i="21"/>
  <c r="Y189" i="21"/>
  <c r="Y188" i="21"/>
  <c r="AJ188" i="21" s="1"/>
  <c r="Y171" i="21"/>
  <c r="AJ171" i="21" s="1"/>
  <c r="Y170" i="21"/>
  <c r="AJ170" i="21" s="1"/>
  <c r="Y169" i="21"/>
  <c r="AJ169" i="21" s="1"/>
  <c r="Y168" i="21"/>
  <c r="AJ168" i="21" s="1"/>
  <c r="Y167" i="21"/>
  <c r="AJ167" i="21" s="1"/>
  <c r="Y166" i="21"/>
  <c r="AJ166" i="21" s="1"/>
  <c r="Y165" i="21"/>
  <c r="AJ165" i="21" s="1"/>
  <c r="Y164" i="21"/>
  <c r="AJ164" i="21" s="1"/>
  <c r="Y163" i="21"/>
  <c r="AJ163" i="21" s="1"/>
  <c r="Y162" i="21"/>
  <c r="AJ162" i="21" s="1"/>
  <c r="Y161" i="21"/>
  <c r="AJ161" i="21" s="1"/>
  <c r="Y160" i="21"/>
  <c r="AJ160" i="21" s="1"/>
  <c r="Y159" i="21"/>
  <c r="AJ159" i="21" s="1"/>
  <c r="Y158" i="21"/>
  <c r="AJ158" i="21" s="1"/>
  <c r="Y157" i="21"/>
  <c r="AJ157" i="21" s="1"/>
  <c r="Y156" i="21"/>
  <c r="AJ156" i="21" s="1"/>
  <c r="Y155" i="21"/>
  <c r="AJ155" i="21" s="1"/>
  <c r="Y154" i="21"/>
  <c r="AJ154" i="21" s="1"/>
  <c r="Y153" i="21"/>
  <c r="AJ153" i="21" s="1"/>
  <c r="Y152" i="21"/>
  <c r="AJ152" i="21" s="1"/>
  <c r="Y151" i="21"/>
  <c r="AJ151" i="21" s="1"/>
  <c r="Y150" i="21"/>
  <c r="AJ150" i="21" s="1"/>
  <c r="Y149" i="21"/>
  <c r="AJ149" i="21" s="1"/>
  <c r="Y148" i="21"/>
  <c r="AJ148" i="21" s="1"/>
  <c r="Y147" i="21"/>
  <c r="AJ147" i="21" s="1"/>
  <c r="Y146" i="21"/>
  <c r="AJ146" i="21" s="1"/>
  <c r="Y145" i="21"/>
  <c r="AJ145" i="21" s="1"/>
  <c r="Y144" i="21"/>
  <c r="AJ144" i="21" s="1"/>
  <c r="AJ129" i="21"/>
  <c r="AJ128" i="21"/>
  <c r="AJ127" i="21"/>
  <c r="AJ126" i="21"/>
  <c r="AJ125" i="21"/>
  <c r="AJ124" i="21"/>
  <c r="AJ123" i="21"/>
  <c r="AJ122" i="21"/>
  <c r="AJ121" i="21"/>
  <c r="AJ120" i="21"/>
  <c r="AJ119" i="21"/>
  <c r="AJ118" i="21"/>
  <c r="AJ117" i="21"/>
  <c r="AJ116" i="21"/>
  <c r="AJ115" i="21"/>
  <c r="AJ114" i="21"/>
  <c r="AJ113" i="21"/>
  <c r="AJ112" i="21"/>
  <c r="AJ111" i="21"/>
  <c r="AJ110" i="21"/>
  <c r="AJ109" i="21"/>
  <c r="AJ108" i="21"/>
  <c r="AJ107" i="21"/>
  <c r="AJ106" i="21"/>
  <c r="AJ105" i="21"/>
  <c r="AJ104" i="21"/>
  <c r="AJ103" i="21"/>
  <c r="AJ102" i="21"/>
  <c r="AJ86" i="21"/>
  <c r="AJ85" i="21"/>
  <c r="AJ84" i="21"/>
  <c r="AJ83" i="21"/>
  <c r="AJ82" i="21"/>
  <c r="AJ81" i="21"/>
  <c r="AJ80" i="21"/>
  <c r="AJ79" i="21"/>
  <c r="AJ78" i="21"/>
  <c r="AJ77" i="21"/>
  <c r="AJ76" i="21"/>
  <c r="AJ75" i="21"/>
  <c r="AJ74" i="21"/>
  <c r="AJ73" i="21"/>
  <c r="AJ72" i="21"/>
  <c r="AJ71" i="21"/>
  <c r="AJ70" i="21"/>
  <c r="AJ69" i="21"/>
  <c r="AJ68" i="21"/>
  <c r="AJ67" i="21"/>
  <c r="AJ66" i="21"/>
  <c r="AJ65" i="21"/>
  <c r="AJ64" i="21"/>
  <c r="AJ63" i="21"/>
  <c r="AJ62" i="21"/>
  <c r="AJ61" i="21"/>
  <c r="AJ60" i="21"/>
  <c r="AJ59" i="21"/>
  <c r="AJ43" i="21"/>
  <c r="AJ42" i="21"/>
  <c r="AJ41" i="21"/>
  <c r="AJ40" i="21"/>
  <c r="AJ39" i="21"/>
  <c r="AJ38" i="21"/>
  <c r="AJ37" i="21"/>
  <c r="AJ36" i="21"/>
  <c r="AJ35" i="21"/>
  <c r="AJ34" i="21"/>
  <c r="AJ33" i="21"/>
  <c r="AJ32" i="21"/>
  <c r="AJ31" i="21"/>
  <c r="AJ30" i="21"/>
  <c r="AJ29" i="21"/>
  <c r="AJ28" i="21"/>
  <c r="AJ27" i="21"/>
  <c r="AJ26" i="21"/>
  <c r="AJ25" i="21"/>
  <c r="AJ24" i="21"/>
  <c r="AJ23" i="21"/>
  <c r="AJ22" i="21"/>
  <c r="AJ21" i="21"/>
  <c r="AJ20" i="21"/>
  <c r="AJ19" i="21"/>
  <c r="AJ18" i="21"/>
  <c r="AJ17" i="21"/>
  <c r="F275" i="21"/>
  <c r="F276" i="21"/>
  <c r="F277" i="21"/>
  <c r="Q277" i="21" s="1"/>
  <c r="F278" i="21"/>
  <c r="F279" i="21"/>
  <c r="F280" i="21"/>
  <c r="F281" i="21"/>
  <c r="Q281" i="21" s="1"/>
  <c r="F282" i="21"/>
  <c r="F283" i="21"/>
  <c r="F284" i="21"/>
  <c r="F285" i="21"/>
  <c r="Q285" i="21" s="1"/>
  <c r="F286" i="21"/>
  <c r="F287" i="21"/>
  <c r="F288" i="21"/>
  <c r="F289" i="21"/>
  <c r="Q289" i="21" s="1"/>
  <c r="F290" i="21"/>
  <c r="F291" i="21"/>
  <c r="F292" i="21"/>
  <c r="F293" i="21"/>
  <c r="Q293" i="21" s="1"/>
  <c r="F294" i="21"/>
  <c r="F295" i="21"/>
  <c r="F296" i="21"/>
  <c r="F297" i="21"/>
  <c r="Q297" i="21" s="1"/>
  <c r="F298" i="21"/>
  <c r="F299" i="21"/>
  <c r="F300" i="21"/>
  <c r="F301" i="21"/>
  <c r="Q301" i="21" s="1"/>
  <c r="F274" i="21"/>
  <c r="F232" i="21"/>
  <c r="F233" i="21"/>
  <c r="F234" i="21"/>
  <c r="Q234" i="21" s="1"/>
  <c r="F235" i="21"/>
  <c r="F236" i="21"/>
  <c r="F237" i="21"/>
  <c r="F238" i="21"/>
  <c r="Q238" i="21" s="1"/>
  <c r="F239" i="21"/>
  <c r="F240" i="21"/>
  <c r="F241" i="21"/>
  <c r="F242" i="21"/>
  <c r="Q242" i="21" s="1"/>
  <c r="F243" i="21"/>
  <c r="F244" i="21"/>
  <c r="F245" i="21"/>
  <c r="F246" i="21"/>
  <c r="Q246" i="21" s="1"/>
  <c r="F247" i="21"/>
  <c r="F248" i="21"/>
  <c r="F249" i="21"/>
  <c r="F250" i="21"/>
  <c r="Q250" i="21" s="1"/>
  <c r="F251" i="21"/>
  <c r="F252" i="21"/>
  <c r="F253" i="21"/>
  <c r="F254" i="21"/>
  <c r="Q254" i="21" s="1"/>
  <c r="F255" i="21"/>
  <c r="F256" i="21"/>
  <c r="F257" i="21"/>
  <c r="F258" i="21"/>
  <c r="Q258" i="21" s="1"/>
  <c r="F231" i="21"/>
  <c r="F189" i="21"/>
  <c r="F190" i="21"/>
  <c r="F191" i="21"/>
  <c r="Q191" i="21" s="1"/>
  <c r="F192" i="21"/>
  <c r="F193" i="21"/>
  <c r="F194" i="21"/>
  <c r="F195" i="21"/>
  <c r="Q195" i="21" s="1"/>
  <c r="F196" i="21"/>
  <c r="F197" i="21"/>
  <c r="F198" i="21"/>
  <c r="F199" i="21"/>
  <c r="Q199" i="21" s="1"/>
  <c r="F200" i="21"/>
  <c r="F201" i="21"/>
  <c r="F202" i="21"/>
  <c r="F203" i="21"/>
  <c r="Q203" i="21" s="1"/>
  <c r="F204" i="21"/>
  <c r="F205" i="21"/>
  <c r="F206" i="21"/>
  <c r="F207" i="21"/>
  <c r="Q207" i="21" s="1"/>
  <c r="F208" i="21"/>
  <c r="F209" i="21"/>
  <c r="F210" i="21"/>
  <c r="F211" i="21"/>
  <c r="Q211" i="21" s="1"/>
  <c r="F212" i="21"/>
  <c r="F213" i="21"/>
  <c r="F214" i="21"/>
  <c r="F215" i="21"/>
  <c r="Q215" i="21" s="1"/>
  <c r="F188" i="21"/>
  <c r="F145" i="21"/>
  <c r="F146" i="21"/>
  <c r="F147" i="21"/>
  <c r="Q147" i="21" s="1"/>
  <c r="F148" i="21"/>
  <c r="F149" i="21"/>
  <c r="F150" i="21"/>
  <c r="F151" i="21"/>
  <c r="Q151" i="21" s="1"/>
  <c r="F152" i="21"/>
  <c r="F153" i="21"/>
  <c r="F154" i="21"/>
  <c r="F155" i="21"/>
  <c r="Q155" i="21" s="1"/>
  <c r="F156" i="21"/>
  <c r="F157" i="21"/>
  <c r="F158" i="21"/>
  <c r="F159" i="21"/>
  <c r="Q159" i="21" s="1"/>
  <c r="F160" i="21"/>
  <c r="F161" i="21"/>
  <c r="F162" i="21"/>
  <c r="F163" i="21"/>
  <c r="Q163" i="21" s="1"/>
  <c r="F164" i="21"/>
  <c r="F165" i="21"/>
  <c r="F166" i="21"/>
  <c r="F167" i="21"/>
  <c r="Q167" i="21" s="1"/>
  <c r="F168" i="21"/>
  <c r="F169" i="21"/>
  <c r="F170" i="21"/>
  <c r="F171" i="21"/>
  <c r="Q171" i="21" s="1"/>
  <c r="F144" i="21"/>
  <c r="Q300" i="21"/>
  <c r="Q299" i="21"/>
  <c r="Q298" i="21"/>
  <c r="Q296" i="21"/>
  <c r="Q295" i="21"/>
  <c r="Q294" i="21"/>
  <c r="Q292" i="21"/>
  <c r="Q291" i="21"/>
  <c r="Q290" i="21"/>
  <c r="Q288" i="21"/>
  <c r="Q287" i="21"/>
  <c r="Q286" i="21"/>
  <c r="Q284" i="21"/>
  <c r="Q283" i="21"/>
  <c r="Q282" i="21"/>
  <c r="Q280" i="21"/>
  <c r="Q279" i="21"/>
  <c r="Q278" i="21"/>
  <c r="Q276" i="21"/>
  <c r="Q275" i="21"/>
  <c r="Q274" i="21"/>
  <c r="Q257" i="21"/>
  <c r="Q256" i="21"/>
  <c r="Q255" i="21"/>
  <c r="Q253" i="21"/>
  <c r="Q252" i="21"/>
  <c r="Q251" i="21"/>
  <c r="Q249" i="21"/>
  <c r="Q248" i="21"/>
  <c r="Q247" i="21"/>
  <c r="Q245" i="21"/>
  <c r="Q244" i="21"/>
  <c r="Q243" i="21"/>
  <c r="Q241" i="21"/>
  <c r="Q240" i="21"/>
  <c r="Q239" i="21"/>
  <c r="Q237" i="21"/>
  <c r="Q236" i="21"/>
  <c r="Q235" i="21"/>
  <c r="Q233" i="21"/>
  <c r="Q232" i="21"/>
  <c r="Q231" i="21"/>
  <c r="Q214" i="21"/>
  <c r="Q213" i="21"/>
  <c r="Q212" i="21"/>
  <c r="Q210" i="21"/>
  <c r="Q209" i="21"/>
  <c r="Q208" i="21"/>
  <c r="Q206" i="21"/>
  <c r="Q205" i="21"/>
  <c r="Q204" i="21"/>
  <c r="Q202" i="21"/>
  <c r="Q201" i="21"/>
  <c r="Q200" i="21"/>
  <c r="Q198" i="21"/>
  <c r="Q197" i="21"/>
  <c r="Q196" i="21"/>
  <c r="Q194" i="21"/>
  <c r="Q193" i="21"/>
  <c r="Q192" i="21"/>
  <c r="Q190" i="21"/>
  <c r="Q189" i="21"/>
  <c r="Q188" i="21"/>
  <c r="Q170" i="21"/>
  <c r="Q169" i="21"/>
  <c r="Q168" i="21"/>
  <c r="Q166" i="21"/>
  <c r="Q165" i="21"/>
  <c r="Q164" i="21"/>
  <c r="Q162" i="21"/>
  <c r="Q161" i="21"/>
  <c r="Q160" i="21"/>
  <c r="Q158" i="21"/>
  <c r="Q157" i="21"/>
  <c r="Q156" i="21"/>
  <c r="Q154" i="21"/>
  <c r="Q153" i="21"/>
  <c r="Q152" i="21"/>
  <c r="Q150" i="21"/>
  <c r="Q149" i="21"/>
  <c r="Q148" i="21"/>
  <c r="Q146" i="21"/>
  <c r="Q145" i="21"/>
  <c r="Q144" i="21"/>
  <c r="Q129" i="21"/>
  <c r="Q128" i="21"/>
  <c r="Q127" i="21"/>
  <c r="Q126" i="21"/>
  <c r="Q125" i="21"/>
  <c r="Q124" i="21"/>
  <c r="Q123" i="21"/>
  <c r="Q122" i="21"/>
  <c r="Q121" i="21"/>
  <c r="Q120" i="21"/>
  <c r="Q119" i="21"/>
  <c r="Q118" i="21"/>
  <c r="Q117" i="21"/>
  <c r="Q116" i="21"/>
  <c r="Q115" i="21"/>
  <c r="Q114" i="21"/>
  <c r="Q113" i="21"/>
  <c r="Q112" i="21"/>
  <c r="Q111" i="21"/>
  <c r="Q110" i="21"/>
  <c r="Q109" i="21"/>
  <c r="Q108" i="21"/>
  <c r="Q107" i="21"/>
  <c r="Q106" i="21"/>
  <c r="Q105" i="21"/>
  <c r="Q104" i="21"/>
  <c r="Q103" i="21"/>
  <c r="Q102" i="21"/>
  <c r="Q16" i="21"/>
  <c r="I316" i="21" l="1"/>
  <c r="F317" i="21"/>
  <c r="F270" i="41"/>
  <c r="I269" i="41"/>
  <c r="H275" i="41"/>
  <c r="O239" i="18"/>
  <c r="I317" i="21" l="1"/>
  <c r="F318" i="21"/>
  <c r="I270" i="41"/>
  <c r="F271" i="41"/>
  <c r="H276" i="41"/>
  <c r="I318" i="21" l="1"/>
  <c r="F319" i="21"/>
  <c r="I271" i="41"/>
  <c r="F272" i="41"/>
  <c r="H277" i="41"/>
  <c r="AO155" i="34"/>
  <c r="AO159" i="34"/>
  <c r="AO158" i="34"/>
  <c r="AO157" i="34"/>
  <c r="AO156" i="34"/>
  <c r="AO154" i="34"/>
  <c r="AO130" i="34"/>
  <c r="AO129" i="34"/>
  <c r="AO128" i="34"/>
  <c r="AO127" i="34"/>
  <c r="AO126" i="34"/>
  <c r="AO125" i="34"/>
  <c r="AO106" i="34"/>
  <c r="AO105" i="34"/>
  <c r="AO104" i="34"/>
  <c r="AO103" i="34"/>
  <c r="AO102" i="34"/>
  <c r="AO101" i="34"/>
  <c r="AO84" i="34"/>
  <c r="AO83" i="34"/>
  <c r="AO82" i="34"/>
  <c r="AO81" i="34"/>
  <c r="AO80" i="34"/>
  <c r="AO79" i="34"/>
  <c r="AO63" i="34"/>
  <c r="AO62" i="34"/>
  <c r="AO61" i="34"/>
  <c r="AO60" i="34"/>
  <c r="AO59" i="34"/>
  <c r="AO58" i="34"/>
  <c r="AO43" i="34"/>
  <c r="AO42" i="34"/>
  <c r="AO41" i="34"/>
  <c r="AO40" i="34"/>
  <c r="AO39" i="34"/>
  <c r="AO38" i="34"/>
  <c r="AO20" i="34"/>
  <c r="AO19" i="34"/>
  <c r="AO18" i="34"/>
  <c r="AO17" i="34"/>
  <c r="AO16" i="34"/>
  <c r="AO15" i="34"/>
  <c r="Q80" i="33"/>
  <c r="AJ80" i="33"/>
  <c r="AH144" i="34"/>
  <c r="AH115" i="34"/>
  <c r="AH91" i="34"/>
  <c r="AH70" i="34"/>
  <c r="AH50" i="34"/>
  <c r="AH27" i="34"/>
  <c r="AH5" i="34"/>
  <c r="K144" i="34"/>
  <c r="R159" i="34"/>
  <c r="R158" i="34"/>
  <c r="R157" i="34"/>
  <c r="R156" i="34"/>
  <c r="R155" i="34"/>
  <c r="R154" i="34"/>
  <c r="K115" i="34"/>
  <c r="R130" i="34"/>
  <c r="R129" i="34"/>
  <c r="R128" i="34"/>
  <c r="R127" i="34"/>
  <c r="R126" i="34"/>
  <c r="R125" i="34"/>
  <c r="S125" i="34" s="1"/>
  <c r="K91" i="34"/>
  <c r="R106" i="34"/>
  <c r="R105" i="34"/>
  <c r="R104" i="34"/>
  <c r="R103" i="34"/>
  <c r="R102" i="34"/>
  <c r="R101" i="34"/>
  <c r="R84" i="34"/>
  <c r="R83" i="34"/>
  <c r="R82" i="34"/>
  <c r="R81" i="34"/>
  <c r="R80" i="34"/>
  <c r="R79" i="34"/>
  <c r="R63" i="34"/>
  <c r="R62" i="34"/>
  <c r="R61" i="34"/>
  <c r="S61" i="34" s="1"/>
  <c r="R60" i="34"/>
  <c r="R59" i="34"/>
  <c r="R58" i="34"/>
  <c r="K70" i="34"/>
  <c r="K5" i="34"/>
  <c r="K27" i="34"/>
  <c r="K50" i="34"/>
  <c r="R43" i="34"/>
  <c r="R42" i="34"/>
  <c r="R41" i="34"/>
  <c r="R40" i="34"/>
  <c r="R39" i="34"/>
  <c r="R38" i="34"/>
  <c r="R16" i="34"/>
  <c r="R17" i="34"/>
  <c r="R18" i="34"/>
  <c r="R19" i="34"/>
  <c r="R20" i="34"/>
  <c r="R15" i="34"/>
  <c r="Q85" i="33"/>
  <c r="Q84" i="33"/>
  <c r="Q83" i="33"/>
  <c r="R83" i="33" s="1"/>
  <c r="Q82" i="33"/>
  <c r="Q81" i="33"/>
  <c r="Q59" i="33"/>
  <c r="AJ148" i="33"/>
  <c r="AJ147" i="33"/>
  <c r="AJ146" i="33"/>
  <c r="AJ145" i="33"/>
  <c r="AJ144" i="33"/>
  <c r="AJ143" i="33"/>
  <c r="AK104" i="33"/>
  <c r="AK101" i="33"/>
  <c r="AJ85" i="33"/>
  <c r="AJ84" i="33"/>
  <c r="AJ83" i="33"/>
  <c r="AJ82" i="33"/>
  <c r="AJ81" i="33"/>
  <c r="AJ64" i="33"/>
  <c r="AJ63" i="33"/>
  <c r="AJ62" i="33"/>
  <c r="AJ61" i="33"/>
  <c r="AJ60" i="33"/>
  <c r="AJ59" i="33"/>
  <c r="AJ41" i="33"/>
  <c r="AJ40" i="33"/>
  <c r="AJ39" i="33"/>
  <c r="AJ38" i="33"/>
  <c r="AJ37" i="33"/>
  <c r="AJ36" i="33"/>
  <c r="AJ21" i="33"/>
  <c r="AJ20" i="33"/>
  <c r="AJ19" i="33"/>
  <c r="AJ18" i="33"/>
  <c r="AJ17" i="33"/>
  <c r="AJ16" i="33"/>
  <c r="Q148" i="33"/>
  <c r="Q147" i="33"/>
  <c r="Q146" i="33"/>
  <c r="Q145" i="33"/>
  <c r="Q144" i="33"/>
  <c r="Q143" i="33"/>
  <c r="Q127" i="33"/>
  <c r="Q126" i="33"/>
  <c r="Q125" i="33"/>
  <c r="Q124" i="33"/>
  <c r="Q123" i="33"/>
  <c r="Q122" i="33"/>
  <c r="Q106" i="33"/>
  <c r="Q105" i="33"/>
  <c r="Q104" i="33"/>
  <c r="Q103" i="33"/>
  <c r="Q102" i="33"/>
  <c r="Q101" i="33"/>
  <c r="Q41" i="33"/>
  <c r="Q40" i="33"/>
  <c r="Q39" i="33"/>
  <c r="Q38" i="33"/>
  <c r="Q37" i="33"/>
  <c r="Q36" i="33"/>
  <c r="Q64" i="33"/>
  <c r="Q63" i="33"/>
  <c r="Q62" i="33"/>
  <c r="Q61" i="33"/>
  <c r="Q60" i="33"/>
  <c r="R16" i="33"/>
  <c r="U4" i="31"/>
  <c r="Z4" i="31"/>
  <c r="AA4" i="31"/>
  <c r="U5" i="31"/>
  <c r="Z5" i="31"/>
  <c r="AA5" i="31"/>
  <c r="U6" i="31"/>
  <c r="Z6" i="31"/>
  <c r="AA6" i="31"/>
  <c r="U7" i="31"/>
  <c r="Z7" i="31"/>
  <c r="AA7" i="31"/>
  <c r="U8" i="31"/>
  <c r="Z8" i="31"/>
  <c r="AA8" i="31"/>
  <c r="U9" i="31"/>
  <c r="Z9" i="31"/>
  <c r="U10" i="31"/>
  <c r="Z10" i="31"/>
  <c r="AA10" i="31"/>
  <c r="U11" i="31"/>
  <c r="U12" i="31"/>
  <c r="U13" i="31"/>
  <c r="U15" i="31"/>
  <c r="V15" i="31"/>
  <c r="W15" i="31"/>
  <c r="X15" i="31"/>
  <c r="Y15" i="31"/>
  <c r="Z15" i="31"/>
  <c r="AA15" i="31"/>
  <c r="AB15" i="31"/>
  <c r="AC15" i="31"/>
  <c r="AD15" i="31"/>
  <c r="AE15" i="31"/>
  <c r="AF15" i="31"/>
  <c r="AG15" i="31"/>
  <c r="AH15" i="31"/>
  <c r="AI15" i="31"/>
  <c r="U16" i="31"/>
  <c r="V16" i="31"/>
  <c r="AG16" i="31" s="1"/>
  <c r="AH16" i="31" s="1"/>
  <c r="W16" i="31"/>
  <c r="X16" i="31"/>
  <c r="Y16" i="31"/>
  <c r="Z16" i="31"/>
  <c r="AA16" i="31"/>
  <c r="AB16" i="31"/>
  <c r="AE16" i="31"/>
  <c r="AF16" i="31"/>
  <c r="U17" i="31"/>
  <c r="V17" i="31"/>
  <c r="W17" i="31"/>
  <c r="AG17" i="31" s="1"/>
  <c r="X17" i="31"/>
  <c r="Y17" i="31"/>
  <c r="Z17" i="31"/>
  <c r="AA17" i="31"/>
  <c r="AB17" i="31"/>
  <c r="AE17" i="31"/>
  <c r="AF17" i="31"/>
  <c r="U18" i="31"/>
  <c r="V18" i="31"/>
  <c r="W18" i="31"/>
  <c r="X18" i="31"/>
  <c r="AG18" i="31" s="1"/>
  <c r="Y18" i="31"/>
  <c r="Z18" i="31"/>
  <c r="AA18" i="31"/>
  <c r="AB18" i="31"/>
  <c r="AE18" i="31"/>
  <c r="AF18" i="31"/>
  <c r="U19" i="31"/>
  <c r="V19" i="31"/>
  <c r="AG19" i="31" s="1"/>
  <c r="W19" i="31"/>
  <c r="X19" i="31"/>
  <c r="Y19" i="31"/>
  <c r="Z19" i="31"/>
  <c r="AA19" i="31"/>
  <c r="AB19" i="31"/>
  <c r="AE19" i="31"/>
  <c r="AF19" i="31"/>
  <c r="U20" i="31"/>
  <c r="V20" i="31"/>
  <c r="AG20" i="31" s="1"/>
  <c r="W20" i="31"/>
  <c r="X20" i="31"/>
  <c r="Y20" i="31"/>
  <c r="Z20" i="31"/>
  <c r="AA20" i="31"/>
  <c r="AB20" i="31"/>
  <c r="AE20" i="31"/>
  <c r="AF20" i="31"/>
  <c r="U21" i="31"/>
  <c r="V21" i="31"/>
  <c r="W21" i="31"/>
  <c r="AG21" i="31" s="1"/>
  <c r="X21" i="31"/>
  <c r="Y21" i="31"/>
  <c r="Z21" i="31"/>
  <c r="AA21" i="31"/>
  <c r="AB21" i="31"/>
  <c r="AE21" i="31"/>
  <c r="AF21" i="31"/>
  <c r="U37" i="31"/>
  <c r="V37" i="31"/>
  <c r="W37" i="31"/>
  <c r="X37" i="31"/>
  <c r="Y37" i="31"/>
  <c r="Z37" i="31"/>
  <c r="AA37" i="31"/>
  <c r="AB37" i="31"/>
  <c r="AC37" i="31"/>
  <c r="AD37" i="31"/>
  <c r="AE37" i="31"/>
  <c r="AF37" i="31"/>
  <c r="AG37" i="31"/>
  <c r="AH37" i="31"/>
  <c r="AI37" i="31"/>
  <c r="U38" i="31"/>
  <c r="V38" i="31"/>
  <c r="AG38" i="31" s="1"/>
  <c r="W38" i="31"/>
  <c r="X38" i="31"/>
  <c r="Y38" i="31"/>
  <c r="Z38" i="31"/>
  <c r="AA38" i="31"/>
  <c r="AB38" i="31"/>
  <c r="AE38" i="31"/>
  <c r="AF38" i="31"/>
  <c r="U39" i="31"/>
  <c r="V39" i="31"/>
  <c r="AG39" i="31" s="1"/>
  <c r="W39" i="31"/>
  <c r="X39" i="31"/>
  <c r="Y39" i="31"/>
  <c r="Z39" i="31"/>
  <c r="AA39" i="31"/>
  <c r="AB39" i="31"/>
  <c r="AE39" i="31"/>
  <c r="AF39" i="31"/>
  <c r="U40" i="31"/>
  <c r="V40" i="31"/>
  <c r="W40" i="31"/>
  <c r="AG40" i="31" s="1"/>
  <c r="X40" i="31"/>
  <c r="Y40" i="31"/>
  <c r="Z40" i="31"/>
  <c r="AA40" i="31"/>
  <c r="AB40" i="31"/>
  <c r="AE40" i="31"/>
  <c r="AF40" i="31"/>
  <c r="U41" i="31"/>
  <c r="V41" i="31"/>
  <c r="W41" i="31"/>
  <c r="X41" i="31"/>
  <c r="Y41" i="31"/>
  <c r="Z41" i="31"/>
  <c r="AA41" i="31"/>
  <c r="AB41" i="31"/>
  <c r="AG41" i="31"/>
  <c r="AE41" i="31"/>
  <c r="AF41" i="31"/>
  <c r="U42" i="31"/>
  <c r="V42" i="31"/>
  <c r="AG42" i="31" s="1"/>
  <c r="W42" i="31"/>
  <c r="X42" i="31"/>
  <c r="Y42" i="31"/>
  <c r="Z42" i="31"/>
  <c r="AA42" i="31"/>
  <c r="AB42" i="31"/>
  <c r="AE42" i="31"/>
  <c r="AF42" i="31"/>
  <c r="U43" i="31"/>
  <c r="V43" i="31"/>
  <c r="AG43" i="31" s="1"/>
  <c r="W43" i="31"/>
  <c r="X43" i="31"/>
  <c r="Y43" i="31"/>
  <c r="Z43" i="31"/>
  <c r="AA43" i="31"/>
  <c r="AB43" i="31"/>
  <c r="AE43" i="31"/>
  <c r="AF43" i="31"/>
  <c r="AA48" i="31"/>
  <c r="U49" i="31"/>
  <c r="Z49" i="31"/>
  <c r="AA49" i="31"/>
  <c r="U50" i="31"/>
  <c r="Z50" i="31"/>
  <c r="AA50" i="31"/>
  <c r="U51" i="31"/>
  <c r="Z51" i="31"/>
  <c r="AA51" i="31"/>
  <c r="U52" i="31"/>
  <c r="Z52" i="31"/>
  <c r="AA52" i="31"/>
  <c r="U53" i="31"/>
  <c r="Z53" i="31"/>
  <c r="AA53" i="31"/>
  <c r="U54" i="31"/>
  <c r="Z54" i="31"/>
  <c r="U55" i="31"/>
  <c r="Z55" i="31"/>
  <c r="AA55" i="31"/>
  <c r="U56" i="31"/>
  <c r="U57" i="31"/>
  <c r="U58" i="31"/>
  <c r="U60" i="31"/>
  <c r="V60" i="31"/>
  <c r="W60" i="31"/>
  <c r="X60" i="31"/>
  <c r="Y60" i="31"/>
  <c r="Z60" i="31"/>
  <c r="AA60" i="31"/>
  <c r="AB60" i="31"/>
  <c r="AC60" i="31"/>
  <c r="AD60" i="31"/>
  <c r="AE60" i="31"/>
  <c r="AF60" i="31"/>
  <c r="AG60" i="31"/>
  <c r="AH60" i="31"/>
  <c r="AI60" i="31"/>
  <c r="U61" i="31"/>
  <c r="V61" i="31"/>
  <c r="W61" i="31"/>
  <c r="X61" i="31"/>
  <c r="AG61" i="31" s="1"/>
  <c r="Y61" i="31"/>
  <c r="Z61" i="31"/>
  <c r="AA61" i="31"/>
  <c r="AB61" i="31"/>
  <c r="AE61" i="31"/>
  <c r="AF61" i="31"/>
  <c r="U62" i="31"/>
  <c r="V62" i="31"/>
  <c r="AG62" i="31" s="1"/>
  <c r="W62" i="31"/>
  <c r="X62" i="31"/>
  <c r="Y62" i="31"/>
  <c r="Z62" i="31"/>
  <c r="AA62" i="31"/>
  <c r="AB62" i="31"/>
  <c r="AE62" i="31"/>
  <c r="AF62" i="31"/>
  <c r="U63" i="31"/>
  <c r="V63" i="31"/>
  <c r="AG63" i="31" s="1"/>
  <c r="W63" i="31"/>
  <c r="X63" i="31"/>
  <c r="Y63" i="31"/>
  <c r="Z63" i="31"/>
  <c r="AA63" i="31"/>
  <c r="AB63" i="31"/>
  <c r="AE63" i="31"/>
  <c r="AF63" i="31"/>
  <c r="U64" i="31"/>
  <c r="V64" i="31"/>
  <c r="W64" i="31"/>
  <c r="X64" i="31"/>
  <c r="Y64" i="31"/>
  <c r="Z64" i="31"/>
  <c r="AA64" i="31"/>
  <c r="AB64" i="31"/>
  <c r="AG64" i="31"/>
  <c r="AE64" i="31"/>
  <c r="AF64" i="31"/>
  <c r="U65" i="31"/>
  <c r="V65" i="31"/>
  <c r="AG65" i="31" s="1"/>
  <c r="W65" i="31"/>
  <c r="X65" i="31"/>
  <c r="Y65" i="31"/>
  <c r="Z65" i="31"/>
  <c r="AA65" i="31"/>
  <c r="AB65" i="31"/>
  <c r="AE65" i="31"/>
  <c r="AF65" i="31"/>
  <c r="U66" i="31"/>
  <c r="V66" i="31"/>
  <c r="AG66" i="31" s="1"/>
  <c r="W66" i="31"/>
  <c r="X66" i="31"/>
  <c r="Y66" i="31"/>
  <c r="Z66" i="31"/>
  <c r="AA66" i="31"/>
  <c r="AB66" i="31"/>
  <c r="AE66" i="31"/>
  <c r="AF66" i="31"/>
  <c r="U70" i="31"/>
  <c r="Z70" i="31"/>
  <c r="AA70" i="31"/>
  <c r="U71" i="31"/>
  <c r="Z71" i="31"/>
  <c r="AA71" i="31"/>
  <c r="U72" i="31"/>
  <c r="Z72" i="31"/>
  <c r="AA72" i="31"/>
  <c r="U73" i="31"/>
  <c r="Z73" i="31"/>
  <c r="AA73" i="31"/>
  <c r="U74" i="31"/>
  <c r="Z74" i="31"/>
  <c r="AA74" i="31"/>
  <c r="U75" i="31"/>
  <c r="Z75" i="31"/>
  <c r="AA75" i="31"/>
  <c r="U76" i="31"/>
  <c r="Z76" i="31"/>
  <c r="AA76" i="31"/>
  <c r="U77" i="31"/>
  <c r="Z77" i="31"/>
  <c r="U78" i="31"/>
  <c r="Z78" i="31"/>
  <c r="AA78" i="31"/>
  <c r="U79" i="31"/>
  <c r="Z79" i="31"/>
  <c r="AA79" i="31"/>
  <c r="Z80" i="31"/>
  <c r="AA80" i="31"/>
  <c r="U81" i="31"/>
  <c r="V81" i="31"/>
  <c r="W81" i="31"/>
  <c r="X81" i="31"/>
  <c r="Y81" i="31"/>
  <c r="Z81" i="31"/>
  <c r="AA81" i="31"/>
  <c r="AB81" i="31"/>
  <c r="AC81" i="31"/>
  <c r="AD81" i="31"/>
  <c r="AE81" i="31"/>
  <c r="AF81" i="31"/>
  <c r="AG81" i="31"/>
  <c r="AH81" i="31"/>
  <c r="AI81" i="31"/>
  <c r="U82" i="31"/>
  <c r="V82" i="31"/>
  <c r="AG82" i="31" s="1"/>
  <c r="W82" i="31"/>
  <c r="X82" i="31"/>
  <c r="Y82" i="31"/>
  <c r="Z82" i="31"/>
  <c r="AA82" i="31"/>
  <c r="AB82" i="31"/>
  <c r="AE82" i="31"/>
  <c r="AF82" i="31"/>
  <c r="U83" i="31"/>
  <c r="V83" i="31"/>
  <c r="AG83" i="31" s="1"/>
  <c r="W83" i="31"/>
  <c r="X83" i="31"/>
  <c r="Y83" i="31"/>
  <c r="Z83" i="31"/>
  <c r="AA83" i="31"/>
  <c r="AB83" i="31"/>
  <c r="AE83" i="31"/>
  <c r="AF83" i="31"/>
  <c r="U84" i="31"/>
  <c r="V84" i="31"/>
  <c r="AG84" i="31" s="1"/>
  <c r="W84" i="31"/>
  <c r="X84" i="31"/>
  <c r="Y84" i="31"/>
  <c r="Z84" i="31"/>
  <c r="AA84" i="31"/>
  <c r="AB84" i="31"/>
  <c r="AE84" i="31"/>
  <c r="AF84" i="31"/>
  <c r="U85" i="31"/>
  <c r="V85" i="31"/>
  <c r="AG85" i="31" s="1"/>
  <c r="AH85" i="31" s="1"/>
  <c r="W85" i="31"/>
  <c r="X85" i="31"/>
  <c r="Y85" i="31"/>
  <c r="Z85" i="31"/>
  <c r="AA85" i="31"/>
  <c r="AB85" i="31"/>
  <c r="AE85" i="31"/>
  <c r="AF85" i="31"/>
  <c r="U86" i="31"/>
  <c r="V86" i="31"/>
  <c r="AG86" i="31" s="1"/>
  <c r="W86" i="31"/>
  <c r="X86" i="31"/>
  <c r="Y86" i="31"/>
  <c r="Z86" i="31"/>
  <c r="AA86" i="31"/>
  <c r="AB86" i="31"/>
  <c r="AE86" i="31"/>
  <c r="AF86" i="31"/>
  <c r="U87" i="31"/>
  <c r="V87" i="31"/>
  <c r="W87" i="31"/>
  <c r="X87" i="31"/>
  <c r="Y87" i="31"/>
  <c r="Z87" i="31"/>
  <c r="AA87" i="31"/>
  <c r="AB87" i="31"/>
  <c r="AG87" i="31"/>
  <c r="AE87" i="31"/>
  <c r="AF87" i="31"/>
  <c r="U91" i="31"/>
  <c r="U92" i="31"/>
  <c r="Z92" i="31"/>
  <c r="AA92" i="31"/>
  <c r="U93" i="31"/>
  <c r="Z93" i="31"/>
  <c r="AA93" i="31"/>
  <c r="U94" i="31"/>
  <c r="Z94" i="31"/>
  <c r="AA94" i="31"/>
  <c r="U95" i="31"/>
  <c r="Z95" i="31"/>
  <c r="AA95" i="31"/>
  <c r="U96" i="31"/>
  <c r="Z96" i="31"/>
  <c r="AA96" i="31"/>
  <c r="U97" i="31"/>
  <c r="Z97" i="31"/>
  <c r="AA97" i="31"/>
  <c r="U98" i="31"/>
  <c r="Z98" i="31"/>
  <c r="U99" i="31"/>
  <c r="Z99" i="31"/>
  <c r="AA99" i="31"/>
  <c r="U100" i="31"/>
  <c r="U101" i="31"/>
  <c r="U102" i="31"/>
  <c r="V102" i="31"/>
  <c r="W102" i="31"/>
  <c r="X102" i="31"/>
  <c r="Y102" i="31"/>
  <c r="Z102" i="31"/>
  <c r="AA102" i="31"/>
  <c r="AB102" i="31"/>
  <c r="AC102" i="31"/>
  <c r="AD102" i="31"/>
  <c r="AE102" i="31"/>
  <c r="AF102" i="31"/>
  <c r="AG102" i="31"/>
  <c r="AH102" i="31"/>
  <c r="AI102" i="31"/>
  <c r="U103" i="31"/>
  <c r="V103" i="31"/>
  <c r="W103" i="31"/>
  <c r="X103" i="31"/>
  <c r="Y103" i="31"/>
  <c r="AG103" i="31" s="1"/>
  <c r="Z103" i="31"/>
  <c r="AA103" i="31"/>
  <c r="AB103" i="31"/>
  <c r="AD103" i="31"/>
  <c r="AE103" i="31"/>
  <c r="AF103" i="31"/>
  <c r="U104" i="31"/>
  <c r="V104" i="31"/>
  <c r="W104" i="31"/>
  <c r="X104" i="31"/>
  <c r="Y104" i="31"/>
  <c r="Z104" i="31"/>
  <c r="AA104" i="31"/>
  <c r="AB104" i="31"/>
  <c r="AD104" i="31"/>
  <c r="AE104" i="31"/>
  <c r="AF104" i="31"/>
  <c r="U105" i="31"/>
  <c r="V105" i="31"/>
  <c r="W105" i="31"/>
  <c r="X105" i="31"/>
  <c r="Y105" i="31"/>
  <c r="Z105" i="31"/>
  <c r="AA105" i="31"/>
  <c r="AB105" i="31"/>
  <c r="AD105" i="31"/>
  <c r="AE105" i="31"/>
  <c r="AF105" i="31"/>
  <c r="U106" i="31"/>
  <c r="V106" i="31"/>
  <c r="W106" i="31"/>
  <c r="X106" i="31"/>
  <c r="Y106" i="31"/>
  <c r="Z106" i="31"/>
  <c r="AA106" i="31"/>
  <c r="AB106" i="31"/>
  <c r="AD106" i="31"/>
  <c r="AE106" i="31"/>
  <c r="AF106" i="31"/>
  <c r="U107" i="31"/>
  <c r="V107" i="31"/>
  <c r="W107" i="31"/>
  <c r="X107" i="31"/>
  <c r="AG107" i="31" s="1"/>
  <c r="Y107" i="31"/>
  <c r="Z107" i="31"/>
  <c r="AA107" i="31"/>
  <c r="AB107" i="31"/>
  <c r="AD107" i="31"/>
  <c r="AE107" i="31"/>
  <c r="AF107" i="31"/>
  <c r="U108" i="31"/>
  <c r="V108" i="31"/>
  <c r="W108" i="31"/>
  <c r="X108" i="31"/>
  <c r="Y108" i="31"/>
  <c r="Z108" i="31"/>
  <c r="AA108" i="31"/>
  <c r="AB108" i="31"/>
  <c r="AD108" i="31"/>
  <c r="AE108" i="31"/>
  <c r="AF108" i="31"/>
  <c r="U113" i="31"/>
  <c r="U114" i="31"/>
  <c r="Z114" i="31"/>
  <c r="AA114" i="31"/>
  <c r="U115" i="31"/>
  <c r="Z115" i="31"/>
  <c r="AA115" i="31"/>
  <c r="U116" i="31"/>
  <c r="Z116" i="31"/>
  <c r="AA116" i="31"/>
  <c r="U117" i="31"/>
  <c r="Z117" i="31"/>
  <c r="AA117" i="31"/>
  <c r="U118" i="31"/>
  <c r="Z118" i="31"/>
  <c r="AA118" i="31"/>
  <c r="U119" i="31"/>
  <c r="Z119" i="31"/>
  <c r="AA119" i="31"/>
  <c r="U120" i="31"/>
  <c r="Z120" i="31"/>
  <c r="U121" i="31"/>
  <c r="Z121" i="31"/>
  <c r="AA121" i="31"/>
  <c r="U122" i="31"/>
  <c r="U124" i="31"/>
  <c r="V124" i="31"/>
  <c r="W124" i="31"/>
  <c r="X124" i="31"/>
  <c r="Y124" i="31"/>
  <c r="Z124" i="31"/>
  <c r="AA124" i="31"/>
  <c r="AB124" i="31"/>
  <c r="AC124" i="31"/>
  <c r="AD124" i="31"/>
  <c r="AE124" i="31"/>
  <c r="AF124" i="31"/>
  <c r="AG124" i="31"/>
  <c r="AH124" i="31"/>
  <c r="AI124" i="31"/>
  <c r="U125" i="31"/>
  <c r="V125" i="31"/>
  <c r="W125" i="31"/>
  <c r="X125" i="31"/>
  <c r="Y125" i="31"/>
  <c r="Z125" i="31"/>
  <c r="AA125" i="31"/>
  <c r="AB125" i="31"/>
  <c r="AD125" i="31"/>
  <c r="AE125" i="31"/>
  <c r="AF125" i="31"/>
  <c r="U126" i="31"/>
  <c r="V126" i="31"/>
  <c r="W126" i="31"/>
  <c r="X126" i="31"/>
  <c r="Y126" i="31"/>
  <c r="Z126" i="31"/>
  <c r="AA126" i="31"/>
  <c r="AB126" i="31"/>
  <c r="AD126" i="31"/>
  <c r="AE126" i="31"/>
  <c r="AF126" i="31"/>
  <c r="U127" i="31"/>
  <c r="V127" i="31"/>
  <c r="AG127" i="31" s="1"/>
  <c r="W127" i="31"/>
  <c r="X127" i="31"/>
  <c r="Y127" i="31"/>
  <c r="Z127" i="31"/>
  <c r="AA127" i="31"/>
  <c r="AB127" i="31"/>
  <c r="AD127" i="31"/>
  <c r="AE127" i="31"/>
  <c r="AF127" i="31"/>
  <c r="U128" i="31"/>
  <c r="V128" i="31"/>
  <c r="W128" i="31"/>
  <c r="X128" i="31"/>
  <c r="Y128" i="31"/>
  <c r="Z128" i="31"/>
  <c r="AA128" i="31"/>
  <c r="AB128" i="31"/>
  <c r="AD128" i="31"/>
  <c r="AE128" i="31"/>
  <c r="AF128" i="31"/>
  <c r="U129" i="31"/>
  <c r="V129" i="31"/>
  <c r="W129" i="31"/>
  <c r="X129" i="31"/>
  <c r="Y129" i="31"/>
  <c r="Z129" i="31"/>
  <c r="AA129" i="31"/>
  <c r="AB129" i="31"/>
  <c r="AD129" i="31"/>
  <c r="AE129" i="31"/>
  <c r="AF129" i="31"/>
  <c r="U130" i="31"/>
  <c r="V130" i="31"/>
  <c r="W130" i="31"/>
  <c r="X130" i="31"/>
  <c r="Y130" i="31"/>
  <c r="Z130" i="31"/>
  <c r="AA130" i="31"/>
  <c r="AB130" i="31"/>
  <c r="AD130" i="31"/>
  <c r="AE130" i="31"/>
  <c r="AF130" i="31"/>
  <c r="T5" i="31"/>
  <c r="T6" i="31"/>
  <c r="T7" i="31"/>
  <c r="T8" i="31"/>
  <c r="T9" i="31"/>
  <c r="T10" i="31"/>
  <c r="T11" i="31"/>
  <c r="T12" i="31"/>
  <c r="T13" i="31"/>
  <c r="T15" i="31"/>
  <c r="T16" i="31"/>
  <c r="T17" i="31"/>
  <c r="T18" i="31"/>
  <c r="T19" i="31"/>
  <c r="T20" i="31"/>
  <c r="T21" i="31"/>
  <c r="T37" i="31"/>
  <c r="T38" i="31"/>
  <c r="T39" i="31"/>
  <c r="T40" i="31"/>
  <c r="T41" i="31"/>
  <c r="T42" i="31"/>
  <c r="T43" i="31"/>
  <c r="T49" i="31"/>
  <c r="T50" i="31"/>
  <c r="T51" i="31"/>
  <c r="T52" i="31"/>
  <c r="T53" i="31"/>
  <c r="T54" i="31"/>
  <c r="T55" i="31"/>
  <c r="T56" i="31"/>
  <c r="T57" i="31"/>
  <c r="T58" i="31"/>
  <c r="T60" i="31"/>
  <c r="T61" i="31"/>
  <c r="T62" i="31"/>
  <c r="T63" i="31"/>
  <c r="T64" i="31"/>
  <c r="T65" i="31"/>
  <c r="T66" i="31"/>
  <c r="T70" i="31"/>
  <c r="T71" i="31"/>
  <c r="T72" i="31"/>
  <c r="T73" i="31"/>
  <c r="T74" i="31"/>
  <c r="T75" i="31"/>
  <c r="T76" i="31"/>
  <c r="T77" i="31"/>
  <c r="T78" i="31"/>
  <c r="T79" i="31"/>
  <c r="T81" i="31"/>
  <c r="T82" i="31"/>
  <c r="T83" i="31"/>
  <c r="T84" i="31"/>
  <c r="T85" i="31"/>
  <c r="T86" i="31"/>
  <c r="T87" i="31"/>
  <c r="T91" i="31"/>
  <c r="T92" i="31"/>
  <c r="T93" i="31"/>
  <c r="T94" i="31"/>
  <c r="T95" i="31"/>
  <c r="T96" i="31"/>
  <c r="T97" i="31"/>
  <c r="T98" i="31"/>
  <c r="T99" i="31"/>
  <c r="T100" i="31"/>
  <c r="T101" i="31"/>
  <c r="T102" i="31"/>
  <c r="T103" i="31"/>
  <c r="T104" i="31"/>
  <c r="T105" i="31"/>
  <c r="T106" i="31"/>
  <c r="T107" i="31"/>
  <c r="T108" i="31"/>
  <c r="T113" i="31"/>
  <c r="T114" i="31"/>
  <c r="T115" i="31"/>
  <c r="T116" i="31"/>
  <c r="T117" i="31"/>
  <c r="T118" i="31"/>
  <c r="T119" i="31"/>
  <c r="T120" i="31"/>
  <c r="T121" i="31"/>
  <c r="T122" i="31"/>
  <c r="T124" i="31"/>
  <c r="T125" i="31"/>
  <c r="T126" i="31"/>
  <c r="T127" i="31"/>
  <c r="T128" i="31"/>
  <c r="T129" i="31"/>
  <c r="T130" i="31"/>
  <c r="T4" i="31"/>
  <c r="O130" i="31"/>
  <c r="O129" i="31"/>
  <c r="O128" i="31"/>
  <c r="P128" i="31" s="1"/>
  <c r="O127" i="31"/>
  <c r="O126" i="31"/>
  <c r="O125" i="31"/>
  <c r="O108" i="31"/>
  <c r="O107" i="31"/>
  <c r="O106" i="31"/>
  <c r="O105" i="31"/>
  <c r="O104" i="31"/>
  <c r="O103" i="31"/>
  <c r="O87" i="31"/>
  <c r="O86" i="31"/>
  <c r="O85" i="31"/>
  <c r="O84" i="31"/>
  <c r="O83" i="31"/>
  <c r="O82" i="31"/>
  <c r="O66" i="31"/>
  <c r="O65" i="31"/>
  <c r="O64" i="31"/>
  <c r="O63" i="31"/>
  <c r="O62" i="31"/>
  <c r="O61" i="31"/>
  <c r="O43" i="31"/>
  <c r="O42" i="31"/>
  <c r="O41" i="31"/>
  <c r="O40" i="31"/>
  <c r="O39" i="31"/>
  <c r="O38" i="31"/>
  <c r="O19" i="31"/>
  <c r="O20" i="31"/>
  <c r="O21" i="31"/>
  <c r="O18" i="31"/>
  <c r="O17" i="31"/>
  <c r="O16" i="31"/>
  <c r="S304" i="26"/>
  <c r="S303" i="26"/>
  <c r="S302" i="26"/>
  <c r="S301" i="26"/>
  <c r="S300" i="26"/>
  <c r="S299" i="26"/>
  <c r="S298" i="26"/>
  <c r="S297" i="26"/>
  <c r="S296" i="26"/>
  <c r="S295" i="26"/>
  <c r="S294" i="26"/>
  <c r="S293" i="26"/>
  <c r="S292" i="26"/>
  <c r="S291" i="26"/>
  <c r="S290" i="26"/>
  <c r="S289" i="26"/>
  <c r="S288" i="26"/>
  <c r="S287" i="26"/>
  <c r="S286" i="26"/>
  <c r="S285" i="26"/>
  <c r="S284" i="26"/>
  <c r="S283" i="26"/>
  <c r="S282" i="26"/>
  <c r="S281" i="26"/>
  <c r="S280" i="26"/>
  <c r="S279" i="26"/>
  <c r="S278" i="26"/>
  <c r="S277" i="26"/>
  <c r="S261" i="26"/>
  <c r="S260" i="26"/>
  <c r="S259" i="26"/>
  <c r="S258" i="26"/>
  <c r="S257" i="26"/>
  <c r="S256" i="26"/>
  <c r="S255" i="26"/>
  <c r="S254" i="26"/>
  <c r="S253" i="26"/>
  <c r="S252" i="26"/>
  <c r="S251" i="26"/>
  <c r="S250" i="26"/>
  <c r="S249" i="26"/>
  <c r="S248" i="26"/>
  <c r="S247" i="26"/>
  <c r="S246" i="26"/>
  <c r="S245" i="26"/>
  <c r="S244" i="26"/>
  <c r="S243" i="26"/>
  <c r="S242" i="26"/>
  <c r="S241" i="26"/>
  <c r="S240" i="26"/>
  <c r="S239" i="26"/>
  <c r="S238" i="26"/>
  <c r="S237" i="26"/>
  <c r="S236" i="26"/>
  <c r="S235" i="26"/>
  <c r="S234" i="26"/>
  <c r="S218" i="26"/>
  <c r="S217" i="26"/>
  <c r="S216" i="26"/>
  <c r="S215" i="26"/>
  <c r="S214" i="26"/>
  <c r="S213" i="26"/>
  <c r="S212" i="26"/>
  <c r="S211" i="26"/>
  <c r="S210" i="26"/>
  <c r="S209" i="26"/>
  <c r="S208" i="26"/>
  <c r="S207" i="26"/>
  <c r="S206" i="26"/>
  <c r="S205" i="26"/>
  <c r="S204" i="26"/>
  <c r="S203" i="26"/>
  <c r="S202" i="26"/>
  <c r="S201" i="26"/>
  <c r="S200" i="26"/>
  <c r="S199" i="26"/>
  <c r="S198" i="26"/>
  <c r="S197" i="26"/>
  <c r="S196" i="26"/>
  <c r="S195" i="26"/>
  <c r="S194" i="26"/>
  <c r="S193" i="26"/>
  <c r="S192" i="26"/>
  <c r="S191" i="26"/>
  <c r="S60" i="26"/>
  <c r="S61" i="26"/>
  <c r="S62" i="26"/>
  <c r="S63" i="26"/>
  <c r="S64" i="26"/>
  <c r="S65" i="26"/>
  <c r="S66" i="26"/>
  <c r="S67" i="26"/>
  <c r="S68" i="26"/>
  <c r="S69" i="26"/>
  <c r="S70" i="26"/>
  <c r="S71" i="26"/>
  <c r="S72" i="26"/>
  <c r="S73" i="26"/>
  <c r="S74" i="26"/>
  <c r="S75" i="26"/>
  <c r="S76" i="26"/>
  <c r="S77" i="26"/>
  <c r="S78" i="26"/>
  <c r="S79" i="26"/>
  <c r="S80" i="26"/>
  <c r="S81" i="26"/>
  <c r="S82" i="26"/>
  <c r="S83" i="26"/>
  <c r="S84" i="26"/>
  <c r="S85" i="26"/>
  <c r="S86" i="26"/>
  <c r="S59" i="26"/>
  <c r="S149" i="26"/>
  <c r="S150" i="26"/>
  <c r="S151" i="26"/>
  <c r="S152" i="26"/>
  <c r="S153" i="26"/>
  <c r="S154" i="26"/>
  <c r="S155" i="26"/>
  <c r="S156" i="26"/>
  <c r="S157" i="26"/>
  <c r="S158" i="26"/>
  <c r="S159" i="26"/>
  <c r="S160" i="26"/>
  <c r="S161" i="26"/>
  <c r="S162" i="26"/>
  <c r="S163" i="26"/>
  <c r="S164" i="26"/>
  <c r="S165" i="26"/>
  <c r="S166" i="26"/>
  <c r="S167" i="26"/>
  <c r="S168" i="26"/>
  <c r="S169" i="26"/>
  <c r="S170" i="26"/>
  <c r="S171" i="26"/>
  <c r="S172" i="26"/>
  <c r="S173" i="26"/>
  <c r="S174" i="26"/>
  <c r="S175" i="26"/>
  <c r="S148" i="26"/>
  <c r="S105" i="26"/>
  <c r="S106" i="26"/>
  <c r="S107" i="26"/>
  <c r="S108" i="26"/>
  <c r="S109" i="26"/>
  <c r="S110" i="26"/>
  <c r="S111" i="26"/>
  <c r="S112" i="26"/>
  <c r="S113" i="26"/>
  <c r="S114" i="26"/>
  <c r="S115" i="26"/>
  <c r="S116" i="26"/>
  <c r="S117" i="26"/>
  <c r="S118" i="26"/>
  <c r="S119" i="26"/>
  <c r="S120" i="26"/>
  <c r="S121" i="26"/>
  <c r="S122" i="26"/>
  <c r="S123" i="26"/>
  <c r="S124" i="26"/>
  <c r="S125" i="26"/>
  <c r="S126" i="26"/>
  <c r="S127" i="26"/>
  <c r="S128" i="26"/>
  <c r="S129" i="26"/>
  <c r="S130" i="26"/>
  <c r="S131" i="26"/>
  <c r="S104" i="26"/>
  <c r="AG105" i="26"/>
  <c r="AG149" i="26" s="1"/>
  <c r="AL149" i="26" s="1"/>
  <c r="AG106" i="26"/>
  <c r="AG150" i="26" s="1"/>
  <c r="AL150" i="26" s="1"/>
  <c r="AG107" i="26"/>
  <c r="AG151" i="26" s="1"/>
  <c r="AL151" i="26" s="1"/>
  <c r="AG108" i="26"/>
  <c r="AG152" i="26" s="1"/>
  <c r="AL152" i="26" s="1"/>
  <c r="AG109" i="26"/>
  <c r="AG153" i="26" s="1"/>
  <c r="AL153" i="26" s="1"/>
  <c r="AG110" i="26"/>
  <c r="AG154" i="26" s="1"/>
  <c r="AL154" i="26" s="1"/>
  <c r="AG111" i="26"/>
  <c r="AG155" i="26" s="1"/>
  <c r="AL155" i="26" s="1"/>
  <c r="AG112" i="26"/>
  <c r="AG156" i="26" s="1"/>
  <c r="AL156" i="26" s="1"/>
  <c r="AG113" i="26"/>
  <c r="AG157" i="26" s="1"/>
  <c r="AL157" i="26" s="1"/>
  <c r="AG114" i="26"/>
  <c r="AG158" i="26" s="1"/>
  <c r="AL158" i="26" s="1"/>
  <c r="AG115" i="26"/>
  <c r="AG159" i="26" s="1"/>
  <c r="AL159" i="26" s="1"/>
  <c r="AG116" i="26"/>
  <c r="AG160" i="26" s="1"/>
  <c r="AL160" i="26" s="1"/>
  <c r="AG117" i="26"/>
  <c r="AG161" i="26" s="1"/>
  <c r="AL161" i="26" s="1"/>
  <c r="AG118" i="26"/>
  <c r="AG162" i="26" s="1"/>
  <c r="AL162" i="26" s="1"/>
  <c r="AG119" i="26"/>
  <c r="AG163" i="26" s="1"/>
  <c r="AL163" i="26" s="1"/>
  <c r="AG120" i="26"/>
  <c r="AG164" i="26" s="1"/>
  <c r="AL164" i="26" s="1"/>
  <c r="AG121" i="26"/>
  <c r="AG165" i="26" s="1"/>
  <c r="AL165" i="26" s="1"/>
  <c r="AG122" i="26"/>
  <c r="AG166" i="26" s="1"/>
  <c r="AL166" i="26" s="1"/>
  <c r="AG123" i="26"/>
  <c r="AG167" i="26" s="1"/>
  <c r="AL167" i="26" s="1"/>
  <c r="AG124" i="26"/>
  <c r="AG168" i="26" s="1"/>
  <c r="AL168" i="26" s="1"/>
  <c r="AG125" i="26"/>
  <c r="AG169" i="26" s="1"/>
  <c r="AL169" i="26" s="1"/>
  <c r="AG126" i="26"/>
  <c r="AG170" i="26" s="1"/>
  <c r="AL170" i="26" s="1"/>
  <c r="AG127" i="26"/>
  <c r="AG171" i="26" s="1"/>
  <c r="AL171" i="26" s="1"/>
  <c r="AG128" i="26"/>
  <c r="AG172" i="26" s="1"/>
  <c r="AL172" i="26" s="1"/>
  <c r="AG129" i="26"/>
  <c r="AG173" i="26" s="1"/>
  <c r="AL173" i="26" s="1"/>
  <c r="AG130" i="26"/>
  <c r="AG174" i="26" s="1"/>
  <c r="AL174" i="26" s="1"/>
  <c r="AG131" i="26"/>
  <c r="AG175" i="26" s="1"/>
  <c r="AL175" i="26" s="1"/>
  <c r="AG104" i="26"/>
  <c r="AG148" i="26" s="1"/>
  <c r="AL148" i="26" s="1"/>
  <c r="AH102" i="26"/>
  <c r="AI102" i="26"/>
  <c r="AJ102" i="26"/>
  <c r="AK102" i="26"/>
  <c r="AL102" i="26"/>
  <c r="AH103" i="26"/>
  <c r="AI103" i="26"/>
  <c r="AJ103" i="26"/>
  <c r="AK103" i="26"/>
  <c r="AL103" i="26"/>
  <c r="AI104" i="26"/>
  <c r="AJ104" i="26"/>
  <c r="AK104" i="26"/>
  <c r="AI105" i="26"/>
  <c r="AJ105" i="26"/>
  <c r="AK105" i="26"/>
  <c r="AI106" i="26"/>
  <c r="AJ106" i="26"/>
  <c r="AK106" i="26"/>
  <c r="AI107" i="26"/>
  <c r="AJ107" i="26"/>
  <c r="AK107" i="26"/>
  <c r="AI108" i="26"/>
  <c r="AJ108" i="26"/>
  <c r="AK108" i="26"/>
  <c r="AI109" i="26"/>
  <c r="AJ109" i="26"/>
  <c r="AK109" i="26"/>
  <c r="AI110" i="26"/>
  <c r="AJ110" i="26"/>
  <c r="AK110" i="26"/>
  <c r="AI111" i="26"/>
  <c r="AJ111" i="26"/>
  <c r="AK111" i="26"/>
  <c r="AI112" i="26"/>
  <c r="AJ112" i="26"/>
  <c r="AK112" i="26"/>
  <c r="AI113" i="26"/>
  <c r="AJ113" i="26"/>
  <c r="AK113" i="26"/>
  <c r="AI114" i="26"/>
  <c r="AJ114" i="26"/>
  <c r="AK114" i="26"/>
  <c r="AI115" i="26"/>
  <c r="AJ115" i="26"/>
  <c r="AK115" i="26"/>
  <c r="AI116" i="26"/>
  <c r="AJ116" i="26"/>
  <c r="AK116" i="26"/>
  <c r="AI117" i="26"/>
  <c r="AJ117" i="26"/>
  <c r="AK117" i="26"/>
  <c r="AI118" i="26"/>
  <c r="AJ118" i="26"/>
  <c r="AK118" i="26"/>
  <c r="AI119" i="26"/>
  <c r="AJ119" i="26"/>
  <c r="AK119" i="26"/>
  <c r="AI120" i="26"/>
  <c r="AJ120" i="26"/>
  <c r="AK120" i="26"/>
  <c r="AI121" i="26"/>
  <c r="AJ121" i="26"/>
  <c r="AK121" i="26"/>
  <c r="AI122" i="26"/>
  <c r="AJ122" i="26"/>
  <c r="AK122" i="26"/>
  <c r="AI123" i="26"/>
  <c r="AJ123" i="26"/>
  <c r="AK123" i="26"/>
  <c r="AI124" i="26"/>
  <c r="AJ124" i="26"/>
  <c r="AK124" i="26"/>
  <c r="AI125" i="26"/>
  <c r="AJ125" i="26"/>
  <c r="AK125" i="26"/>
  <c r="AI126" i="26"/>
  <c r="AJ126" i="26"/>
  <c r="AK126" i="26"/>
  <c r="AI127" i="26"/>
  <c r="AJ127" i="26"/>
  <c r="AK127" i="26"/>
  <c r="AI128" i="26"/>
  <c r="AJ128" i="26"/>
  <c r="AK128" i="26"/>
  <c r="AI129" i="26"/>
  <c r="AJ129" i="26"/>
  <c r="AK129" i="26"/>
  <c r="AI130" i="26"/>
  <c r="AJ130" i="26"/>
  <c r="AK130" i="26"/>
  <c r="AI131" i="26"/>
  <c r="AJ131" i="26"/>
  <c r="AK131" i="26"/>
  <c r="V102" i="26"/>
  <c r="W102" i="26"/>
  <c r="X102" i="26"/>
  <c r="Y102" i="26"/>
  <c r="Z102" i="26"/>
  <c r="AA102" i="26"/>
  <c r="AT102" i="26" s="1"/>
  <c r="AB102" i="26"/>
  <c r="AC102" i="26"/>
  <c r="AV102" i="26" s="1"/>
  <c r="AD102" i="26"/>
  <c r="AW102" i="26" s="1"/>
  <c r="AE102" i="26"/>
  <c r="AF102" i="26"/>
  <c r="AG102" i="26"/>
  <c r="V103" i="26"/>
  <c r="W103" i="26"/>
  <c r="X103" i="26"/>
  <c r="Y103" i="26"/>
  <c r="Z103" i="26"/>
  <c r="AA103" i="26"/>
  <c r="AB103" i="26"/>
  <c r="AC103" i="26"/>
  <c r="AD103" i="26"/>
  <c r="AE103" i="26"/>
  <c r="AF103" i="26"/>
  <c r="AG103" i="26"/>
  <c r="V104" i="26"/>
  <c r="W104" i="26"/>
  <c r="X104" i="26"/>
  <c r="Y104" i="26"/>
  <c r="AA104" i="26"/>
  <c r="AB104" i="26"/>
  <c r="AC104" i="26"/>
  <c r="AD104" i="26"/>
  <c r="AE104" i="26"/>
  <c r="AF104" i="26"/>
  <c r="V105" i="26"/>
  <c r="W105" i="26"/>
  <c r="X105" i="26"/>
  <c r="Y105" i="26"/>
  <c r="Z105" i="26"/>
  <c r="AA105" i="26"/>
  <c r="AB105" i="26"/>
  <c r="AC105" i="26"/>
  <c r="AD105" i="26"/>
  <c r="AE105" i="26"/>
  <c r="AF105" i="26"/>
  <c r="V106" i="26"/>
  <c r="W106" i="26"/>
  <c r="X106" i="26"/>
  <c r="Y106" i="26"/>
  <c r="Z106" i="26"/>
  <c r="AA106" i="26"/>
  <c r="AB106" i="26"/>
  <c r="AC106" i="26"/>
  <c r="AD106" i="26"/>
  <c r="AE106" i="26"/>
  <c r="AF106" i="26"/>
  <c r="V107" i="26"/>
  <c r="W107" i="26"/>
  <c r="X107" i="26"/>
  <c r="Y107" i="26"/>
  <c r="Z107" i="26"/>
  <c r="AA107" i="26"/>
  <c r="AB107" i="26"/>
  <c r="AC107" i="26"/>
  <c r="AD107" i="26"/>
  <c r="AE107" i="26"/>
  <c r="AF107" i="26"/>
  <c r="V108" i="26"/>
  <c r="W108" i="26"/>
  <c r="X108" i="26"/>
  <c r="Y108" i="26"/>
  <c r="Z108" i="26"/>
  <c r="AA108" i="26"/>
  <c r="AB108" i="26"/>
  <c r="AC108" i="26"/>
  <c r="AD108" i="26"/>
  <c r="AE108" i="26"/>
  <c r="AF108" i="26"/>
  <c r="V109" i="26"/>
  <c r="W109" i="26"/>
  <c r="X109" i="26"/>
  <c r="Y109" i="26"/>
  <c r="Z109" i="26"/>
  <c r="AA109" i="26"/>
  <c r="AB109" i="26"/>
  <c r="AC109" i="26"/>
  <c r="AD109" i="26"/>
  <c r="AE109" i="26"/>
  <c r="AF109" i="26"/>
  <c r="V110" i="26"/>
  <c r="W110" i="26"/>
  <c r="X110" i="26"/>
  <c r="Y110" i="26"/>
  <c r="Z110" i="26"/>
  <c r="AA110" i="26"/>
  <c r="AB110" i="26"/>
  <c r="AC110" i="26"/>
  <c r="AD110" i="26"/>
  <c r="AE110" i="26"/>
  <c r="AF110" i="26"/>
  <c r="V111" i="26"/>
  <c r="W111" i="26"/>
  <c r="X111" i="26"/>
  <c r="Y111" i="26"/>
  <c r="Z111" i="26"/>
  <c r="AA111" i="26"/>
  <c r="AB111" i="26"/>
  <c r="AC111" i="26"/>
  <c r="AD111" i="26"/>
  <c r="AE111" i="26"/>
  <c r="AF111" i="26"/>
  <c r="V112" i="26"/>
  <c r="W112" i="26"/>
  <c r="X112" i="26"/>
  <c r="Y112" i="26"/>
  <c r="Z112" i="26"/>
  <c r="AA112" i="26"/>
  <c r="AB112" i="26"/>
  <c r="AC112" i="26"/>
  <c r="AD112" i="26"/>
  <c r="AE112" i="26"/>
  <c r="AF112" i="26"/>
  <c r="V113" i="26"/>
  <c r="W113" i="26"/>
  <c r="X113" i="26"/>
  <c r="Y113" i="26"/>
  <c r="Z113" i="26"/>
  <c r="AA113" i="26"/>
  <c r="AB113" i="26"/>
  <c r="AC113" i="26"/>
  <c r="AD113" i="26"/>
  <c r="AE113" i="26"/>
  <c r="AF113" i="26"/>
  <c r="V114" i="26"/>
  <c r="W114" i="26"/>
  <c r="X114" i="26"/>
  <c r="Y114" i="26"/>
  <c r="Z114" i="26"/>
  <c r="AA114" i="26"/>
  <c r="AB114" i="26"/>
  <c r="AC114" i="26"/>
  <c r="AD114" i="26"/>
  <c r="AE114" i="26"/>
  <c r="AF114" i="26"/>
  <c r="V115" i="26"/>
  <c r="W115" i="26"/>
  <c r="X115" i="26"/>
  <c r="Y115" i="26"/>
  <c r="Z115" i="26"/>
  <c r="AA115" i="26"/>
  <c r="AB115" i="26"/>
  <c r="AC115" i="26"/>
  <c r="AD115" i="26"/>
  <c r="AE115" i="26"/>
  <c r="AF115" i="26"/>
  <c r="V116" i="26"/>
  <c r="W116" i="26"/>
  <c r="X116" i="26"/>
  <c r="Y116" i="26"/>
  <c r="Z116" i="26"/>
  <c r="AA116" i="26"/>
  <c r="AB116" i="26"/>
  <c r="AC116" i="26"/>
  <c r="AD116" i="26"/>
  <c r="AE116" i="26"/>
  <c r="AF116" i="26"/>
  <c r="V117" i="26"/>
  <c r="W117" i="26"/>
  <c r="X117" i="26"/>
  <c r="Y117" i="26"/>
  <c r="Z117" i="26"/>
  <c r="AA117" i="26"/>
  <c r="AB117" i="26"/>
  <c r="AC117" i="26"/>
  <c r="AD117" i="26"/>
  <c r="AE117" i="26"/>
  <c r="AF117" i="26"/>
  <c r="V118" i="26"/>
  <c r="W118" i="26"/>
  <c r="X118" i="26"/>
  <c r="Y118" i="26"/>
  <c r="Z118" i="26"/>
  <c r="AA118" i="26"/>
  <c r="AB118" i="26"/>
  <c r="AC118" i="26"/>
  <c r="AD118" i="26"/>
  <c r="AE118" i="26"/>
  <c r="AF118" i="26"/>
  <c r="V119" i="26"/>
  <c r="W119" i="26"/>
  <c r="X119" i="26"/>
  <c r="Y119" i="26"/>
  <c r="Z119" i="26"/>
  <c r="AA119" i="26"/>
  <c r="AB119" i="26"/>
  <c r="AC119" i="26"/>
  <c r="AD119" i="26"/>
  <c r="AE119" i="26"/>
  <c r="AF119" i="26"/>
  <c r="V120" i="26"/>
  <c r="W120" i="26"/>
  <c r="X120" i="26"/>
  <c r="Y120" i="26"/>
  <c r="Z120" i="26"/>
  <c r="AA120" i="26"/>
  <c r="AB120" i="26"/>
  <c r="AC120" i="26"/>
  <c r="AD120" i="26"/>
  <c r="AE120" i="26"/>
  <c r="AF120" i="26"/>
  <c r="V121" i="26"/>
  <c r="W121" i="26"/>
  <c r="X121" i="26"/>
  <c r="Y121" i="26"/>
  <c r="Z121" i="26"/>
  <c r="AA121" i="26"/>
  <c r="AB121" i="26"/>
  <c r="AC121" i="26"/>
  <c r="AD121" i="26"/>
  <c r="AE121" i="26"/>
  <c r="AF121" i="26"/>
  <c r="V122" i="26"/>
  <c r="W122" i="26"/>
  <c r="X122" i="26"/>
  <c r="Y122" i="26"/>
  <c r="Z122" i="26"/>
  <c r="AA122" i="26"/>
  <c r="AB122" i="26"/>
  <c r="AC122" i="26"/>
  <c r="AD122" i="26"/>
  <c r="AE122" i="26"/>
  <c r="AF122" i="26"/>
  <c r="V123" i="26"/>
  <c r="W123" i="26"/>
  <c r="X123" i="26"/>
  <c r="Y123" i="26"/>
  <c r="Z123" i="26"/>
  <c r="AA123" i="26"/>
  <c r="AB123" i="26"/>
  <c r="AC123" i="26"/>
  <c r="AD123" i="26"/>
  <c r="AE123" i="26"/>
  <c r="AF123" i="26"/>
  <c r="V124" i="26"/>
  <c r="W124" i="26"/>
  <c r="X124" i="26"/>
  <c r="Y124" i="26"/>
  <c r="Z124" i="26"/>
  <c r="AA124" i="26"/>
  <c r="AB124" i="26"/>
  <c r="AC124" i="26"/>
  <c r="AD124" i="26"/>
  <c r="AE124" i="26"/>
  <c r="AF124" i="26"/>
  <c r="V125" i="26"/>
  <c r="W125" i="26"/>
  <c r="X125" i="26"/>
  <c r="Y125" i="26"/>
  <c r="Z125" i="26"/>
  <c r="AA125" i="26"/>
  <c r="AB125" i="26"/>
  <c r="AC125" i="26"/>
  <c r="AD125" i="26"/>
  <c r="AE125" i="26"/>
  <c r="AF125" i="26"/>
  <c r="V126" i="26"/>
  <c r="W126" i="26"/>
  <c r="X126" i="26"/>
  <c r="Y126" i="26"/>
  <c r="Z126" i="26"/>
  <c r="AA126" i="26"/>
  <c r="AB126" i="26"/>
  <c r="AC126" i="26"/>
  <c r="AD126" i="26"/>
  <c r="AE126" i="26"/>
  <c r="AF126" i="26"/>
  <c r="V127" i="26"/>
  <c r="W127" i="26"/>
  <c r="X127" i="26"/>
  <c r="Y127" i="26"/>
  <c r="Z127" i="26"/>
  <c r="AA127" i="26"/>
  <c r="AB127" i="26"/>
  <c r="AC127" i="26"/>
  <c r="AD127" i="26"/>
  <c r="AE127" i="26"/>
  <c r="AF127" i="26"/>
  <c r="V128" i="26"/>
  <c r="W128" i="26"/>
  <c r="X128" i="26"/>
  <c r="Y128" i="26"/>
  <c r="Z128" i="26"/>
  <c r="AA128" i="26"/>
  <c r="AB128" i="26"/>
  <c r="AC128" i="26"/>
  <c r="AD128" i="26"/>
  <c r="AE128" i="26"/>
  <c r="AF128" i="26"/>
  <c r="V129" i="26"/>
  <c r="W129" i="26"/>
  <c r="X129" i="26"/>
  <c r="Y129" i="26"/>
  <c r="Z129" i="26"/>
  <c r="AA129" i="26"/>
  <c r="AB129" i="26"/>
  <c r="AC129" i="26"/>
  <c r="AD129" i="26"/>
  <c r="AE129" i="26"/>
  <c r="AF129" i="26"/>
  <c r="V130" i="26"/>
  <c r="W130" i="26"/>
  <c r="X130" i="26"/>
  <c r="Y130" i="26"/>
  <c r="Z130" i="26"/>
  <c r="AA130" i="26"/>
  <c r="AB130" i="26"/>
  <c r="AC130" i="26"/>
  <c r="AD130" i="26"/>
  <c r="AE130" i="26"/>
  <c r="AF130" i="26"/>
  <c r="V131" i="26"/>
  <c r="W131" i="26"/>
  <c r="X131" i="26"/>
  <c r="Y131" i="26"/>
  <c r="Z131" i="26"/>
  <c r="AA131" i="26"/>
  <c r="AB131" i="26"/>
  <c r="AC131" i="26"/>
  <c r="AD131" i="26"/>
  <c r="AE131" i="26"/>
  <c r="AF131" i="26"/>
  <c r="U103" i="26"/>
  <c r="U104" i="26"/>
  <c r="U105" i="26"/>
  <c r="U106" i="26"/>
  <c r="U107" i="26"/>
  <c r="U108" i="26"/>
  <c r="U109" i="26"/>
  <c r="U110" i="26"/>
  <c r="U111" i="26"/>
  <c r="U112" i="26"/>
  <c r="U113" i="26"/>
  <c r="U114" i="26"/>
  <c r="U115" i="26"/>
  <c r="U116" i="26"/>
  <c r="U117" i="26"/>
  <c r="U118" i="26"/>
  <c r="U119" i="26"/>
  <c r="U120" i="26"/>
  <c r="U121" i="26"/>
  <c r="U122" i="26"/>
  <c r="U123" i="26"/>
  <c r="U124" i="26"/>
  <c r="U125" i="26"/>
  <c r="U126" i="26"/>
  <c r="U127" i="26"/>
  <c r="U128" i="26"/>
  <c r="U129" i="26"/>
  <c r="U130" i="26"/>
  <c r="U131" i="26"/>
  <c r="U102" i="26"/>
  <c r="AL16" i="26"/>
  <c r="AL17" i="26"/>
  <c r="AL18" i="26"/>
  <c r="AL19" i="26"/>
  <c r="AL20" i="26"/>
  <c r="AL21" i="26"/>
  <c r="AL22" i="26"/>
  <c r="AL23" i="26"/>
  <c r="AL24" i="26"/>
  <c r="AL25" i="26"/>
  <c r="AL26" i="26"/>
  <c r="AL27" i="26"/>
  <c r="AL28" i="26"/>
  <c r="AL29" i="26"/>
  <c r="AL30" i="26"/>
  <c r="AL31" i="26"/>
  <c r="AL32" i="26"/>
  <c r="AL33" i="26"/>
  <c r="AL34" i="26"/>
  <c r="AL35" i="26"/>
  <c r="AL36" i="26"/>
  <c r="AL37" i="26"/>
  <c r="AL38" i="26"/>
  <c r="AL39" i="26"/>
  <c r="AL40" i="26"/>
  <c r="AL41" i="26"/>
  <c r="AL42" i="26"/>
  <c r="AL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15" i="26"/>
  <c r="AC267" i="21"/>
  <c r="AC224" i="21"/>
  <c r="AC181" i="21"/>
  <c r="AC137" i="21"/>
  <c r="Q60" i="21"/>
  <c r="Q61" i="21"/>
  <c r="Q62" i="21"/>
  <c r="Q63" i="21"/>
  <c r="Q64" i="21"/>
  <c r="Q65" i="21"/>
  <c r="Q66" i="21"/>
  <c r="Q67" i="21"/>
  <c r="Q68" i="21"/>
  <c r="Q69" i="21"/>
  <c r="Q70" i="21"/>
  <c r="Q71" i="21"/>
  <c r="Q72" i="21"/>
  <c r="Q73" i="21"/>
  <c r="Q74" i="21"/>
  <c r="Q75" i="21"/>
  <c r="Q76" i="21"/>
  <c r="Q77" i="21"/>
  <c r="Q78" i="21"/>
  <c r="Q79" i="21"/>
  <c r="Q80" i="21"/>
  <c r="Q81" i="21"/>
  <c r="Q82" i="21"/>
  <c r="Q83" i="21"/>
  <c r="Q84" i="21"/>
  <c r="Q85" i="21"/>
  <c r="Q86" i="21"/>
  <c r="Q59" i="21"/>
  <c r="Q17" i="21"/>
  <c r="Q18" i="21"/>
  <c r="Q19" i="21"/>
  <c r="Q20" i="21"/>
  <c r="Q21" i="21"/>
  <c r="Q22" i="21"/>
  <c r="Q23" i="21"/>
  <c r="Q24" i="21"/>
  <c r="Q25" i="21"/>
  <c r="Q26" i="21"/>
  <c r="Q27" i="21"/>
  <c r="Q28" i="21"/>
  <c r="Q29" i="21"/>
  <c r="Q30" i="21"/>
  <c r="Q31" i="21"/>
  <c r="Q32" i="21"/>
  <c r="Q33" i="21"/>
  <c r="Q34" i="21"/>
  <c r="Q35" i="21"/>
  <c r="Q36" i="21"/>
  <c r="Q37" i="21"/>
  <c r="Q38" i="21"/>
  <c r="Q39" i="21"/>
  <c r="Q40" i="21"/>
  <c r="Q41" i="21"/>
  <c r="Q42" i="21"/>
  <c r="Q43" i="21"/>
  <c r="AD43" i="18"/>
  <c r="AD42" i="18"/>
  <c r="AD41" i="18"/>
  <c r="AD40" i="18"/>
  <c r="AD39" i="18"/>
  <c r="AD38" i="18"/>
  <c r="AD37" i="18"/>
  <c r="AD36" i="18"/>
  <c r="AD35" i="18"/>
  <c r="AD34" i="18"/>
  <c r="AD33" i="18"/>
  <c r="AD32" i="18"/>
  <c r="AD31" i="18"/>
  <c r="AD30" i="18"/>
  <c r="AD29" i="18"/>
  <c r="AD28" i="18"/>
  <c r="AD27" i="18"/>
  <c r="AD26" i="18"/>
  <c r="AD25" i="18"/>
  <c r="AD24" i="18"/>
  <c r="AD23" i="18"/>
  <c r="AD22" i="18"/>
  <c r="AD21" i="18"/>
  <c r="AD20" i="18"/>
  <c r="AD19" i="18"/>
  <c r="AD18" i="18"/>
  <c r="AD17" i="18"/>
  <c r="AD16" i="18"/>
  <c r="AD86" i="18"/>
  <c r="AD85" i="18"/>
  <c r="AD84" i="18"/>
  <c r="AD83" i="18"/>
  <c r="AD82" i="18"/>
  <c r="AD81" i="18"/>
  <c r="AD80" i="18"/>
  <c r="AD79" i="18"/>
  <c r="AD78" i="18"/>
  <c r="AD77" i="18"/>
  <c r="AD76" i="18"/>
  <c r="AD75" i="18"/>
  <c r="AD74" i="18"/>
  <c r="AD73" i="18"/>
  <c r="AD72" i="18"/>
  <c r="AD71" i="18"/>
  <c r="AD70" i="18"/>
  <c r="AD69" i="18"/>
  <c r="AD68" i="18"/>
  <c r="AD67" i="18"/>
  <c r="AD66" i="18"/>
  <c r="AD65" i="18"/>
  <c r="AD64" i="18"/>
  <c r="AD63" i="18"/>
  <c r="AD62" i="18"/>
  <c r="AD61" i="18"/>
  <c r="AD60" i="18"/>
  <c r="AD59" i="18"/>
  <c r="AD129" i="18"/>
  <c r="AD128" i="18"/>
  <c r="AD127" i="18"/>
  <c r="AD126" i="18"/>
  <c r="AD125" i="18"/>
  <c r="AD124" i="18"/>
  <c r="AD123" i="18"/>
  <c r="AD122" i="18"/>
  <c r="AD121" i="18"/>
  <c r="AD120" i="18"/>
  <c r="AD119" i="18"/>
  <c r="AD118" i="18"/>
  <c r="AD117" i="18"/>
  <c r="AD116" i="18"/>
  <c r="AD115" i="18"/>
  <c r="AD114" i="18"/>
  <c r="AD113" i="18"/>
  <c r="AD112" i="18"/>
  <c r="AD111" i="18"/>
  <c r="AD110" i="18"/>
  <c r="AD109" i="18"/>
  <c r="AD108" i="18"/>
  <c r="AD107" i="18"/>
  <c r="AD106" i="18"/>
  <c r="AD105" i="18"/>
  <c r="AD104" i="18"/>
  <c r="AD103" i="18"/>
  <c r="AD102" i="18"/>
  <c r="AD172" i="18"/>
  <c r="AD171" i="18"/>
  <c r="AD170" i="18"/>
  <c r="AD169" i="18"/>
  <c r="AD168" i="18"/>
  <c r="AD167" i="18"/>
  <c r="AD166" i="18"/>
  <c r="AD165" i="18"/>
  <c r="AD164" i="18"/>
  <c r="AD163" i="18"/>
  <c r="AD162" i="18"/>
  <c r="AD161" i="18"/>
  <c r="AD160" i="18"/>
  <c r="AD159" i="18"/>
  <c r="AD158" i="18"/>
  <c r="AD157" i="18"/>
  <c r="AD156" i="18"/>
  <c r="AD155" i="18"/>
  <c r="AD154" i="18"/>
  <c r="AD153" i="18"/>
  <c r="AD152" i="18"/>
  <c r="AD151" i="18"/>
  <c r="AD150" i="18"/>
  <c r="AD149" i="18"/>
  <c r="AD148" i="18"/>
  <c r="AD147" i="18"/>
  <c r="AD146" i="18"/>
  <c r="AD145" i="18"/>
  <c r="O258" i="18"/>
  <c r="O257" i="18"/>
  <c r="O256" i="18"/>
  <c r="O255" i="18"/>
  <c r="O254" i="18"/>
  <c r="O253" i="18"/>
  <c r="O252" i="18"/>
  <c r="O251" i="18"/>
  <c r="O250" i="18"/>
  <c r="O249" i="18"/>
  <c r="O248" i="18"/>
  <c r="O247" i="18"/>
  <c r="O246" i="18"/>
  <c r="O245" i="18"/>
  <c r="O244" i="18"/>
  <c r="O243" i="18"/>
  <c r="O242" i="18"/>
  <c r="O241" i="18"/>
  <c r="O240" i="18"/>
  <c r="O238" i="18"/>
  <c r="O237" i="18"/>
  <c r="O236" i="18"/>
  <c r="O235" i="18"/>
  <c r="O234" i="18"/>
  <c r="O233" i="18"/>
  <c r="O232" i="18"/>
  <c r="O231" i="18"/>
  <c r="O215" i="18"/>
  <c r="O214" i="18"/>
  <c r="O213" i="18"/>
  <c r="O212" i="18"/>
  <c r="O211" i="18"/>
  <c r="O210" i="18"/>
  <c r="O209" i="18"/>
  <c r="O208" i="18"/>
  <c r="O207" i="18"/>
  <c r="O206" i="18"/>
  <c r="O205" i="18"/>
  <c r="O204" i="18"/>
  <c r="O203" i="18"/>
  <c r="O202" i="18"/>
  <c r="O201" i="18"/>
  <c r="O200" i="18"/>
  <c r="O199" i="18"/>
  <c r="O198" i="18"/>
  <c r="O197" i="18"/>
  <c r="O196" i="18"/>
  <c r="O195" i="18"/>
  <c r="O194" i="18"/>
  <c r="O193" i="18"/>
  <c r="O192" i="18"/>
  <c r="O191" i="18"/>
  <c r="O190" i="18"/>
  <c r="O189" i="18"/>
  <c r="O188" i="18"/>
  <c r="O172" i="18"/>
  <c r="O171" i="18"/>
  <c r="O170" i="18"/>
  <c r="O169" i="18"/>
  <c r="O168" i="18"/>
  <c r="O167" i="18"/>
  <c r="O166" i="18"/>
  <c r="O165" i="18"/>
  <c r="O164" i="18"/>
  <c r="O163" i="18"/>
  <c r="O162" i="18"/>
  <c r="O161" i="18"/>
  <c r="O160" i="18"/>
  <c r="O159" i="18"/>
  <c r="O158" i="18"/>
  <c r="O157" i="18"/>
  <c r="O156" i="18"/>
  <c r="O155" i="18"/>
  <c r="O154" i="18"/>
  <c r="O153" i="18"/>
  <c r="O152" i="18"/>
  <c r="O151" i="18"/>
  <c r="O150" i="18"/>
  <c r="O149" i="18"/>
  <c r="O148" i="18"/>
  <c r="O147" i="18"/>
  <c r="O146" i="18"/>
  <c r="O145" i="18"/>
  <c r="O129" i="18"/>
  <c r="O128" i="18"/>
  <c r="O127" i="18"/>
  <c r="O126" i="18"/>
  <c r="O125" i="18"/>
  <c r="O124" i="18"/>
  <c r="O123" i="18"/>
  <c r="O122" i="18"/>
  <c r="O121" i="18"/>
  <c r="O120" i="18"/>
  <c r="O119" i="18"/>
  <c r="O118" i="18"/>
  <c r="O117" i="18"/>
  <c r="O116" i="18"/>
  <c r="O115" i="18"/>
  <c r="O114" i="18"/>
  <c r="O113" i="18"/>
  <c r="O112" i="18"/>
  <c r="O111" i="18"/>
  <c r="O110" i="18"/>
  <c r="O109" i="18"/>
  <c r="O108" i="18"/>
  <c r="O107" i="18"/>
  <c r="O106" i="18"/>
  <c r="O105" i="18"/>
  <c r="O104" i="18"/>
  <c r="O103" i="18"/>
  <c r="O102" i="18"/>
  <c r="O86" i="18"/>
  <c r="O85" i="18"/>
  <c r="O84" i="18"/>
  <c r="O83" i="18"/>
  <c r="O82" i="18"/>
  <c r="O81" i="18"/>
  <c r="O80" i="18"/>
  <c r="O79" i="18"/>
  <c r="O78" i="18"/>
  <c r="O77" i="18"/>
  <c r="O76" i="18"/>
  <c r="O75" i="18"/>
  <c r="O74" i="18"/>
  <c r="O73" i="18"/>
  <c r="O72" i="18"/>
  <c r="O71" i="18"/>
  <c r="O70" i="18"/>
  <c r="O69" i="18"/>
  <c r="O68" i="18"/>
  <c r="O67" i="18"/>
  <c r="O66" i="18"/>
  <c r="O65" i="18"/>
  <c r="O64" i="18"/>
  <c r="O63" i="18"/>
  <c r="O62" i="18"/>
  <c r="O61" i="18"/>
  <c r="O60" i="18"/>
  <c r="O59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16" i="18"/>
  <c r="V258" i="18"/>
  <c r="AD258" i="18" s="1"/>
  <c r="V257" i="18"/>
  <c r="AD257" i="18" s="1"/>
  <c r="V256" i="18"/>
  <c r="AD256" i="18" s="1"/>
  <c r="V255" i="18"/>
  <c r="AD255" i="18" s="1"/>
  <c r="V254" i="18"/>
  <c r="AD254" i="18" s="1"/>
  <c r="V253" i="18"/>
  <c r="AD253" i="18" s="1"/>
  <c r="V252" i="18"/>
  <c r="AD252" i="18" s="1"/>
  <c r="V251" i="18"/>
  <c r="AD251" i="18" s="1"/>
  <c r="V250" i="18"/>
  <c r="AD250" i="18" s="1"/>
  <c r="V249" i="18"/>
  <c r="AD249" i="18" s="1"/>
  <c r="V248" i="18"/>
  <c r="AD248" i="18" s="1"/>
  <c r="V247" i="18"/>
  <c r="AD247" i="18" s="1"/>
  <c r="V246" i="18"/>
  <c r="AD246" i="18" s="1"/>
  <c r="V245" i="18"/>
  <c r="AD245" i="18" s="1"/>
  <c r="V244" i="18"/>
  <c r="AD244" i="18" s="1"/>
  <c r="V243" i="18"/>
  <c r="AD243" i="18" s="1"/>
  <c r="V242" i="18"/>
  <c r="AD242" i="18" s="1"/>
  <c r="V241" i="18"/>
  <c r="AD241" i="18" s="1"/>
  <c r="V240" i="18"/>
  <c r="AD240" i="18" s="1"/>
  <c r="V239" i="18"/>
  <c r="AD239" i="18" s="1"/>
  <c r="V238" i="18"/>
  <c r="AD238" i="18" s="1"/>
  <c r="V237" i="18"/>
  <c r="AD237" i="18" s="1"/>
  <c r="V236" i="18"/>
  <c r="AD236" i="18" s="1"/>
  <c r="V235" i="18"/>
  <c r="AD235" i="18" s="1"/>
  <c r="V234" i="18"/>
  <c r="AD234" i="18" s="1"/>
  <c r="V233" i="18"/>
  <c r="AD233" i="18" s="1"/>
  <c r="V232" i="18"/>
  <c r="AD232" i="18" s="1"/>
  <c r="V231" i="18"/>
  <c r="AD231" i="18" s="1"/>
  <c r="V189" i="18"/>
  <c r="AD189" i="18" s="1"/>
  <c r="V190" i="18"/>
  <c r="AD190" i="18" s="1"/>
  <c r="V191" i="18"/>
  <c r="AD191" i="18" s="1"/>
  <c r="V192" i="18"/>
  <c r="AD192" i="18" s="1"/>
  <c r="V193" i="18"/>
  <c r="AD193" i="18" s="1"/>
  <c r="V194" i="18"/>
  <c r="AD194" i="18" s="1"/>
  <c r="V195" i="18"/>
  <c r="AD195" i="18" s="1"/>
  <c r="V196" i="18"/>
  <c r="AD196" i="18" s="1"/>
  <c r="V197" i="18"/>
  <c r="AD197" i="18" s="1"/>
  <c r="V198" i="18"/>
  <c r="AD198" i="18" s="1"/>
  <c r="V199" i="18"/>
  <c r="AD199" i="18" s="1"/>
  <c r="V200" i="18"/>
  <c r="AD200" i="18" s="1"/>
  <c r="V201" i="18"/>
  <c r="AD201" i="18" s="1"/>
  <c r="V202" i="18"/>
  <c r="AD202" i="18" s="1"/>
  <c r="V203" i="18"/>
  <c r="AD203" i="18" s="1"/>
  <c r="V204" i="18"/>
  <c r="AD204" i="18" s="1"/>
  <c r="V205" i="18"/>
  <c r="AD205" i="18" s="1"/>
  <c r="V206" i="18"/>
  <c r="AD206" i="18" s="1"/>
  <c r="V207" i="18"/>
  <c r="AD207" i="18" s="1"/>
  <c r="V208" i="18"/>
  <c r="AD208" i="18" s="1"/>
  <c r="V209" i="18"/>
  <c r="AD209" i="18" s="1"/>
  <c r="V210" i="18"/>
  <c r="AD210" i="18" s="1"/>
  <c r="V211" i="18"/>
  <c r="AD211" i="18" s="1"/>
  <c r="V212" i="18"/>
  <c r="AD212" i="18" s="1"/>
  <c r="V213" i="18"/>
  <c r="AD213" i="18" s="1"/>
  <c r="V214" i="18"/>
  <c r="AD214" i="18" s="1"/>
  <c r="V215" i="18"/>
  <c r="AD215" i="18" s="1"/>
  <c r="V188" i="18"/>
  <c r="AD188" i="18" s="1"/>
  <c r="V146" i="18"/>
  <c r="V147" i="18"/>
  <c r="V148" i="18"/>
  <c r="V149" i="18"/>
  <c r="V150" i="18"/>
  <c r="V151" i="18"/>
  <c r="V152" i="18"/>
  <c r="V153" i="18"/>
  <c r="V154" i="18"/>
  <c r="V155" i="18"/>
  <c r="V156" i="18"/>
  <c r="V157" i="18"/>
  <c r="V158" i="18"/>
  <c r="V159" i="18"/>
  <c r="V160" i="18"/>
  <c r="V161" i="18"/>
  <c r="V162" i="18"/>
  <c r="V163" i="18"/>
  <c r="V164" i="18"/>
  <c r="V165" i="18"/>
  <c r="V166" i="18"/>
  <c r="V167" i="18"/>
  <c r="V168" i="18"/>
  <c r="V169" i="18"/>
  <c r="V170" i="18"/>
  <c r="V171" i="18"/>
  <c r="V172" i="18"/>
  <c r="V145" i="18"/>
  <c r="AP154" i="34" l="1"/>
  <c r="AO161" i="34"/>
  <c r="AP157" i="34"/>
  <c r="AO162" i="34"/>
  <c r="F320" i="21"/>
  <c r="I319" i="21"/>
  <c r="AP79" i="34"/>
  <c r="AP125" i="34"/>
  <c r="AP38" i="34"/>
  <c r="AP18" i="34"/>
  <c r="AP61" i="34"/>
  <c r="AP104" i="34"/>
  <c r="AP15" i="34"/>
  <c r="AP58" i="34"/>
  <c r="AP101" i="34"/>
  <c r="AP41" i="34"/>
  <c r="AP82" i="34"/>
  <c r="AP128" i="34"/>
  <c r="S154" i="34"/>
  <c r="R161" i="34"/>
  <c r="S157" i="34"/>
  <c r="R162" i="34"/>
  <c r="S128" i="34"/>
  <c r="S104" i="34"/>
  <c r="S101" i="34"/>
  <c r="I272" i="41"/>
  <c r="F273" i="41"/>
  <c r="H278" i="41"/>
  <c r="AG73" i="26"/>
  <c r="AL73" i="26" s="1"/>
  <c r="AG200" i="26"/>
  <c r="AG243" i="26" s="1"/>
  <c r="AG286" i="26" s="1"/>
  <c r="AL286" i="26" s="1"/>
  <c r="AG216" i="26"/>
  <c r="AG259" i="26" s="1"/>
  <c r="AL259" i="26" s="1"/>
  <c r="AG204" i="26"/>
  <c r="R125" i="33"/>
  <c r="R59" i="33"/>
  <c r="P16" i="31"/>
  <c r="O23" i="31"/>
  <c r="AG128" i="31"/>
  <c r="AH128" i="31" s="1"/>
  <c r="AG104" i="31"/>
  <c r="AH103" i="31" s="1"/>
  <c r="AG129" i="31"/>
  <c r="AG125" i="31"/>
  <c r="AG105" i="31"/>
  <c r="O24" i="31"/>
  <c r="AG108" i="31"/>
  <c r="AG130" i="31"/>
  <c r="AG126" i="31"/>
  <c r="AG106" i="31"/>
  <c r="AK146" i="33"/>
  <c r="AK59" i="33"/>
  <c r="AK16" i="33"/>
  <c r="AK143" i="33"/>
  <c r="AK80" i="33"/>
  <c r="AK62" i="33"/>
  <c r="AK19" i="33"/>
  <c r="R39" i="33"/>
  <c r="R146" i="33"/>
  <c r="R104" i="33"/>
  <c r="R62" i="33"/>
  <c r="R36" i="33"/>
  <c r="AH19" i="31"/>
  <c r="P103" i="31"/>
  <c r="AH61" i="31"/>
  <c r="P61" i="31"/>
  <c r="AH38" i="31"/>
  <c r="AH41" i="31"/>
  <c r="S58" i="34"/>
  <c r="S41" i="34"/>
  <c r="S82" i="34"/>
  <c r="S79" i="34"/>
  <c r="S18" i="34"/>
  <c r="S38" i="34"/>
  <c r="R80" i="33"/>
  <c r="AK125" i="33"/>
  <c r="AK122" i="33"/>
  <c r="AK83" i="33"/>
  <c r="AK39" i="33"/>
  <c r="AK36" i="33"/>
  <c r="R143" i="33"/>
  <c r="R122" i="33"/>
  <c r="R101" i="33"/>
  <c r="R19" i="33"/>
  <c r="AH125" i="31"/>
  <c r="AH106" i="31"/>
  <c r="AH82" i="31"/>
  <c r="AH64" i="31"/>
  <c r="P41" i="31"/>
  <c r="P85" i="31"/>
  <c r="P38" i="31"/>
  <c r="P82" i="31"/>
  <c r="P125" i="31"/>
  <c r="P64" i="31"/>
  <c r="P106" i="31"/>
  <c r="P19" i="31"/>
  <c r="AG85" i="26"/>
  <c r="AL85" i="26" s="1"/>
  <c r="AG69" i="26"/>
  <c r="AL69" i="26" s="1"/>
  <c r="AG81" i="26"/>
  <c r="AL81" i="26" s="1"/>
  <c r="AG65" i="26"/>
  <c r="AL65" i="26" s="1"/>
  <c r="AG212" i="26"/>
  <c r="AL212" i="26" s="1"/>
  <c r="AG196" i="26"/>
  <c r="AL196" i="26" s="1"/>
  <c r="AG77" i="26"/>
  <c r="AL77" i="26" s="1"/>
  <c r="AG61" i="26"/>
  <c r="AL61" i="26" s="1"/>
  <c r="AG208" i="26"/>
  <c r="AL208" i="26" s="1"/>
  <c r="AG192" i="26"/>
  <c r="AL192" i="26" s="1"/>
  <c r="AL243" i="26"/>
  <c r="AG84" i="26"/>
  <c r="AL84" i="26" s="1"/>
  <c r="AG80" i="26"/>
  <c r="AL80" i="26" s="1"/>
  <c r="AG76" i="26"/>
  <c r="AL76" i="26" s="1"/>
  <c r="AG72" i="26"/>
  <c r="AL72" i="26" s="1"/>
  <c r="AG68" i="26"/>
  <c r="AL68" i="26" s="1"/>
  <c r="AG64" i="26"/>
  <c r="AL64" i="26" s="1"/>
  <c r="AG60" i="26"/>
  <c r="AL60" i="26" s="1"/>
  <c r="AG191" i="26"/>
  <c r="AG215" i="26"/>
  <c r="AG211" i="26"/>
  <c r="AG207" i="26"/>
  <c r="AG203" i="26"/>
  <c r="AG199" i="26"/>
  <c r="AG195" i="26"/>
  <c r="AG239" i="26"/>
  <c r="AG59" i="26"/>
  <c r="AL59" i="26" s="1"/>
  <c r="AG83" i="26"/>
  <c r="AL83" i="26" s="1"/>
  <c r="AG79" i="26"/>
  <c r="AL79" i="26" s="1"/>
  <c r="AG75" i="26"/>
  <c r="AL75" i="26" s="1"/>
  <c r="AG71" i="26"/>
  <c r="AL71" i="26" s="1"/>
  <c r="AG67" i="26"/>
  <c r="AL67" i="26" s="1"/>
  <c r="AG63" i="26"/>
  <c r="AL63" i="26" s="1"/>
  <c r="AG218" i="26"/>
  <c r="AG214" i="26"/>
  <c r="AG210" i="26"/>
  <c r="AG206" i="26"/>
  <c r="AG202" i="26"/>
  <c r="AG198" i="26"/>
  <c r="AG194" i="26"/>
  <c r="AL128" i="26"/>
  <c r="AL124" i="26"/>
  <c r="AL116" i="26"/>
  <c r="AL112" i="26"/>
  <c r="AL108" i="26"/>
  <c r="AG86" i="26"/>
  <c r="AL86" i="26" s="1"/>
  <c r="AG82" i="26"/>
  <c r="AL82" i="26" s="1"/>
  <c r="AG78" i="26"/>
  <c r="AL78" i="26" s="1"/>
  <c r="AG74" i="26"/>
  <c r="AL74" i="26" s="1"/>
  <c r="AG70" i="26"/>
  <c r="AL70" i="26" s="1"/>
  <c r="AG66" i="26"/>
  <c r="AL66" i="26" s="1"/>
  <c r="AG62" i="26"/>
  <c r="AL62" i="26" s="1"/>
  <c r="AG217" i="26"/>
  <c r="AG213" i="26"/>
  <c r="AG209" i="26"/>
  <c r="AG205" i="26"/>
  <c r="AG201" i="26"/>
  <c r="AG197" i="26"/>
  <c r="AG193" i="26"/>
  <c r="AL129" i="26"/>
  <c r="AL125" i="26"/>
  <c r="AL121" i="26"/>
  <c r="AL117" i="26"/>
  <c r="AL113" i="26"/>
  <c r="AL109" i="26"/>
  <c r="AL105" i="26"/>
  <c r="AL120" i="26"/>
  <c r="AL104" i="26"/>
  <c r="AL130" i="26"/>
  <c r="AL126" i="26"/>
  <c r="AL122" i="26"/>
  <c r="AL118" i="26"/>
  <c r="AL114" i="26"/>
  <c r="AL110" i="26"/>
  <c r="AL106" i="26"/>
  <c r="AL131" i="26"/>
  <c r="AL127" i="26"/>
  <c r="AL123" i="26"/>
  <c r="AL119" i="26"/>
  <c r="AL115" i="26"/>
  <c r="AL111" i="26"/>
  <c r="AL107" i="26"/>
  <c r="F321" i="21" l="1"/>
  <c r="I320" i="21"/>
  <c r="I273" i="41"/>
  <c r="F274" i="41"/>
  <c r="H279" i="41"/>
  <c r="AG255" i="26"/>
  <c r="AG251" i="26"/>
  <c r="AG294" i="26" s="1"/>
  <c r="AL294" i="26" s="1"/>
  <c r="AL216" i="26"/>
  <c r="AG302" i="26"/>
  <c r="AL302" i="26" s="1"/>
  <c r="AL200" i="26"/>
  <c r="AG235" i="26"/>
  <c r="AL235" i="26" s="1"/>
  <c r="AG247" i="26"/>
  <c r="AL204" i="26"/>
  <c r="AG248" i="26"/>
  <c r="AL205" i="26"/>
  <c r="AL239" i="26"/>
  <c r="AG282" i="26"/>
  <c r="AL282" i="26" s="1"/>
  <c r="AL209" i="26"/>
  <c r="AG252" i="26"/>
  <c r="AL211" i="26"/>
  <c r="AG254" i="26"/>
  <c r="AL251" i="26"/>
  <c r="AG240" i="26"/>
  <c r="AL197" i="26"/>
  <c r="AG256" i="26"/>
  <c r="AL213" i="26"/>
  <c r="AG245" i="26"/>
  <c r="AL202" i="26"/>
  <c r="AG261" i="26"/>
  <c r="AL218" i="26"/>
  <c r="AG278" i="26"/>
  <c r="AL278" i="26" s="1"/>
  <c r="AL199" i="26"/>
  <c r="AG242" i="26"/>
  <c r="AL215" i="26"/>
  <c r="AG258" i="26"/>
  <c r="AG237" i="26"/>
  <c r="AL194" i="26"/>
  <c r="AG253" i="26"/>
  <c r="AL210" i="26"/>
  <c r="AL207" i="26"/>
  <c r="AG250" i="26"/>
  <c r="AL193" i="26"/>
  <c r="AG236" i="26"/>
  <c r="AG241" i="26"/>
  <c r="AL198" i="26"/>
  <c r="AG257" i="26"/>
  <c r="AL214" i="26"/>
  <c r="AL195" i="26"/>
  <c r="AG238" i="26"/>
  <c r="AL201" i="26"/>
  <c r="AG244" i="26"/>
  <c r="AL217" i="26"/>
  <c r="AG260" i="26"/>
  <c r="AL206" i="26"/>
  <c r="AG249" i="26"/>
  <c r="AL255" i="26"/>
  <c r="AG298" i="26"/>
  <c r="AL298" i="26" s="1"/>
  <c r="AL203" i="26"/>
  <c r="AG246" i="26"/>
  <c r="AG234" i="26"/>
  <c r="AL191" i="26"/>
  <c r="F322" i="21" l="1"/>
  <c r="I321" i="21"/>
  <c r="I274" i="41"/>
  <c r="F275" i="41"/>
  <c r="H280" i="41"/>
  <c r="AG290" i="26"/>
  <c r="AL290" i="26" s="1"/>
  <c r="AL247" i="26"/>
  <c r="AL246" i="26"/>
  <c r="AG289" i="26"/>
  <c r="AL289" i="26" s="1"/>
  <c r="AL254" i="26"/>
  <c r="AG297" i="26"/>
  <c r="AL297" i="26" s="1"/>
  <c r="AL257" i="26"/>
  <c r="AG300" i="26"/>
  <c r="AL300" i="26" s="1"/>
  <c r="AL245" i="26"/>
  <c r="AG288" i="26"/>
  <c r="AL288" i="26" s="1"/>
  <c r="AL238" i="26"/>
  <c r="AG281" i="26"/>
  <c r="AL281" i="26" s="1"/>
  <c r="AL250" i="26"/>
  <c r="AG293" i="26"/>
  <c r="AL293" i="26" s="1"/>
  <c r="AL242" i="26"/>
  <c r="AG285" i="26"/>
  <c r="AL285" i="26" s="1"/>
  <c r="AL252" i="26"/>
  <c r="AG295" i="26"/>
  <c r="AL295" i="26" s="1"/>
  <c r="AL249" i="26"/>
  <c r="AG292" i="26"/>
  <c r="AL292" i="26" s="1"/>
  <c r="AG287" i="26"/>
  <c r="AL287" i="26" s="1"/>
  <c r="AL244" i="26"/>
  <c r="AL236" i="26"/>
  <c r="AG279" i="26"/>
  <c r="AL279" i="26" s="1"/>
  <c r="AL258" i="26"/>
  <c r="AG301" i="26"/>
  <c r="AL301" i="26" s="1"/>
  <c r="AL253" i="26"/>
  <c r="AG296" i="26"/>
  <c r="AL296" i="26" s="1"/>
  <c r="AL240" i="26"/>
  <c r="AG283" i="26"/>
  <c r="AL283" i="26" s="1"/>
  <c r="AL260" i="26"/>
  <c r="AG303" i="26"/>
  <c r="AL303" i="26" s="1"/>
  <c r="AL234" i="26"/>
  <c r="AG277" i="26"/>
  <c r="AL277" i="26" s="1"/>
  <c r="AL241" i="26"/>
  <c r="AG284" i="26"/>
  <c r="AL284" i="26" s="1"/>
  <c r="AL237" i="26"/>
  <c r="AG280" i="26"/>
  <c r="AL280" i="26" s="1"/>
  <c r="AL261" i="26"/>
  <c r="AG304" i="26"/>
  <c r="AL304" i="26" s="1"/>
  <c r="AL256" i="26"/>
  <c r="AG299" i="26"/>
  <c r="AL299" i="26" s="1"/>
  <c r="AG291" i="26"/>
  <c r="AL291" i="26" s="1"/>
  <c r="AL248" i="26"/>
  <c r="F323" i="21" l="1"/>
  <c r="I322" i="21"/>
  <c r="I275" i="41"/>
  <c r="F276" i="41"/>
  <c r="H281" i="41"/>
  <c r="F324" i="21" l="1"/>
  <c r="I323" i="21"/>
  <c r="I276" i="41"/>
  <c r="F277" i="41"/>
  <c r="H282" i="41"/>
  <c r="F325" i="21" l="1"/>
  <c r="I324" i="21"/>
  <c r="I277" i="41"/>
  <c r="F278" i="41"/>
  <c r="H283" i="41"/>
  <c r="AJ16" i="21"/>
  <c r="F326" i="21" l="1"/>
  <c r="I325" i="21"/>
  <c r="I278" i="41"/>
  <c r="F279" i="41"/>
  <c r="H284" i="41"/>
  <c r="F327" i="21" l="1"/>
  <c r="I326" i="21"/>
  <c r="I279" i="41"/>
  <c r="F280" i="41"/>
  <c r="H285" i="41"/>
  <c r="F328" i="21" l="1"/>
  <c r="I327" i="21"/>
  <c r="I280" i="41"/>
  <c r="F281" i="41"/>
  <c r="H286" i="41"/>
  <c r="F329" i="21" l="1"/>
  <c r="I328" i="21"/>
  <c r="I281" i="41"/>
  <c r="F282" i="41"/>
  <c r="H287" i="41"/>
  <c r="F330" i="21" l="1"/>
  <c r="I329" i="21"/>
  <c r="I282" i="41"/>
  <c r="F283" i="41"/>
  <c r="H288" i="41"/>
  <c r="F331" i="21" l="1"/>
  <c r="I330" i="21"/>
  <c r="I283" i="41"/>
  <c r="F284" i="41"/>
  <c r="H289" i="41"/>
  <c r="F332" i="21" l="1"/>
  <c r="I331" i="21"/>
  <c r="I284" i="41"/>
  <c r="F285" i="41"/>
  <c r="H290" i="41"/>
  <c r="F333" i="21" l="1"/>
  <c r="I332" i="21"/>
  <c r="I285" i="41"/>
  <c r="F286" i="41"/>
  <c r="H291" i="41"/>
  <c r="F334" i="21" l="1"/>
  <c r="I333" i="21"/>
  <c r="I286" i="41"/>
  <c r="F287" i="41"/>
  <c r="H292" i="41"/>
  <c r="F335" i="21" l="1"/>
  <c r="I334" i="21"/>
  <c r="I287" i="41"/>
  <c r="F288" i="41"/>
  <c r="H293" i="41"/>
  <c r="H294" i="41" s="1"/>
  <c r="H295" i="41" s="1"/>
  <c r="F336" i="21" l="1"/>
  <c r="I335" i="21"/>
  <c r="I288" i="41"/>
  <c r="F289" i="41"/>
  <c r="I336" i="21" l="1"/>
  <c r="F337" i="21"/>
  <c r="I289" i="41"/>
  <c r="F290" i="41"/>
  <c r="F338" i="21" l="1"/>
  <c r="I337" i="21"/>
  <c r="I290" i="41"/>
  <c r="F291" i="41"/>
  <c r="F339" i="21" l="1"/>
  <c r="I338" i="21"/>
  <c r="I291" i="41"/>
  <c r="F292" i="41"/>
  <c r="F340" i="21" l="1"/>
  <c r="I339" i="21"/>
  <c r="I292" i="41"/>
  <c r="F293" i="41"/>
  <c r="F341" i="21" l="1"/>
  <c r="I340" i="21"/>
  <c r="I293" i="41"/>
  <c r="F294" i="41"/>
  <c r="F342" i="21" l="1"/>
  <c r="I342" i="21" s="1"/>
  <c r="I341" i="21"/>
  <c r="F295" i="41"/>
  <c r="I294" i="41"/>
</calcChain>
</file>

<file path=xl/sharedStrings.xml><?xml version="1.0" encoding="utf-8"?>
<sst xmlns="http://schemas.openxmlformats.org/spreadsheetml/2006/main" count="8411" uniqueCount="135">
  <si>
    <t>RIF</t>
  </si>
  <si>
    <t>DELTA</t>
  </si>
  <si>
    <t xml:space="preserve">Calculation: </t>
  </si>
  <si>
    <t xml:space="preserve">Results: </t>
  </si>
  <si>
    <t>Valutazione dell'impatto</t>
  </si>
  <si>
    <t xml:space="preserve">Metodo: </t>
  </si>
  <si>
    <t>EN 15804 +A2 Method V1.00 / EF 3.0 normalization and weighting set</t>
  </si>
  <si>
    <t xml:space="preserve">Indicatore: </t>
  </si>
  <si>
    <t>Caratterizzazione</t>
  </si>
  <si>
    <t xml:space="preserve">Skip categories: </t>
  </si>
  <si>
    <t>Mai</t>
  </si>
  <si>
    <t xml:space="preserve">Esclude processi di infrastrutture: </t>
  </si>
  <si>
    <t>No</t>
  </si>
  <si>
    <t xml:space="preserve">Esclude le emissioni di lungo termine: </t>
  </si>
  <si>
    <t xml:space="preserve">Sorted on item: </t>
  </si>
  <si>
    <t>Categoria d'impatto</t>
  </si>
  <si>
    <t xml:space="preserve">Sort order: </t>
  </si>
  <si>
    <t>Ascendente</t>
  </si>
  <si>
    <t>Unità</t>
  </si>
  <si>
    <t>Climate change</t>
  </si>
  <si>
    <t>kg CO2 eq</t>
  </si>
  <si>
    <t>Ozone depletion</t>
  </si>
  <si>
    <t>kg CFC11 eq</t>
  </si>
  <si>
    <t>Ionising radiation</t>
  </si>
  <si>
    <t>kBq U-235 eq</t>
  </si>
  <si>
    <t>Photochemical ozone formation</t>
  </si>
  <si>
    <t>kg NMVOC eq</t>
  </si>
  <si>
    <t>Particulate matter</t>
  </si>
  <si>
    <t>disease inc.</t>
  </si>
  <si>
    <t>Human toxicity, non-cancer</t>
  </si>
  <si>
    <t>CTUh</t>
  </si>
  <si>
    <t>Human toxicity, cancer</t>
  </si>
  <si>
    <t>Acidification</t>
  </si>
  <si>
    <t>mol H+ eq</t>
  </si>
  <si>
    <t>Eutrophication, freshwater</t>
  </si>
  <si>
    <t>kg P eq</t>
  </si>
  <si>
    <t>Eutrophication, marine</t>
  </si>
  <si>
    <t>kg N eq</t>
  </si>
  <si>
    <t>Eutrophication, terrestrial</t>
  </si>
  <si>
    <t>mol N eq</t>
  </si>
  <si>
    <t>Ecotoxicity, freshwater</t>
  </si>
  <si>
    <t>CTUe</t>
  </si>
  <si>
    <t>Land use</t>
  </si>
  <si>
    <t>Pt</t>
  </si>
  <si>
    <t>Water use</t>
  </si>
  <si>
    <t>m3 depriv.</t>
  </si>
  <si>
    <t>Resource use, fossils</t>
  </si>
  <si>
    <t>MJ</t>
  </si>
  <si>
    <t>Resource use, minerals and metals</t>
  </si>
  <si>
    <t>kg Sb eq</t>
  </si>
  <si>
    <t>Climate change - Fossil</t>
  </si>
  <si>
    <t>Climate change - Biogenic</t>
  </si>
  <si>
    <t>Climate change - Land use and LU change</t>
  </si>
  <si>
    <t>Human toxicity, non-cancer - organics</t>
  </si>
  <si>
    <t>Human toxicity, non-cancer - inorganics</t>
  </si>
  <si>
    <t>Human toxicity, non-cancer - metals</t>
  </si>
  <si>
    <t>Human toxicity, cancer - organics</t>
  </si>
  <si>
    <t>Human toxicity, cancer - inorganics</t>
  </si>
  <si>
    <t>Human toxicity, cancer - metals</t>
  </si>
  <si>
    <t>Ecotoxicity, freshwater - organics</t>
  </si>
  <si>
    <t>Ecotoxicity, freshwater - inorganics</t>
  </si>
  <si>
    <t>Ecotoxicity, freshwater - metals</t>
  </si>
  <si>
    <t>Analizza</t>
  </si>
  <si>
    <t xml:space="preserve">Product: </t>
  </si>
  <si>
    <t>Totale</t>
  </si>
  <si>
    <t>Cement, limestone 6-20% {RoW}| cement production, limestone 6-20% | Cut-off, U</t>
  </si>
  <si>
    <t>Rock crushing {RER}| processing | APOS, U</t>
  </si>
  <si>
    <t>Conveyor belt {GLO}| market for | APOS, U</t>
  </si>
  <si>
    <t>Industrial machine, heavy, unspecified {RoW}| market for industrial machine, heavy, unspecified | APOS, U</t>
  </si>
  <si>
    <t>Packing, cement {RoW}| processing | APOS, U</t>
  </si>
  <si>
    <t>Electricity, medium voltage {IT}| market for | APOS, U</t>
  </si>
  <si>
    <t>TOT</t>
  </si>
  <si>
    <t>A2</t>
  </si>
  <si>
    <t>A4</t>
  </si>
  <si>
    <t>-</t>
  </si>
  <si>
    <t>Scenario SB-1A</t>
  </si>
  <si>
    <t>Trasporto</t>
  </si>
  <si>
    <t xml:space="preserve">1 l 0. RIF - Mortar {Europe without Switzerland}| production | APOS, U - A1-A5 (del progetto </t>
  </si>
  <si>
    <t>0. RIF - Mortar {Europe without Switzerland}| production | APOS, U - A1-A5</t>
  </si>
  <si>
    <t>Sand 0/2 mm, wet and dry quarry, production mix, at plant, undried RER S -</t>
  </si>
  <si>
    <t>T. Cemento_ Transport, freight, lorry, unspecified {RER}| market for transport, freight, lorry, unspecified | APOS, U</t>
  </si>
  <si>
    <t>A4_ Transport, freight, lorry, unspecified {RER}| market for transport, freight, lorry, unspecified | APOS, U</t>
  </si>
  <si>
    <t>A5 - Tap water {Europe without Switzerland}| market for | APOS, U</t>
  </si>
  <si>
    <t>A5 - Electricity grid mix, AC, consumption mix, at consumer, 230V IT S</t>
  </si>
  <si>
    <t xml:space="preserve">A5  </t>
  </si>
  <si>
    <t xml:space="preserve">A4 </t>
  </si>
  <si>
    <t>A1</t>
  </si>
  <si>
    <t>T. Sabbia_ Transport, freight, lorry, unspecified {RER}| market for transport, freight, lorry, unspecified | APOS, U</t>
  </si>
  <si>
    <t>A3</t>
  </si>
  <si>
    <t>Cemento</t>
  </si>
  <si>
    <t>Sabbia</t>
  </si>
  <si>
    <t>Fabbrica-cantiere</t>
  </si>
  <si>
    <t>DELTA (SB)</t>
  </si>
  <si>
    <t xml:space="preserve">1 l 0. DELTA - Mortar {Europe without Switzerland}| production | APOS, U - A1-A5 (del progetto </t>
  </si>
  <si>
    <t>0. DELTA - Mortar {Europe without Switzerland}| production | APOS, U - A1-A5</t>
  </si>
  <si>
    <t>T. DELTA _ Transport, freight, lorry, unspecified {RER}| market for transport, freight, lorry, unspecified | APOS, U</t>
  </si>
  <si>
    <t>Benefici - Transport, freight, lorry, unspecified {RER}| market for transport, freight, lorry, unspecified | APOS, U</t>
  </si>
  <si>
    <t>Benefici - Waste plastic, mixture {RoW}| treatment of waste plastic, mixture, sanitary landfill | APOS, U</t>
  </si>
  <si>
    <t>Benefici mancato smaltimento</t>
  </si>
  <si>
    <t>HP (SB) - A</t>
  </si>
  <si>
    <t xml:space="preserve">1 l 0. HP - Mortar {Europe without Switzerland}| production | APOS, U - A1-A5 (del progetto </t>
  </si>
  <si>
    <t>T. HP _ Transport, freight, lorry, unspecified {RER}| market for transport, freight, lorry, unspecified | APOS, U</t>
  </si>
  <si>
    <t>Hp</t>
  </si>
  <si>
    <t>sabbia</t>
  </si>
  <si>
    <t>BENEFICI</t>
  </si>
  <si>
    <t>HP</t>
  </si>
  <si>
    <t>Cumulative Energy Demand V1.11 / Cumulative energy demand</t>
  </si>
  <si>
    <t>Non renewable, fossil</t>
  </si>
  <si>
    <t>Non-renewable, nuclear</t>
  </si>
  <si>
    <t>Non-renewable, biomass</t>
  </si>
  <si>
    <t>Renewable, biomass</t>
  </si>
  <si>
    <t>Renewable, wind, solar, geothe</t>
  </si>
  <si>
    <t>Renewable, water</t>
  </si>
  <si>
    <t>PE-Nr</t>
  </si>
  <si>
    <t>PE-Re</t>
  </si>
  <si>
    <t>km tot</t>
  </si>
  <si>
    <t xml:space="preserve">  </t>
  </si>
  <si>
    <t xml:space="preserve">Non rinnovabile </t>
  </si>
  <si>
    <t>Rinnovabile</t>
  </si>
  <si>
    <t xml:space="preserve">          </t>
  </si>
  <si>
    <t>RIF1</t>
  </si>
  <si>
    <t>RIF 2</t>
  </si>
  <si>
    <t>Con risultato = 0</t>
  </si>
  <si>
    <t>0. HP - Mortar {Europe without Switzerland}| production | APOS, U - A1-A5</t>
  </si>
  <si>
    <t>1 km</t>
  </si>
  <si>
    <t>km distanza fabbrica malta - azienda HP</t>
  </si>
  <si>
    <t>km distanza fabbrica malta - sabbia</t>
  </si>
  <si>
    <t>km distanza tra fabbrica malta e cantiere</t>
  </si>
  <si>
    <t>SOMMA</t>
  </si>
  <si>
    <t>INVARIANTE</t>
  </si>
  <si>
    <t>50 KM</t>
  </si>
  <si>
    <t>1 KM</t>
  </si>
  <si>
    <t xml:space="preserve">1 l 0. RIF2 - Mortar {Europe without Switzerland}| production | APOS, U - A1-A5 (del progetto </t>
  </si>
  <si>
    <t>0. RIF2 - Mortar {Europe without Switzerland}| production | APOS, U - A1-A5</t>
  </si>
  <si>
    <t>Non rinnovabile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</si>
</sst>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3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/>
    <xf numFmtId="11" fontId="0" fillId="0" borderId="0" xfId="0" applyNumberFormat="1" applyBorder="1" applyAlignment="1">
      <alignment horizontal="center"/>
    </xf>
    <xf numFmtId="11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11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5" fillId="4" borderId="11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/>
    </xf>
    <xf numFmtId="11" fontId="6" fillId="4" borderId="0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 wrapText="1"/>
    </xf>
    <xf numFmtId="0" fontId="1" fillId="0" borderId="15" xfId="0" applyFont="1" applyBorder="1"/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11" fontId="0" fillId="0" borderId="0" xfId="0" applyNumberFormat="1" applyAlignment="1">
      <alignment horizontal="center" wrapText="1"/>
    </xf>
    <xf numFmtId="11" fontId="0" fillId="0" borderId="0" xfId="0" applyNumberFormat="1" applyAlignment="1">
      <alignment wrapText="1"/>
    </xf>
    <xf numFmtId="0" fontId="1" fillId="0" borderId="15" xfId="0" applyFont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1" fontId="6" fillId="0" borderId="0" xfId="0" applyNumberFormat="1" applyFont="1" applyFill="1" applyBorder="1" applyAlignment="1">
      <alignment horizontal="center"/>
    </xf>
    <xf numFmtId="11" fontId="6" fillId="0" borderId="3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  <xf numFmtId="11" fontId="6" fillId="0" borderId="15" xfId="0" applyNumberFormat="1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4" xfId="0" applyFont="1" applyFill="1" applyBorder="1"/>
    <xf numFmtId="11" fontId="6" fillId="0" borderId="4" xfId="0" applyNumberFormat="1" applyFont="1" applyFill="1" applyBorder="1"/>
    <xf numFmtId="0" fontId="6" fillId="0" borderId="6" xfId="0" applyFont="1" applyFill="1" applyBorder="1"/>
    <xf numFmtId="0" fontId="8" fillId="0" borderId="12" xfId="0" applyFont="1" applyBorder="1" applyAlignment="1">
      <alignment horizontal="center" vertical="center"/>
    </xf>
    <xf numFmtId="0" fontId="6" fillId="0" borderId="3" xfId="0" applyFont="1" applyFill="1" applyBorder="1"/>
    <xf numFmtId="11" fontId="6" fillId="0" borderId="3" xfId="0" applyNumberFormat="1" applyFont="1" applyFill="1" applyBorder="1"/>
    <xf numFmtId="0" fontId="10" fillId="0" borderId="1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5" xfId="0" applyFont="1" applyFill="1" applyBorder="1"/>
    <xf numFmtId="0" fontId="0" fillId="3" borderId="0" xfId="0" applyFill="1" applyAlignment="1">
      <alignment horizontal="center"/>
    </xf>
    <xf numFmtId="11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0" borderId="7" xfId="0" applyBorder="1"/>
    <xf numFmtId="0" fontId="10" fillId="0" borderId="9" xfId="0" applyFont="1" applyFill="1" applyBorder="1" applyAlignment="1">
      <alignment horizontal="center" vertical="center"/>
    </xf>
    <xf numFmtId="0" fontId="0" fillId="4" borderId="0" xfId="0" applyFill="1" applyAlignment="1">
      <alignment horizontal="left"/>
    </xf>
    <xf numFmtId="0" fontId="0" fillId="9" borderId="0" xfId="0" applyFill="1" applyAlignment="1">
      <alignment horizontal="left"/>
    </xf>
    <xf numFmtId="0" fontId="0" fillId="9" borderId="0" xfId="0" applyFill="1" applyBorder="1" applyAlignment="1">
      <alignment horizontal="center"/>
    </xf>
    <xf numFmtId="0" fontId="0" fillId="2" borderId="0" xfId="0" applyFill="1" applyAlignment="1">
      <alignment horizontal="left"/>
    </xf>
    <xf numFmtId="0" fontId="6" fillId="4" borderId="11" xfId="0" applyFont="1" applyFill="1" applyBorder="1" applyAlignment="1">
      <alignment horizontal="center"/>
    </xf>
    <xf numFmtId="11" fontId="0" fillId="0" borderId="0" xfId="0" applyNumberFormat="1" applyBorder="1"/>
    <xf numFmtId="0" fontId="0" fillId="9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9" borderId="0" xfId="0" applyFill="1" applyBorder="1"/>
    <xf numFmtId="0" fontId="0" fillId="4" borderId="0" xfId="0" applyFill="1" applyBorder="1"/>
    <xf numFmtId="11" fontId="0" fillId="9" borderId="0" xfId="0" applyNumberFormat="1" applyFill="1" applyBorder="1"/>
    <xf numFmtId="11" fontId="0" fillId="4" borderId="0" xfId="0" applyNumberFormat="1" applyFill="1" applyBorder="1"/>
    <xf numFmtId="0" fontId="0" fillId="9" borderId="8" xfId="0" applyFill="1" applyBorder="1"/>
    <xf numFmtId="0" fontId="0" fillId="4" borderId="8" xfId="0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6" xfId="0" applyFont="1" applyBorder="1"/>
    <xf numFmtId="0" fontId="0" fillId="0" borderId="0" xfId="0" applyFill="1"/>
    <xf numFmtId="0" fontId="0" fillId="2" borderId="0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2" borderId="0" xfId="0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5" borderId="3" xfId="0" applyFill="1" applyBorder="1"/>
    <xf numFmtId="0" fontId="1" fillId="0" borderId="0" xfId="0" applyFont="1" applyAlignment="1">
      <alignment wrapText="1"/>
    </xf>
    <xf numFmtId="0" fontId="1" fillId="0" borderId="0" xfId="0" applyFont="1"/>
    <xf numFmtId="11" fontId="0" fillId="0" borderId="8" xfId="0" applyNumberFormat="1" applyBorder="1"/>
    <xf numFmtId="11" fontId="0" fillId="0" borderId="7" xfId="0" applyNumberFormat="1" applyBorder="1"/>
    <xf numFmtId="0" fontId="1" fillId="0" borderId="13" xfId="0" applyFont="1" applyBorder="1"/>
    <xf numFmtId="0" fontId="3" fillId="0" borderId="7" xfId="0" applyFont="1" applyBorder="1"/>
    <xf numFmtId="0" fontId="3" fillId="0" borderId="2" xfId="0" applyFont="1" applyBorder="1"/>
    <xf numFmtId="0" fontId="3" fillId="0" borderId="0" xfId="0" applyFont="1" applyBorder="1"/>
    <xf numFmtId="0" fontId="3" fillId="0" borderId="4" xfId="0" applyFont="1" applyBorder="1"/>
    <xf numFmtId="0" fontId="1" fillId="0" borderId="9" xfId="0" applyFont="1" applyBorder="1"/>
    <xf numFmtId="0" fontId="0" fillId="0" borderId="2" xfId="0" applyBorder="1"/>
    <xf numFmtId="0" fontId="0" fillId="4" borderId="0" xfId="0" applyFill="1" applyAlignment="1">
      <alignment wrapText="1"/>
    </xf>
    <xf numFmtId="0" fontId="0" fillId="4" borderId="7" xfId="0" applyFill="1" applyBorder="1"/>
    <xf numFmtId="11" fontId="0" fillId="4" borderId="8" xfId="0" applyNumberFormat="1" applyFill="1" applyBorder="1"/>
    <xf numFmtId="0" fontId="0" fillId="4" borderId="0" xfId="0" applyFill="1"/>
    <xf numFmtId="11" fontId="0" fillId="4" borderId="0" xfId="0" applyNumberFormat="1" applyFill="1"/>
    <xf numFmtId="0" fontId="0" fillId="2" borderId="0" xfId="0" applyFill="1" applyAlignment="1">
      <alignment wrapText="1"/>
    </xf>
    <xf numFmtId="0" fontId="0" fillId="2" borderId="7" xfId="0" applyFill="1" applyBorder="1"/>
    <xf numFmtId="0" fontId="0" fillId="2" borderId="8" xfId="0" applyFill="1" applyBorder="1"/>
    <xf numFmtId="0" fontId="0" fillId="2" borderId="0" xfId="0" applyFill="1"/>
    <xf numFmtId="11" fontId="0" fillId="2" borderId="0" xfId="0" applyNumberFormat="1" applyFill="1"/>
    <xf numFmtId="0" fontId="0" fillId="4" borderId="13" xfId="0" applyFill="1" applyBorder="1"/>
    <xf numFmtId="0" fontId="0" fillId="4" borderId="15" xfId="0" applyFill="1" applyBorder="1"/>
    <xf numFmtId="11" fontId="0" fillId="4" borderId="14" xfId="0" applyNumberFormat="1" applyFill="1" applyBorder="1"/>
    <xf numFmtId="0" fontId="0" fillId="4" borderId="14" xfId="0" applyFill="1" applyBorder="1"/>
    <xf numFmtId="0" fontId="0" fillId="10" borderId="0" xfId="0" applyFill="1" applyAlignment="1">
      <alignment wrapText="1"/>
    </xf>
    <xf numFmtId="0" fontId="0" fillId="10" borderId="0" xfId="0" applyFill="1"/>
    <xf numFmtId="11" fontId="0" fillId="10" borderId="0" xfId="0" applyNumberFormat="1" applyFill="1"/>
    <xf numFmtId="0" fontId="0" fillId="11" borderId="0" xfId="0" applyFill="1"/>
    <xf numFmtId="11" fontId="1" fillId="0" borderId="15" xfId="0" applyNumberFormat="1" applyFont="1" applyBorder="1"/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1" fillId="0" borderId="0" xfId="0" applyFont="1" applyBorder="1"/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1" fontId="0" fillId="9" borderId="0" xfId="0" applyNumberFormat="1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1" fillId="0" borderId="0" xfId="0" applyFont="1" applyAlignment="1">
      <alignment horizontal="center"/>
    </xf>
    <xf numFmtId="11" fontId="1" fillId="0" borderId="4" xfId="0" applyNumberFormat="1" applyFont="1" applyBorder="1"/>
    <xf numFmtId="0" fontId="12" fillId="0" borderId="0" xfId="0" applyFont="1" applyAlignment="1"/>
    <xf numFmtId="11" fontId="1" fillId="0" borderId="13" xfId="0" applyNumberFormat="1" applyFont="1" applyBorder="1"/>
    <xf numFmtId="0" fontId="2" fillId="7" borderId="0" xfId="0" applyFont="1" applyFill="1"/>
    <xf numFmtId="11" fontId="0" fillId="10" borderId="0" xfId="0" applyNumberFormat="1" applyFill="1" applyAlignment="1">
      <alignment wrapText="1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1" fillId="5" borderId="0" xfId="0" applyFont="1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2" fillId="5" borderId="0" xfId="0" applyFont="1" applyFill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7" fillId="0" borderId="9" xfId="0" applyFont="1" applyFill="1" applyBorder="1" applyAlignment="1">
      <alignment horizontal="center" vertical="center"/>
    </xf>
    <xf numFmtId="0" fontId="0" fillId="8" borderId="0" xfId="0" applyFill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66CCFF"/>
      <color rgb="FFFF3300"/>
      <color rgb="FF66FF66"/>
      <color rgb="FF66FFFF"/>
      <color rgb="FFFF5050"/>
      <color rgb="FF0000FF"/>
      <color rgb="FFCCFFFF"/>
      <color rgb="FF3399FF"/>
      <color rgb="FF0066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7E5C4-D0AC-474A-92C2-34F91D607046}">
  <sheetPr>
    <tabColor rgb="FFFF5050"/>
  </sheetPr>
  <dimension ref="B4:AW310"/>
  <sheetViews>
    <sheetView tabSelected="1" topLeftCell="A250" zoomScale="50" zoomScaleNormal="50" workbookViewId="0">
      <selection activeCell="N285" sqref="N285"/>
    </sheetView>
  </sheetViews>
  <sheetFormatPr defaultRowHeight="14.5" x14ac:dyDescent="0.35"/>
  <cols>
    <col min="2" max="2" width="43.36328125" customWidth="1"/>
    <col min="3" max="3" width="12.90625" customWidth="1"/>
    <col min="4" max="15" width="20.6328125" style="159" customWidth="1"/>
    <col min="16" max="16" width="14.08984375" bestFit="1" customWidth="1"/>
    <col min="17" max="17" width="40" customWidth="1"/>
    <col min="18" max="18" width="12.6328125" customWidth="1"/>
    <col min="19" max="30" width="20.6328125" customWidth="1"/>
    <col min="31" max="31" width="15.90625" bestFit="1" customWidth="1"/>
    <col min="34" max="34" width="30.6328125" customWidth="1"/>
    <col min="35" max="43" width="16.6328125" customWidth="1"/>
    <col min="44" max="44" width="20.6328125" customWidth="1"/>
    <col min="45" max="47" width="16.6328125" customWidth="1"/>
    <col min="48" max="48" width="25.90625" customWidth="1"/>
  </cols>
  <sheetData>
    <row r="4" spans="2:49" x14ac:dyDescent="0.35">
      <c r="B4" t="s">
        <v>2</v>
      </c>
      <c r="C4" t="s">
        <v>62</v>
      </c>
      <c r="Q4" t="s">
        <v>2</v>
      </c>
      <c r="R4" t="s">
        <v>62</v>
      </c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H4" t="s">
        <v>2</v>
      </c>
      <c r="AI4" t="s">
        <v>62</v>
      </c>
    </row>
    <row r="5" spans="2:49" x14ac:dyDescent="0.35">
      <c r="B5" t="s">
        <v>3</v>
      </c>
      <c r="C5" t="s">
        <v>4</v>
      </c>
      <c r="J5" s="160" t="s">
        <v>75</v>
      </c>
      <c r="Q5" t="s">
        <v>3</v>
      </c>
      <c r="R5" t="s">
        <v>4</v>
      </c>
      <c r="S5" s="159"/>
      <c r="T5" s="159"/>
      <c r="U5" s="159"/>
      <c r="V5" s="159"/>
      <c r="W5" s="159"/>
      <c r="X5" s="159"/>
      <c r="Y5" s="160" t="s">
        <v>75</v>
      </c>
      <c r="Z5" s="159"/>
      <c r="AA5" s="159"/>
      <c r="AB5" s="159"/>
      <c r="AC5" s="159"/>
      <c r="AD5" s="159"/>
      <c r="AH5" t="s">
        <v>3</v>
      </c>
      <c r="AI5" t="s">
        <v>4</v>
      </c>
    </row>
    <row r="6" spans="2:49" x14ac:dyDescent="0.35">
      <c r="B6" t="s">
        <v>63</v>
      </c>
      <c r="C6" t="s">
        <v>77</v>
      </c>
      <c r="I6" s="16" t="s">
        <v>76</v>
      </c>
      <c r="J6" s="161" t="s">
        <v>0</v>
      </c>
      <c r="Q6" t="s">
        <v>63</v>
      </c>
      <c r="R6" t="s">
        <v>77</v>
      </c>
      <c r="S6" s="159"/>
      <c r="T6" s="159"/>
      <c r="U6" s="159"/>
      <c r="V6" s="159"/>
      <c r="W6" s="159"/>
      <c r="X6" s="16" t="s">
        <v>76</v>
      </c>
      <c r="Y6" s="161" t="s">
        <v>0</v>
      </c>
      <c r="Z6" s="159"/>
      <c r="AA6" s="159"/>
      <c r="AB6" s="159"/>
      <c r="AC6" s="159"/>
      <c r="AD6" s="159"/>
      <c r="AH6" t="s">
        <v>63</v>
      </c>
      <c r="AI6" t="s">
        <v>132</v>
      </c>
    </row>
    <row r="7" spans="2:49" x14ac:dyDescent="0.35">
      <c r="B7" t="s">
        <v>5</v>
      </c>
      <c r="C7" t="s">
        <v>6</v>
      </c>
      <c r="I7" s="16" t="s">
        <v>89</v>
      </c>
      <c r="J7" s="21">
        <v>60</v>
      </c>
      <c r="Q7" t="s">
        <v>5</v>
      </c>
      <c r="R7" t="s">
        <v>6</v>
      </c>
      <c r="S7" s="159"/>
      <c r="T7" s="159"/>
      <c r="U7" s="159"/>
      <c r="V7" s="159"/>
      <c r="W7" s="159"/>
      <c r="X7" s="16" t="s">
        <v>89</v>
      </c>
      <c r="Y7" s="21">
        <v>60</v>
      </c>
      <c r="Z7" s="159"/>
      <c r="AA7" s="159"/>
      <c r="AB7" s="159"/>
      <c r="AC7" s="159"/>
      <c r="AD7" s="159"/>
      <c r="AH7" t="s">
        <v>5</v>
      </c>
      <c r="AI7" t="s">
        <v>6</v>
      </c>
    </row>
    <row r="8" spans="2:49" x14ac:dyDescent="0.35">
      <c r="B8" t="s">
        <v>7</v>
      </c>
      <c r="C8" t="s">
        <v>8</v>
      </c>
      <c r="I8" s="16" t="s">
        <v>90</v>
      </c>
      <c r="J8" s="49">
        <v>0</v>
      </c>
      <c r="Q8" t="s">
        <v>7</v>
      </c>
      <c r="R8" t="s">
        <v>8</v>
      </c>
      <c r="S8" s="159"/>
      <c r="T8" s="159"/>
      <c r="U8" s="159"/>
      <c r="V8" s="159"/>
      <c r="W8" s="159"/>
      <c r="X8" s="16" t="s">
        <v>90</v>
      </c>
      <c r="Y8" s="49">
        <v>0</v>
      </c>
      <c r="Z8" s="159"/>
      <c r="AA8" s="159"/>
      <c r="AB8" s="159"/>
      <c r="AC8" s="159"/>
      <c r="AD8" s="159"/>
      <c r="AH8" t="s">
        <v>7</v>
      </c>
      <c r="AI8" t="s">
        <v>8</v>
      </c>
    </row>
    <row r="9" spans="2:49" x14ac:dyDescent="0.35">
      <c r="B9" t="s">
        <v>9</v>
      </c>
      <c r="C9" t="s">
        <v>10</v>
      </c>
      <c r="I9" s="16"/>
      <c r="J9" s="22" t="s">
        <v>74</v>
      </c>
      <c r="Q9" t="s">
        <v>9</v>
      </c>
      <c r="R9" t="s">
        <v>10</v>
      </c>
      <c r="S9" s="159"/>
      <c r="T9" s="159"/>
      <c r="U9" s="159"/>
      <c r="V9" s="159"/>
      <c r="W9" s="159"/>
      <c r="X9" s="16"/>
      <c r="Y9" s="22" t="s">
        <v>74</v>
      </c>
      <c r="Z9" s="159"/>
      <c r="AA9" s="159"/>
      <c r="AB9" s="159"/>
      <c r="AC9" s="159"/>
      <c r="AD9" s="159"/>
      <c r="AH9" t="s">
        <v>9</v>
      </c>
      <c r="AI9" t="s">
        <v>122</v>
      </c>
    </row>
    <row r="10" spans="2:49" x14ac:dyDescent="0.35">
      <c r="B10" t="s">
        <v>11</v>
      </c>
      <c r="C10" t="s">
        <v>12</v>
      </c>
      <c r="I10" s="16"/>
      <c r="J10" s="23" t="s">
        <v>74</v>
      </c>
      <c r="Q10" t="s">
        <v>11</v>
      </c>
      <c r="R10" t="s">
        <v>12</v>
      </c>
      <c r="S10" s="159"/>
      <c r="T10" s="159"/>
      <c r="U10" s="159"/>
      <c r="V10" s="159"/>
      <c r="W10" s="159"/>
      <c r="X10" s="16"/>
      <c r="Y10" s="23" t="s">
        <v>74</v>
      </c>
      <c r="Z10" s="159"/>
      <c r="AA10" s="159"/>
      <c r="AB10" s="159"/>
      <c r="AC10" s="159"/>
      <c r="AD10" s="159"/>
      <c r="AH10" t="s">
        <v>11</v>
      </c>
      <c r="AI10" t="s">
        <v>12</v>
      </c>
    </row>
    <row r="11" spans="2:49" x14ac:dyDescent="0.35">
      <c r="B11" t="s">
        <v>13</v>
      </c>
      <c r="C11" t="s">
        <v>12</v>
      </c>
      <c r="I11" s="16" t="s">
        <v>91</v>
      </c>
      <c r="J11" s="36">
        <v>50</v>
      </c>
      <c r="Q11" t="s">
        <v>13</v>
      </c>
      <c r="R11" t="s">
        <v>12</v>
      </c>
      <c r="S11" s="159"/>
      <c r="T11" s="159"/>
      <c r="U11" s="159"/>
      <c r="V11" s="159"/>
      <c r="W11" s="159"/>
      <c r="X11" s="16" t="s">
        <v>91</v>
      </c>
      <c r="Y11" s="36">
        <v>500</v>
      </c>
      <c r="Z11" s="159"/>
      <c r="AA11" s="159"/>
      <c r="AB11" s="159"/>
      <c r="AC11" s="159"/>
      <c r="AD11" s="159"/>
      <c r="AH11" t="s">
        <v>13</v>
      </c>
      <c r="AI11" t="s">
        <v>12</v>
      </c>
    </row>
    <row r="12" spans="2:49" x14ac:dyDescent="0.35">
      <c r="B12" t="s">
        <v>14</v>
      </c>
      <c r="C12" t="s">
        <v>15</v>
      </c>
      <c r="J12" s="24" t="s">
        <v>74</v>
      </c>
      <c r="Q12" t="s">
        <v>14</v>
      </c>
      <c r="R12" t="s">
        <v>15</v>
      </c>
      <c r="S12" s="159"/>
      <c r="T12" s="159"/>
      <c r="U12" s="159"/>
      <c r="V12" s="159"/>
      <c r="W12" s="159"/>
      <c r="X12" s="159"/>
      <c r="Y12" s="24" t="s">
        <v>74</v>
      </c>
      <c r="Z12" s="159"/>
      <c r="AA12" s="159"/>
      <c r="AB12" s="159"/>
      <c r="AC12" s="159"/>
      <c r="AD12" s="159"/>
      <c r="AH12" t="s">
        <v>14</v>
      </c>
      <c r="AI12" t="s">
        <v>15</v>
      </c>
    </row>
    <row r="13" spans="2:49" x14ac:dyDescent="0.35">
      <c r="B13" t="s">
        <v>16</v>
      </c>
      <c r="C13" t="s">
        <v>17</v>
      </c>
      <c r="Q13" t="s">
        <v>16</v>
      </c>
      <c r="R13" t="s">
        <v>17</v>
      </c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H13" t="s">
        <v>16</v>
      </c>
      <c r="AI13" t="s">
        <v>17</v>
      </c>
    </row>
    <row r="14" spans="2:49" ht="51" customHeight="1" x14ac:dyDescent="0.35">
      <c r="B14" s="175" t="s">
        <v>78</v>
      </c>
      <c r="C14" s="176"/>
      <c r="D14" s="172" t="s">
        <v>86</v>
      </c>
      <c r="E14" s="172"/>
      <c r="F14" s="173" t="s">
        <v>72</v>
      </c>
      <c r="G14" s="174"/>
      <c r="H14" s="172" t="s">
        <v>88</v>
      </c>
      <c r="I14" s="172"/>
      <c r="J14" s="172"/>
      <c r="K14" s="172"/>
      <c r="L14" s="37" t="s">
        <v>85</v>
      </c>
      <c r="M14" s="172" t="s">
        <v>84</v>
      </c>
      <c r="N14" s="172"/>
      <c r="O14" s="43" t="s">
        <v>71</v>
      </c>
      <c r="Q14" s="175" t="s">
        <v>78</v>
      </c>
      <c r="R14" s="176"/>
      <c r="S14" s="172" t="s">
        <v>86</v>
      </c>
      <c r="T14" s="172"/>
      <c r="U14" s="173" t="s">
        <v>72</v>
      </c>
      <c r="V14" s="174"/>
      <c r="W14" s="172" t="s">
        <v>88</v>
      </c>
      <c r="X14" s="172"/>
      <c r="Y14" s="172"/>
      <c r="Z14" s="172"/>
      <c r="AA14" s="37" t="s">
        <v>85</v>
      </c>
      <c r="AB14" s="172" t="s">
        <v>84</v>
      </c>
      <c r="AC14" s="172"/>
      <c r="AD14" s="43" t="s">
        <v>71</v>
      </c>
      <c r="AH14" s="175" t="s">
        <v>78</v>
      </c>
      <c r="AI14" s="176"/>
      <c r="AJ14" s="172" t="s">
        <v>86</v>
      </c>
      <c r="AK14" s="172"/>
      <c r="AL14" s="173" t="s">
        <v>72</v>
      </c>
      <c r="AM14" s="174"/>
      <c r="AN14" s="172" t="s">
        <v>88</v>
      </c>
      <c r="AO14" s="172"/>
      <c r="AP14" s="172"/>
      <c r="AQ14" s="172"/>
      <c r="AR14" s="37" t="s">
        <v>85</v>
      </c>
      <c r="AS14" s="172" t="s">
        <v>84</v>
      </c>
      <c r="AT14" s="172"/>
      <c r="AU14" s="43" t="s">
        <v>71</v>
      </c>
    </row>
    <row r="15" spans="2:49" s="2" customFormat="1" ht="110.15" customHeight="1" x14ac:dyDescent="0.35">
      <c r="B15" s="25" t="s">
        <v>15</v>
      </c>
      <c r="C15" s="26" t="s">
        <v>18</v>
      </c>
      <c r="D15" s="33" t="s">
        <v>65</v>
      </c>
      <c r="E15" s="28" t="s">
        <v>79</v>
      </c>
      <c r="F15" s="27" t="s">
        <v>80</v>
      </c>
      <c r="G15" s="46" t="s">
        <v>87</v>
      </c>
      <c r="H15" s="33" t="s">
        <v>67</v>
      </c>
      <c r="I15" s="27" t="s">
        <v>68</v>
      </c>
      <c r="J15" s="27" t="s">
        <v>69</v>
      </c>
      <c r="K15" s="28" t="s">
        <v>70</v>
      </c>
      <c r="L15" s="38" t="s">
        <v>81</v>
      </c>
      <c r="M15" s="33" t="s">
        <v>82</v>
      </c>
      <c r="N15" s="28" t="s">
        <v>83</v>
      </c>
      <c r="O15" s="44" t="s">
        <v>64</v>
      </c>
      <c r="Q15" s="25" t="s">
        <v>15</v>
      </c>
      <c r="R15" s="26" t="s">
        <v>18</v>
      </c>
      <c r="S15" s="33" t="s">
        <v>65</v>
      </c>
      <c r="T15" s="28" t="s">
        <v>79</v>
      </c>
      <c r="U15" s="27" t="s">
        <v>80</v>
      </c>
      <c r="V15" s="46" t="s">
        <v>87</v>
      </c>
      <c r="W15" s="33" t="s">
        <v>67</v>
      </c>
      <c r="X15" s="27" t="s">
        <v>68</v>
      </c>
      <c r="Y15" s="27" t="s">
        <v>69</v>
      </c>
      <c r="Z15" s="28" t="s">
        <v>70</v>
      </c>
      <c r="AA15" s="38" t="s">
        <v>81</v>
      </c>
      <c r="AB15" s="33" t="s">
        <v>82</v>
      </c>
      <c r="AC15" s="28" t="s">
        <v>83</v>
      </c>
      <c r="AD15" s="44" t="s">
        <v>64</v>
      </c>
      <c r="AH15" s="25" t="s">
        <v>15</v>
      </c>
      <c r="AI15" s="26" t="s">
        <v>18</v>
      </c>
      <c r="AJ15" s="33" t="s">
        <v>65</v>
      </c>
      <c r="AK15" s="28" t="s">
        <v>79</v>
      </c>
      <c r="AL15" s="27" t="s">
        <v>80</v>
      </c>
      <c r="AM15" s="46" t="s">
        <v>87</v>
      </c>
      <c r="AN15" s="33" t="s">
        <v>67</v>
      </c>
      <c r="AO15" s="27" t="s">
        <v>68</v>
      </c>
      <c r="AP15" s="27" t="s">
        <v>69</v>
      </c>
      <c r="AQ15" s="28" t="s">
        <v>70</v>
      </c>
      <c r="AR15" s="38" t="s">
        <v>81</v>
      </c>
      <c r="AS15" s="33" t="s">
        <v>82</v>
      </c>
      <c r="AT15" s="28" t="s">
        <v>83</v>
      </c>
      <c r="AU15" s="44" t="s">
        <v>64</v>
      </c>
      <c r="AV15"/>
      <c r="AW15"/>
    </row>
    <row r="16" spans="2:49" x14ac:dyDescent="0.35">
      <c r="B16" s="123" t="s">
        <v>19</v>
      </c>
      <c r="C16" s="29" t="s">
        <v>20</v>
      </c>
      <c r="D16" s="93">
        <v>0.33398129999999998</v>
      </c>
      <c r="E16" s="15">
        <v>3.3340605E-3</v>
      </c>
      <c r="F16" s="14">
        <v>3.5740170000000001E-3</v>
      </c>
      <c r="G16" s="47">
        <v>0</v>
      </c>
      <c r="H16" s="34">
        <v>4.2595305999999998E-5</v>
      </c>
      <c r="I16" s="30">
        <v>1.6024661999999999E-5</v>
      </c>
      <c r="J16" s="14">
        <v>1.0120832E-2</v>
      </c>
      <c r="K16" s="15">
        <v>1.3793788E-2</v>
      </c>
      <c r="L16" s="39">
        <v>1.1913389999999999E-2</v>
      </c>
      <c r="M16" s="2">
        <v>1.082476E-4</v>
      </c>
      <c r="N16" s="15">
        <v>4.2770213000000001E-2</v>
      </c>
      <c r="O16" s="45">
        <f>SUM(D16:N16)</f>
        <v>0.419654468068</v>
      </c>
      <c r="Q16" s="6" t="s">
        <v>19</v>
      </c>
      <c r="R16" s="29" t="s">
        <v>20</v>
      </c>
      <c r="S16" s="93">
        <v>0.33398129999999998</v>
      </c>
      <c r="T16" s="15">
        <v>3.3340605E-3</v>
      </c>
      <c r="U16" s="14">
        <v>3.5740170000000001E-3</v>
      </c>
      <c r="V16" s="47">
        <v>0</v>
      </c>
      <c r="W16" s="34">
        <v>4.2595305999999998E-5</v>
      </c>
      <c r="X16" s="30">
        <v>1.6024661999999999E-5</v>
      </c>
      <c r="Y16" s="14">
        <v>1.0120832E-2</v>
      </c>
      <c r="Z16" s="15">
        <v>1.3793788E-2</v>
      </c>
      <c r="AA16" s="39">
        <v>0.1191339</v>
      </c>
      <c r="AB16" s="2">
        <v>1.082476E-4</v>
      </c>
      <c r="AC16" s="15">
        <v>4.2770213000000001E-2</v>
      </c>
      <c r="AD16" s="45">
        <f>SUM(S16:AC16)</f>
        <v>0.52687497806799999</v>
      </c>
      <c r="AH16" s="6" t="s">
        <v>19</v>
      </c>
      <c r="AI16" s="29" t="s">
        <v>20</v>
      </c>
      <c r="AJ16" s="93">
        <v>0.33398129999999998</v>
      </c>
      <c r="AK16" s="15">
        <v>3.3340605E-3</v>
      </c>
      <c r="AL16" s="14">
        <v>3.5740170000000001E-3</v>
      </c>
      <c r="AM16" s="47">
        <v>0</v>
      </c>
      <c r="AN16" s="34">
        <v>4.2595305999999998E-5</v>
      </c>
      <c r="AO16" s="30">
        <v>1.6024661999999999E-5</v>
      </c>
      <c r="AP16" s="14">
        <v>1.0120832E-2</v>
      </c>
      <c r="AQ16" s="15">
        <v>1.3793788E-2</v>
      </c>
      <c r="AR16" s="39">
        <v>1.1913389999999999E-2</v>
      </c>
      <c r="AS16" s="2">
        <v>1.082476E-4</v>
      </c>
      <c r="AT16" s="15">
        <v>4.2770213000000001E-2</v>
      </c>
      <c r="AU16" s="45">
        <v>0.41965446000000001</v>
      </c>
    </row>
    <row r="17" spans="2:47" x14ac:dyDescent="0.35">
      <c r="B17" s="123" t="s">
        <v>21</v>
      </c>
      <c r="C17" s="29" t="s">
        <v>22</v>
      </c>
      <c r="D17" s="34">
        <v>1.1359739E-8</v>
      </c>
      <c r="E17" s="31">
        <v>3.9635328000000001E-10</v>
      </c>
      <c r="F17" s="30">
        <v>8.2061525999999998E-10</v>
      </c>
      <c r="G17" s="47">
        <v>0</v>
      </c>
      <c r="H17" s="34">
        <v>2.4092251999999999E-12</v>
      </c>
      <c r="I17" s="30">
        <v>1.0375887999999999E-12</v>
      </c>
      <c r="J17" s="30">
        <v>5.3401182999999998E-10</v>
      </c>
      <c r="K17" s="31">
        <v>1.9101880999999998E-9</v>
      </c>
      <c r="L17" s="40">
        <v>2.7353841999999998E-9</v>
      </c>
      <c r="M17" s="1">
        <v>9.7020737999999994E-12</v>
      </c>
      <c r="N17" s="31">
        <v>3.7559526E-10</v>
      </c>
      <c r="O17" s="45">
        <f t="shared" ref="O17:O43" si="0">SUM(D17:N17)</f>
        <v>1.81450358178E-8</v>
      </c>
      <c r="Q17" s="6" t="s">
        <v>21</v>
      </c>
      <c r="R17" s="29" t="s">
        <v>22</v>
      </c>
      <c r="S17" s="34">
        <v>1.1359739E-8</v>
      </c>
      <c r="T17" s="31">
        <v>3.9635328000000001E-10</v>
      </c>
      <c r="U17" s="30">
        <v>8.2061525999999998E-10</v>
      </c>
      <c r="V17" s="47">
        <v>0</v>
      </c>
      <c r="W17" s="34">
        <v>2.4092251999999999E-12</v>
      </c>
      <c r="X17" s="30">
        <v>1.0375887999999999E-12</v>
      </c>
      <c r="Y17" s="30">
        <v>5.3401182999999998E-10</v>
      </c>
      <c r="Z17" s="31">
        <v>1.9101880999999998E-9</v>
      </c>
      <c r="AA17" s="40">
        <v>2.7353842000000001E-8</v>
      </c>
      <c r="AB17" s="1">
        <v>9.7020737999999994E-12</v>
      </c>
      <c r="AC17" s="31">
        <v>3.7559526E-10</v>
      </c>
      <c r="AD17" s="45">
        <f t="shared" ref="AD17:AD43" si="1">SUM(S17:AC17)</f>
        <v>4.2763493617800003E-8</v>
      </c>
      <c r="AH17" s="6" t="s">
        <v>21</v>
      </c>
      <c r="AI17" s="29" t="s">
        <v>22</v>
      </c>
      <c r="AJ17" s="34">
        <v>1.1359739E-8</v>
      </c>
      <c r="AK17" s="31">
        <v>3.9635328000000001E-10</v>
      </c>
      <c r="AL17" s="30">
        <v>8.2061525999999998E-10</v>
      </c>
      <c r="AM17" s="47">
        <v>0</v>
      </c>
      <c r="AN17" s="34">
        <v>2.4092251999999999E-12</v>
      </c>
      <c r="AO17" s="30">
        <v>1.0375887999999999E-12</v>
      </c>
      <c r="AP17" s="30">
        <v>5.3401182999999998E-10</v>
      </c>
      <c r="AQ17" s="31">
        <v>1.9101880999999998E-9</v>
      </c>
      <c r="AR17" s="40">
        <v>2.7353841999999998E-9</v>
      </c>
      <c r="AS17" s="1">
        <v>9.7020737999999994E-12</v>
      </c>
      <c r="AT17" s="31">
        <v>3.7559526E-10</v>
      </c>
      <c r="AU17" s="45">
        <v>1.8145034999999999E-8</v>
      </c>
    </row>
    <row r="18" spans="2:47" x14ac:dyDescent="0.35">
      <c r="B18" s="6" t="s">
        <v>23</v>
      </c>
      <c r="C18" s="29" t="s">
        <v>24</v>
      </c>
      <c r="D18" s="93">
        <v>6.9822052000000001E-3</v>
      </c>
      <c r="E18" s="15">
        <v>6.2649907000000003E-4</v>
      </c>
      <c r="F18" s="14">
        <v>2.8462422999999998E-4</v>
      </c>
      <c r="G18" s="47">
        <v>0</v>
      </c>
      <c r="H18" s="34">
        <v>2.4309652000000001E-6</v>
      </c>
      <c r="I18" s="30">
        <v>1.0992607E-6</v>
      </c>
      <c r="J18" s="14">
        <v>6.1394073999999996E-4</v>
      </c>
      <c r="K18" s="15">
        <v>1.5694012000000001E-3</v>
      </c>
      <c r="L18" s="39">
        <v>9.4874745000000005E-4</v>
      </c>
      <c r="M18" s="1">
        <v>3.6221072999999997E-5</v>
      </c>
      <c r="N18" s="15">
        <v>1.6987910000000001E-3</v>
      </c>
      <c r="O18" s="45">
        <f t="shared" si="0"/>
        <v>1.2763960188899999E-2</v>
      </c>
      <c r="Q18" s="6" t="s">
        <v>23</v>
      </c>
      <c r="R18" s="29" t="s">
        <v>24</v>
      </c>
      <c r="S18" s="93">
        <v>6.9822052000000001E-3</v>
      </c>
      <c r="T18" s="15">
        <v>6.2649907000000003E-4</v>
      </c>
      <c r="U18" s="14">
        <v>2.8462422999999998E-4</v>
      </c>
      <c r="V18" s="47">
        <v>0</v>
      </c>
      <c r="W18" s="34">
        <v>2.4309652000000001E-6</v>
      </c>
      <c r="X18" s="30">
        <v>1.0992607E-6</v>
      </c>
      <c r="Y18" s="14">
        <v>6.1394073999999996E-4</v>
      </c>
      <c r="Z18" s="15">
        <v>1.5694012000000001E-3</v>
      </c>
      <c r="AA18" s="39">
        <v>9.4874745000000007E-3</v>
      </c>
      <c r="AB18" s="1">
        <v>3.6221072999999997E-5</v>
      </c>
      <c r="AC18" s="15">
        <v>1.6987910000000001E-3</v>
      </c>
      <c r="AD18" s="45">
        <f t="shared" si="1"/>
        <v>2.1302687238900005E-2</v>
      </c>
      <c r="AH18" s="6" t="s">
        <v>23</v>
      </c>
      <c r="AI18" s="29" t="s">
        <v>24</v>
      </c>
      <c r="AJ18" s="93">
        <v>6.9822052000000001E-3</v>
      </c>
      <c r="AK18" s="15">
        <v>6.2649907000000003E-4</v>
      </c>
      <c r="AL18" s="14">
        <v>2.8462422999999998E-4</v>
      </c>
      <c r="AM18" s="47">
        <v>0</v>
      </c>
      <c r="AN18" s="34">
        <v>2.4309652000000001E-6</v>
      </c>
      <c r="AO18" s="30">
        <v>1.0992607E-6</v>
      </c>
      <c r="AP18" s="14">
        <v>6.1394073999999996E-4</v>
      </c>
      <c r="AQ18" s="15">
        <v>1.5694012000000001E-3</v>
      </c>
      <c r="AR18" s="39">
        <v>9.4874745000000005E-4</v>
      </c>
      <c r="AS18" s="1">
        <v>3.6221072999999997E-5</v>
      </c>
      <c r="AT18" s="15">
        <v>1.6987910000000001E-3</v>
      </c>
      <c r="AU18" s="45">
        <v>1.276396E-2</v>
      </c>
    </row>
    <row r="19" spans="2:47" x14ac:dyDescent="0.35">
      <c r="B19" s="123" t="s">
        <v>25</v>
      </c>
      <c r="C19" s="29" t="s">
        <v>26</v>
      </c>
      <c r="D19" s="93">
        <v>7.9700715000000002E-4</v>
      </c>
      <c r="E19" s="31">
        <v>2.354279E-5</v>
      </c>
      <c r="F19" s="30">
        <v>2.2766777000000001E-5</v>
      </c>
      <c r="G19" s="47">
        <v>0</v>
      </c>
      <c r="H19" s="34">
        <v>1.6031480000000001E-7</v>
      </c>
      <c r="I19" s="30">
        <v>7.2081111000000001E-8</v>
      </c>
      <c r="J19" s="30">
        <v>3.8187986999999999E-5</v>
      </c>
      <c r="K19" s="31">
        <v>2.9267931E-5</v>
      </c>
      <c r="L19" s="40">
        <v>7.5889258000000004E-5</v>
      </c>
      <c r="M19" s="1">
        <v>3.3508429E-7</v>
      </c>
      <c r="N19" s="31">
        <v>5.9273868000000001E-5</v>
      </c>
      <c r="O19" s="45">
        <f t="shared" si="0"/>
        <v>1.0465032412010002E-3</v>
      </c>
      <c r="Q19" s="6" t="s">
        <v>25</v>
      </c>
      <c r="R19" s="29" t="s">
        <v>26</v>
      </c>
      <c r="S19" s="93">
        <v>7.9700715000000002E-4</v>
      </c>
      <c r="T19" s="31">
        <v>2.354279E-5</v>
      </c>
      <c r="U19" s="30">
        <v>2.2766777000000001E-5</v>
      </c>
      <c r="V19" s="47">
        <v>0</v>
      </c>
      <c r="W19" s="34">
        <v>1.6031480000000001E-7</v>
      </c>
      <c r="X19" s="30">
        <v>7.2081111000000001E-8</v>
      </c>
      <c r="Y19" s="30">
        <v>3.8187986999999999E-5</v>
      </c>
      <c r="Z19" s="31">
        <v>2.9267931E-5</v>
      </c>
      <c r="AA19" s="40">
        <v>7.5889258000000001E-4</v>
      </c>
      <c r="AB19" s="1">
        <v>3.3508429E-7</v>
      </c>
      <c r="AC19" s="31">
        <v>5.9273868000000001E-5</v>
      </c>
      <c r="AD19" s="45">
        <f t="shared" si="1"/>
        <v>1.7295065632010002E-3</v>
      </c>
      <c r="AH19" s="6" t="s">
        <v>25</v>
      </c>
      <c r="AI19" s="29" t="s">
        <v>26</v>
      </c>
      <c r="AJ19" s="93">
        <v>7.9700715000000002E-4</v>
      </c>
      <c r="AK19" s="31">
        <v>2.354279E-5</v>
      </c>
      <c r="AL19" s="30">
        <v>2.2766777000000001E-5</v>
      </c>
      <c r="AM19" s="47">
        <v>0</v>
      </c>
      <c r="AN19" s="34">
        <v>1.6031480000000001E-7</v>
      </c>
      <c r="AO19" s="30">
        <v>7.2081111000000001E-8</v>
      </c>
      <c r="AP19" s="30">
        <v>3.8187986999999999E-5</v>
      </c>
      <c r="AQ19" s="31">
        <v>2.9267931E-5</v>
      </c>
      <c r="AR19" s="40">
        <v>7.5889258000000004E-5</v>
      </c>
      <c r="AS19" s="1">
        <v>3.3508429E-7</v>
      </c>
      <c r="AT19" s="31">
        <v>5.9273868000000001E-5</v>
      </c>
      <c r="AU19" s="45">
        <v>1.0465031999999999E-3</v>
      </c>
    </row>
    <row r="20" spans="2:47" x14ac:dyDescent="0.35">
      <c r="B20" s="6" t="s">
        <v>27</v>
      </c>
      <c r="C20" s="29" t="s">
        <v>28</v>
      </c>
      <c r="D20" s="34">
        <v>6.9127839000000002E-9</v>
      </c>
      <c r="E20" s="31">
        <v>3.5762368000000001E-10</v>
      </c>
      <c r="F20" s="30">
        <v>3.2324118E-10</v>
      </c>
      <c r="G20" s="47">
        <v>0</v>
      </c>
      <c r="H20" s="34">
        <v>3.3985428000000002E-12</v>
      </c>
      <c r="I20" s="30">
        <v>1.4235873999999999E-12</v>
      </c>
      <c r="J20" s="30">
        <v>2.4731591999999999E-9</v>
      </c>
      <c r="K20" s="31">
        <v>2.4488918999999998E-10</v>
      </c>
      <c r="L20" s="40">
        <v>1.0774706E-9</v>
      </c>
      <c r="M20" s="1">
        <v>5.5408527999999998E-12</v>
      </c>
      <c r="N20" s="31">
        <v>8.6156633000000004E-10</v>
      </c>
      <c r="O20" s="45">
        <f t="shared" si="0"/>
        <v>1.2261097062999999E-8</v>
      </c>
      <c r="Q20" s="6" t="s">
        <v>27</v>
      </c>
      <c r="R20" s="29" t="s">
        <v>28</v>
      </c>
      <c r="S20" s="34">
        <v>6.9127839000000002E-9</v>
      </c>
      <c r="T20" s="31">
        <v>3.5762368000000001E-10</v>
      </c>
      <c r="U20" s="30">
        <v>3.2324118E-10</v>
      </c>
      <c r="V20" s="47">
        <v>0</v>
      </c>
      <c r="W20" s="34">
        <v>3.3985428000000002E-12</v>
      </c>
      <c r="X20" s="30">
        <v>1.4235873999999999E-12</v>
      </c>
      <c r="Y20" s="30">
        <v>2.4731591999999999E-9</v>
      </c>
      <c r="Z20" s="31">
        <v>2.4488918999999998E-10</v>
      </c>
      <c r="AA20" s="40">
        <v>1.0774705999999999E-8</v>
      </c>
      <c r="AB20" s="1">
        <v>5.5408527999999998E-12</v>
      </c>
      <c r="AC20" s="31">
        <v>8.6156633000000004E-10</v>
      </c>
      <c r="AD20" s="45">
        <f t="shared" si="1"/>
        <v>2.1958332462999998E-8</v>
      </c>
      <c r="AH20" s="6" t="s">
        <v>27</v>
      </c>
      <c r="AI20" s="29" t="s">
        <v>28</v>
      </c>
      <c r="AJ20" s="34">
        <v>6.9127839000000002E-9</v>
      </c>
      <c r="AK20" s="31">
        <v>3.5762368000000001E-10</v>
      </c>
      <c r="AL20" s="30">
        <v>3.2324118E-10</v>
      </c>
      <c r="AM20" s="47">
        <v>0</v>
      </c>
      <c r="AN20" s="34">
        <v>3.3985428000000002E-12</v>
      </c>
      <c r="AO20" s="30">
        <v>1.4235873999999999E-12</v>
      </c>
      <c r="AP20" s="30">
        <v>2.4731591999999999E-9</v>
      </c>
      <c r="AQ20" s="31">
        <v>2.4488918999999998E-10</v>
      </c>
      <c r="AR20" s="40">
        <v>1.0774706E-9</v>
      </c>
      <c r="AS20" s="1">
        <v>5.5408527999999998E-12</v>
      </c>
      <c r="AT20" s="31">
        <v>8.6156633000000004E-10</v>
      </c>
      <c r="AU20" s="45">
        <v>1.2261096999999999E-8</v>
      </c>
    </row>
    <row r="21" spans="2:47" x14ac:dyDescent="0.35">
      <c r="B21" s="6" t="s">
        <v>29</v>
      </c>
      <c r="C21" s="29" t="s">
        <v>30</v>
      </c>
      <c r="D21" s="34">
        <v>2.5576923E-9</v>
      </c>
      <c r="E21" s="31">
        <v>1.2252338999999999E-11</v>
      </c>
      <c r="F21" s="30">
        <v>5.2233551999999999E-11</v>
      </c>
      <c r="G21" s="47">
        <v>0</v>
      </c>
      <c r="H21" s="34">
        <v>3.3751856000000002E-12</v>
      </c>
      <c r="I21" s="30">
        <v>1.9401517000000001E-12</v>
      </c>
      <c r="J21" s="30">
        <v>2.0762220000000001E-10</v>
      </c>
      <c r="K21" s="31">
        <v>7.8645494000000004E-11</v>
      </c>
      <c r="L21" s="40">
        <v>1.7411184000000001E-10</v>
      </c>
      <c r="M21" s="1">
        <v>6.2724182999999999E-12</v>
      </c>
      <c r="N21" s="31">
        <v>6.3792065000000003E-11</v>
      </c>
      <c r="O21" s="45">
        <f t="shared" si="0"/>
        <v>3.1579375456000001E-9</v>
      </c>
      <c r="Q21" s="6" t="s">
        <v>29</v>
      </c>
      <c r="R21" s="29" t="s">
        <v>30</v>
      </c>
      <c r="S21" s="34">
        <v>2.5576923E-9</v>
      </c>
      <c r="T21" s="31">
        <v>1.2252338999999999E-11</v>
      </c>
      <c r="U21" s="30">
        <v>5.2233551999999999E-11</v>
      </c>
      <c r="V21" s="47">
        <v>0</v>
      </c>
      <c r="W21" s="34">
        <v>3.3751856000000002E-12</v>
      </c>
      <c r="X21" s="30">
        <v>1.9401517000000001E-12</v>
      </c>
      <c r="Y21" s="30">
        <v>2.0762220000000001E-10</v>
      </c>
      <c r="Z21" s="31">
        <v>7.8645494000000004E-11</v>
      </c>
      <c r="AA21" s="40">
        <v>1.7411184E-9</v>
      </c>
      <c r="AB21" s="1">
        <v>6.2724182999999999E-12</v>
      </c>
      <c r="AC21" s="31">
        <v>6.3792065000000003E-11</v>
      </c>
      <c r="AD21" s="45">
        <f t="shared" si="1"/>
        <v>4.7249441056E-9</v>
      </c>
      <c r="AH21" s="6" t="s">
        <v>29</v>
      </c>
      <c r="AI21" s="29" t="s">
        <v>30</v>
      </c>
      <c r="AJ21" s="34">
        <v>2.5576923E-9</v>
      </c>
      <c r="AK21" s="31">
        <v>1.2252338999999999E-11</v>
      </c>
      <c r="AL21" s="30">
        <v>5.2233551999999999E-11</v>
      </c>
      <c r="AM21" s="47">
        <v>0</v>
      </c>
      <c r="AN21" s="34">
        <v>3.3751856000000002E-12</v>
      </c>
      <c r="AO21" s="30">
        <v>1.9401517000000001E-12</v>
      </c>
      <c r="AP21" s="30">
        <v>2.0762220000000001E-10</v>
      </c>
      <c r="AQ21" s="31">
        <v>7.8645494000000004E-11</v>
      </c>
      <c r="AR21" s="40">
        <v>1.7411184000000001E-10</v>
      </c>
      <c r="AS21" s="1">
        <v>6.2724182999999999E-12</v>
      </c>
      <c r="AT21" s="31">
        <v>6.3792065000000003E-11</v>
      </c>
      <c r="AU21" s="45">
        <v>3.1579375E-9</v>
      </c>
    </row>
    <row r="22" spans="2:47" x14ac:dyDescent="0.35">
      <c r="B22" s="6" t="s">
        <v>31</v>
      </c>
      <c r="C22" s="29" t="s">
        <v>30</v>
      </c>
      <c r="D22" s="34">
        <v>6.6537799E-11</v>
      </c>
      <c r="E22" s="31">
        <v>2.1325315E-13</v>
      </c>
      <c r="F22" s="30">
        <v>1.4280851E-12</v>
      </c>
      <c r="G22" s="47">
        <v>0</v>
      </c>
      <c r="H22" s="34">
        <v>2.5824022E-13</v>
      </c>
      <c r="I22" s="30">
        <v>1.0341015999999999E-13</v>
      </c>
      <c r="J22" s="30">
        <v>1.9469501999999999E-11</v>
      </c>
      <c r="K22" s="31">
        <v>2.7830138E-12</v>
      </c>
      <c r="L22" s="40">
        <v>4.7602837999999998E-12</v>
      </c>
      <c r="M22" s="1">
        <v>2.4736513999999998E-13</v>
      </c>
      <c r="N22" s="31">
        <v>3.7175461999999999E-12</v>
      </c>
      <c r="O22" s="45">
        <f t="shared" si="0"/>
        <v>9.9518498570000009E-11</v>
      </c>
      <c r="Q22" s="6" t="s">
        <v>31</v>
      </c>
      <c r="R22" s="29" t="s">
        <v>30</v>
      </c>
      <c r="S22" s="34">
        <v>6.6537799E-11</v>
      </c>
      <c r="T22" s="31">
        <v>2.1325315E-13</v>
      </c>
      <c r="U22" s="30">
        <v>1.4280851E-12</v>
      </c>
      <c r="V22" s="47">
        <v>0</v>
      </c>
      <c r="W22" s="34">
        <v>2.5824022E-13</v>
      </c>
      <c r="X22" s="30">
        <v>1.0341015999999999E-13</v>
      </c>
      <c r="Y22" s="30">
        <v>1.9469501999999999E-11</v>
      </c>
      <c r="Z22" s="31">
        <v>2.7830138E-12</v>
      </c>
      <c r="AA22" s="40">
        <v>4.7602837999999999E-11</v>
      </c>
      <c r="AB22" s="1">
        <v>2.4736513999999998E-13</v>
      </c>
      <c r="AC22" s="31">
        <v>3.7175461999999999E-12</v>
      </c>
      <c r="AD22" s="45">
        <f t="shared" si="1"/>
        <v>1.4236105277000002E-10</v>
      </c>
      <c r="AH22" s="6" t="s">
        <v>31</v>
      </c>
      <c r="AI22" s="29" t="s">
        <v>30</v>
      </c>
      <c r="AJ22" s="34">
        <v>6.6537799E-11</v>
      </c>
      <c r="AK22" s="31">
        <v>2.1325315E-13</v>
      </c>
      <c r="AL22" s="30">
        <v>1.4280851E-12</v>
      </c>
      <c r="AM22" s="47">
        <v>0</v>
      </c>
      <c r="AN22" s="34">
        <v>2.5824022E-13</v>
      </c>
      <c r="AO22" s="30">
        <v>1.0341015999999999E-13</v>
      </c>
      <c r="AP22" s="30">
        <v>1.9469501999999999E-11</v>
      </c>
      <c r="AQ22" s="31">
        <v>2.7830138E-12</v>
      </c>
      <c r="AR22" s="40">
        <v>4.7602837999999998E-12</v>
      </c>
      <c r="AS22" s="1">
        <v>2.4736513999999998E-13</v>
      </c>
      <c r="AT22" s="31">
        <v>3.7175461999999999E-12</v>
      </c>
      <c r="AU22" s="45">
        <v>9.9518499000000002E-11</v>
      </c>
    </row>
    <row r="23" spans="2:47" x14ac:dyDescent="0.35">
      <c r="B23" s="123" t="s">
        <v>32</v>
      </c>
      <c r="C23" s="29" t="s">
        <v>33</v>
      </c>
      <c r="D23" s="93">
        <v>9.9382337000000005E-4</v>
      </c>
      <c r="E23" s="31">
        <v>3.2003627E-5</v>
      </c>
      <c r="F23" s="30">
        <v>2.0254449000000001E-5</v>
      </c>
      <c r="G23" s="47">
        <v>0</v>
      </c>
      <c r="H23" s="34">
        <v>1.8797558E-7</v>
      </c>
      <c r="I23" s="30">
        <v>1.2613346999999999E-7</v>
      </c>
      <c r="J23" s="30">
        <v>3.8823384000000001E-5</v>
      </c>
      <c r="K23" s="31">
        <v>6.3975179999999996E-5</v>
      </c>
      <c r="L23" s="40">
        <v>6.7514831000000004E-5</v>
      </c>
      <c r="M23" s="1">
        <v>5.9697489999999997E-7</v>
      </c>
      <c r="N23" s="15">
        <v>1.0722223E-4</v>
      </c>
      <c r="O23" s="45">
        <f t="shared" si="0"/>
        <v>1.3245281549500003E-3</v>
      </c>
      <c r="Q23" s="6" t="s">
        <v>32</v>
      </c>
      <c r="R23" s="29" t="s">
        <v>33</v>
      </c>
      <c r="S23" s="93">
        <v>9.9382337000000005E-4</v>
      </c>
      <c r="T23" s="31">
        <v>3.2003627E-5</v>
      </c>
      <c r="U23" s="30">
        <v>2.0254449000000001E-5</v>
      </c>
      <c r="V23" s="47">
        <v>0</v>
      </c>
      <c r="W23" s="34">
        <v>1.8797558E-7</v>
      </c>
      <c r="X23" s="30">
        <v>1.2613346999999999E-7</v>
      </c>
      <c r="Y23" s="30">
        <v>3.8823384000000001E-5</v>
      </c>
      <c r="Z23" s="31">
        <v>6.3975179999999996E-5</v>
      </c>
      <c r="AA23" s="40">
        <v>6.7514831000000004E-4</v>
      </c>
      <c r="AB23" s="1">
        <v>5.9697489999999997E-7</v>
      </c>
      <c r="AC23" s="15">
        <v>1.0722223E-4</v>
      </c>
      <c r="AD23" s="45">
        <f t="shared" si="1"/>
        <v>1.9321616339500003E-3</v>
      </c>
      <c r="AH23" s="6" t="s">
        <v>32</v>
      </c>
      <c r="AI23" s="29" t="s">
        <v>33</v>
      </c>
      <c r="AJ23" s="93">
        <v>9.9382337000000005E-4</v>
      </c>
      <c r="AK23" s="31">
        <v>3.2003627E-5</v>
      </c>
      <c r="AL23" s="30">
        <v>2.0254449000000001E-5</v>
      </c>
      <c r="AM23" s="47">
        <v>0</v>
      </c>
      <c r="AN23" s="34">
        <v>1.8797558E-7</v>
      </c>
      <c r="AO23" s="30">
        <v>1.2613346999999999E-7</v>
      </c>
      <c r="AP23" s="30">
        <v>3.8823384000000001E-5</v>
      </c>
      <c r="AQ23" s="31">
        <v>6.3975179999999996E-5</v>
      </c>
      <c r="AR23" s="40">
        <v>6.7514831000000004E-5</v>
      </c>
      <c r="AS23" s="1">
        <v>5.9697489999999997E-7</v>
      </c>
      <c r="AT23" s="15">
        <v>1.0722223E-4</v>
      </c>
      <c r="AU23" s="45">
        <v>1.3245282E-3</v>
      </c>
    </row>
    <row r="24" spans="2:47" x14ac:dyDescent="0.35">
      <c r="B24" s="123" t="s">
        <v>34</v>
      </c>
      <c r="C24" s="29" t="s">
        <v>35</v>
      </c>
      <c r="D24" s="34">
        <v>4.2067563000000002E-5</v>
      </c>
      <c r="E24" s="31">
        <v>7.4652852999999997E-10</v>
      </c>
      <c r="F24" s="30">
        <v>2.6805973000000001E-7</v>
      </c>
      <c r="G24" s="47">
        <v>0</v>
      </c>
      <c r="H24" s="34">
        <v>2.3208294E-8</v>
      </c>
      <c r="I24" s="30">
        <v>1.4476225000000001E-8</v>
      </c>
      <c r="J24" s="30">
        <v>2.3646230000000002E-6</v>
      </c>
      <c r="K24" s="31">
        <v>3.5699806000000001E-6</v>
      </c>
      <c r="L24" s="40">
        <v>8.9353244000000004E-7</v>
      </c>
      <c r="M24" s="1">
        <v>7.5658033000000002E-8</v>
      </c>
      <c r="N24" s="31">
        <v>2.0209537000000001E-9</v>
      </c>
      <c r="O24" s="45">
        <f t="shared" si="0"/>
        <v>4.9279868804229995E-5</v>
      </c>
      <c r="Q24" s="6" t="s">
        <v>34</v>
      </c>
      <c r="R24" s="29" t="s">
        <v>35</v>
      </c>
      <c r="S24" s="34">
        <v>4.2067563000000002E-5</v>
      </c>
      <c r="T24" s="31">
        <v>7.4652852999999997E-10</v>
      </c>
      <c r="U24" s="30">
        <v>2.6805973000000001E-7</v>
      </c>
      <c r="V24" s="47">
        <v>0</v>
      </c>
      <c r="W24" s="34">
        <v>2.3208294E-8</v>
      </c>
      <c r="X24" s="30">
        <v>1.4476225000000001E-8</v>
      </c>
      <c r="Y24" s="30">
        <v>2.3646230000000002E-6</v>
      </c>
      <c r="Z24" s="31">
        <v>3.5699806000000001E-6</v>
      </c>
      <c r="AA24" s="40">
        <v>8.9353243999999994E-6</v>
      </c>
      <c r="AB24" s="1">
        <v>7.5658033000000002E-8</v>
      </c>
      <c r="AC24" s="31">
        <v>2.0209537000000001E-9</v>
      </c>
      <c r="AD24" s="45">
        <f t="shared" si="1"/>
        <v>5.7321660764229996E-5</v>
      </c>
      <c r="AH24" s="6" t="s">
        <v>34</v>
      </c>
      <c r="AI24" s="29" t="s">
        <v>35</v>
      </c>
      <c r="AJ24" s="34">
        <v>4.2067563000000002E-5</v>
      </c>
      <c r="AK24" s="31">
        <v>7.4652852999999997E-10</v>
      </c>
      <c r="AL24" s="30">
        <v>2.6805973000000001E-7</v>
      </c>
      <c r="AM24" s="47">
        <v>0</v>
      </c>
      <c r="AN24" s="34">
        <v>2.3208294E-8</v>
      </c>
      <c r="AO24" s="30">
        <v>1.4476225000000001E-8</v>
      </c>
      <c r="AP24" s="30">
        <v>2.3646230000000002E-6</v>
      </c>
      <c r="AQ24" s="31">
        <v>3.5699806000000001E-6</v>
      </c>
      <c r="AR24" s="40">
        <v>8.9353244000000004E-7</v>
      </c>
      <c r="AS24" s="1">
        <v>7.5658033000000002E-8</v>
      </c>
      <c r="AT24" s="31">
        <v>2.0209537000000001E-9</v>
      </c>
      <c r="AU24" s="45">
        <v>4.9279868999999997E-5</v>
      </c>
    </row>
    <row r="25" spans="2:47" x14ac:dyDescent="0.35">
      <c r="B25" s="123" t="s">
        <v>36</v>
      </c>
      <c r="C25" s="29" t="s">
        <v>37</v>
      </c>
      <c r="D25" s="93">
        <v>2.8387327999999999E-4</v>
      </c>
      <c r="E25" s="31">
        <v>8.0008942000000001E-6</v>
      </c>
      <c r="F25" s="30">
        <v>7.3076242999999998E-6</v>
      </c>
      <c r="G25" s="47">
        <v>0</v>
      </c>
      <c r="H25" s="34">
        <v>4.2541116999999998E-8</v>
      </c>
      <c r="I25" s="30">
        <v>1.9611651999999999E-8</v>
      </c>
      <c r="J25" s="30">
        <v>1.7324953999999998E-5</v>
      </c>
      <c r="K25" s="31">
        <v>1.0023938E-5</v>
      </c>
      <c r="L25" s="40">
        <v>2.4358747999999999E-5</v>
      </c>
      <c r="M25" s="1">
        <v>1.1590443E-7</v>
      </c>
      <c r="N25" s="31">
        <v>1.9031412000000002E-5</v>
      </c>
      <c r="O25" s="45">
        <f t="shared" si="0"/>
        <v>3.7009890769900002E-4</v>
      </c>
      <c r="Q25" s="6" t="s">
        <v>36</v>
      </c>
      <c r="R25" s="29" t="s">
        <v>37</v>
      </c>
      <c r="S25" s="93">
        <v>2.8387327999999999E-4</v>
      </c>
      <c r="T25" s="31">
        <v>8.0008942000000001E-6</v>
      </c>
      <c r="U25" s="30">
        <v>7.3076242999999998E-6</v>
      </c>
      <c r="V25" s="47">
        <v>0</v>
      </c>
      <c r="W25" s="34">
        <v>4.2541116999999998E-8</v>
      </c>
      <c r="X25" s="30">
        <v>1.9611651999999999E-8</v>
      </c>
      <c r="Y25" s="30">
        <v>1.7324953999999998E-5</v>
      </c>
      <c r="Z25" s="31">
        <v>1.0023938E-5</v>
      </c>
      <c r="AA25" s="40">
        <v>2.4358748E-4</v>
      </c>
      <c r="AB25" s="1">
        <v>1.1590443E-7</v>
      </c>
      <c r="AC25" s="31">
        <v>1.9031412000000002E-5</v>
      </c>
      <c r="AD25" s="45">
        <f t="shared" si="1"/>
        <v>5.893276396990001E-4</v>
      </c>
      <c r="AH25" s="6" t="s">
        <v>36</v>
      </c>
      <c r="AI25" s="29" t="s">
        <v>37</v>
      </c>
      <c r="AJ25" s="93">
        <v>2.8387327999999999E-4</v>
      </c>
      <c r="AK25" s="31">
        <v>8.0008942000000001E-6</v>
      </c>
      <c r="AL25" s="30">
        <v>7.3076242999999998E-6</v>
      </c>
      <c r="AM25" s="47">
        <v>0</v>
      </c>
      <c r="AN25" s="34">
        <v>4.2541116999999998E-8</v>
      </c>
      <c r="AO25" s="30">
        <v>1.9611651999999999E-8</v>
      </c>
      <c r="AP25" s="30">
        <v>1.7324953999999998E-5</v>
      </c>
      <c r="AQ25" s="31">
        <v>1.0023938E-5</v>
      </c>
      <c r="AR25" s="40">
        <v>2.4358747999999999E-5</v>
      </c>
      <c r="AS25" s="1">
        <v>1.1590443E-7</v>
      </c>
      <c r="AT25" s="31">
        <v>1.9031412000000002E-5</v>
      </c>
      <c r="AU25" s="45">
        <v>3.7009891000000002E-4</v>
      </c>
    </row>
    <row r="26" spans="2:47" x14ac:dyDescent="0.35">
      <c r="B26" s="123" t="s">
        <v>38</v>
      </c>
      <c r="C26" s="29" t="s">
        <v>39</v>
      </c>
      <c r="D26" s="93">
        <v>3.2106400999999999E-3</v>
      </c>
      <c r="E26" s="31">
        <v>8.7537596000000003E-5</v>
      </c>
      <c r="F26" s="30">
        <v>7.9874699E-5</v>
      </c>
      <c r="G26" s="47">
        <v>0</v>
      </c>
      <c r="H26" s="34">
        <v>4.1634333999999997E-7</v>
      </c>
      <c r="I26" s="30">
        <v>2.0500822000000001E-7</v>
      </c>
      <c r="J26" s="14">
        <v>1.1212992000000001E-4</v>
      </c>
      <c r="K26" s="15">
        <v>1.1033056999999999E-4</v>
      </c>
      <c r="L26" s="39">
        <v>2.6624899999999998E-4</v>
      </c>
      <c r="M26" s="1">
        <v>1.0864927000000001E-6</v>
      </c>
      <c r="N26" s="15">
        <v>2.0919101E-4</v>
      </c>
      <c r="O26" s="45">
        <f t="shared" si="0"/>
        <v>4.0776607392599999E-3</v>
      </c>
      <c r="Q26" s="6" t="s">
        <v>38</v>
      </c>
      <c r="R26" s="29" t="s">
        <v>39</v>
      </c>
      <c r="S26" s="93">
        <v>3.2106400999999999E-3</v>
      </c>
      <c r="T26" s="31">
        <v>8.7537596000000003E-5</v>
      </c>
      <c r="U26" s="30">
        <v>7.9874699E-5</v>
      </c>
      <c r="V26" s="47">
        <v>0</v>
      </c>
      <c r="W26" s="34">
        <v>4.1634333999999997E-7</v>
      </c>
      <c r="X26" s="30">
        <v>2.0500822000000001E-7</v>
      </c>
      <c r="Y26" s="14">
        <v>1.1212992000000001E-4</v>
      </c>
      <c r="Z26" s="15">
        <v>1.1033056999999999E-4</v>
      </c>
      <c r="AA26" s="39">
        <v>2.66249E-3</v>
      </c>
      <c r="AB26" s="1">
        <v>1.0864927000000001E-6</v>
      </c>
      <c r="AC26" s="15">
        <v>2.0919101E-4</v>
      </c>
      <c r="AD26" s="45">
        <f t="shared" si="1"/>
        <v>6.4739017392599994E-3</v>
      </c>
      <c r="AH26" s="6" t="s">
        <v>38</v>
      </c>
      <c r="AI26" s="29" t="s">
        <v>39</v>
      </c>
      <c r="AJ26" s="93">
        <v>3.2106400999999999E-3</v>
      </c>
      <c r="AK26" s="31">
        <v>8.7537596000000003E-5</v>
      </c>
      <c r="AL26" s="30">
        <v>7.9874699E-5</v>
      </c>
      <c r="AM26" s="47">
        <v>0</v>
      </c>
      <c r="AN26" s="34">
        <v>4.1634333999999997E-7</v>
      </c>
      <c r="AO26" s="30">
        <v>2.0500822000000001E-7</v>
      </c>
      <c r="AP26" s="14">
        <v>1.1212992000000001E-4</v>
      </c>
      <c r="AQ26" s="15">
        <v>1.1033056999999999E-4</v>
      </c>
      <c r="AR26" s="39">
        <v>2.6624899999999998E-4</v>
      </c>
      <c r="AS26" s="1">
        <v>1.0864927000000001E-6</v>
      </c>
      <c r="AT26" s="15">
        <v>2.0919101E-4</v>
      </c>
      <c r="AU26" s="45">
        <v>4.0776607000000001E-3</v>
      </c>
    </row>
    <row r="27" spans="2:47" x14ac:dyDescent="0.35">
      <c r="B27" s="6" t="s">
        <v>40</v>
      </c>
      <c r="C27" s="29" t="s">
        <v>41</v>
      </c>
      <c r="D27" s="93">
        <v>4.6096867000000001</v>
      </c>
      <c r="E27" s="15">
        <v>1.2876947999999999E-2</v>
      </c>
      <c r="F27" s="14">
        <v>4.4332275999999997E-2</v>
      </c>
      <c r="G27" s="47">
        <v>0</v>
      </c>
      <c r="H27" s="93">
        <v>1.4544607000000001E-3</v>
      </c>
      <c r="I27" s="14">
        <v>1.0534937E-3</v>
      </c>
      <c r="J27" s="14">
        <v>2.8009640999999998</v>
      </c>
      <c r="K27" s="15">
        <v>0.21429998</v>
      </c>
      <c r="L27" s="39">
        <v>0.14777425</v>
      </c>
      <c r="M27">
        <v>2.0511098E-3</v>
      </c>
      <c r="N27" s="15">
        <v>0.16811582</v>
      </c>
      <c r="O27" s="45">
        <f t="shared" si="0"/>
        <v>8.0026091381999986</v>
      </c>
      <c r="Q27" s="6" t="s">
        <v>40</v>
      </c>
      <c r="R27" s="29" t="s">
        <v>41</v>
      </c>
      <c r="S27" s="93">
        <v>4.6096867000000001</v>
      </c>
      <c r="T27" s="15">
        <v>1.2876947999999999E-2</v>
      </c>
      <c r="U27" s="14">
        <v>4.4332275999999997E-2</v>
      </c>
      <c r="V27" s="47">
        <v>0</v>
      </c>
      <c r="W27" s="93">
        <v>1.4544607000000001E-3</v>
      </c>
      <c r="X27" s="14">
        <v>1.0534937E-3</v>
      </c>
      <c r="Y27" s="14">
        <v>2.8009640999999998</v>
      </c>
      <c r="Z27" s="15">
        <v>0.21429998</v>
      </c>
      <c r="AA27" s="39">
        <v>1.4777425</v>
      </c>
      <c r="AB27">
        <v>2.0511098E-3</v>
      </c>
      <c r="AC27" s="15">
        <v>0.16811582</v>
      </c>
      <c r="AD27" s="45">
        <f t="shared" si="1"/>
        <v>9.3325773881999989</v>
      </c>
      <c r="AH27" s="6" t="s">
        <v>40</v>
      </c>
      <c r="AI27" s="29" t="s">
        <v>41</v>
      </c>
      <c r="AJ27" s="93">
        <v>4.6096867000000001</v>
      </c>
      <c r="AK27" s="15">
        <v>1.2876947999999999E-2</v>
      </c>
      <c r="AL27" s="14">
        <v>4.4332275999999997E-2</v>
      </c>
      <c r="AM27" s="47">
        <v>0</v>
      </c>
      <c r="AN27" s="93">
        <v>1.4544607000000001E-3</v>
      </c>
      <c r="AO27" s="14">
        <v>1.0534937E-3</v>
      </c>
      <c r="AP27" s="14">
        <v>2.8009640999999998</v>
      </c>
      <c r="AQ27" s="15">
        <v>0.21429998</v>
      </c>
      <c r="AR27" s="39">
        <v>0.14777425</v>
      </c>
      <c r="AS27">
        <v>2.0511098E-3</v>
      </c>
      <c r="AT27" s="15">
        <v>0.16811582</v>
      </c>
      <c r="AU27" s="45">
        <v>8.0026092000000002</v>
      </c>
    </row>
    <row r="28" spans="2:47" x14ac:dyDescent="0.35">
      <c r="B28" s="6" t="s">
        <v>42</v>
      </c>
      <c r="C28" s="29" t="s">
        <v>43</v>
      </c>
      <c r="D28" s="93">
        <v>1.0299571000000001</v>
      </c>
      <c r="E28" s="15">
        <v>0</v>
      </c>
      <c r="F28" s="14">
        <v>6.2854249000000001E-2</v>
      </c>
      <c r="G28" s="47">
        <v>0</v>
      </c>
      <c r="H28" s="93">
        <v>1.1211426000000001E-3</v>
      </c>
      <c r="I28" s="14">
        <v>6.7606936999999999E-4</v>
      </c>
      <c r="J28" s="14">
        <v>1.5399006</v>
      </c>
      <c r="K28" s="15">
        <v>0.34034374000000001</v>
      </c>
      <c r="L28" s="39">
        <v>0.20951416</v>
      </c>
      <c r="M28">
        <v>1.6974492E-3</v>
      </c>
      <c r="N28" s="15">
        <v>3.2730951999999998E-3</v>
      </c>
      <c r="O28" s="45">
        <f t="shared" si="0"/>
        <v>3.18933760537</v>
      </c>
      <c r="Q28" s="6" t="s">
        <v>42</v>
      </c>
      <c r="R28" s="29" t="s">
        <v>43</v>
      </c>
      <c r="S28" s="93">
        <v>1.0299571000000001</v>
      </c>
      <c r="T28" s="15">
        <v>0</v>
      </c>
      <c r="U28" s="14">
        <v>6.2854249000000001E-2</v>
      </c>
      <c r="V28" s="47">
        <v>0</v>
      </c>
      <c r="W28" s="93">
        <v>1.1211426000000001E-3</v>
      </c>
      <c r="X28" s="14">
        <v>6.7606936999999999E-4</v>
      </c>
      <c r="Y28" s="14">
        <v>1.5399006</v>
      </c>
      <c r="Z28" s="15">
        <v>0.34034374000000001</v>
      </c>
      <c r="AA28" s="39">
        <v>2.0951415999999998</v>
      </c>
      <c r="AB28">
        <v>1.6974492E-3</v>
      </c>
      <c r="AC28" s="15">
        <v>3.2730951999999998E-3</v>
      </c>
      <c r="AD28" s="45">
        <f t="shared" si="1"/>
        <v>5.0749650453699999</v>
      </c>
      <c r="AH28" s="6" t="s">
        <v>42</v>
      </c>
      <c r="AI28" s="29" t="s">
        <v>43</v>
      </c>
      <c r="AJ28" s="93">
        <v>1.0299571000000001</v>
      </c>
      <c r="AK28" s="15">
        <v>0</v>
      </c>
      <c r="AL28" s="14">
        <v>6.2854249000000001E-2</v>
      </c>
      <c r="AM28" s="47">
        <v>0</v>
      </c>
      <c r="AN28" s="93">
        <v>1.1211426000000001E-3</v>
      </c>
      <c r="AO28" s="14">
        <v>6.7606936999999999E-4</v>
      </c>
      <c r="AP28" s="14">
        <v>1.5399006</v>
      </c>
      <c r="AQ28" s="15">
        <v>0.34034374000000001</v>
      </c>
      <c r="AR28" s="39">
        <v>0.20951416</v>
      </c>
      <c r="AS28">
        <v>1.6974492E-3</v>
      </c>
      <c r="AT28" s="15">
        <v>3.2730951999999998E-3</v>
      </c>
      <c r="AU28" s="45">
        <v>3.1893376</v>
      </c>
    </row>
    <row r="29" spans="2:47" x14ac:dyDescent="0.35">
      <c r="B29" s="6" t="s">
        <v>44</v>
      </c>
      <c r="C29" s="29" t="s">
        <v>45</v>
      </c>
      <c r="D29" s="93">
        <v>1.5588912999999999E-2</v>
      </c>
      <c r="E29" s="15">
        <v>2.4258257999999999E-4</v>
      </c>
      <c r="F29" s="14">
        <v>1.8097554999999999E-4</v>
      </c>
      <c r="G29" s="47">
        <v>0</v>
      </c>
      <c r="H29" s="34">
        <v>1.8686441E-5</v>
      </c>
      <c r="I29" s="30">
        <v>7.0633277999999998E-6</v>
      </c>
      <c r="J29" s="14">
        <v>6.8390235000000002E-3</v>
      </c>
      <c r="K29" s="15">
        <v>1.0019879000000001E-2</v>
      </c>
      <c r="L29" s="39">
        <v>6.0325183000000001E-4</v>
      </c>
      <c r="M29">
        <v>1.2931174E-2</v>
      </c>
      <c r="N29" s="15">
        <v>2.8605065999999998E-2</v>
      </c>
      <c r="O29" s="45">
        <f t="shared" si="0"/>
        <v>7.5036615228799994E-2</v>
      </c>
      <c r="Q29" s="6" t="s">
        <v>44</v>
      </c>
      <c r="R29" s="29" t="s">
        <v>45</v>
      </c>
      <c r="S29" s="93">
        <v>1.5588912999999999E-2</v>
      </c>
      <c r="T29" s="15">
        <v>2.4258257999999999E-4</v>
      </c>
      <c r="U29" s="14">
        <v>1.8097554999999999E-4</v>
      </c>
      <c r="V29" s="47">
        <v>0</v>
      </c>
      <c r="W29" s="34">
        <v>1.8686441E-5</v>
      </c>
      <c r="X29" s="30">
        <v>7.0633277999999998E-6</v>
      </c>
      <c r="Y29" s="14">
        <v>6.8390235000000002E-3</v>
      </c>
      <c r="Z29" s="15">
        <v>1.0019879000000001E-2</v>
      </c>
      <c r="AA29" s="39">
        <v>6.0325183000000003E-3</v>
      </c>
      <c r="AB29">
        <v>1.2931174E-2</v>
      </c>
      <c r="AC29" s="15">
        <v>2.8605065999999998E-2</v>
      </c>
      <c r="AD29" s="45">
        <f t="shared" si="1"/>
        <v>8.0465881698799993E-2</v>
      </c>
      <c r="AH29" s="6" t="s">
        <v>44</v>
      </c>
      <c r="AI29" s="29" t="s">
        <v>45</v>
      </c>
      <c r="AJ29" s="93">
        <v>1.5588912999999999E-2</v>
      </c>
      <c r="AK29" s="15">
        <v>2.4258257999999999E-4</v>
      </c>
      <c r="AL29" s="14">
        <v>1.8097554999999999E-4</v>
      </c>
      <c r="AM29" s="47">
        <v>0</v>
      </c>
      <c r="AN29" s="34">
        <v>1.8686441E-5</v>
      </c>
      <c r="AO29" s="30">
        <v>7.0633277999999998E-6</v>
      </c>
      <c r="AP29" s="14">
        <v>6.8390235000000002E-3</v>
      </c>
      <c r="AQ29" s="15">
        <v>1.0019879000000001E-2</v>
      </c>
      <c r="AR29" s="39">
        <v>6.0325183000000001E-4</v>
      </c>
      <c r="AS29">
        <v>1.2931174E-2</v>
      </c>
      <c r="AT29" s="15">
        <v>2.8605065999999998E-2</v>
      </c>
      <c r="AU29" s="45">
        <v>7.5036615000000001E-2</v>
      </c>
    </row>
    <row r="30" spans="2:47" x14ac:dyDescent="0.35">
      <c r="B30" s="123" t="s">
        <v>46</v>
      </c>
      <c r="C30" s="29" t="s">
        <v>47</v>
      </c>
      <c r="D30" s="93">
        <v>1.5510136999999999</v>
      </c>
      <c r="E30" s="15">
        <v>5.7046428000000003E-2</v>
      </c>
      <c r="F30" s="14">
        <v>5.4485384999999997E-2</v>
      </c>
      <c r="G30" s="47">
        <v>0</v>
      </c>
      <c r="H30" s="93">
        <v>4.0884265999999999E-4</v>
      </c>
      <c r="I30" s="14">
        <v>1.5949622000000001E-4</v>
      </c>
      <c r="J30" s="14">
        <v>8.5962064000000005E-2</v>
      </c>
      <c r="K30" s="15">
        <v>0.18715780000000001</v>
      </c>
      <c r="L30" s="39">
        <v>0.18161795</v>
      </c>
      <c r="M30">
        <v>1.7374349E-3</v>
      </c>
      <c r="N30" s="15">
        <v>0.59533901</v>
      </c>
      <c r="O30" s="45">
        <f t="shared" si="0"/>
        <v>2.7149281107799998</v>
      </c>
      <c r="Q30" s="6" t="s">
        <v>46</v>
      </c>
      <c r="R30" s="29" t="s">
        <v>47</v>
      </c>
      <c r="S30" s="93">
        <v>1.5510136999999999</v>
      </c>
      <c r="T30" s="15">
        <v>5.7046428000000003E-2</v>
      </c>
      <c r="U30" s="14">
        <v>5.4485384999999997E-2</v>
      </c>
      <c r="V30" s="47">
        <v>0</v>
      </c>
      <c r="W30" s="93">
        <v>4.0884265999999999E-4</v>
      </c>
      <c r="X30" s="14">
        <v>1.5949622000000001E-4</v>
      </c>
      <c r="Y30" s="14">
        <v>8.5962064000000005E-2</v>
      </c>
      <c r="Z30" s="15">
        <v>0.18715780000000001</v>
      </c>
      <c r="AA30" s="39">
        <v>1.8161795000000001</v>
      </c>
      <c r="AB30">
        <v>1.7374349E-3</v>
      </c>
      <c r="AC30" s="15">
        <v>0.59533901</v>
      </c>
      <c r="AD30" s="45">
        <f t="shared" si="1"/>
        <v>4.3494896607799998</v>
      </c>
      <c r="AH30" s="6" t="s">
        <v>46</v>
      </c>
      <c r="AI30" s="29" t="s">
        <v>47</v>
      </c>
      <c r="AJ30" s="93">
        <v>1.5510136999999999</v>
      </c>
      <c r="AK30" s="15">
        <v>5.7046428000000003E-2</v>
      </c>
      <c r="AL30" s="14">
        <v>5.4485384999999997E-2</v>
      </c>
      <c r="AM30" s="47">
        <v>0</v>
      </c>
      <c r="AN30" s="93">
        <v>4.0884265999999999E-4</v>
      </c>
      <c r="AO30" s="14">
        <v>1.5949622000000001E-4</v>
      </c>
      <c r="AP30" s="14">
        <v>8.5962064000000005E-2</v>
      </c>
      <c r="AQ30" s="15">
        <v>0.18715780000000001</v>
      </c>
      <c r="AR30" s="39">
        <v>0.18161795</v>
      </c>
      <c r="AS30">
        <v>1.7374349E-3</v>
      </c>
      <c r="AT30" s="15">
        <v>0.59533901</v>
      </c>
      <c r="AU30" s="45">
        <v>2.7149280999999998</v>
      </c>
    </row>
    <row r="31" spans="2:47" x14ac:dyDescent="0.35">
      <c r="B31" s="123" t="s">
        <v>48</v>
      </c>
      <c r="C31" s="29" t="s">
        <v>49</v>
      </c>
      <c r="D31" s="34">
        <v>2.3185630999999999E-5</v>
      </c>
      <c r="E31" s="31">
        <v>9.8673122999999994E-11</v>
      </c>
      <c r="F31" s="30">
        <v>8.3766614000000001E-8</v>
      </c>
      <c r="G31" s="47">
        <v>0</v>
      </c>
      <c r="H31" s="34">
        <v>1.5435049E-9</v>
      </c>
      <c r="I31" s="30">
        <v>8.1392815999999997E-10</v>
      </c>
      <c r="J31" s="30">
        <v>9.7594652000000003E-8</v>
      </c>
      <c r="K31" s="31">
        <v>3.9486542000000001E-8</v>
      </c>
      <c r="L31" s="40">
        <v>2.7922205000000001E-7</v>
      </c>
      <c r="M31" s="1">
        <v>3.0867852E-9</v>
      </c>
      <c r="N31" s="31">
        <v>3.7364848000000002E-9</v>
      </c>
      <c r="O31" s="45">
        <f t="shared" si="0"/>
        <v>2.3694980234182998E-5</v>
      </c>
      <c r="Q31" s="6" t="s">
        <v>48</v>
      </c>
      <c r="R31" s="29" t="s">
        <v>49</v>
      </c>
      <c r="S31" s="34">
        <v>2.3185630999999999E-5</v>
      </c>
      <c r="T31" s="31">
        <v>9.8673122999999994E-11</v>
      </c>
      <c r="U31" s="30">
        <v>8.3766614000000001E-8</v>
      </c>
      <c r="V31" s="47">
        <v>0</v>
      </c>
      <c r="W31" s="34">
        <v>1.5435049E-9</v>
      </c>
      <c r="X31" s="30">
        <v>8.1392815999999997E-10</v>
      </c>
      <c r="Y31" s="30">
        <v>9.7594652000000003E-8</v>
      </c>
      <c r="Z31" s="31">
        <v>3.9486542000000001E-8</v>
      </c>
      <c r="AA31" s="40">
        <v>2.7922205E-6</v>
      </c>
      <c r="AB31" s="1">
        <v>3.0867852E-9</v>
      </c>
      <c r="AC31" s="31">
        <v>3.7364848000000002E-9</v>
      </c>
      <c r="AD31" s="45">
        <f t="shared" si="1"/>
        <v>2.6207978684182996E-5</v>
      </c>
      <c r="AH31" s="6" t="s">
        <v>48</v>
      </c>
      <c r="AI31" s="29" t="s">
        <v>49</v>
      </c>
      <c r="AJ31" s="34">
        <v>2.3185630999999999E-5</v>
      </c>
      <c r="AK31" s="31">
        <v>9.8673122999999994E-11</v>
      </c>
      <c r="AL31" s="30">
        <v>8.3766614000000001E-8</v>
      </c>
      <c r="AM31" s="47">
        <v>0</v>
      </c>
      <c r="AN31" s="34">
        <v>1.5435049E-9</v>
      </c>
      <c r="AO31" s="30">
        <v>8.1392815999999997E-10</v>
      </c>
      <c r="AP31" s="30">
        <v>9.7594652000000003E-8</v>
      </c>
      <c r="AQ31" s="31">
        <v>3.9486542000000001E-8</v>
      </c>
      <c r="AR31" s="40">
        <v>2.7922205000000001E-7</v>
      </c>
      <c r="AS31" s="1">
        <v>3.0867852E-9</v>
      </c>
      <c r="AT31" s="31">
        <v>3.7364848000000002E-9</v>
      </c>
      <c r="AU31" s="45">
        <v>2.3694980000000001E-5</v>
      </c>
    </row>
    <row r="32" spans="2:47" x14ac:dyDescent="0.35">
      <c r="B32" s="6" t="s">
        <v>50</v>
      </c>
      <c r="C32" s="29" t="s">
        <v>20</v>
      </c>
      <c r="D32" s="93">
        <v>0.33070121000000002</v>
      </c>
      <c r="E32" s="15">
        <v>3.3724265000000002E-3</v>
      </c>
      <c r="F32" s="14">
        <v>3.5707846999999998E-3</v>
      </c>
      <c r="G32" s="47">
        <v>0</v>
      </c>
      <c r="H32" s="34">
        <v>4.2475755000000001E-5</v>
      </c>
      <c r="I32" s="30">
        <v>1.5988629000000001E-5</v>
      </c>
      <c r="J32" s="14">
        <v>5.564678E-3</v>
      </c>
      <c r="K32" s="15">
        <v>1.2533506E-2</v>
      </c>
      <c r="L32" s="39">
        <v>1.1902616E-2</v>
      </c>
      <c r="M32">
        <v>1.0563405E-4</v>
      </c>
      <c r="N32" s="15">
        <v>4.2831420000000002E-2</v>
      </c>
      <c r="O32" s="45">
        <f t="shared" si="0"/>
        <v>0.41064073963400005</v>
      </c>
      <c r="Q32" s="6" t="s">
        <v>50</v>
      </c>
      <c r="R32" s="29" t="s">
        <v>20</v>
      </c>
      <c r="S32" s="93">
        <v>0.33070121000000002</v>
      </c>
      <c r="T32" s="15">
        <v>3.3724265000000002E-3</v>
      </c>
      <c r="U32" s="14">
        <v>3.5707846999999998E-3</v>
      </c>
      <c r="V32" s="47">
        <v>0</v>
      </c>
      <c r="W32" s="34">
        <v>4.2475755000000001E-5</v>
      </c>
      <c r="X32" s="30">
        <v>1.5988629000000001E-5</v>
      </c>
      <c r="Y32" s="14">
        <v>5.564678E-3</v>
      </c>
      <c r="Z32" s="15">
        <v>1.2533506E-2</v>
      </c>
      <c r="AA32" s="39">
        <v>0.11902616000000001</v>
      </c>
      <c r="AB32">
        <v>1.0563405E-4</v>
      </c>
      <c r="AC32" s="15">
        <v>4.2831420000000002E-2</v>
      </c>
      <c r="AD32" s="45">
        <f t="shared" si="1"/>
        <v>0.51776428363400007</v>
      </c>
      <c r="AH32" s="6" t="s">
        <v>50</v>
      </c>
      <c r="AI32" s="29" t="s">
        <v>20</v>
      </c>
      <c r="AJ32" s="93">
        <v>0.33070121000000002</v>
      </c>
      <c r="AK32" s="15">
        <v>3.3724265000000002E-3</v>
      </c>
      <c r="AL32" s="14">
        <v>3.5707846999999998E-3</v>
      </c>
      <c r="AM32" s="47">
        <v>0</v>
      </c>
      <c r="AN32" s="34">
        <v>4.2475755000000001E-5</v>
      </c>
      <c r="AO32" s="30">
        <v>1.5988629000000001E-5</v>
      </c>
      <c r="AP32" s="14">
        <v>5.564678E-3</v>
      </c>
      <c r="AQ32" s="15">
        <v>1.2533506E-2</v>
      </c>
      <c r="AR32" s="39">
        <v>1.1902616E-2</v>
      </c>
      <c r="AS32">
        <v>1.0563405E-4</v>
      </c>
      <c r="AT32" s="15">
        <v>4.2831420000000002E-2</v>
      </c>
      <c r="AU32" s="45">
        <v>0.41064074</v>
      </c>
    </row>
    <row r="33" spans="2:47" x14ac:dyDescent="0.35">
      <c r="B33" s="6" t="s">
        <v>51</v>
      </c>
      <c r="C33" s="29" t="s">
        <v>20</v>
      </c>
      <c r="D33" s="93">
        <v>3.1750073999999998E-3</v>
      </c>
      <c r="E33" s="31">
        <v>-3.8366040999999997E-5</v>
      </c>
      <c r="F33" s="30">
        <v>1.8366117E-6</v>
      </c>
      <c r="G33" s="47">
        <v>0</v>
      </c>
      <c r="H33" s="34">
        <v>1.2527435E-8</v>
      </c>
      <c r="I33" s="30">
        <v>-7.1170447000000003E-9</v>
      </c>
      <c r="J33" s="14">
        <v>4.5227525999999999E-3</v>
      </c>
      <c r="K33" s="15">
        <v>1.2479871999999999E-3</v>
      </c>
      <c r="L33" s="40">
        <v>6.1220391E-6</v>
      </c>
      <c r="M33" s="1">
        <v>2.4169017999999999E-6</v>
      </c>
      <c r="N33" s="31">
        <v>-6.1206446999999999E-5</v>
      </c>
      <c r="O33" s="45">
        <f t="shared" si="0"/>
        <v>8.8565556749902984E-3</v>
      </c>
      <c r="Q33" s="6" t="s">
        <v>51</v>
      </c>
      <c r="R33" s="29" t="s">
        <v>20</v>
      </c>
      <c r="S33" s="93">
        <v>3.1750073999999998E-3</v>
      </c>
      <c r="T33" s="31">
        <v>-3.8366040999999997E-5</v>
      </c>
      <c r="U33" s="30">
        <v>1.8366117E-6</v>
      </c>
      <c r="V33" s="47">
        <v>0</v>
      </c>
      <c r="W33" s="34">
        <v>1.2527435E-8</v>
      </c>
      <c r="X33" s="30">
        <v>-7.1170447000000003E-9</v>
      </c>
      <c r="Y33" s="14">
        <v>4.5227525999999999E-3</v>
      </c>
      <c r="Z33" s="15">
        <v>1.2479871999999999E-3</v>
      </c>
      <c r="AA33" s="40">
        <v>6.1220390999999996E-5</v>
      </c>
      <c r="AB33" s="1">
        <v>2.4169017999999999E-6</v>
      </c>
      <c r="AC33" s="31">
        <v>-6.1206446999999999E-5</v>
      </c>
      <c r="AD33" s="45">
        <f t="shared" si="1"/>
        <v>8.9116540268902988E-3</v>
      </c>
      <c r="AH33" s="6" t="s">
        <v>51</v>
      </c>
      <c r="AI33" s="29" t="s">
        <v>20</v>
      </c>
      <c r="AJ33" s="93">
        <v>3.1750073999999998E-3</v>
      </c>
      <c r="AK33" s="31">
        <v>-3.8366040999999997E-5</v>
      </c>
      <c r="AL33" s="30">
        <v>1.8366117E-6</v>
      </c>
      <c r="AM33" s="47">
        <v>0</v>
      </c>
      <c r="AN33" s="34">
        <v>1.2527435E-8</v>
      </c>
      <c r="AO33" s="30">
        <v>-7.1170447000000003E-9</v>
      </c>
      <c r="AP33" s="14">
        <v>4.5227525999999999E-3</v>
      </c>
      <c r="AQ33" s="15">
        <v>1.2479871999999999E-3</v>
      </c>
      <c r="AR33" s="40">
        <v>6.1220391E-6</v>
      </c>
      <c r="AS33" s="1">
        <v>2.4169017999999999E-6</v>
      </c>
      <c r="AT33" s="31">
        <v>-6.1206446999999999E-5</v>
      </c>
      <c r="AU33" s="45">
        <v>8.8565556999999993E-3</v>
      </c>
    </row>
    <row r="34" spans="2:47" x14ac:dyDescent="0.35">
      <c r="B34" s="6" t="s">
        <v>52</v>
      </c>
      <c r="C34" s="29" t="s">
        <v>20</v>
      </c>
      <c r="D34" s="93">
        <v>1.0507587E-4</v>
      </c>
      <c r="E34" s="15">
        <v>0</v>
      </c>
      <c r="F34" s="30">
        <v>1.3957447E-6</v>
      </c>
      <c r="G34" s="47">
        <v>0</v>
      </c>
      <c r="H34" s="34">
        <v>1.0702412E-7</v>
      </c>
      <c r="I34" s="30">
        <v>4.3149468000000002E-8</v>
      </c>
      <c r="J34" s="30">
        <v>3.3401617999999998E-5</v>
      </c>
      <c r="K34" s="31">
        <v>1.2294826000000001E-5</v>
      </c>
      <c r="L34" s="40">
        <v>4.6524823999999996E-6</v>
      </c>
      <c r="M34" s="1">
        <v>1.9664762E-7</v>
      </c>
      <c r="N34" s="15">
        <v>0</v>
      </c>
      <c r="O34" s="45">
        <f t="shared" si="0"/>
        <v>1.57167362308E-4</v>
      </c>
      <c r="Q34" s="6" t="s">
        <v>52</v>
      </c>
      <c r="R34" s="29" t="s">
        <v>20</v>
      </c>
      <c r="S34" s="93">
        <v>1.0507587E-4</v>
      </c>
      <c r="T34" s="15">
        <v>0</v>
      </c>
      <c r="U34" s="30">
        <v>1.3957447E-6</v>
      </c>
      <c r="V34" s="47">
        <v>0</v>
      </c>
      <c r="W34" s="34">
        <v>1.0702412E-7</v>
      </c>
      <c r="X34" s="30">
        <v>4.3149468000000002E-8</v>
      </c>
      <c r="Y34" s="30">
        <v>3.3401617999999998E-5</v>
      </c>
      <c r="Z34" s="31">
        <v>1.2294826000000001E-5</v>
      </c>
      <c r="AA34" s="40">
        <v>4.6524823999999998E-5</v>
      </c>
      <c r="AB34" s="1">
        <v>1.9664762E-7</v>
      </c>
      <c r="AC34" s="15">
        <v>0</v>
      </c>
      <c r="AD34" s="45">
        <f t="shared" si="1"/>
        <v>1.9903970390800001E-4</v>
      </c>
      <c r="AH34" s="6" t="s">
        <v>52</v>
      </c>
      <c r="AI34" s="29" t="s">
        <v>20</v>
      </c>
      <c r="AJ34" s="93">
        <v>1.0507587E-4</v>
      </c>
      <c r="AK34" s="15">
        <v>0</v>
      </c>
      <c r="AL34" s="30">
        <v>1.3957447E-6</v>
      </c>
      <c r="AM34" s="47">
        <v>0</v>
      </c>
      <c r="AN34" s="34">
        <v>1.0702412E-7</v>
      </c>
      <c r="AO34" s="30">
        <v>4.3149468000000002E-8</v>
      </c>
      <c r="AP34" s="30">
        <v>3.3401617999999998E-5</v>
      </c>
      <c r="AQ34" s="31">
        <v>1.2294826000000001E-5</v>
      </c>
      <c r="AR34" s="40">
        <v>4.6524823999999996E-6</v>
      </c>
      <c r="AS34" s="1">
        <v>1.9664762E-7</v>
      </c>
      <c r="AT34" s="15">
        <v>0</v>
      </c>
      <c r="AU34" s="45">
        <v>1.5716735999999999E-4</v>
      </c>
    </row>
    <row r="35" spans="2:47" x14ac:dyDescent="0.35">
      <c r="B35" s="6" t="s">
        <v>53</v>
      </c>
      <c r="C35" s="29" t="s">
        <v>30</v>
      </c>
      <c r="D35" s="34">
        <v>3.7568336000000002E-11</v>
      </c>
      <c r="E35" s="31">
        <v>1.2448342000000001E-13</v>
      </c>
      <c r="F35" s="30">
        <v>5.9086355000000004E-12</v>
      </c>
      <c r="G35" s="47">
        <v>0</v>
      </c>
      <c r="H35" s="34">
        <v>5.9590326000000006E-14</v>
      </c>
      <c r="I35" s="30">
        <v>5.6305263000000003E-14</v>
      </c>
      <c r="J35" s="30">
        <v>2.0681095999999999E-11</v>
      </c>
      <c r="K35" s="31">
        <v>2.6528778999999999E-12</v>
      </c>
      <c r="L35" s="40">
        <v>1.9695451999999999E-11</v>
      </c>
      <c r="M35" s="1">
        <v>3.1640860000000001E-14</v>
      </c>
      <c r="N35" s="31">
        <v>3.4249934999999998E-13</v>
      </c>
      <c r="O35" s="45">
        <f t="shared" si="0"/>
        <v>8.7120916619000014E-11</v>
      </c>
      <c r="Q35" s="6" t="s">
        <v>53</v>
      </c>
      <c r="R35" s="29" t="s">
        <v>30</v>
      </c>
      <c r="S35" s="34">
        <v>3.7568336000000002E-11</v>
      </c>
      <c r="T35" s="31">
        <v>1.2448342000000001E-13</v>
      </c>
      <c r="U35" s="30">
        <v>5.9086355000000004E-12</v>
      </c>
      <c r="V35" s="47">
        <v>0</v>
      </c>
      <c r="W35" s="34">
        <v>5.9590326000000006E-14</v>
      </c>
      <c r="X35" s="30">
        <v>5.6305263000000003E-14</v>
      </c>
      <c r="Y35" s="30">
        <v>2.0681095999999999E-11</v>
      </c>
      <c r="Z35" s="31">
        <v>2.6528778999999999E-12</v>
      </c>
      <c r="AA35" s="40">
        <v>1.9695452E-10</v>
      </c>
      <c r="AB35" s="1">
        <v>3.1640860000000001E-14</v>
      </c>
      <c r="AC35" s="31">
        <v>3.4249934999999998E-13</v>
      </c>
      <c r="AD35" s="45">
        <f t="shared" si="1"/>
        <v>2.6437998461900005E-10</v>
      </c>
      <c r="AH35" s="6" t="s">
        <v>53</v>
      </c>
      <c r="AI35" s="29" t="s">
        <v>30</v>
      </c>
      <c r="AJ35" s="34">
        <v>3.7568336000000002E-11</v>
      </c>
      <c r="AK35" s="31">
        <v>1.2448342000000001E-13</v>
      </c>
      <c r="AL35" s="30">
        <v>5.9086355000000004E-12</v>
      </c>
      <c r="AM35" s="47">
        <v>0</v>
      </c>
      <c r="AN35" s="34">
        <v>5.9590326000000006E-14</v>
      </c>
      <c r="AO35" s="30">
        <v>5.6305263000000003E-14</v>
      </c>
      <c r="AP35" s="30">
        <v>2.0681095999999999E-11</v>
      </c>
      <c r="AQ35" s="31">
        <v>2.6528778999999999E-12</v>
      </c>
      <c r="AR35" s="40">
        <v>1.9695451999999999E-11</v>
      </c>
      <c r="AS35" s="1">
        <v>3.1640860000000001E-14</v>
      </c>
      <c r="AT35" s="31">
        <v>3.4249934999999998E-13</v>
      </c>
      <c r="AU35" s="45">
        <v>8.7120916999999998E-11</v>
      </c>
    </row>
    <row r="36" spans="2:47" x14ac:dyDescent="0.35">
      <c r="B36" s="6" t="s">
        <v>54</v>
      </c>
      <c r="C36" s="29" t="s">
        <v>30</v>
      </c>
      <c r="D36" s="34">
        <v>3.8434890999999997E-10</v>
      </c>
      <c r="E36" s="31">
        <v>4.0881543999999998E-12</v>
      </c>
      <c r="F36" s="30">
        <v>1.0064070000000001E-11</v>
      </c>
      <c r="G36" s="47">
        <v>0</v>
      </c>
      <c r="H36" s="34">
        <v>4.6577638000000003E-13</v>
      </c>
      <c r="I36" s="30">
        <v>1.7807256000000001E-13</v>
      </c>
      <c r="J36" s="30">
        <v>6.3374345999999998E-11</v>
      </c>
      <c r="K36" s="31">
        <v>1.1376801E-11</v>
      </c>
      <c r="L36" s="40">
        <v>3.3546899000000003E-11</v>
      </c>
      <c r="M36" s="1">
        <v>5.6556961000000004E-13</v>
      </c>
      <c r="N36" s="31">
        <v>2.1660544E-11</v>
      </c>
      <c r="O36" s="45">
        <f t="shared" si="0"/>
        <v>5.2966914294999995E-10</v>
      </c>
      <c r="Q36" s="6" t="s">
        <v>54</v>
      </c>
      <c r="R36" s="29" t="s">
        <v>30</v>
      </c>
      <c r="S36" s="34">
        <v>3.8434890999999997E-10</v>
      </c>
      <c r="T36" s="31">
        <v>4.0881543999999998E-12</v>
      </c>
      <c r="U36" s="30">
        <v>1.0064070000000001E-11</v>
      </c>
      <c r="V36" s="47">
        <v>0</v>
      </c>
      <c r="W36" s="34">
        <v>4.6577638000000003E-13</v>
      </c>
      <c r="X36" s="30">
        <v>1.7807256000000001E-13</v>
      </c>
      <c r="Y36" s="30">
        <v>6.3374345999999998E-11</v>
      </c>
      <c r="Z36" s="31">
        <v>1.1376801E-11</v>
      </c>
      <c r="AA36" s="40">
        <v>3.3546898999999998E-10</v>
      </c>
      <c r="AB36" s="1">
        <v>5.6556961000000004E-13</v>
      </c>
      <c r="AC36" s="31">
        <v>2.1660544E-11</v>
      </c>
      <c r="AD36" s="45">
        <f t="shared" si="1"/>
        <v>8.3159123394999982E-10</v>
      </c>
      <c r="AH36" s="6" t="s">
        <v>54</v>
      </c>
      <c r="AI36" s="29" t="s">
        <v>30</v>
      </c>
      <c r="AJ36" s="34">
        <v>3.8434890999999997E-10</v>
      </c>
      <c r="AK36" s="31">
        <v>4.0881543999999998E-12</v>
      </c>
      <c r="AL36" s="30">
        <v>1.0064070000000001E-11</v>
      </c>
      <c r="AM36" s="47">
        <v>0</v>
      </c>
      <c r="AN36" s="34">
        <v>4.6577638000000003E-13</v>
      </c>
      <c r="AO36" s="30">
        <v>1.7807256000000001E-13</v>
      </c>
      <c r="AP36" s="30">
        <v>6.3374345999999998E-11</v>
      </c>
      <c r="AQ36" s="31">
        <v>1.1376801E-11</v>
      </c>
      <c r="AR36" s="40">
        <v>3.3546899000000003E-11</v>
      </c>
      <c r="AS36" s="1">
        <v>5.6556961000000004E-13</v>
      </c>
      <c r="AT36" s="31">
        <v>2.1660544E-11</v>
      </c>
      <c r="AU36" s="45">
        <v>5.2966913999999999E-10</v>
      </c>
    </row>
    <row r="37" spans="2:47" x14ac:dyDescent="0.35">
      <c r="B37" s="6" t="s">
        <v>55</v>
      </c>
      <c r="C37" s="29" t="s">
        <v>30</v>
      </c>
      <c r="D37" s="34">
        <v>2.1473063000000002E-9</v>
      </c>
      <c r="E37" s="31">
        <v>8.0397010000000007E-12</v>
      </c>
      <c r="F37" s="30">
        <v>3.6370574000000001E-11</v>
      </c>
      <c r="G37" s="47">
        <v>0</v>
      </c>
      <c r="H37" s="34">
        <v>2.8539717E-12</v>
      </c>
      <c r="I37" s="30">
        <v>1.7073746999999999E-12</v>
      </c>
      <c r="J37" s="30">
        <v>1.2421438E-10</v>
      </c>
      <c r="K37" s="31">
        <v>6.6007511000000004E-11</v>
      </c>
      <c r="L37" s="40">
        <v>1.2123525E-10</v>
      </c>
      <c r="M37" s="1">
        <v>5.6841285000000003E-12</v>
      </c>
      <c r="N37" s="31">
        <v>4.1789022000000003E-11</v>
      </c>
      <c r="O37" s="45">
        <f t="shared" si="0"/>
        <v>2.5552082129000005E-9</v>
      </c>
      <c r="Q37" s="6" t="s">
        <v>55</v>
      </c>
      <c r="R37" s="29" t="s">
        <v>30</v>
      </c>
      <c r="S37" s="34">
        <v>2.1473063000000002E-9</v>
      </c>
      <c r="T37" s="31">
        <v>8.0397010000000007E-12</v>
      </c>
      <c r="U37" s="30">
        <v>3.6370574000000001E-11</v>
      </c>
      <c r="V37" s="47">
        <v>0</v>
      </c>
      <c r="W37" s="34">
        <v>2.8539717E-12</v>
      </c>
      <c r="X37" s="30">
        <v>1.7073746999999999E-12</v>
      </c>
      <c r="Y37" s="30">
        <v>1.2421438E-10</v>
      </c>
      <c r="Z37" s="31">
        <v>6.6007511000000004E-11</v>
      </c>
      <c r="AA37" s="40">
        <v>1.2123525E-9</v>
      </c>
      <c r="AB37" s="1">
        <v>5.6841285000000003E-12</v>
      </c>
      <c r="AC37" s="31">
        <v>4.1789022000000003E-11</v>
      </c>
      <c r="AD37" s="45">
        <f t="shared" si="1"/>
        <v>3.6463254629000007E-9</v>
      </c>
      <c r="AH37" s="6" t="s">
        <v>55</v>
      </c>
      <c r="AI37" s="29" t="s">
        <v>30</v>
      </c>
      <c r="AJ37" s="34">
        <v>2.1473063000000002E-9</v>
      </c>
      <c r="AK37" s="31">
        <v>8.0397010000000007E-12</v>
      </c>
      <c r="AL37" s="30">
        <v>3.6370574000000001E-11</v>
      </c>
      <c r="AM37" s="47">
        <v>0</v>
      </c>
      <c r="AN37" s="34">
        <v>2.8539717E-12</v>
      </c>
      <c r="AO37" s="30">
        <v>1.7073746999999999E-12</v>
      </c>
      <c r="AP37" s="30">
        <v>1.2421438E-10</v>
      </c>
      <c r="AQ37" s="31">
        <v>6.6007511000000004E-11</v>
      </c>
      <c r="AR37" s="40">
        <v>1.2123525E-10</v>
      </c>
      <c r="AS37" s="1">
        <v>5.6841285000000003E-12</v>
      </c>
      <c r="AT37" s="31">
        <v>4.1789022000000003E-11</v>
      </c>
      <c r="AU37" s="45">
        <v>2.5552082000000002E-9</v>
      </c>
    </row>
    <row r="38" spans="2:47" x14ac:dyDescent="0.35">
      <c r="B38" s="6" t="s">
        <v>56</v>
      </c>
      <c r="C38" s="29" t="s">
        <v>30</v>
      </c>
      <c r="D38" s="34">
        <v>3.3894977000000003E-11</v>
      </c>
      <c r="E38" s="31">
        <v>1.044259E-13</v>
      </c>
      <c r="F38" s="30">
        <v>8.4071645000000005E-13</v>
      </c>
      <c r="G38" s="47">
        <v>0</v>
      </c>
      <c r="H38" s="34">
        <v>6.8433639E-14</v>
      </c>
      <c r="I38" s="30">
        <v>2.6351675000000001E-14</v>
      </c>
      <c r="J38" s="30">
        <v>1.6428857000000001E-11</v>
      </c>
      <c r="K38" s="31">
        <v>1.0919120999999999E-12</v>
      </c>
      <c r="L38" s="40">
        <v>2.8023881999999999E-12</v>
      </c>
      <c r="M38" s="1">
        <v>8.3647799999999994E-14</v>
      </c>
      <c r="N38" s="31">
        <v>2.0966305E-12</v>
      </c>
      <c r="O38" s="45">
        <f t="shared" si="0"/>
        <v>5.7438340264000007E-11</v>
      </c>
      <c r="Q38" s="6" t="s">
        <v>56</v>
      </c>
      <c r="R38" s="29" t="s">
        <v>30</v>
      </c>
      <c r="S38" s="34">
        <v>3.3894977000000003E-11</v>
      </c>
      <c r="T38" s="31">
        <v>1.044259E-13</v>
      </c>
      <c r="U38" s="30">
        <v>8.4071645000000005E-13</v>
      </c>
      <c r="V38" s="47">
        <v>0</v>
      </c>
      <c r="W38" s="34">
        <v>6.8433639E-14</v>
      </c>
      <c r="X38" s="30">
        <v>2.6351675000000001E-14</v>
      </c>
      <c r="Y38" s="30">
        <v>1.6428857000000001E-11</v>
      </c>
      <c r="Z38" s="31">
        <v>1.0919120999999999E-12</v>
      </c>
      <c r="AA38" s="40">
        <v>2.8023881999999999E-11</v>
      </c>
      <c r="AB38" s="1">
        <v>8.3647799999999994E-14</v>
      </c>
      <c r="AC38" s="31">
        <v>2.0966305E-12</v>
      </c>
      <c r="AD38" s="45">
        <f t="shared" si="1"/>
        <v>8.2659834063999995E-11</v>
      </c>
      <c r="AH38" s="6" t="s">
        <v>56</v>
      </c>
      <c r="AI38" s="29" t="s">
        <v>30</v>
      </c>
      <c r="AJ38" s="34">
        <v>3.3894977000000003E-11</v>
      </c>
      <c r="AK38" s="31">
        <v>1.044259E-13</v>
      </c>
      <c r="AL38" s="30">
        <v>8.4071645000000005E-13</v>
      </c>
      <c r="AM38" s="47">
        <v>0</v>
      </c>
      <c r="AN38" s="34">
        <v>6.8433639E-14</v>
      </c>
      <c r="AO38" s="30">
        <v>2.6351675000000001E-14</v>
      </c>
      <c r="AP38" s="30">
        <v>1.6428857000000001E-11</v>
      </c>
      <c r="AQ38" s="31">
        <v>1.0919120999999999E-12</v>
      </c>
      <c r="AR38" s="40">
        <v>2.8023881999999999E-12</v>
      </c>
      <c r="AS38" s="1">
        <v>8.3647799999999994E-14</v>
      </c>
      <c r="AT38" s="31">
        <v>2.0966305E-12</v>
      </c>
      <c r="AU38" s="45">
        <v>5.7438340000000002E-11</v>
      </c>
    </row>
    <row r="39" spans="2:47" x14ac:dyDescent="0.35">
      <c r="B39" s="6" t="s">
        <v>57</v>
      </c>
      <c r="C39" s="29" t="s">
        <v>30</v>
      </c>
      <c r="D39" s="93">
        <v>0</v>
      </c>
      <c r="E39" s="15">
        <v>0</v>
      </c>
      <c r="F39" s="30">
        <v>7.2896055000000003E-21</v>
      </c>
      <c r="G39" s="47">
        <v>0</v>
      </c>
      <c r="H39" s="34">
        <v>2.1897312999999998E-22</v>
      </c>
      <c r="I39" s="30">
        <v>8.3536271000000003E-23</v>
      </c>
      <c r="J39" s="30">
        <v>5.3653618999999998E-20</v>
      </c>
      <c r="K39" s="31">
        <v>2.5274826000000001E-20</v>
      </c>
      <c r="L39" s="40">
        <v>2.4298685000000001E-20</v>
      </c>
      <c r="M39" s="1">
        <v>4.6904848999999998E-22</v>
      </c>
      <c r="N39" s="15">
        <v>0</v>
      </c>
      <c r="O39" s="45">
        <f t="shared" si="0"/>
        <v>1.11288293391E-19</v>
      </c>
      <c r="Q39" s="6" t="s">
        <v>57</v>
      </c>
      <c r="R39" s="29" t="s">
        <v>30</v>
      </c>
      <c r="S39" s="93">
        <v>0</v>
      </c>
      <c r="T39" s="15">
        <v>0</v>
      </c>
      <c r="U39" s="30">
        <v>7.2896055000000003E-21</v>
      </c>
      <c r="V39" s="47">
        <v>0</v>
      </c>
      <c r="W39" s="34">
        <v>2.1897312999999998E-22</v>
      </c>
      <c r="X39" s="30">
        <v>8.3536271000000003E-23</v>
      </c>
      <c r="Y39" s="30">
        <v>5.3653618999999998E-20</v>
      </c>
      <c r="Z39" s="31">
        <v>2.5274826000000001E-20</v>
      </c>
      <c r="AA39" s="40">
        <v>2.4298685000000002E-19</v>
      </c>
      <c r="AB39" s="1">
        <v>4.6904848999999998E-22</v>
      </c>
      <c r="AC39" s="15">
        <v>0</v>
      </c>
      <c r="AD39" s="45">
        <f t="shared" si="1"/>
        <v>3.2997645839100004E-19</v>
      </c>
      <c r="AH39" s="6" t="s">
        <v>57</v>
      </c>
      <c r="AI39" s="29" t="s">
        <v>30</v>
      </c>
      <c r="AJ39" s="93">
        <v>0</v>
      </c>
      <c r="AK39" s="15">
        <v>0</v>
      </c>
      <c r="AL39" s="30">
        <v>7.2896055000000003E-21</v>
      </c>
      <c r="AM39" s="47">
        <v>0</v>
      </c>
      <c r="AN39" s="34">
        <v>2.1897312999999998E-22</v>
      </c>
      <c r="AO39" s="30">
        <v>8.3536271000000003E-23</v>
      </c>
      <c r="AP39" s="30">
        <v>5.3653618999999998E-20</v>
      </c>
      <c r="AQ39" s="31">
        <v>2.5274826000000001E-20</v>
      </c>
      <c r="AR39" s="40">
        <v>2.4298685000000001E-20</v>
      </c>
      <c r="AS39" s="1">
        <v>4.6904848999999998E-22</v>
      </c>
      <c r="AT39" s="15">
        <v>0</v>
      </c>
      <c r="AU39" s="45">
        <v>1.1128829E-19</v>
      </c>
    </row>
    <row r="40" spans="2:47" x14ac:dyDescent="0.35">
      <c r="B40" s="6" t="s">
        <v>58</v>
      </c>
      <c r="C40" s="29" t="s">
        <v>30</v>
      </c>
      <c r="D40" s="34">
        <v>3.2642821000000003E-11</v>
      </c>
      <c r="E40" s="31">
        <v>1.0882726E-13</v>
      </c>
      <c r="F40" s="30">
        <v>5.8736866999999995E-13</v>
      </c>
      <c r="G40" s="47">
        <v>0</v>
      </c>
      <c r="H40" s="34">
        <v>1.8980658000000001E-13</v>
      </c>
      <c r="I40" s="30">
        <v>7.7058489999999996E-14</v>
      </c>
      <c r="J40" s="30">
        <v>3.0406456999999999E-12</v>
      </c>
      <c r="K40" s="31">
        <v>1.6911016E-12</v>
      </c>
      <c r="L40" s="40">
        <v>1.9578955999999999E-12</v>
      </c>
      <c r="M40" s="1">
        <v>1.6371734000000001E-13</v>
      </c>
      <c r="N40" s="31">
        <v>1.6209157000000001E-12</v>
      </c>
      <c r="O40" s="45">
        <f t="shared" si="0"/>
        <v>4.2080157939999995E-11</v>
      </c>
      <c r="Q40" s="6" t="s">
        <v>58</v>
      </c>
      <c r="R40" s="29" t="s">
        <v>30</v>
      </c>
      <c r="S40" s="34">
        <v>3.2642821000000003E-11</v>
      </c>
      <c r="T40" s="31">
        <v>1.0882726E-13</v>
      </c>
      <c r="U40" s="30">
        <v>5.8736866999999995E-13</v>
      </c>
      <c r="V40" s="47">
        <v>0</v>
      </c>
      <c r="W40" s="34">
        <v>1.8980658000000001E-13</v>
      </c>
      <c r="X40" s="30">
        <v>7.7058489999999996E-14</v>
      </c>
      <c r="Y40" s="30">
        <v>3.0406456999999999E-12</v>
      </c>
      <c r="Z40" s="31">
        <v>1.6911016E-12</v>
      </c>
      <c r="AA40" s="40">
        <v>1.9578956E-11</v>
      </c>
      <c r="AB40" s="1">
        <v>1.6371734000000001E-13</v>
      </c>
      <c r="AC40" s="31">
        <v>1.6209157000000001E-12</v>
      </c>
      <c r="AD40" s="45">
        <f t="shared" si="1"/>
        <v>5.9701218339999992E-11</v>
      </c>
      <c r="AH40" s="6" t="s">
        <v>58</v>
      </c>
      <c r="AI40" s="29" t="s">
        <v>30</v>
      </c>
      <c r="AJ40" s="34">
        <v>3.2642821000000003E-11</v>
      </c>
      <c r="AK40" s="31">
        <v>1.0882726E-13</v>
      </c>
      <c r="AL40" s="30">
        <v>5.8736866999999995E-13</v>
      </c>
      <c r="AM40" s="47">
        <v>0</v>
      </c>
      <c r="AN40" s="34">
        <v>1.8980658000000001E-13</v>
      </c>
      <c r="AO40" s="30">
        <v>7.7058489999999996E-14</v>
      </c>
      <c r="AP40" s="30">
        <v>3.0406456999999999E-12</v>
      </c>
      <c r="AQ40" s="31">
        <v>1.6911016E-12</v>
      </c>
      <c r="AR40" s="40">
        <v>1.9578955999999999E-12</v>
      </c>
      <c r="AS40" s="1">
        <v>1.6371734000000001E-13</v>
      </c>
      <c r="AT40" s="31">
        <v>1.6209157000000001E-12</v>
      </c>
      <c r="AU40" s="45">
        <v>4.2080157999999999E-11</v>
      </c>
    </row>
    <row r="41" spans="2:47" x14ac:dyDescent="0.35">
      <c r="B41" s="6" t="s">
        <v>59</v>
      </c>
      <c r="C41" s="29" t="s">
        <v>41</v>
      </c>
      <c r="D41" s="93">
        <v>4.1349512999999997E-2</v>
      </c>
      <c r="E41" s="31">
        <v>9.8862288000000004E-5</v>
      </c>
      <c r="F41" s="14">
        <v>3.2572878E-3</v>
      </c>
      <c r="G41" s="47">
        <v>0</v>
      </c>
      <c r="H41" s="34">
        <v>1.4698567999999999E-5</v>
      </c>
      <c r="I41" s="30">
        <v>8.9659083E-6</v>
      </c>
      <c r="J41" s="14">
        <v>8.5990932999999992E-3</v>
      </c>
      <c r="K41" s="15">
        <v>2.2291953999999999E-3</v>
      </c>
      <c r="L41" s="39">
        <v>1.0857626E-2</v>
      </c>
      <c r="M41" s="1">
        <v>3.5260599999999999E-5</v>
      </c>
      <c r="N41" s="15">
        <v>4.2652682999999998E-4</v>
      </c>
      <c r="O41" s="45">
        <f t="shared" si="0"/>
        <v>6.6877029694299997E-2</v>
      </c>
      <c r="Q41" s="6" t="s">
        <v>59</v>
      </c>
      <c r="R41" s="29" t="s">
        <v>41</v>
      </c>
      <c r="S41" s="93">
        <v>4.1349512999999997E-2</v>
      </c>
      <c r="T41" s="31">
        <v>9.8862288000000004E-5</v>
      </c>
      <c r="U41" s="14">
        <v>3.2572878E-3</v>
      </c>
      <c r="V41" s="47">
        <v>0</v>
      </c>
      <c r="W41" s="34">
        <v>1.4698567999999999E-5</v>
      </c>
      <c r="X41" s="30">
        <v>8.9659083E-6</v>
      </c>
      <c r="Y41" s="14">
        <v>8.5990932999999992E-3</v>
      </c>
      <c r="Z41" s="15">
        <v>2.2291953999999999E-3</v>
      </c>
      <c r="AA41" s="39">
        <v>0.10857625999999999</v>
      </c>
      <c r="AB41" s="1">
        <v>3.5260599999999999E-5</v>
      </c>
      <c r="AC41" s="15">
        <v>4.2652682999999998E-4</v>
      </c>
      <c r="AD41" s="45">
        <f t="shared" si="1"/>
        <v>0.16459566369429998</v>
      </c>
      <c r="AH41" s="6" t="s">
        <v>59</v>
      </c>
      <c r="AI41" s="29" t="s">
        <v>41</v>
      </c>
      <c r="AJ41" s="93">
        <v>4.1349512999999997E-2</v>
      </c>
      <c r="AK41" s="31">
        <v>9.8862288000000004E-5</v>
      </c>
      <c r="AL41" s="14">
        <v>3.2572878E-3</v>
      </c>
      <c r="AM41" s="47">
        <v>0</v>
      </c>
      <c r="AN41" s="34">
        <v>1.4698567999999999E-5</v>
      </c>
      <c r="AO41" s="30">
        <v>8.9659083E-6</v>
      </c>
      <c r="AP41" s="14">
        <v>8.5990932999999992E-3</v>
      </c>
      <c r="AQ41" s="15">
        <v>2.2291953999999999E-3</v>
      </c>
      <c r="AR41" s="39">
        <v>1.0857626E-2</v>
      </c>
      <c r="AS41" s="1">
        <v>3.5260599999999999E-5</v>
      </c>
      <c r="AT41" s="15">
        <v>4.2652682999999998E-4</v>
      </c>
      <c r="AU41" s="45">
        <v>6.6877030000000004E-2</v>
      </c>
    </row>
    <row r="42" spans="2:47" x14ac:dyDescent="0.35">
      <c r="B42" s="6" t="s">
        <v>60</v>
      </c>
      <c r="C42" s="29" t="s">
        <v>41</v>
      </c>
      <c r="D42" s="93">
        <v>0.26738369000000001</v>
      </c>
      <c r="E42" s="15">
        <v>3.6119055000000001E-3</v>
      </c>
      <c r="F42" s="14">
        <v>1.1460698E-2</v>
      </c>
      <c r="G42" s="47">
        <v>0</v>
      </c>
      <c r="H42" s="93">
        <v>1.1231036E-4</v>
      </c>
      <c r="I42" s="30">
        <v>8.2115978000000004E-5</v>
      </c>
      <c r="J42" s="14">
        <v>2.0022465E-2</v>
      </c>
      <c r="K42" s="15">
        <v>1.3035563E-2</v>
      </c>
      <c r="L42" s="39">
        <v>3.8202327000000001E-2</v>
      </c>
      <c r="M42">
        <v>1.8289981999999999E-4</v>
      </c>
      <c r="N42" s="15">
        <v>0.13538042</v>
      </c>
      <c r="O42" s="45">
        <f t="shared" si="0"/>
        <v>0.48947439465799997</v>
      </c>
      <c r="Q42" s="6" t="s">
        <v>60</v>
      </c>
      <c r="R42" s="29" t="s">
        <v>41</v>
      </c>
      <c r="S42" s="93">
        <v>0.26738369000000001</v>
      </c>
      <c r="T42" s="15">
        <v>3.6119055000000001E-3</v>
      </c>
      <c r="U42" s="14">
        <v>1.1460698E-2</v>
      </c>
      <c r="V42" s="47">
        <v>0</v>
      </c>
      <c r="W42" s="93">
        <v>1.1231036E-4</v>
      </c>
      <c r="X42" s="30">
        <v>8.2115978000000004E-5</v>
      </c>
      <c r="Y42" s="14">
        <v>2.0022465E-2</v>
      </c>
      <c r="Z42" s="15">
        <v>1.3035563E-2</v>
      </c>
      <c r="AA42" s="39">
        <v>0.38202327000000003</v>
      </c>
      <c r="AB42">
        <v>1.8289981999999999E-4</v>
      </c>
      <c r="AC42" s="15">
        <v>0.13538042</v>
      </c>
      <c r="AD42" s="45">
        <f t="shared" si="1"/>
        <v>0.8332953376579999</v>
      </c>
      <c r="AH42" s="6" t="s">
        <v>60</v>
      </c>
      <c r="AI42" s="29" t="s">
        <v>41</v>
      </c>
      <c r="AJ42" s="93">
        <v>0.26738369000000001</v>
      </c>
      <c r="AK42" s="15">
        <v>3.6119055000000001E-3</v>
      </c>
      <c r="AL42" s="14">
        <v>1.1460698E-2</v>
      </c>
      <c r="AM42" s="47">
        <v>0</v>
      </c>
      <c r="AN42" s="93">
        <v>1.1231036E-4</v>
      </c>
      <c r="AO42" s="30">
        <v>8.2115978000000004E-5</v>
      </c>
      <c r="AP42" s="14">
        <v>2.0022465E-2</v>
      </c>
      <c r="AQ42" s="15">
        <v>1.3035563E-2</v>
      </c>
      <c r="AR42" s="39">
        <v>3.8202327000000001E-2</v>
      </c>
      <c r="AS42">
        <v>1.8289981999999999E-4</v>
      </c>
      <c r="AT42" s="15">
        <v>0.13538042</v>
      </c>
      <c r="AU42" s="45">
        <v>0.48947439999999998</v>
      </c>
    </row>
    <row r="43" spans="2:47" x14ac:dyDescent="0.35">
      <c r="B43" s="7" t="s">
        <v>61</v>
      </c>
      <c r="C43" s="12" t="s">
        <v>41</v>
      </c>
      <c r="D43" s="35">
        <v>4.3009535000000003</v>
      </c>
      <c r="E43" s="32">
        <v>9.1661804999999992E-3</v>
      </c>
      <c r="F43" s="11">
        <v>2.9614290000000001E-2</v>
      </c>
      <c r="G43" s="48">
        <v>0</v>
      </c>
      <c r="H43" s="35">
        <v>1.3274517999999999E-3</v>
      </c>
      <c r="I43" s="11">
        <v>9.6241179999999999E-4</v>
      </c>
      <c r="J43" s="11">
        <v>2.7723426</v>
      </c>
      <c r="K43" s="32">
        <v>0.19903522000000001</v>
      </c>
      <c r="L43" s="41">
        <v>9.8714301000000004E-2</v>
      </c>
      <c r="M43">
        <v>1.8329494000000001E-3</v>
      </c>
      <c r="N43" s="32">
        <v>3.2308874000000001E-2</v>
      </c>
      <c r="O43" s="45">
        <f t="shared" si="0"/>
        <v>7.4462577784999997</v>
      </c>
      <c r="Q43" s="7" t="s">
        <v>61</v>
      </c>
      <c r="R43" s="12" t="s">
        <v>41</v>
      </c>
      <c r="S43" s="35">
        <v>4.3009535000000003</v>
      </c>
      <c r="T43" s="32">
        <v>9.1661804999999992E-3</v>
      </c>
      <c r="U43" s="11">
        <v>2.9614290000000001E-2</v>
      </c>
      <c r="V43" s="48">
        <v>0</v>
      </c>
      <c r="W43" s="35">
        <v>1.3274517999999999E-3</v>
      </c>
      <c r="X43" s="11">
        <v>9.6241179999999999E-4</v>
      </c>
      <c r="Y43" s="11">
        <v>2.7723426</v>
      </c>
      <c r="Z43" s="32">
        <v>0.19903522000000001</v>
      </c>
      <c r="AA43" s="41">
        <v>0.98714301000000004</v>
      </c>
      <c r="AB43">
        <v>1.8329494000000001E-3</v>
      </c>
      <c r="AC43" s="32">
        <v>3.2308874000000001E-2</v>
      </c>
      <c r="AD43" s="45">
        <f t="shared" si="1"/>
        <v>8.3346864875000009</v>
      </c>
      <c r="AH43" s="7" t="s">
        <v>61</v>
      </c>
      <c r="AI43" s="12" t="s">
        <v>41</v>
      </c>
      <c r="AJ43" s="35">
        <v>4.3009535000000003</v>
      </c>
      <c r="AK43" s="32">
        <v>9.1661804999999992E-3</v>
      </c>
      <c r="AL43" s="11">
        <v>2.9614290000000001E-2</v>
      </c>
      <c r="AM43" s="48">
        <v>0</v>
      </c>
      <c r="AN43" s="35">
        <v>1.3274517999999999E-3</v>
      </c>
      <c r="AO43" s="11">
        <v>9.6241179999999999E-4</v>
      </c>
      <c r="AP43" s="11">
        <v>2.7723426</v>
      </c>
      <c r="AQ43" s="32">
        <v>0.19903522000000001</v>
      </c>
      <c r="AR43" s="41">
        <v>9.8714301000000004E-2</v>
      </c>
      <c r="AS43">
        <v>1.8329494000000001E-3</v>
      </c>
      <c r="AT43" s="32">
        <v>3.2308874000000001E-2</v>
      </c>
      <c r="AU43" s="45">
        <v>7.4462577000000003</v>
      </c>
    </row>
    <row r="47" spans="2:47" x14ac:dyDescent="0.35">
      <c r="B47" t="s">
        <v>2</v>
      </c>
      <c r="C47" t="s">
        <v>62</v>
      </c>
      <c r="Q47" t="s">
        <v>2</v>
      </c>
      <c r="R47" t="s">
        <v>62</v>
      </c>
      <c r="Y47" s="159"/>
      <c r="Z47" s="160" t="s">
        <v>75</v>
      </c>
    </row>
    <row r="48" spans="2:47" x14ac:dyDescent="0.35">
      <c r="B48" t="s">
        <v>3</v>
      </c>
      <c r="C48" t="s">
        <v>4</v>
      </c>
      <c r="J48" s="160" t="s">
        <v>75</v>
      </c>
      <c r="Q48" t="s">
        <v>3</v>
      </c>
      <c r="R48" t="s">
        <v>4</v>
      </c>
      <c r="Y48" s="16" t="s">
        <v>76</v>
      </c>
      <c r="Z48" s="161" t="s">
        <v>0</v>
      </c>
    </row>
    <row r="49" spans="2:31" x14ac:dyDescent="0.35">
      <c r="B49" t="s">
        <v>63</v>
      </c>
      <c r="C49" t="s">
        <v>77</v>
      </c>
      <c r="I49" s="16" t="s">
        <v>76</v>
      </c>
      <c r="J49" s="161" t="s">
        <v>0</v>
      </c>
      <c r="Q49" t="s">
        <v>63</v>
      </c>
      <c r="R49" t="s">
        <v>77</v>
      </c>
      <c r="Y49" s="16" t="s">
        <v>89</v>
      </c>
      <c r="Z49" s="21">
        <v>60</v>
      </c>
    </row>
    <row r="50" spans="2:31" x14ac:dyDescent="0.35">
      <c r="B50" t="s">
        <v>5</v>
      </c>
      <c r="C50" t="s">
        <v>6</v>
      </c>
      <c r="I50" s="16" t="s">
        <v>89</v>
      </c>
      <c r="J50" s="21">
        <v>60</v>
      </c>
      <c r="Q50" t="s">
        <v>5</v>
      </c>
      <c r="R50" t="s">
        <v>6</v>
      </c>
      <c r="Y50" s="16" t="s">
        <v>90</v>
      </c>
      <c r="Z50" s="49">
        <v>100</v>
      </c>
    </row>
    <row r="51" spans="2:31" x14ac:dyDescent="0.35">
      <c r="B51" t="s">
        <v>7</v>
      </c>
      <c r="C51" t="s">
        <v>8</v>
      </c>
      <c r="I51" s="16" t="s">
        <v>90</v>
      </c>
      <c r="J51" s="49">
        <v>100</v>
      </c>
      <c r="Q51" t="s">
        <v>7</v>
      </c>
      <c r="R51" t="s">
        <v>8</v>
      </c>
      <c r="Y51" s="16"/>
      <c r="Z51" s="22" t="s">
        <v>74</v>
      </c>
    </row>
    <row r="52" spans="2:31" x14ac:dyDescent="0.35">
      <c r="B52" t="s">
        <v>9</v>
      </c>
      <c r="C52" t="s">
        <v>10</v>
      </c>
      <c r="I52" s="16"/>
      <c r="J52" s="22" t="s">
        <v>74</v>
      </c>
      <c r="Q52" t="s">
        <v>9</v>
      </c>
      <c r="R52" t="s">
        <v>10</v>
      </c>
      <c r="Y52" s="16"/>
      <c r="Z52" s="23" t="s">
        <v>74</v>
      </c>
    </row>
    <row r="53" spans="2:31" x14ac:dyDescent="0.35">
      <c r="B53" t="s">
        <v>11</v>
      </c>
      <c r="C53" t="s">
        <v>12</v>
      </c>
      <c r="I53" s="16"/>
      <c r="J53" s="23" t="s">
        <v>74</v>
      </c>
      <c r="Q53" t="s">
        <v>11</v>
      </c>
      <c r="R53" t="s">
        <v>12</v>
      </c>
      <c r="Y53" s="16" t="s">
        <v>91</v>
      </c>
      <c r="Z53" s="36">
        <v>500</v>
      </c>
    </row>
    <row r="54" spans="2:31" x14ac:dyDescent="0.35">
      <c r="B54" t="s">
        <v>13</v>
      </c>
      <c r="C54" t="s">
        <v>12</v>
      </c>
      <c r="I54" s="16" t="s">
        <v>91</v>
      </c>
      <c r="J54" s="36">
        <v>50</v>
      </c>
      <c r="Q54" t="s">
        <v>13</v>
      </c>
      <c r="R54" t="s">
        <v>12</v>
      </c>
      <c r="Y54" s="159"/>
      <c r="Z54" s="24" t="s">
        <v>74</v>
      </c>
    </row>
    <row r="55" spans="2:31" x14ac:dyDescent="0.35">
      <c r="B55" t="s">
        <v>14</v>
      </c>
      <c r="C55" t="s">
        <v>15</v>
      </c>
      <c r="J55" s="24" t="s">
        <v>74</v>
      </c>
      <c r="Q55" t="s">
        <v>14</v>
      </c>
      <c r="R55" t="s">
        <v>15</v>
      </c>
    </row>
    <row r="56" spans="2:31" x14ac:dyDescent="0.35">
      <c r="B56" t="s">
        <v>16</v>
      </c>
      <c r="C56" t="s">
        <v>17</v>
      </c>
      <c r="Q56" t="s">
        <v>16</v>
      </c>
      <c r="R56" t="s">
        <v>17</v>
      </c>
    </row>
    <row r="57" spans="2:31" ht="51" customHeight="1" x14ac:dyDescent="0.35">
      <c r="B57" s="175" t="s">
        <v>78</v>
      </c>
      <c r="C57" s="176"/>
      <c r="D57" s="172" t="s">
        <v>86</v>
      </c>
      <c r="E57" s="172"/>
      <c r="F57" s="173" t="s">
        <v>72</v>
      </c>
      <c r="G57" s="174"/>
      <c r="H57" s="172" t="s">
        <v>88</v>
      </c>
      <c r="I57" s="172"/>
      <c r="J57" s="172"/>
      <c r="K57" s="172"/>
      <c r="L57" s="37" t="s">
        <v>85</v>
      </c>
      <c r="M57" s="172" t="s">
        <v>84</v>
      </c>
      <c r="N57" s="172"/>
      <c r="O57" s="43" t="s">
        <v>71</v>
      </c>
      <c r="Q57" s="175" t="s">
        <v>78</v>
      </c>
      <c r="R57" s="176"/>
      <c r="S57" s="172" t="s">
        <v>86</v>
      </c>
      <c r="T57" s="172"/>
      <c r="U57" s="173" t="s">
        <v>72</v>
      </c>
      <c r="V57" s="174"/>
      <c r="W57" s="172" t="s">
        <v>88</v>
      </c>
      <c r="X57" s="172"/>
      <c r="Y57" s="172"/>
      <c r="Z57" s="172"/>
      <c r="AA57" s="37" t="s">
        <v>85</v>
      </c>
      <c r="AB57" s="172" t="s">
        <v>84</v>
      </c>
      <c r="AC57" s="172"/>
      <c r="AD57" s="43" t="s">
        <v>71</v>
      </c>
      <c r="AE57" s="5"/>
    </row>
    <row r="58" spans="2:31" s="5" customFormat="1" ht="110.15" customHeight="1" x14ac:dyDescent="0.35">
      <c r="B58" s="25" t="s">
        <v>15</v>
      </c>
      <c r="C58" s="26" t="s">
        <v>18</v>
      </c>
      <c r="D58" s="33" t="s">
        <v>65</v>
      </c>
      <c r="E58" s="28" t="s">
        <v>79</v>
      </c>
      <c r="F58" s="27" t="s">
        <v>80</v>
      </c>
      <c r="G58" s="46" t="s">
        <v>87</v>
      </c>
      <c r="H58" s="33" t="s">
        <v>67</v>
      </c>
      <c r="I58" s="27" t="s">
        <v>68</v>
      </c>
      <c r="J58" s="27" t="s">
        <v>69</v>
      </c>
      <c r="K58" s="28" t="s">
        <v>70</v>
      </c>
      <c r="L58" s="38" t="s">
        <v>81</v>
      </c>
      <c r="M58" s="33" t="s">
        <v>82</v>
      </c>
      <c r="N58" s="28" t="s">
        <v>83</v>
      </c>
      <c r="O58" s="44" t="s">
        <v>64</v>
      </c>
      <c r="Q58" s="25" t="s">
        <v>15</v>
      </c>
      <c r="R58" s="26" t="s">
        <v>18</v>
      </c>
      <c r="S58" s="33" t="s">
        <v>65</v>
      </c>
      <c r="T58" s="28" t="s">
        <v>79</v>
      </c>
      <c r="U58" s="27" t="s">
        <v>80</v>
      </c>
      <c r="V58" s="46" t="s">
        <v>87</v>
      </c>
      <c r="W58" s="33" t="s">
        <v>67</v>
      </c>
      <c r="X58" s="27" t="s">
        <v>68</v>
      </c>
      <c r="Y58" s="27" t="s">
        <v>69</v>
      </c>
      <c r="Z58" s="28" t="s">
        <v>70</v>
      </c>
      <c r="AA58" s="38" t="s">
        <v>81</v>
      </c>
      <c r="AB58" s="33" t="s">
        <v>82</v>
      </c>
      <c r="AC58" s="28" t="s">
        <v>83</v>
      </c>
      <c r="AD58" s="44" t="s">
        <v>64</v>
      </c>
    </row>
    <row r="59" spans="2:31" x14ac:dyDescent="0.35">
      <c r="B59" s="6" t="s">
        <v>19</v>
      </c>
      <c r="C59" s="29" t="s">
        <v>20</v>
      </c>
      <c r="D59" s="93">
        <v>0.33398129999999998</v>
      </c>
      <c r="E59" s="15">
        <v>3.3340605E-3</v>
      </c>
      <c r="F59" s="14">
        <v>3.5740170000000001E-3</v>
      </c>
      <c r="G59" s="47">
        <v>1.7870085000000001E-2</v>
      </c>
      <c r="H59" s="34">
        <v>4.2595305999999998E-5</v>
      </c>
      <c r="I59" s="30">
        <v>1.6024660999999999E-5</v>
      </c>
      <c r="J59" s="14">
        <v>1.0120832E-2</v>
      </c>
      <c r="K59" s="15">
        <v>1.3793788E-2</v>
      </c>
      <c r="L59" s="39">
        <v>1.1913389999999999E-2</v>
      </c>
      <c r="M59" s="2">
        <v>1.082476E-4</v>
      </c>
      <c r="N59" s="15">
        <v>4.2770213000000001E-2</v>
      </c>
      <c r="O59" s="45">
        <f>SUM(D59:N59)</f>
        <v>0.43752455306699994</v>
      </c>
      <c r="Q59" s="6" t="s">
        <v>19</v>
      </c>
      <c r="R59" s="29" t="s">
        <v>20</v>
      </c>
      <c r="S59" s="93">
        <v>0.33398129999999998</v>
      </c>
      <c r="T59" s="15">
        <v>3.3340605E-3</v>
      </c>
      <c r="U59" s="14">
        <v>3.5740170000000001E-3</v>
      </c>
      <c r="V59" s="47">
        <v>1.7870085000000001E-2</v>
      </c>
      <c r="W59" s="34">
        <v>4.2595305999999998E-5</v>
      </c>
      <c r="X59" s="30">
        <v>1.6024660999999999E-5</v>
      </c>
      <c r="Y59" s="14">
        <v>1.0120832E-2</v>
      </c>
      <c r="Z59" s="15">
        <v>1.3793788E-2</v>
      </c>
      <c r="AA59" s="39">
        <v>0.1191339</v>
      </c>
      <c r="AB59" s="2">
        <v>1.082476E-4</v>
      </c>
      <c r="AC59" s="15">
        <v>4.2770213000000001E-2</v>
      </c>
      <c r="AD59" s="45">
        <f>SUM(S59:AC59)</f>
        <v>0.54474506306699988</v>
      </c>
    </row>
    <row r="60" spans="2:31" x14ac:dyDescent="0.35">
      <c r="B60" s="6" t="s">
        <v>21</v>
      </c>
      <c r="C60" s="29" t="s">
        <v>22</v>
      </c>
      <c r="D60" s="34">
        <v>1.1359739E-8</v>
      </c>
      <c r="E60" s="31">
        <v>3.9635328000000001E-10</v>
      </c>
      <c r="F60" s="30">
        <v>8.2061525999999998E-10</v>
      </c>
      <c r="G60" s="47">
        <v>4.1030762999999999E-9</v>
      </c>
      <c r="H60" s="34">
        <v>2.4092251999999999E-12</v>
      </c>
      <c r="I60" s="30">
        <v>1.0375887999999999E-12</v>
      </c>
      <c r="J60" s="30">
        <v>5.3401182999999998E-10</v>
      </c>
      <c r="K60" s="31">
        <v>1.9101880999999998E-9</v>
      </c>
      <c r="L60" s="40">
        <v>2.7353841999999998E-9</v>
      </c>
      <c r="M60" s="1">
        <v>9.7020737999999994E-12</v>
      </c>
      <c r="N60" s="31">
        <v>3.7559526E-10</v>
      </c>
      <c r="O60" s="45">
        <f t="shared" ref="O60:O86" si="2">SUM(D60:N60)</f>
        <v>2.2248112117800006E-8</v>
      </c>
      <c r="Q60" s="6" t="s">
        <v>21</v>
      </c>
      <c r="R60" s="29" t="s">
        <v>22</v>
      </c>
      <c r="S60" s="34">
        <v>1.1359739E-8</v>
      </c>
      <c r="T60" s="31">
        <v>3.9635328000000001E-10</v>
      </c>
      <c r="U60" s="30">
        <v>8.2061525999999998E-10</v>
      </c>
      <c r="V60" s="47">
        <v>4.1030762999999999E-9</v>
      </c>
      <c r="W60" s="34">
        <v>2.4092251999999999E-12</v>
      </c>
      <c r="X60" s="30">
        <v>1.0375887999999999E-12</v>
      </c>
      <c r="Y60" s="30">
        <v>5.3401182999999998E-10</v>
      </c>
      <c r="Z60" s="31">
        <v>1.9101880999999998E-9</v>
      </c>
      <c r="AA60" s="40">
        <v>2.7353842000000001E-8</v>
      </c>
      <c r="AB60" s="1">
        <v>9.7020737999999994E-12</v>
      </c>
      <c r="AC60" s="31">
        <v>3.7559526E-10</v>
      </c>
      <c r="AD60" s="45">
        <f t="shared" ref="AD60:AD86" si="3">SUM(S60:AC60)</f>
        <v>4.6866569917800006E-8</v>
      </c>
    </row>
    <row r="61" spans="2:31" x14ac:dyDescent="0.35">
      <c r="B61" s="6" t="s">
        <v>23</v>
      </c>
      <c r="C61" s="29" t="s">
        <v>24</v>
      </c>
      <c r="D61" s="93">
        <v>6.9822050999999996E-3</v>
      </c>
      <c r="E61" s="15">
        <v>6.2649907000000003E-4</v>
      </c>
      <c r="F61" s="14">
        <v>2.8462423999999999E-4</v>
      </c>
      <c r="G61" s="47">
        <v>1.4231211999999999E-3</v>
      </c>
      <c r="H61" s="34">
        <v>2.4309652000000001E-6</v>
      </c>
      <c r="I61" s="30">
        <v>1.0992607E-6</v>
      </c>
      <c r="J61" s="14">
        <v>6.1394073999999996E-4</v>
      </c>
      <c r="K61" s="15">
        <v>1.5694012000000001E-3</v>
      </c>
      <c r="L61" s="39">
        <v>9.4874745000000005E-4</v>
      </c>
      <c r="M61" s="1">
        <v>3.6221072999999997E-5</v>
      </c>
      <c r="N61" s="15">
        <v>1.6987910000000001E-3</v>
      </c>
      <c r="O61" s="45">
        <f t="shared" si="2"/>
        <v>1.4187081298900001E-2</v>
      </c>
      <c r="Q61" s="6" t="s">
        <v>23</v>
      </c>
      <c r="R61" s="29" t="s">
        <v>24</v>
      </c>
      <c r="S61" s="93">
        <v>6.9822050999999996E-3</v>
      </c>
      <c r="T61" s="15">
        <v>6.2649907000000003E-4</v>
      </c>
      <c r="U61" s="14">
        <v>2.8462423999999999E-4</v>
      </c>
      <c r="V61" s="47">
        <v>1.4231211999999999E-3</v>
      </c>
      <c r="W61" s="34">
        <v>2.4309652000000001E-6</v>
      </c>
      <c r="X61" s="30">
        <v>1.0992607E-6</v>
      </c>
      <c r="Y61" s="14">
        <v>6.1394073999999996E-4</v>
      </c>
      <c r="Z61" s="15">
        <v>1.5694012000000001E-3</v>
      </c>
      <c r="AA61" s="39">
        <v>9.4874745000000007E-3</v>
      </c>
      <c r="AB61" s="1">
        <v>3.6221072999999997E-5</v>
      </c>
      <c r="AC61" s="15">
        <v>1.6987910000000001E-3</v>
      </c>
      <c r="AD61" s="45">
        <f t="shared" si="3"/>
        <v>2.2725808348900006E-2</v>
      </c>
    </row>
    <row r="62" spans="2:31" x14ac:dyDescent="0.35">
      <c r="B62" s="6" t="s">
        <v>25</v>
      </c>
      <c r="C62" s="29" t="s">
        <v>26</v>
      </c>
      <c r="D62" s="93">
        <v>7.9700715000000002E-4</v>
      </c>
      <c r="E62" s="31">
        <v>2.354279E-5</v>
      </c>
      <c r="F62" s="30">
        <v>2.2766777000000001E-5</v>
      </c>
      <c r="G62" s="47">
        <v>1.1383389E-4</v>
      </c>
      <c r="H62" s="34">
        <v>1.6031480000000001E-7</v>
      </c>
      <c r="I62" s="30">
        <v>7.2081109999999997E-8</v>
      </c>
      <c r="J62" s="30">
        <v>3.8187986999999999E-5</v>
      </c>
      <c r="K62" s="31">
        <v>2.9267931E-5</v>
      </c>
      <c r="L62" s="40">
        <v>7.5889258000000004E-5</v>
      </c>
      <c r="M62" s="1">
        <v>3.3508429E-7</v>
      </c>
      <c r="N62" s="31">
        <v>5.9273868000000001E-5</v>
      </c>
      <c r="O62" s="45">
        <f t="shared" si="2"/>
        <v>1.1603371312000001E-3</v>
      </c>
      <c r="Q62" s="6" t="s">
        <v>25</v>
      </c>
      <c r="R62" s="29" t="s">
        <v>26</v>
      </c>
      <c r="S62" s="93">
        <v>7.9700715000000002E-4</v>
      </c>
      <c r="T62" s="31">
        <v>2.354279E-5</v>
      </c>
      <c r="U62" s="30">
        <v>2.2766777000000001E-5</v>
      </c>
      <c r="V62" s="47">
        <v>1.1383389E-4</v>
      </c>
      <c r="W62" s="34">
        <v>1.6031480000000001E-7</v>
      </c>
      <c r="X62" s="30">
        <v>7.2081109999999997E-8</v>
      </c>
      <c r="Y62" s="30">
        <v>3.8187986999999999E-5</v>
      </c>
      <c r="Z62" s="31">
        <v>2.9267931E-5</v>
      </c>
      <c r="AA62" s="40">
        <v>7.5889258000000001E-4</v>
      </c>
      <c r="AB62" s="1">
        <v>3.3508429E-7</v>
      </c>
      <c r="AC62" s="31">
        <v>5.9273868000000001E-5</v>
      </c>
      <c r="AD62" s="45">
        <f t="shared" si="3"/>
        <v>1.8433404532E-3</v>
      </c>
    </row>
    <row r="63" spans="2:31" x14ac:dyDescent="0.35">
      <c r="B63" s="6" t="s">
        <v>27</v>
      </c>
      <c r="C63" s="29" t="s">
        <v>28</v>
      </c>
      <c r="D63" s="34">
        <v>6.9127839000000002E-9</v>
      </c>
      <c r="E63" s="31">
        <v>3.5762368000000001E-10</v>
      </c>
      <c r="F63" s="30">
        <v>3.2324118E-10</v>
      </c>
      <c r="G63" s="47">
        <v>1.6162059000000001E-9</v>
      </c>
      <c r="H63" s="34">
        <v>3.3985428000000002E-12</v>
      </c>
      <c r="I63" s="30">
        <v>1.4235873999999999E-12</v>
      </c>
      <c r="J63" s="30">
        <v>2.4731591999999999E-9</v>
      </c>
      <c r="K63" s="31">
        <v>2.4488918999999998E-10</v>
      </c>
      <c r="L63" s="40">
        <v>1.0774706E-9</v>
      </c>
      <c r="M63" s="1">
        <v>5.5408527999999998E-12</v>
      </c>
      <c r="N63" s="31">
        <v>8.6156633000000004E-10</v>
      </c>
      <c r="O63" s="45">
        <f t="shared" si="2"/>
        <v>1.3877302962999999E-8</v>
      </c>
      <c r="Q63" s="6" t="s">
        <v>27</v>
      </c>
      <c r="R63" s="29" t="s">
        <v>28</v>
      </c>
      <c r="S63" s="34">
        <v>6.9127839000000002E-9</v>
      </c>
      <c r="T63" s="31">
        <v>3.5762368000000001E-10</v>
      </c>
      <c r="U63" s="30">
        <v>3.2324118E-10</v>
      </c>
      <c r="V63" s="47">
        <v>1.6162059000000001E-9</v>
      </c>
      <c r="W63" s="34">
        <v>3.3985428000000002E-12</v>
      </c>
      <c r="X63" s="30">
        <v>1.4235873999999999E-12</v>
      </c>
      <c r="Y63" s="30">
        <v>2.4731591999999999E-9</v>
      </c>
      <c r="Z63" s="31">
        <v>2.4488918999999998E-10</v>
      </c>
      <c r="AA63" s="40">
        <v>1.0774705999999999E-8</v>
      </c>
      <c r="AB63" s="1">
        <v>5.5408527999999998E-12</v>
      </c>
      <c r="AC63" s="31">
        <v>8.6156633000000004E-10</v>
      </c>
      <c r="AD63" s="45">
        <f t="shared" si="3"/>
        <v>2.3574538363000002E-8</v>
      </c>
    </row>
    <row r="64" spans="2:31" x14ac:dyDescent="0.35">
      <c r="B64" s="6" t="s">
        <v>29</v>
      </c>
      <c r="C64" s="29" t="s">
        <v>30</v>
      </c>
      <c r="D64" s="34">
        <v>2.5576923E-9</v>
      </c>
      <c r="E64" s="31">
        <v>1.2252338999999999E-11</v>
      </c>
      <c r="F64" s="30">
        <v>5.2233551999999999E-11</v>
      </c>
      <c r="G64" s="47">
        <v>2.6116775999999999E-10</v>
      </c>
      <c r="H64" s="34">
        <v>3.3751856000000002E-12</v>
      </c>
      <c r="I64" s="30">
        <v>1.9401517000000001E-12</v>
      </c>
      <c r="J64" s="30">
        <v>2.0762220000000001E-10</v>
      </c>
      <c r="K64" s="31">
        <v>7.8645494000000004E-11</v>
      </c>
      <c r="L64" s="40">
        <v>1.7411184000000001E-10</v>
      </c>
      <c r="M64" s="1">
        <v>6.2724182999999999E-12</v>
      </c>
      <c r="N64" s="31">
        <v>6.3792065000000003E-11</v>
      </c>
      <c r="O64" s="45">
        <f t="shared" si="2"/>
        <v>3.4191053056000003E-9</v>
      </c>
      <c r="Q64" s="6" t="s">
        <v>29</v>
      </c>
      <c r="R64" s="29" t="s">
        <v>30</v>
      </c>
      <c r="S64" s="34">
        <v>2.5576923E-9</v>
      </c>
      <c r="T64" s="31">
        <v>1.2252338999999999E-11</v>
      </c>
      <c r="U64" s="30">
        <v>5.2233551999999999E-11</v>
      </c>
      <c r="V64" s="47">
        <v>2.6116775999999999E-10</v>
      </c>
      <c r="W64" s="34">
        <v>3.3751856000000002E-12</v>
      </c>
      <c r="X64" s="30">
        <v>1.9401517000000001E-12</v>
      </c>
      <c r="Y64" s="30">
        <v>2.0762220000000001E-10</v>
      </c>
      <c r="Z64" s="31">
        <v>7.8645494000000004E-11</v>
      </c>
      <c r="AA64" s="40">
        <v>1.7411184E-9</v>
      </c>
      <c r="AB64" s="1">
        <v>6.2724182999999999E-12</v>
      </c>
      <c r="AC64" s="31">
        <v>6.3792065000000003E-11</v>
      </c>
      <c r="AD64" s="45">
        <f t="shared" si="3"/>
        <v>4.9861118656000002E-9</v>
      </c>
    </row>
    <row r="65" spans="2:30" x14ac:dyDescent="0.35">
      <c r="B65" s="6" t="s">
        <v>31</v>
      </c>
      <c r="C65" s="29" t="s">
        <v>30</v>
      </c>
      <c r="D65" s="34">
        <v>6.6537799E-11</v>
      </c>
      <c r="E65" s="31">
        <v>2.1325315E-13</v>
      </c>
      <c r="F65" s="30">
        <v>1.4280851E-12</v>
      </c>
      <c r="G65" s="47">
        <v>7.1404256E-12</v>
      </c>
      <c r="H65" s="34">
        <v>2.5824021000000002E-13</v>
      </c>
      <c r="I65" s="30">
        <v>1.0341015999999999E-13</v>
      </c>
      <c r="J65" s="30">
        <v>1.9469501999999999E-11</v>
      </c>
      <c r="K65" s="31">
        <v>2.7830138E-12</v>
      </c>
      <c r="L65" s="40">
        <v>4.7602836999999997E-12</v>
      </c>
      <c r="M65" s="1">
        <v>2.4736513999999998E-13</v>
      </c>
      <c r="N65" s="31">
        <v>3.7175461999999999E-12</v>
      </c>
      <c r="O65" s="45">
        <f t="shared" si="2"/>
        <v>1.0665892406000001E-10</v>
      </c>
      <c r="Q65" s="6" t="s">
        <v>31</v>
      </c>
      <c r="R65" s="29" t="s">
        <v>30</v>
      </c>
      <c r="S65" s="34">
        <v>6.6537799E-11</v>
      </c>
      <c r="T65" s="31">
        <v>2.1325315E-13</v>
      </c>
      <c r="U65" s="30">
        <v>1.4280851E-12</v>
      </c>
      <c r="V65" s="47">
        <v>7.1404256E-12</v>
      </c>
      <c r="W65" s="34">
        <v>2.5824021000000002E-13</v>
      </c>
      <c r="X65" s="30">
        <v>1.0341015999999999E-13</v>
      </c>
      <c r="Y65" s="30">
        <v>1.9469501999999999E-11</v>
      </c>
      <c r="Z65" s="31">
        <v>2.7830138E-12</v>
      </c>
      <c r="AA65" s="40">
        <v>4.7602836999999999E-11</v>
      </c>
      <c r="AB65" s="1">
        <v>2.4736513999999998E-13</v>
      </c>
      <c r="AC65" s="31">
        <v>3.7175461999999999E-12</v>
      </c>
      <c r="AD65" s="45">
        <f t="shared" si="3"/>
        <v>1.4950147736000001E-10</v>
      </c>
    </row>
    <row r="66" spans="2:30" x14ac:dyDescent="0.35">
      <c r="B66" s="6" t="s">
        <v>32</v>
      </c>
      <c r="C66" s="29" t="s">
        <v>33</v>
      </c>
      <c r="D66" s="93">
        <v>9.9382337000000005E-4</v>
      </c>
      <c r="E66" s="31">
        <v>3.2003627E-5</v>
      </c>
      <c r="F66" s="30">
        <v>2.0254449000000001E-5</v>
      </c>
      <c r="G66" s="47">
        <v>1.0127225000000001E-4</v>
      </c>
      <c r="H66" s="34">
        <v>1.8797558E-7</v>
      </c>
      <c r="I66" s="30">
        <v>1.2613346999999999E-7</v>
      </c>
      <c r="J66" s="30">
        <v>3.8823384000000001E-5</v>
      </c>
      <c r="K66" s="31">
        <v>6.3975181000000005E-5</v>
      </c>
      <c r="L66" s="40">
        <v>6.7514831000000004E-5</v>
      </c>
      <c r="M66" s="1">
        <v>5.9697489999999997E-7</v>
      </c>
      <c r="N66" s="15">
        <v>1.0722223E-4</v>
      </c>
      <c r="O66" s="45">
        <f t="shared" si="2"/>
        <v>1.4258004059500002E-3</v>
      </c>
      <c r="Q66" s="6" t="s">
        <v>32</v>
      </c>
      <c r="R66" s="29" t="s">
        <v>33</v>
      </c>
      <c r="S66" s="93">
        <v>9.9382337000000005E-4</v>
      </c>
      <c r="T66" s="31">
        <v>3.2003627E-5</v>
      </c>
      <c r="U66" s="30">
        <v>2.0254449000000001E-5</v>
      </c>
      <c r="V66" s="47">
        <v>1.0127225000000001E-4</v>
      </c>
      <c r="W66" s="34">
        <v>1.8797558E-7</v>
      </c>
      <c r="X66" s="30">
        <v>1.2613346999999999E-7</v>
      </c>
      <c r="Y66" s="30">
        <v>3.8823384000000001E-5</v>
      </c>
      <c r="Z66" s="31">
        <v>6.3975181000000005E-5</v>
      </c>
      <c r="AA66" s="40">
        <v>6.7514831000000004E-4</v>
      </c>
      <c r="AB66" s="1">
        <v>5.9697489999999997E-7</v>
      </c>
      <c r="AC66" s="15">
        <v>1.0722223E-4</v>
      </c>
      <c r="AD66" s="45">
        <f t="shared" si="3"/>
        <v>2.0334338849500003E-3</v>
      </c>
    </row>
    <row r="67" spans="2:30" x14ac:dyDescent="0.35">
      <c r="B67" s="6" t="s">
        <v>34</v>
      </c>
      <c r="C67" s="29" t="s">
        <v>35</v>
      </c>
      <c r="D67" s="34">
        <v>4.2067563000000002E-5</v>
      </c>
      <c r="E67" s="31">
        <v>7.4652852999999997E-10</v>
      </c>
      <c r="F67" s="30">
        <v>2.6805973000000001E-7</v>
      </c>
      <c r="G67" s="47">
        <v>1.3402987000000001E-6</v>
      </c>
      <c r="H67" s="34">
        <v>2.3208294E-8</v>
      </c>
      <c r="I67" s="30">
        <v>1.4476225000000001E-8</v>
      </c>
      <c r="J67" s="30">
        <v>2.3646230000000002E-6</v>
      </c>
      <c r="K67" s="31">
        <v>3.5699806000000001E-6</v>
      </c>
      <c r="L67" s="40">
        <v>8.9353244000000004E-7</v>
      </c>
      <c r="M67" s="1">
        <v>7.5658033000000002E-8</v>
      </c>
      <c r="N67" s="31">
        <v>2.0209537000000001E-9</v>
      </c>
      <c r="O67" s="45">
        <f t="shared" si="2"/>
        <v>5.0620167504229996E-5</v>
      </c>
      <c r="Q67" s="6" t="s">
        <v>34</v>
      </c>
      <c r="R67" s="29" t="s">
        <v>35</v>
      </c>
      <c r="S67" s="34">
        <v>4.2067563000000002E-5</v>
      </c>
      <c r="T67" s="31">
        <v>7.4652852999999997E-10</v>
      </c>
      <c r="U67" s="30">
        <v>2.6805973000000001E-7</v>
      </c>
      <c r="V67" s="47">
        <v>1.3402987000000001E-6</v>
      </c>
      <c r="W67" s="34">
        <v>2.3208294E-8</v>
      </c>
      <c r="X67" s="30">
        <v>1.4476225000000001E-8</v>
      </c>
      <c r="Y67" s="30">
        <v>2.3646230000000002E-6</v>
      </c>
      <c r="Z67" s="31">
        <v>3.5699806000000001E-6</v>
      </c>
      <c r="AA67" s="40">
        <v>8.9353243999999994E-6</v>
      </c>
      <c r="AB67" s="1">
        <v>7.5658033000000002E-8</v>
      </c>
      <c r="AC67" s="31">
        <v>2.0209537000000001E-9</v>
      </c>
      <c r="AD67" s="45">
        <f t="shared" si="3"/>
        <v>5.8661959464229996E-5</v>
      </c>
    </row>
    <row r="68" spans="2:30" x14ac:dyDescent="0.35">
      <c r="B68" s="6" t="s">
        <v>36</v>
      </c>
      <c r="C68" s="29" t="s">
        <v>37</v>
      </c>
      <c r="D68" s="93">
        <v>2.8387327999999999E-4</v>
      </c>
      <c r="E68" s="31">
        <v>8.0008942000000001E-6</v>
      </c>
      <c r="F68" s="30">
        <v>7.3076242999999998E-6</v>
      </c>
      <c r="G68" s="47">
        <v>3.6538122000000002E-5</v>
      </c>
      <c r="H68" s="34">
        <v>4.2541116999999998E-8</v>
      </c>
      <c r="I68" s="30">
        <v>1.9611651999999999E-8</v>
      </c>
      <c r="J68" s="30">
        <v>1.7324953999999998E-5</v>
      </c>
      <c r="K68" s="31">
        <v>1.0023938E-5</v>
      </c>
      <c r="L68" s="40">
        <v>2.4358747999999999E-5</v>
      </c>
      <c r="M68" s="1">
        <v>1.1590443E-7</v>
      </c>
      <c r="N68" s="31">
        <v>1.9031412000000002E-5</v>
      </c>
      <c r="O68" s="45">
        <f t="shared" si="2"/>
        <v>4.0663702969900004E-4</v>
      </c>
      <c r="Q68" s="6" t="s">
        <v>36</v>
      </c>
      <c r="R68" s="29" t="s">
        <v>37</v>
      </c>
      <c r="S68" s="93">
        <v>2.8387327999999999E-4</v>
      </c>
      <c r="T68" s="31">
        <v>8.0008942000000001E-6</v>
      </c>
      <c r="U68" s="30">
        <v>7.3076242999999998E-6</v>
      </c>
      <c r="V68" s="47">
        <v>3.6538122000000002E-5</v>
      </c>
      <c r="W68" s="34">
        <v>4.2541116999999998E-8</v>
      </c>
      <c r="X68" s="30">
        <v>1.9611651999999999E-8</v>
      </c>
      <c r="Y68" s="30">
        <v>1.7324953999999998E-5</v>
      </c>
      <c r="Z68" s="31">
        <v>1.0023938E-5</v>
      </c>
      <c r="AA68" s="40">
        <v>2.4358748E-4</v>
      </c>
      <c r="AB68" s="1">
        <v>1.1590443E-7</v>
      </c>
      <c r="AC68" s="31">
        <v>1.9031412000000002E-5</v>
      </c>
      <c r="AD68" s="45">
        <f t="shared" si="3"/>
        <v>6.2586576169900007E-4</v>
      </c>
    </row>
    <row r="69" spans="2:30" x14ac:dyDescent="0.35">
      <c r="B69" s="6" t="s">
        <v>38</v>
      </c>
      <c r="C69" s="29" t="s">
        <v>39</v>
      </c>
      <c r="D69" s="93">
        <v>3.2106400999999999E-3</v>
      </c>
      <c r="E69" s="31">
        <v>8.7537596000000003E-5</v>
      </c>
      <c r="F69" s="30">
        <v>7.9874699E-5</v>
      </c>
      <c r="G69" s="47">
        <v>3.9937349000000001E-4</v>
      </c>
      <c r="H69" s="34">
        <v>4.1634333999999997E-7</v>
      </c>
      <c r="I69" s="30">
        <v>2.0500822000000001E-7</v>
      </c>
      <c r="J69" s="14">
        <v>1.1212992000000001E-4</v>
      </c>
      <c r="K69" s="15">
        <v>1.1033056999999999E-4</v>
      </c>
      <c r="L69" s="39">
        <v>2.6624899999999998E-4</v>
      </c>
      <c r="M69" s="1">
        <v>1.0864927000000001E-6</v>
      </c>
      <c r="N69" s="15">
        <v>2.0919101E-4</v>
      </c>
      <c r="O69" s="45">
        <f t="shared" si="2"/>
        <v>4.4770342292599994E-3</v>
      </c>
      <c r="Q69" s="6" t="s">
        <v>38</v>
      </c>
      <c r="R69" s="29" t="s">
        <v>39</v>
      </c>
      <c r="S69" s="93">
        <v>3.2106400999999999E-3</v>
      </c>
      <c r="T69" s="31">
        <v>8.7537596000000003E-5</v>
      </c>
      <c r="U69" s="30">
        <v>7.9874699E-5</v>
      </c>
      <c r="V69" s="47">
        <v>3.9937349000000001E-4</v>
      </c>
      <c r="W69" s="34">
        <v>4.1634333999999997E-7</v>
      </c>
      <c r="X69" s="30">
        <v>2.0500822000000001E-7</v>
      </c>
      <c r="Y69" s="14">
        <v>1.1212992000000001E-4</v>
      </c>
      <c r="Z69" s="15">
        <v>1.1033056999999999E-4</v>
      </c>
      <c r="AA69" s="39">
        <v>2.66249E-3</v>
      </c>
      <c r="AB69" s="1">
        <v>1.0864927000000001E-6</v>
      </c>
      <c r="AC69" s="15">
        <v>2.0919101E-4</v>
      </c>
      <c r="AD69" s="45">
        <f t="shared" si="3"/>
        <v>6.8732752292599997E-3</v>
      </c>
    </row>
    <row r="70" spans="2:30" x14ac:dyDescent="0.35">
      <c r="B70" s="6" t="s">
        <v>40</v>
      </c>
      <c r="C70" s="29" t="s">
        <v>41</v>
      </c>
      <c r="D70" s="93">
        <v>4.6096867000000001</v>
      </c>
      <c r="E70" s="15">
        <v>1.2876947999999999E-2</v>
      </c>
      <c r="F70" s="14">
        <v>4.4332275999999997E-2</v>
      </c>
      <c r="G70" s="47">
        <v>0.22166137999999999</v>
      </c>
      <c r="H70" s="93">
        <v>1.4544607000000001E-3</v>
      </c>
      <c r="I70" s="14">
        <v>1.0534937E-3</v>
      </c>
      <c r="J70" s="14">
        <v>2.8009640999999998</v>
      </c>
      <c r="K70" s="15">
        <v>0.21429998</v>
      </c>
      <c r="L70" s="39">
        <v>0.14777425</v>
      </c>
      <c r="M70">
        <v>2.0511098E-3</v>
      </c>
      <c r="N70" s="15">
        <v>0.16811582</v>
      </c>
      <c r="O70" s="45">
        <f t="shared" si="2"/>
        <v>8.2242705181999991</v>
      </c>
      <c r="Q70" s="6" t="s">
        <v>40</v>
      </c>
      <c r="R70" s="29" t="s">
        <v>41</v>
      </c>
      <c r="S70" s="93">
        <v>4.6096867000000001</v>
      </c>
      <c r="T70" s="15">
        <v>1.2876947999999999E-2</v>
      </c>
      <c r="U70" s="14">
        <v>4.4332275999999997E-2</v>
      </c>
      <c r="V70" s="47">
        <v>0.22166137999999999</v>
      </c>
      <c r="W70" s="93">
        <v>1.4544607000000001E-3</v>
      </c>
      <c r="X70" s="14">
        <v>1.0534937E-3</v>
      </c>
      <c r="Y70" s="14">
        <v>2.8009640999999998</v>
      </c>
      <c r="Z70" s="15">
        <v>0.21429998</v>
      </c>
      <c r="AA70" s="39">
        <v>1.4777425</v>
      </c>
      <c r="AB70">
        <v>2.0511098E-3</v>
      </c>
      <c r="AC70" s="15">
        <v>0.16811582</v>
      </c>
      <c r="AD70" s="45">
        <f t="shared" si="3"/>
        <v>9.5542387681999994</v>
      </c>
    </row>
    <row r="71" spans="2:30" x14ac:dyDescent="0.35">
      <c r="B71" s="6" t="s">
        <v>42</v>
      </c>
      <c r="C71" s="29" t="s">
        <v>43</v>
      </c>
      <c r="D71" s="93">
        <v>1.0299571000000001</v>
      </c>
      <c r="E71" s="15">
        <v>0</v>
      </c>
      <c r="F71" s="14">
        <v>6.2854249000000001E-2</v>
      </c>
      <c r="G71" s="47">
        <v>0.31427124000000001</v>
      </c>
      <c r="H71" s="93">
        <v>1.1211425000000001E-3</v>
      </c>
      <c r="I71" s="14">
        <v>6.7606936999999999E-4</v>
      </c>
      <c r="J71" s="14">
        <v>1.5399006</v>
      </c>
      <c r="K71" s="15">
        <v>0.34034374000000001</v>
      </c>
      <c r="L71" s="39">
        <v>0.20951416</v>
      </c>
      <c r="M71">
        <v>1.6974492E-3</v>
      </c>
      <c r="N71" s="15">
        <v>3.2730951999999998E-3</v>
      </c>
      <c r="O71" s="45">
        <f t="shared" si="2"/>
        <v>3.50360884527</v>
      </c>
      <c r="Q71" s="6" t="s">
        <v>42</v>
      </c>
      <c r="R71" s="29" t="s">
        <v>43</v>
      </c>
      <c r="S71" s="93">
        <v>1.0299571000000001</v>
      </c>
      <c r="T71" s="15">
        <v>0</v>
      </c>
      <c r="U71" s="14">
        <v>6.2854249000000001E-2</v>
      </c>
      <c r="V71" s="47">
        <v>0.31427124000000001</v>
      </c>
      <c r="W71" s="93">
        <v>1.1211425000000001E-3</v>
      </c>
      <c r="X71" s="14">
        <v>6.7606936999999999E-4</v>
      </c>
      <c r="Y71" s="14">
        <v>1.5399006</v>
      </c>
      <c r="Z71" s="15">
        <v>0.34034374000000001</v>
      </c>
      <c r="AA71" s="39">
        <v>2.0951415999999998</v>
      </c>
      <c r="AB71">
        <v>1.6974492E-3</v>
      </c>
      <c r="AC71" s="15">
        <v>3.2730951999999998E-3</v>
      </c>
      <c r="AD71" s="45">
        <f t="shared" si="3"/>
        <v>5.38923628527</v>
      </c>
    </row>
    <row r="72" spans="2:30" x14ac:dyDescent="0.35">
      <c r="B72" s="6" t="s">
        <v>44</v>
      </c>
      <c r="C72" s="29" t="s">
        <v>45</v>
      </c>
      <c r="D72" s="93">
        <v>1.5588912999999999E-2</v>
      </c>
      <c r="E72" s="15">
        <v>2.4258257999999999E-4</v>
      </c>
      <c r="F72" s="14">
        <v>1.8097554999999999E-4</v>
      </c>
      <c r="G72" s="47">
        <v>9.0487773999999997E-4</v>
      </c>
      <c r="H72" s="34">
        <v>1.8686441E-5</v>
      </c>
      <c r="I72" s="30">
        <v>7.0633276999999999E-6</v>
      </c>
      <c r="J72" s="14">
        <v>6.8390235000000002E-3</v>
      </c>
      <c r="K72" s="15">
        <v>1.0019879000000001E-2</v>
      </c>
      <c r="L72" s="39">
        <v>6.0325182000000005E-4</v>
      </c>
      <c r="M72">
        <v>1.2931174E-2</v>
      </c>
      <c r="N72" s="15">
        <v>2.8605065999999998E-2</v>
      </c>
      <c r="O72" s="45">
        <f t="shared" si="2"/>
        <v>7.5941492958699994E-2</v>
      </c>
      <c r="Q72" s="6" t="s">
        <v>44</v>
      </c>
      <c r="R72" s="29" t="s">
        <v>45</v>
      </c>
      <c r="S72" s="93">
        <v>1.5588912999999999E-2</v>
      </c>
      <c r="T72" s="15">
        <v>2.4258257999999999E-4</v>
      </c>
      <c r="U72" s="14">
        <v>1.8097554999999999E-4</v>
      </c>
      <c r="V72" s="47">
        <v>9.0487773999999997E-4</v>
      </c>
      <c r="W72" s="34">
        <v>1.8686441E-5</v>
      </c>
      <c r="X72" s="30">
        <v>7.0633276999999999E-6</v>
      </c>
      <c r="Y72" s="14">
        <v>6.8390235000000002E-3</v>
      </c>
      <c r="Z72" s="15">
        <v>1.0019879000000001E-2</v>
      </c>
      <c r="AA72" s="39">
        <v>6.0325181999999998E-3</v>
      </c>
      <c r="AB72">
        <v>1.2931174E-2</v>
      </c>
      <c r="AC72" s="15">
        <v>2.8605065999999998E-2</v>
      </c>
      <c r="AD72" s="45">
        <f t="shared" si="3"/>
        <v>8.1370759338699999E-2</v>
      </c>
    </row>
    <row r="73" spans="2:30" x14ac:dyDescent="0.35">
      <c r="B73" s="6" t="s">
        <v>46</v>
      </c>
      <c r="C73" s="29" t="s">
        <v>47</v>
      </c>
      <c r="D73" s="93">
        <v>1.5510136999999999</v>
      </c>
      <c r="E73" s="15">
        <v>5.7046428000000003E-2</v>
      </c>
      <c r="F73" s="14">
        <v>5.4485384999999997E-2</v>
      </c>
      <c r="G73" s="47">
        <v>0.27242693000000001</v>
      </c>
      <c r="H73" s="93">
        <v>4.0884265999999999E-4</v>
      </c>
      <c r="I73" s="14">
        <v>1.5949620999999999E-4</v>
      </c>
      <c r="J73" s="14">
        <v>8.5962064000000005E-2</v>
      </c>
      <c r="K73" s="15">
        <v>0.18715781000000001</v>
      </c>
      <c r="L73" s="39">
        <v>0.18161795</v>
      </c>
      <c r="M73">
        <v>1.7374349E-3</v>
      </c>
      <c r="N73" s="15">
        <v>0.59533901</v>
      </c>
      <c r="O73" s="45">
        <f t="shared" si="2"/>
        <v>2.9873550507699997</v>
      </c>
      <c r="Q73" s="6" t="s">
        <v>46</v>
      </c>
      <c r="R73" s="29" t="s">
        <v>47</v>
      </c>
      <c r="S73" s="93">
        <v>1.5510136999999999</v>
      </c>
      <c r="T73" s="15">
        <v>5.7046428000000003E-2</v>
      </c>
      <c r="U73" s="14">
        <v>5.4485384999999997E-2</v>
      </c>
      <c r="V73" s="47">
        <v>0.27242693000000001</v>
      </c>
      <c r="W73" s="93">
        <v>4.0884265999999999E-4</v>
      </c>
      <c r="X73" s="14">
        <v>1.5949620999999999E-4</v>
      </c>
      <c r="Y73" s="14">
        <v>8.5962064000000005E-2</v>
      </c>
      <c r="Z73" s="15">
        <v>0.18715781000000001</v>
      </c>
      <c r="AA73" s="39">
        <v>1.8161795000000001</v>
      </c>
      <c r="AB73">
        <v>1.7374349E-3</v>
      </c>
      <c r="AC73" s="15">
        <v>0.59533901</v>
      </c>
      <c r="AD73" s="45">
        <f t="shared" si="3"/>
        <v>4.6219166007699997</v>
      </c>
    </row>
    <row r="74" spans="2:30" x14ac:dyDescent="0.35">
      <c r="B74" s="6" t="s">
        <v>48</v>
      </c>
      <c r="C74" s="29" t="s">
        <v>49</v>
      </c>
      <c r="D74" s="34">
        <v>2.3185630999999999E-5</v>
      </c>
      <c r="E74" s="31">
        <v>9.8673122999999994E-11</v>
      </c>
      <c r="F74" s="30">
        <v>8.3766614000000001E-8</v>
      </c>
      <c r="G74" s="47">
        <v>4.1883307000000002E-7</v>
      </c>
      <c r="H74" s="34">
        <v>1.5435049E-9</v>
      </c>
      <c r="I74" s="30">
        <v>8.1392815999999997E-10</v>
      </c>
      <c r="J74" s="30">
        <v>9.7594652000000003E-8</v>
      </c>
      <c r="K74" s="31">
        <v>3.9486542000000001E-8</v>
      </c>
      <c r="L74" s="40">
        <v>2.7922205000000001E-7</v>
      </c>
      <c r="M74" s="1">
        <v>3.0867852E-9</v>
      </c>
      <c r="N74" s="31">
        <v>3.7364848000000002E-9</v>
      </c>
      <c r="O74" s="45">
        <f t="shared" si="2"/>
        <v>2.4113813304182997E-5</v>
      </c>
      <c r="Q74" s="6" t="s">
        <v>48</v>
      </c>
      <c r="R74" s="29" t="s">
        <v>49</v>
      </c>
      <c r="S74" s="34">
        <v>2.3185630999999999E-5</v>
      </c>
      <c r="T74" s="31">
        <v>9.8673122999999994E-11</v>
      </c>
      <c r="U74" s="30">
        <v>8.3766614000000001E-8</v>
      </c>
      <c r="V74" s="47">
        <v>4.1883307000000002E-7</v>
      </c>
      <c r="W74" s="34">
        <v>1.5435049E-9</v>
      </c>
      <c r="X74" s="30">
        <v>8.1392815999999997E-10</v>
      </c>
      <c r="Y74" s="30">
        <v>9.7594652000000003E-8</v>
      </c>
      <c r="Z74" s="31">
        <v>3.9486542000000001E-8</v>
      </c>
      <c r="AA74" s="40">
        <v>2.7922205E-6</v>
      </c>
      <c r="AB74" s="1">
        <v>3.0867852E-9</v>
      </c>
      <c r="AC74" s="31">
        <v>3.7364848000000002E-9</v>
      </c>
      <c r="AD74" s="45">
        <f t="shared" si="3"/>
        <v>2.6626811754182995E-5</v>
      </c>
    </row>
    <row r="75" spans="2:30" x14ac:dyDescent="0.35">
      <c r="B75" s="6" t="s">
        <v>50</v>
      </c>
      <c r="C75" s="29" t="s">
        <v>20</v>
      </c>
      <c r="D75" s="93">
        <v>0.33070121000000002</v>
      </c>
      <c r="E75" s="15">
        <v>3.3724265000000002E-3</v>
      </c>
      <c r="F75" s="14">
        <v>3.5707845999999998E-3</v>
      </c>
      <c r="G75" s="47">
        <v>1.7853923000000001E-2</v>
      </c>
      <c r="H75" s="34">
        <v>4.2475753999999998E-5</v>
      </c>
      <c r="I75" s="30">
        <v>1.5988629000000001E-5</v>
      </c>
      <c r="J75" s="14">
        <v>5.564678E-3</v>
      </c>
      <c r="K75" s="15">
        <v>1.2533506E-2</v>
      </c>
      <c r="L75" s="39">
        <v>1.1902615E-2</v>
      </c>
      <c r="M75">
        <v>1.0563405E-4</v>
      </c>
      <c r="N75" s="15">
        <v>4.2831420000000002E-2</v>
      </c>
      <c r="O75" s="45">
        <f t="shared" si="2"/>
        <v>0.42849466153300009</v>
      </c>
      <c r="Q75" s="6" t="s">
        <v>50</v>
      </c>
      <c r="R75" s="29" t="s">
        <v>20</v>
      </c>
      <c r="S75" s="93">
        <v>0.33070121000000002</v>
      </c>
      <c r="T75" s="15">
        <v>3.3724265000000002E-3</v>
      </c>
      <c r="U75" s="14">
        <v>3.5707845999999998E-3</v>
      </c>
      <c r="V75" s="47">
        <v>1.7853923000000001E-2</v>
      </c>
      <c r="W75" s="34">
        <v>4.2475753999999998E-5</v>
      </c>
      <c r="X75" s="30">
        <v>1.5988629000000001E-5</v>
      </c>
      <c r="Y75" s="14">
        <v>5.564678E-3</v>
      </c>
      <c r="Z75" s="15">
        <v>1.2533506E-2</v>
      </c>
      <c r="AA75" s="39">
        <v>0.11902615</v>
      </c>
      <c r="AB75">
        <v>1.0563405E-4</v>
      </c>
      <c r="AC75" s="15">
        <v>4.2831420000000002E-2</v>
      </c>
      <c r="AD75" s="45">
        <f t="shared" si="3"/>
        <v>0.53561819653300002</v>
      </c>
    </row>
    <row r="76" spans="2:30" x14ac:dyDescent="0.35">
      <c r="B76" s="6" t="s">
        <v>51</v>
      </c>
      <c r="C76" s="29" t="s">
        <v>20</v>
      </c>
      <c r="D76" s="93">
        <v>3.1750073999999998E-3</v>
      </c>
      <c r="E76" s="31">
        <v>-3.8366040999999997E-5</v>
      </c>
      <c r="F76" s="30">
        <v>1.8366117E-6</v>
      </c>
      <c r="G76" s="47">
        <v>9.1830585E-6</v>
      </c>
      <c r="H76" s="34">
        <v>1.2527434E-8</v>
      </c>
      <c r="I76" s="30">
        <v>-7.1170442000000002E-9</v>
      </c>
      <c r="J76" s="14">
        <v>4.5227525999999999E-3</v>
      </c>
      <c r="K76" s="15">
        <v>1.2479871999999999E-3</v>
      </c>
      <c r="L76" s="40">
        <v>6.122039E-6</v>
      </c>
      <c r="M76" s="1">
        <v>2.4169017999999999E-6</v>
      </c>
      <c r="N76" s="31">
        <v>-6.1206446999999999E-5</v>
      </c>
      <c r="O76" s="45">
        <f t="shared" si="2"/>
        <v>8.8657387333897983E-3</v>
      </c>
      <c r="Q76" s="6" t="s">
        <v>51</v>
      </c>
      <c r="R76" s="29" t="s">
        <v>20</v>
      </c>
      <c r="S76" s="93">
        <v>3.1750073999999998E-3</v>
      </c>
      <c r="T76" s="31">
        <v>-3.8366040999999997E-5</v>
      </c>
      <c r="U76" s="30">
        <v>1.8366117E-6</v>
      </c>
      <c r="V76" s="47">
        <v>9.1830585E-6</v>
      </c>
      <c r="W76" s="34">
        <v>1.2527434E-8</v>
      </c>
      <c r="X76" s="30">
        <v>-7.1170442000000002E-9</v>
      </c>
      <c r="Y76" s="14">
        <v>4.5227525999999999E-3</v>
      </c>
      <c r="Z76" s="15">
        <v>1.2479871999999999E-3</v>
      </c>
      <c r="AA76" s="40">
        <v>6.122039E-5</v>
      </c>
      <c r="AB76" s="1">
        <v>2.4169017999999999E-6</v>
      </c>
      <c r="AC76" s="31">
        <v>-6.1206446999999999E-5</v>
      </c>
      <c r="AD76" s="45">
        <f t="shared" si="3"/>
        <v>8.9208370843897981E-3</v>
      </c>
    </row>
    <row r="77" spans="2:30" x14ac:dyDescent="0.35">
      <c r="B77" s="6" t="s">
        <v>52</v>
      </c>
      <c r="C77" s="29" t="s">
        <v>20</v>
      </c>
      <c r="D77" s="93">
        <v>1.0507587E-4</v>
      </c>
      <c r="E77" s="15">
        <v>0</v>
      </c>
      <c r="F77" s="30">
        <v>1.3957447E-6</v>
      </c>
      <c r="G77" s="47">
        <v>6.9787234999999999E-6</v>
      </c>
      <c r="H77" s="34">
        <v>1.0702412E-7</v>
      </c>
      <c r="I77" s="30">
        <v>4.3149468000000002E-8</v>
      </c>
      <c r="J77" s="30">
        <v>3.3401617999999998E-5</v>
      </c>
      <c r="K77" s="31">
        <v>1.2294826000000001E-5</v>
      </c>
      <c r="L77" s="40">
        <v>4.6524822999999997E-6</v>
      </c>
      <c r="M77" s="1">
        <v>1.9664762E-7</v>
      </c>
      <c r="N77" s="15">
        <v>0</v>
      </c>
      <c r="O77" s="45">
        <f t="shared" si="2"/>
        <v>1.6414608570799997E-4</v>
      </c>
      <c r="Q77" s="6" t="s">
        <v>52</v>
      </c>
      <c r="R77" s="29" t="s">
        <v>20</v>
      </c>
      <c r="S77" s="93">
        <v>1.0507587E-4</v>
      </c>
      <c r="T77" s="15">
        <v>0</v>
      </c>
      <c r="U77" s="30">
        <v>1.3957447E-6</v>
      </c>
      <c r="V77" s="47">
        <v>6.9787234999999999E-6</v>
      </c>
      <c r="W77" s="34">
        <v>1.0702412E-7</v>
      </c>
      <c r="X77" s="30">
        <v>4.3149468000000002E-8</v>
      </c>
      <c r="Y77" s="30">
        <v>3.3401617999999998E-5</v>
      </c>
      <c r="Z77" s="31">
        <v>1.2294826000000001E-5</v>
      </c>
      <c r="AA77" s="40">
        <v>4.6524823000000002E-5</v>
      </c>
      <c r="AB77" s="1">
        <v>1.9664762E-7</v>
      </c>
      <c r="AC77" s="15">
        <v>0</v>
      </c>
      <c r="AD77" s="45">
        <f t="shared" si="3"/>
        <v>2.0601842640799998E-4</v>
      </c>
    </row>
    <row r="78" spans="2:30" x14ac:dyDescent="0.35">
      <c r="B78" s="6" t="s">
        <v>53</v>
      </c>
      <c r="C78" s="29" t="s">
        <v>30</v>
      </c>
      <c r="D78" s="34">
        <v>3.7568336000000002E-11</v>
      </c>
      <c r="E78" s="31">
        <v>1.2448342000000001E-13</v>
      </c>
      <c r="F78" s="30">
        <v>5.9086355000000004E-12</v>
      </c>
      <c r="G78" s="47">
        <v>2.9543177000000001E-11</v>
      </c>
      <c r="H78" s="34">
        <v>5.9590325E-14</v>
      </c>
      <c r="I78" s="30">
        <v>5.6305263000000003E-14</v>
      </c>
      <c r="J78" s="30">
        <v>2.0681095999999999E-11</v>
      </c>
      <c r="K78" s="31">
        <v>2.6528778999999999E-12</v>
      </c>
      <c r="L78" s="40">
        <v>1.9695451999999999E-11</v>
      </c>
      <c r="M78" s="1">
        <v>3.1640860000000001E-14</v>
      </c>
      <c r="N78" s="31">
        <v>3.4249934999999998E-13</v>
      </c>
      <c r="O78" s="45">
        <f t="shared" si="2"/>
        <v>1.1666409361799999E-10</v>
      </c>
      <c r="Q78" s="6" t="s">
        <v>53</v>
      </c>
      <c r="R78" s="29" t="s">
        <v>30</v>
      </c>
      <c r="S78" s="34">
        <v>3.7568336000000002E-11</v>
      </c>
      <c r="T78" s="31">
        <v>1.2448342000000001E-13</v>
      </c>
      <c r="U78" s="30">
        <v>5.9086355000000004E-12</v>
      </c>
      <c r="V78" s="47">
        <v>2.9543177000000001E-11</v>
      </c>
      <c r="W78" s="34">
        <v>5.9590325E-14</v>
      </c>
      <c r="X78" s="30">
        <v>5.6305263000000003E-14</v>
      </c>
      <c r="Y78" s="30">
        <v>2.0681095999999999E-11</v>
      </c>
      <c r="Z78" s="31">
        <v>2.6528778999999999E-12</v>
      </c>
      <c r="AA78" s="40">
        <v>1.9695452E-10</v>
      </c>
      <c r="AB78" s="1">
        <v>3.1640860000000001E-14</v>
      </c>
      <c r="AC78" s="31">
        <v>3.4249934999999998E-13</v>
      </c>
      <c r="AD78" s="45">
        <f t="shared" si="3"/>
        <v>2.9392316161800004E-10</v>
      </c>
    </row>
    <row r="79" spans="2:30" x14ac:dyDescent="0.35">
      <c r="B79" s="6" t="s">
        <v>54</v>
      </c>
      <c r="C79" s="29" t="s">
        <v>30</v>
      </c>
      <c r="D79" s="34">
        <v>3.8434890999999997E-10</v>
      </c>
      <c r="E79" s="31">
        <v>4.0881543999999998E-12</v>
      </c>
      <c r="F79" s="30">
        <v>1.0064070000000001E-11</v>
      </c>
      <c r="G79" s="47">
        <v>5.0320348000000001E-11</v>
      </c>
      <c r="H79" s="34">
        <v>4.6577637000000005E-13</v>
      </c>
      <c r="I79" s="30">
        <v>1.7807256000000001E-13</v>
      </c>
      <c r="J79" s="30">
        <v>6.3374345999999998E-11</v>
      </c>
      <c r="K79" s="31">
        <v>1.1376801E-11</v>
      </c>
      <c r="L79" s="40">
        <v>3.3546899000000003E-11</v>
      </c>
      <c r="M79" s="1">
        <v>5.6556961000000004E-13</v>
      </c>
      <c r="N79" s="31">
        <v>2.1660544E-11</v>
      </c>
      <c r="O79" s="45">
        <f t="shared" si="2"/>
        <v>5.7998949093999986E-10</v>
      </c>
      <c r="Q79" s="6" t="s">
        <v>54</v>
      </c>
      <c r="R79" s="29" t="s">
        <v>30</v>
      </c>
      <c r="S79" s="34">
        <v>3.8434890999999997E-10</v>
      </c>
      <c r="T79" s="31">
        <v>4.0881543999999998E-12</v>
      </c>
      <c r="U79" s="30">
        <v>1.0064070000000001E-11</v>
      </c>
      <c r="V79" s="47">
        <v>5.0320348000000001E-11</v>
      </c>
      <c r="W79" s="34">
        <v>4.6577637000000005E-13</v>
      </c>
      <c r="X79" s="30">
        <v>1.7807256000000001E-13</v>
      </c>
      <c r="Y79" s="30">
        <v>6.3374345999999998E-11</v>
      </c>
      <c r="Z79" s="31">
        <v>1.1376801E-11</v>
      </c>
      <c r="AA79" s="40">
        <v>3.3546898999999998E-10</v>
      </c>
      <c r="AB79" s="1">
        <v>5.6556961000000004E-13</v>
      </c>
      <c r="AC79" s="31">
        <v>2.1660544E-11</v>
      </c>
      <c r="AD79" s="45">
        <f t="shared" si="3"/>
        <v>8.8191158193999994E-10</v>
      </c>
    </row>
    <row r="80" spans="2:30" x14ac:dyDescent="0.35">
      <c r="B80" s="6" t="s">
        <v>55</v>
      </c>
      <c r="C80" s="29" t="s">
        <v>30</v>
      </c>
      <c r="D80" s="34">
        <v>2.1473063000000002E-9</v>
      </c>
      <c r="E80" s="31">
        <v>8.0397010000000007E-12</v>
      </c>
      <c r="F80" s="30">
        <v>3.6370574000000001E-11</v>
      </c>
      <c r="G80" s="47">
        <v>1.8185287000000001E-10</v>
      </c>
      <c r="H80" s="34">
        <v>2.8539717E-12</v>
      </c>
      <c r="I80" s="30">
        <v>1.7073746999999999E-12</v>
      </c>
      <c r="J80" s="30">
        <v>1.2421438E-10</v>
      </c>
      <c r="K80" s="31">
        <v>6.6007511000000004E-11</v>
      </c>
      <c r="L80" s="40">
        <v>1.2123525E-10</v>
      </c>
      <c r="M80" s="1">
        <v>5.6841285000000003E-12</v>
      </c>
      <c r="N80" s="31">
        <v>4.1789022000000003E-11</v>
      </c>
      <c r="O80" s="45">
        <f t="shared" si="2"/>
        <v>2.7370610829000004E-9</v>
      </c>
      <c r="Q80" s="6" t="s">
        <v>55</v>
      </c>
      <c r="R80" s="29" t="s">
        <v>30</v>
      </c>
      <c r="S80" s="34">
        <v>2.1473063000000002E-9</v>
      </c>
      <c r="T80" s="31">
        <v>8.0397010000000007E-12</v>
      </c>
      <c r="U80" s="30">
        <v>3.6370574000000001E-11</v>
      </c>
      <c r="V80" s="47">
        <v>1.8185287000000001E-10</v>
      </c>
      <c r="W80" s="34">
        <v>2.8539717E-12</v>
      </c>
      <c r="X80" s="30">
        <v>1.7073746999999999E-12</v>
      </c>
      <c r="Y80" s="30">
        <v>1.2421438E-10</v>
      </c>
      <c r="Z80" s="31">
        <v>6.6007511000000004E-11</v>
      </c>
      <c r="AA80" s="40">
        <v>1.2123525E-9</v>
      </c>
      <c r="AB80" s="1">
        <v>5.6841285000000003E-12</v>
      </c>
      <c r="AC80" s="31">
        <v>4.1789022000000003E-11</v>
      </c>
      <c r="AD80" s="45">
        <f t="shared" si="3"/>
        <v>3.8281783328999998E-9</v>
      </c>
    </row>
    <row r="81" spans="2:30" x14ac:dyDescent="0.35">
      <c r="B81" s="6" t="s">
        <v>56</v>
      </c>
      <c r="C81" s="29" t="s">
        <v>30</v>
      </c>
      <c r="D81" s="34">
        <v>3.3894978000000003E-11</v>
      </c>
      <c r="E81" s="31">
        <v>1.044259E-13</v>
      </c>
      <c r="F81" s="30">
        <v>8.4071645000000005E-13</v>
      </c>
      <c r="G81" s="47">
        <v>4.2035822999999999E-12</v>
      </c>
      <c r="H81" s="34">
        <v>6.8433639E-14</v>
      </c>
      <c r="I81" s="30">
        <v>2.6351674000000001E-14</v>
      </c>
      <c r="J81" s="30">
        <v>1.6428857000000001E-11</v>
      </c>
      <c r="K81" s="31">
        <v>1.0919120999999999E-12</v>
      </c>
      <c r="L81" s="40">
        <v>2.8023881999999999E-12</v>
      </c>
      <c r="M81" s="1">
        <v>8.3647799999999994E-14</v>
      </c>
      <c r="N81" s="31">
        <v>2.0966305E-12</v>
      </c>
      <c r="O81" s="45">
        <f t="shared" si="2"/>
        <v>6.1641923562999997E-11</v>
      </c>
      <c r="Q81" s="6" t="s">
        <v>56</v>
      </c>
      <c r="R81" s="29" t="s">
        <v>30</v>
      </c>
      <c r="S81" s="34">
        <v>3.3894978000000003E-11</v>
      </c>
      <c r="T81" s="31">
        <v>1.044259E-13</v>
      </c>
      <c r="U81" s="30">
        <v>8.4071645000000005E-13</v>
      </c>
      <c r="V81" s="47">
        <v>4.2035822999999999E-12</v>
      </c>
      <c r="W81" s="34">
        <v>6.8433639E-14</v>
      </c>
      <c r="X81" s="30">
        <v>2.6351674000000001E-14</v>
      </c>
      <c r="Y81" s="30">
        <v>1.6428857000000001E-11</v>
      </c>
      <c r="Z81" s="31">
        <v>1.0919120999999999E-12</v>
      </c>
      <c r="AA81" s="40">
        <v>2.8023881999999999E-11</v>
      </c>
      <c r="AB81" s="1">
        <v>8.3647799999999994E-14</v>
      </c>
      <c r="AC81" s="31">
        <v>2.0966305E-12</v>
      </c>
      <c r="AD81" s="45">
        <f t="shared" si="3"/>
        <v>8.6863417362999991E-11</v>
      </c>
    </row>
    <row r="82" spans="2:30" x14ac:dyDescent="0.35">
      <c r="B82" s="6" t="s">
        <v>57</v>
      </c>
      <c r="C82" s="29" t="s">
        <v>30</v>
      </c>
      <c r="D82" s="93">
        <v>0</v>
      </c>
      <c r="E82" s="15">
        <v>0</v>
      </c>
      <c r="F82" s="30">
        <v>7.2896055000000003E-21</v>
      </c>
      <c r="G82" s="47">
        <v>3.6448026999999997E-20</v>
      </c>
      <c r="H82" s="34">
        <v>2.1897312999999998E-22</v>
      </c>
      <c r="I82" s="30">
        <v>8.353627E-23</v>
      </c>
      <c r="J82" s="30">
        <v>5.3653618999999998E-20</v>
      </c>
      <c r="K82" s="31">
        <v>2.5274826000000001E-20</v>
      </c>
      <c r="L82" s="40">
        <v>2.4298685000000001E-20</v>
      </c>
      <c r="M82" s="1">
        <v>4.6904848999999998E-22</v>
      </c>
      <c r="N82" s="15">
        <v>0</v>
      </c>
      <c r="O82" s="45">
        <f t="shared" si="2"/>
        <v>1.4773632038999999E-19</v>
      </c>
      <c r="Q82" s="6" t="s">
        <v>57</v>
      </c>
      <c r="R82" s="29" t="s">
        <v>30</v>
      </c>
      <c r="S82" s="93">
        <v>0</v>
      </c>
      <c r="T82" s="15">
        <v>0</v>
      </c>
      <c r="U82" s="30">
        <v>7.2896055000000003E-21</v>
      </c>
      <c r="V82" s="47">
        <v>3.6448026999999997E-20</v>
      </c>
      <c r="W82" s="34">
        <v>2.1897312999999998E-22</v>
      </c>
      <c r="X82" s="30">
        <v>8.353627E-23</v>
      </c>
      <c r="Y82" s="30">
        <v>5.3653618999999998E-20</v>
      </c>
      <c r="Z82" s="31">
        <v>2.5274826000000001E-20</v>
      </c>
      <c r="AA82" s="40">
        <v>2.4298685000000002E-19</v>
      </c>
      <c r="AB82" s="1">
        <v>4.6904848999999998E-22</v>
      </c>
      <c r="AC82" s="15">
        <v>0</v>
      </c>
      <c r="AD82" s="45">
        <f t="shared" si="3"/>
        <v>3.6642448539000003E-19</v>
      </c>
    </row>
    <row r="83" spans="2:30" x14ac:dyDescent="0.35">
      <c r="B83" s="6" t="s">
        <v>58</v>
      </c>
      <c r="C83" s="29" t="s">
        <v>30</v>
      </c>
      <c r="D83" s="34">
        <v>3.2642821000000003E-11</v>
      </c>
      <c r="E83" s="31">
        <v>1.0882726E-13</v>
      </c>
      <c r="F83" s="30">
        <v>5.8736865999999996E-13</v>
      </c>
      <c r="G83" s="47">
        <v>2.9368433000000001E-12</v>
      </c>
      <c r="H83" s="34">
        <v>1.8980658000000001E-13</v>
      </c>
      <c r="I83" s="30">
        <v>7.7058489000000003E-14</v>
      </c>
      <c r="J83" s="30">
        <v>3.0406456999999999E-12</v>
      </c>
      <c r="K83" s="31">
        <v>1.6911016E-12</v>
      </c>
      <c r="L83" s="40">
        <v>1.9578955000000002E-12</v>
      </c>
      <c r="M83" s="1">
        <v>1.6371734000000001E-13</v>
      </c>
      <c r="N83" s="31">
        <v>1.6209157000000001E-12</v>
      </c>
      <c r="O83" s="45">
        <f t="shared" si="2"/>
        <v>4.5017001129000003E-11</v>
      </c>
      <c r="Q83" s="6" t="s">
        <v>58</v>
      </c>
      <c r="R83" s="29" t="s">
        <v>30</v>
      </c>
      <c r="S83" s="34">
        <v>3.2642821000000003E-11</v>
      </c>
      <c r="T83" s="31">
        <v>1.0882726E-13</v>
      </c>
      <c r="U83" s="30">
        <v>5.8736865999999996E-13</v>
      </c>
      <c r="V83" s="47">
        <v>2.9368433000000001E-12</v>
      </c>
      <c r="W83" s="34">
        <v>1.8980658000000001E-13</v>
      </c>
      <c r="X83" s="30">
        <v>7.7058489000000003E-14</v>
      </c>
      <c r="Y83" s="30">
        <v>3.0406456999999999E-12</v>
      </c>
      <c r="Z83" s="31">
        <v>1.6911016E-12</v>
      </c>
      <c r="AA83" s="40">
        <v>1.9578955E-11</v>
      </c>
      <c r="AB83" s="1">
        <v>1.6371734000000001E-13</v>
      </c>
      <c r="AC83" s="31">
        <v>1.6209157000000001E-12</v>
      </c>
      <c r="AD83" s="45">
        <f t="shared" si="3"/>
        <v>6.2638060628999997E-11</v>
      </c>
    </row>
    <row r="84" spans="2:30" x14ac:dyDescent="0.35">
      <c r="B84" s="6" t="s">
        <v>59</v>
      </c>
      <c r="C84" s="29" t="s">
        <v>41</v>
      </c>
      <c r="D84" s="93">
        <v>4.1349512999999997E-2</v>
      </c>
      <c r="E84" s="31">
        <v>9.8862288000000004E-5</v>
      </c>
      <c r="F84" s="14">
        <v>3.2572878E-3</v>
      </c>
      <c r="G84" s="47">
        <v>1.6286439E-2</v>
      </c>
      <c r="H84" s="34">
        <v>1.4698567999999999E-5</v>
      </c>
      <c r="I84" s="30">
        <v>8.9659082000000001E-6</v>
      </c>
      <c r="J84" s="14">
        <v>8.5990932999999992E-3</v>
      </c>
      <c r="K84" s="15">
        <v>2.2291953999999999E-3</v>
      </c>
      <c r="L84" s="39">
        <v>1.0857626E-2</v>
      </c>
      <c r="M84" s="1">
        <v>3.5260599999999999E-5</v>
      </c>
      <c r="N84" s="15">
        <v>4.2652682999999998E-4</v>
      </c>
      <c r="O84" s="45">
        <f t="shared" si="2"/>
        <v>8.316346869419998E-2</v>
      </c>
      <c r="Q84" s="6" t="s">
        <v>59</v>
      </c>
      <c r="R84" s="29" t="s">
        <v>41</v>
      </c>
      <c r="S84" s="93">
        <v>4.1349512999999997E-2</v>
      </c>
      <c r="T84" s="31">
        <v>9.8862288000000004E-5</v>
      </c>
      <c r="U84" s="14">
        <v>3.2572878E-3</v>
      </c>
      <c r="V84" s="47">
        <v>1.6286439E-2</v>
      </c>
      <c r="W84" s="34">
        <v>1.4698567999999999E-5</v>
      </c>
      <c r="X84" s="30">
        <v>8.9659082000000001E-6</v>
      </c>
      <c r="Y84" s="14">
        <v>8.5990932999999992E-3</v>
      </c>
      <c r="Z84" s="15">
        <v>2.2291953999999999E-3</v>
      </c>
      <c r="AA84" s="39">
        <v>0.10857625999999999</v>
      </c>
      <c r="AB84" s="1">
        <v>3.5260599999999999E-5</v>
      </c>
      <c r="AC84" s="15">
        <v>4.2652682999999998E-4</v>
      </c>
      <c r="AD84" s="45">
        <f t="shared" si="3"/>
        <v>0.18088210269419999</v>
      </c>
    </row>
    <row r="85" spans="2:30" x14ac:dyDescent="0.35">
      <c r="B85" s="6" t="s">
        <v>60</v>
      </c>
      <c r="C85" s="29" t="s">
        <v>41</v>
      </c>
      <c r="D85" s="93">
        <v>0.26738369000000001</v>
      </c>
      <c r="E85" s="15">
        <v>3.6119055000000001E-3</v>
      </c>
      <c r="F85" s="14">
        <v>1.1460698E-2</v>
      </c>
      <c r="G85" s="47">
        <v>5.7303490999999998E-2</v>
      </c>
      <c r="H85" s="93">
        <v>1.1231036E-4</v>
      </c>
      <c r="I85" s="30">
        <v>8.2115978000000004E-5</v>
      </c>
      <c r="J85" s="14">
        <v>2.0022465E-2</v>
      </c>
      <c r="K85" s="15">
        <v>1.3035563E-2</v>
      </c>
      <c r="L85" s="39">
        <v>3.8202327000000001E-2</v>
      </c>
      <c r="M85">
        <v>1.8289981999999999E-4</v>
      </c>
      <c r="N85" s="15">
        <v>0.13538042</v>
      </c>
      <c r="O85" s="45">
        <f t="shared" si="2"/>
        <v>0.5467778856579999</v>
      </c>
      <c r="Q85" s="6" t="s">
        <v>60</v>
      </c>
      <c r="R85" s="29" t="s">
        <v>41</v>
      </c>
      <c r="S85" s="93">
        <v>0.26738369000000001</v>
      </c>
      <c r="T85" s="15">
        <v>3.6119055000000001E-3</v>
      </c>
      <c r="U85" s="14">
        <v>1.1460698E-2</v>
      </c>
      <c r="V85" s="47">
        <v>5.7303490999999998E-2</v>
      </c>
      <c r="W85" s="93">
        <v>1.1231036E-4</v>
      </c>
      <c r="X85" s="30">
        <v>8.2115978000000004E-5</v>
      </c>
      <c r="Y85" s="14">
        <v>2.0022465E-2</v>
      </c>
      <c r="Z85" s="15">
        <v>1.3035563E-2</v>
      </c>
      <c r="AA85" s="39">
        <v>0.38202327000000003</v>
      </c>
      <c r="AB85">
        <v>1.8289981999999999E-4</v>
      </c>
      <c r="AC85" s="15">
        <v>0.13538042</v>
      </c>
      <c r="AD85" s="45">
        <f t="shared" si="3"/>
        <v>0.890598828658</v>
      </c>
    </row>
    <row r="86" spans="2:30" x14ac:dyDescent="0.35">
      <c r="B86" s="7" t="s">
        <v>61</v>
      </c>
      <c r="C86" s="12" t="s">
        <v>41</v>
      </c>
      <c r="D86" s="35">
        <v>4.3009535000000003</v>
      </c>
      <c r="E86" s="32">
        <v>9.1661804999999992E-3</v>
      </c>
      <c r="F86" s="11">
        <v>2.9614290000000001E-2</v>
      </c>
      <c r="G86" s="48">
        <v>0.14807144999999999</v>
      </c>
      <c r="H86" s="35">
        <v>1.3274517999999999E-3</v>
      </c>
      <c r="I86" s="11">
        <v>9.6241179999999999E-4</v>
      </c>
      <c r="J86" s="11">
        <v>2.7723426</v>
      </c>
      <c r="K86" s="32">
        <v>0.19903522000000001</v>
      </c>
      <c r="L86" s="41">
        <v>9.8714301000000004E-2</v>
      </c>
      <c r="M86">
        <v>1.8329494000000001E-3</v>
      </c>
      <c r="N86" s="32">
        <v>3.2308874000000001E-2</v>
      </c>
      <c r="O86" s="45">
        <f t="shared" si="2"/>
        <v>7.5943292284999995</v>
      </c>
      <c r="Q86" s="7" t="s">
        <v>61</v>
      </c>
      <c r="R86" s="12" t="s">
        <v>41</v>
      </c>
      <c r="S86" s="35">
        <v>4.3009535000000003</v>
      </c>
      <c r="T86" s="32">
        <v>9.1661804999999992E-3</v>
      </c>
      <c r="U86" s="11">
        <v>2.9614290000000001E-2</v>
      </c>
      <c r="V86" s="48">
        <v>0.14807144999999999</v>
      </c>
      <c r="W86" s="35">
        <v>1.3274517999999999E-3</v>
      </c>
      <c r="X86" s="11">
        <v>9.6241179999999999E-4</v>
      </c>
      <c r="Y86" s="11">
        <v>2.7723426</v>
      </c>
      <c r="Z86" s="32">
        <v>0.19903522000000001</v>
      </c>
      <c r="AA86" s="41">
        <v>0.98714301000000004</v>
      </c>
      <c r="AB86">
        <v>1.8329494000000001E-3</v>
      </c>
      <c r="AC86" s="32">
        <v>3.2308874000000001E-2</v>
      </c>
      <c r="AD86" s="45">
        <f t="shared" si="3"/>
        <v>8.4827579375000006</v>
      </c>
    </row>
    <row r="90" spans="2:30" x14ac:dyDescent="0.35">
      <c r="B90" t="s">
        <v>2</v>
      </c>
      <c r="C90" t="s">
        <v>62</v>
      </c>
      <c r="L90"/>
      <c r="M90"/>
      <c r="Q90" t="s">
        <v>2</v>
      </c>
      <c r="R90" t="s">
        <v>62</v>
      </c>
      <c r="S90" s="159"/>
      <c r="T90" s="159"/>
      <c r="U90" s="159"/>
      <c r="V90" s="159"/>
      <c r="W90" s="159"/>
      <c r="X90" s="159"/>
      <c r="Y90" s="159"/>
      <c r="AB90" s="159"/>
    </row>
    <row r="91" spans="2:30" x14ac:dyDescent="0.35">
      <c r="B91" t="s">
        <v>3</v>
      </c>
      <c r="C91" t="s">
        <v>4</v>
      </c>
      <c r="J91" s="160" t="s">
        <v>75</v>
      </c>
      <c r="L91"/>
      <c r="M91"/>
      <c r="Q91" t="s">
        <v>3</v>
      </c>
      <c r="R91" t="s">
        <v>4</v>
      </c>
      <c r="S91" s="159"/>
      <c r="T91" s="159"/>
      <c r="U91" s="159"/>
      <c r="V91" s="159"/>
      <c r="W91" s="159"/>
      <c r="X91" s="159"/>
      <c r="Y91" s="160" t="s">
        <v>75</v>
      </c>
      <c r="AB91" s="159"/>
    </row>
    <row r="92" spans="2:30" x14ac:dyDescent="0.35">
      <c r="B92" t="s">
        <v>63</v>
      </c>
      <c r="C92" t="s">
        <v>77</v>
      </c>
      <c r="I92" s="16" t="s">
        <v>76</v>
      </c>
      <c r="J92" s="161" t="s">
        <v>0</v>
      </c>
      <c r="L92"/>
      <c r="M92"/>
      <c r="Q92" t="s">
        <v>63</v>
      </c>
      <c r="R92" t="s">
        <v>77</v>
      </c>
      <c r="S92" s="159"/>
      <c r="T92" s="159"/>
      <c r="U92" s="159"/>
      <c r="V92" s="159"/>
      <c r="W92" s="159"/>
      <c r="X92" s="16" t="s">
        <v>76</v>
      </c>
      <c r="Y92" s="161" t="s">
        <v>0</v>
      </c>
      <c r="AB92" s="159"/>
    </row>
    <row r="93" spans="2:30" x14ac:dyDescent="0.35">
      <c r="B93" t="s">
        <v>5</v>
      </c>
      <c r="C93" t="s">
        <v>6</v>
      </c>
      <c r="I93" s="16" t="s">
        <v>89</v>
      </c>
      <c r="J93" s="21">
        <v>60</v>
      </c>
      <c r="L93"/>
      <c r="M93"/>
      <c r="Q93" t="s">
        <v>5</v>
      </c>
      <c r="R93" t="s">
        <v>6</v>
      </c>
      <c r="S93" s="159"/>
      <c r="T93" s="159"/>
      <c r="U93" s="159"/>
      <c r="V93" s="159"/>
      <c r="W93" s="159"/>
      <c r="X93" s="16" t="s">
        <v>89</v>
      </c>
      <c r="Y93" s="21">
        <v>60</v>
      </c>
      <c r="AB93" s="159"/>
    </row>
    <row r="94" spans="2:30" x14ac:dyDescent="0.35">
      <c r="B94" t="s">
        <v>7</v>
      </c>
      <c r="C94" t="s">
        <v>8</v>
      </c>
      <c r="I94" s="16" t="s">
        <v>90</v>
      </c>
      <c r="J94" s="49">
        <v>200</v>
      </c>
      <c r="L94"/>
      <c r="M94"/>
      <c r="Q94" t="s">
        <v>7</v>
      </c>
      <c r="R94" t="s">
        <v>8</v>
      </c>
      <c r="S94" s="159"/>
      <c r="T94" s="159"/>
      <c r="U94" s="159"/>
      <c r="V94" s="159"/>
      <c r="W94" s="159"/>
      <c r="X94" s="16" t="s">
        <v>90</v>
      </c>
      <c r="Y94" s="49">
        <v>200</v>
      </c>
      <c r="AB94" s="159"/>
    </row>
    <row r="95" spans="2:30" x14ac:dyDescent="0.35">
      <c r="B95" t="s">
        <v>9</v>
      </c>
      <c r="C95" t="s">
        <v>10</v>
      </c>
      <c r="I95" s="16"/>
      <c r="J95" s="22" t="s">
        <v>74</v>
      </c>
      <c r="L95"/>
      <c r="M95"/>
      <c r="Q95" t="s">
        <v>9</v>
      </c>
      <c r="R95" t="s">
        <v>10</v>
      </c>
      <c r="S95" s="159"/>
      <c r="T95" s="159"/>
      <c r="U95" s="159"/>
      <c r="V95" s="159"/>
      <c r="W95" s="159"/>
      <c r="X95" s="16"/>
      <c r="Y95" s="22" t="s">
        <v>74</v>
      </c>
      <c r="AB95" s="159"/>
    </row>
    <row r="96" spans="2:30" x14ac:dyDescent="0.35">
      <c r="B96" t="s">
        <v>11</v>
      </c>
      <c r="C96" t="s">
        <v>12</v>
      </c>
      <c r="I96" s="16"/>
      <c r="J96" s="23" t="s">
        <v>74</v>
      </c>
      <c r="L96"/>
      <c r="M96"/>
      <c r="Q96" t="s">
        <v>11</v>
      </c>
      <c r="R96" t="s">
        <v>12</v>
      </c>
      <c r="S96" s="159"/>
      <c r="T96" s="159"/>
      <c r="U96" s="159"/>
      <c r="V96" s="159"/>
      <c r="W96" s="159"/>
      <c r="X96" s="16"/>
      <c r="Y96" s="23" t="s">
        <v>74</v>
      </c>
      <c r="AB96" s="159"/>
    </row>
    <row r="97" spans="2:33" x14ac:dyDescent="0.35">
      <c r="B97" t="s">
        <v>13</v>
      </c>
      <c r="C97" t="s">
        <v>12</v>
      </c>
      <c r="I97" s="16" t="s">
        <v>91</v>
      </c>
      <c r="J97" s="36">
        <v>50</v>
      </c>
      <c r="L97"/>
      <c r="M97"/>
      <c r="Q97" t="s">
        <v>13</v>
      </c>
      <c r="R97" t="s">
        <v>12</v>
      </c>
      <c r="S97" s="159"/>
      <c r="T97" s="159"/>
      <c r="U97" s="159"/>
      <c r="V97" s="159"/>
      <c r="W97" s="159"/>
      <c r="X97" s="16" t="s">
        <v>91</v>
      </c>
      <c r="Y97" s="36">
        <v>500</v>
      </c>
      <c r="AB97" s="159"/>
    </row>
    <row r="98" spans="2:33" x14ac:dyDescent="0.35">
      <c r="B98" t="s">
        <v>14</v>
      </c>
      <c r="C98" t="s">
        <v>15</v>
      </c>
      <c r="J98" s="24" t="s">
        <v>74</v>
      </c>
      <c r="L98"/>
      <c r="M98"/>
      <c r="Q98" t="s">
        <v>14</v>
      </c>
      <c r="R98" t="s">
        <v>15</v>
      </c>
      <c r="S98" s="159"/>
      <c r="T98" s="159"/>
      <c r="U98" s="159"/>
      <c r="V98" s="159"/>
      <c r="W98" s="159"/>
      <c r="X98" s="159"/>
      <c r="Y98" s="24" t="s">
        <v>74</v>
      </c>
      <c r="AB98" s="159"/>
    </row>
    <row r="99" spans="2:33" x14ac:dyDescent="0.35">
      <c r="B99" t="s">
        <v>16</v>
      </c>
      <c r="C99" t="s">
        <v>17</v>
      </c>
      <c r="L99"/>
      <c r="M99"/>
      <c r="Q99" t="s">
        <v>16</v>
      </c>
      <c r="R99" t="s">
        <v>17</v>
      </c>
      <c r="S99" s="159"/>
      <c r="T99" s="159"/>
      <c r="U99" s="159"/>
      <c r="V99" s="159"/>
      <c r="W99" s="159"/>
      <c r="X99" s="159"/>
      <c r="Y99" s="159"/>
      <c r="AB99" s="159"/>
    </row>
    <row r="100" spans="2:33" ht="51" customHeight="1" x14ac:dyDescent="0.35">
      <c r="B100" s="175" t="s">
        <v>78</v>
      </c>
      <c r="C100" s="176"/>
      <c r="D100" s="172" t="s">
        <v>86</v>
      </c>
      <c r="E100" s="172"/>
      <c r="F100" s="173" t="s">
        <v>72</v>
      </c>
      <c r="G100" s="174"/>
      <c r="H100" s="172" t="s">
        <v>88</v>
      </c>
      <c r="I100" s="172"/>
      <c r="J100" s="172"/>
      <c r="K100" s="172"/>
      <c r="L100" s="37" t="s">
        <v>85</v>
      </c>
      <c r="M100" s="172" t="s">
        <v>84</v>
      </c>
      <c r="N100" s="172"/>
      <c r="O100" s="43" t="s">
        <v>71</v>
      </c>
      <c r="Q100" s="175" t="s">
        <v>78</v>
      </c>
      <c r="R100" s="176"/>
      <c r="S100" s="172" t="s">
        <v>86</v>
      </c>
      <c r="T100" s="172"/>
      <c r="U100" s="173" t="s">
        <v>72</v>
      </c>
      <c r="V100" s="174"/>
      <c r="W100" s="172" t="s">
        <v>88</v>
      </c>
      <c r="X100" s="172"/>
      <c r="Y100" s="172"/>
      <c r="Z100" s="172"/>
      <c r="AA100" s="37" t="s">
        <v>85</v>
      </c>
      <c r="AB100" s="172" t="s">
        <v>84</v>
      </c>
      <c r="AC100" s="172"/>
      <c r="AD100" s="43" t="s">
        <v>71</v>
      </c>
    </row>
    <row r="101" spans="2:33" ht="110.15" customHeight="1" x14ac:dyDescent="0.35">
      <c r="B101" s="25" t="s">
        <v>15</v>
      </c>
      <c r="C101" s="26" t="s">
        <v>18</v>
      </c>
      <c r="D101" s="33" t="s">
        <v>65</v>
      </c>
      <c r="E101" s="28" t="s">
        <v>79</v>
      </c>
      <c r="F101" s="27" t="s">
        <v>80</v>
      </c>
      <c r="G101" s="46" t="s">
        <v>87</v>
      </c>
      <c r="H101" s="33" t="s">
        <v>67</v>
      </c>
      <c r="I101" s="27" t="s">
        <v>68</v>
      </c>
      <c r="J101" s="27" t="s">
        <v>69</v>
      </c>
      <c r="K101" s="28" t="s">
        <v>70</v>
      </c>
      <c r="L101" s="38" t="s">
        <v>81</v>
      </c>
      <c r="M101" s="33" t="s">
        <v>82</v>
      </c>
      <c r="N101" s="28" t="s">
        <v>83</v>
      </c>
      <c r="O101" s="44" t="s">
        <v>64</v>
      </c>
      <c r="Q101" s="25" t="s">
        <v>15</v>
      </c>
      <c r="R101" s="26" t="s">
        <v>18</v>
      </c>
      <c r="S101" s="33" t="s">
        <v>65</v>
      </c>
      <c r="T101" s="28" t="s">
        <v>79</v>
      </c>
      <c r="U101" s="27" t="s">
        <v>80</v>
      </c>
      <c r="V101" s="46" t="s">
        <v>87</v>
      </c>
      <c r="W101" s="33" t="s">
        <v>67</v>
      </c>
      <c r="X101" s="27" t="s">
        <v>68</v>
      </c>
      <c r="Y101" s="27" t="s">
        <v>69</v>
      </c>
      <c r="Z101" s="28" t="s">
        <v>70</v>
      </c>
      <c r="AA101" s="38" t="s">
        <v>81</v>
      </c>
      <c r="AB101" s="33" t="s">
        <v>82</v>
      </c>
      <c r="AC101" s="28" t="s">
        <v>83</v>
      </c>
      <c r="AD101" s="44" t="s">
        <v>64</v>
      </c>
      <c r="AG101" s="2"/>
    </row>
    <row r="102" spans="2:33" x14ac:dyDescent="0.35">
      <c r="B102" s="6" t="s">
        <v>19</v>
      </c>
      <c r="C102" s="29" t="s">
        <v>20</v>
      </c>
      <c r="D102" s="93">
        <v>0.33398129999999998</v>
      </c>
      <c r="E102" s="15">
        <v>3.3340605E-3</v>
      </c>
      <c r="F102" s="14">
        <v>3.5740170000000001E-3</v>
      </c>
      <c r="G102" s="47">
        <v>3.5740170000000002E-2</v>
      </c>
      <c r="H102" s="34">
        <v>4.2595305999999998E-5</v>
      </c>
      <c r="I102" s="30">
        <v>1.6024660999999999E-5</v>
      </c>
      <c r="J102" s="14">
        <v>1.0120832E-2</v>
      </c>
      <c r="K102" s="15">
        <v>1.3793788E-2</v>
      </c>
      <c r="L102" s="39">
        <v>1.1913389999999999E-2</v>
      </c>
      <c r="M102" s="2">
        <v>1.082476E-4</v>
      </c>
      <c r="N102" s="15">
        <v>4.2770213000000001E-2</v>
      </c>
      <c r="O102" s="45">
        <f>SUM(D102:N102)</f>
        <v>0.45539463806699998</v>
      </c>
      <c r="Q102" s="6" t="s">
        <v>19</v>
      </c>
      <c r="R102" s="29" t="s">
        <v>20</v>
      </c>
      <c r="S102" s="93">
        <v>0.33398129999999998</v>
      </c>
      <c r="T102" s="15">
        <v>3.3340605E-3</v>
      </c>
      <c r="U102" s="14">
        <v>3.5740170000000001E-3</v>
      </c>
      <c r="V102" s="47">
        <v>3.5740170000000002E-2</v>
      </c>
      <c r="W102" s="34">
        <v>4.2595305999999998E-5</v>
      </c>
      <c r="X102" s="30">
        <v>1.6024660999999999E-5</v>
      </c>
      <c r="Y102" s="14">
        <v>1.0120832E-2</v>
      </c>
      <c r="Z102" s="15">
        <v>1.3793788E-2</v>
      </c>
      <c r="AA102" s="39">
        <v>0.1191339</v>
      </c>
      <c r="AB102" s="2">
        <v>1.082476E-4</v>
      </c>
      <c r="AC102" s="15">
        <v>4.2770213000000001E-2</v>
      </c>
      <c r="AD102" s="45">
        <f>SUM(S102:AC102)</f>
        <v>0.56261514806700008</v>
      </c>
    </row>
    <row r="103" spans="2:33" x14ac:dyDescent="0.35">
      <c r="B103" s="6" t="s">
        <v>21</v>
      </c>
      <c r="C103" s="29" t="s">
        <v>22</v>
      </c>
      <c r="D103" s="34">
        <v>1.1359739E-8</v>
      </c>
      <c r="E103" s="31">
        <v>3.9635328000000001E-10</v>
      </c>
      <c r="F103" s="30">
        <v>8.2061525999999998E-10</v>
      </c>
      <c r="G103" s="47">
        <v>8.2061525999999998E-9</v>
      </c>
      <c r="H103" s="34">
        <v>2.4092251999999999E-12</v>
      </c>
      <c r="I103" s="30">
        <v>1.0375887999999999E-12</v>
      </c>
      <c r="J103" s="30">
        <v>5.3401182999999998E-10</v>
      </c>
      <c r="K103" s="31">
        <v>1.9101880999999998E-9</v>
      </c>
      <c r="L103" s="40">
        <v>2.7353841999999998E-9</v>
      </c>
      <c r="M103" s="1">
        <v>9.7020737999999994E-12</v>
      </c>
      <c r="N103" s="31">
        <v>3.7559526E-10</v>
      </c>
      <c r="O103" s="45">
        <f t="shared" ref="O103:O129" si="4">SUM(D103:N103)</f>
        <v>2.6351188417800003E-8</v>
      </c>
      <c r="Q103" s="6" t="s">
        <v>21</v>
      </c>
      <c r="R103" s="29" t="s">
        <v>22</v>
      </c>
      <c r="S103" s="34">
        <v>1.1359739E-8</v>
      </c>
      <c r="T103" s="31">
        <v>3.9635328000000001E-10</v>
      </c>
      <c r="U103" s="30">
        <v>8.2061525999999998E-10</v>
      </c>
      <c r="V103" s="47">
        <v>8.2061525999999998E-9</v>
      </c>
      <c r="W103" s="34">
        <v>2.4092251999999999E-12</v>
      </c>
      <c r="X103" s="30">
        <v>1.0375887999999999E-12</v>
      </c>
      <c r="Y103" s="30">
        <v>5.3401182999999998E-10</v>
      </c>
      <c r="Z103" s="31">
        <v>1.9101880999999998E-9</v>
      </c>
      <c r="AA103" s="40">
        <v>2.7353842000000001E-8</v>
      </c>
      <c r="AB103" s="1">
        <v>9.7020737999999994E-12</v>
      </c>
      <c r="AC103" s="31">
        <v>3.7559526E-10</v>
      </c>
      <c r="AD103" s="45">
        <f t="shared" ref="AD103:AD129" si="5">SUM(S103:AC103)</f>
        <v>5.0969646217800003E-8</v>
      </c>
    </row>
    <row r="104" spans="2:33" x14ac:dyDescent="0.35">
      <c r="B104" s="6" t="s">
        <v>23</v>
      </c>
      <c r="C104" s="29" t="s">
        <v>24</v>
      </c>
      <c r="D104" s="93">
        <v>6.9822050999999996E-3</v>
      </c>
      <c r="E104" s="15">
        <v>6.2649907000000003E-4</v>
      </c>
      <c r="F104" s="14">
        <v>2.8462423999999999E-4</v>
      </c>
      <c r="G104" s="47">
        <v>2.8462423999999998E-3</v>
      </c>
      <c r="H104" s="34">
        <v>2.4309652000000001E-6</v>
      </c>
      <c r="I104" s="30">
        <v>1.0992607E-6</v>
      </c>
      <c r="J104" s="14">
        <v>6.1394073999999996E-4</v>
      </c>
      <c r="K104" s="15">
        <v>1.5694012000000001E-3</v>
      </c>
      <c r="L104" s="39">
        <v>9.4874745000000005E-4</v>
      </c>
      <c r="M104" s="1">
        <v>3.6221072999999997E-5</v>
      </c>
      <c r="N104" s="15">
        <v>1.6987910000000001E-3</v>
      </c>
      <c r="O104" s="45">
        <f t="shared" si="4"/>
        <v>1.56102024989E-2</v>
      </c>
      <c r="Q104" s="6" t="s">
        <v>23</v>
      </c>
      <c r="R104" s="29" t="s">
        <v>24</v>
      </c>
      <c r="S104" s="93">
        <v>6.9822050999999996E-3</v>
      </c>
      <c r="T104" s="15">
        <v>6.2649907000000003E-4</v>
      </c>
      <c r="U104" s="14">
        <v>2.8462423999999999E-4</v>
      </c>
      <c r="V104" s="47">
        <v>2.8462423999999998E-3</v>
      </c>
      <c r="W104" s="34">
        <v>2.4309652000000001E-6</v>
      </c>
      <c r="X104" s="30">
        <v>1.0992607E-6</v>
      </c>
      <c r="Y104" s="14">
        <v>6.1394073999999996E-4</v>
      </c>
      <c r="Z104" s="15">
        <v>1.5694012000000001E-3</v>
      </c>
      <c r="AA104" s="39">
        <v>9.4874745000000007E-3</v>
      </c>
      <c r="AB104" s="1">
        <v>3.6221072999999997E-5</v>
      </c>
      <c r="AC104" s="15">
        <v>1.6987910000000001E-3</v>
      </c>
      <c r="AD104" s="45">
        <f t="shared" si="5"/>
        <v>2.4148929548900001E-2</v>
      </c>
    </row>
    <row r="105" spans="2:33" x14ac:dyDescent="0.35">
      <c r="B105" s="6" t="s">
        <v>25</v>
      </c>
      <c r="C105" s="29" t="s">
        <v>26</v>
      </c>
      <c r="D105" s="93">
        <v>7.9700715000000002E-4</v>
      </c>
      <c r="E105" s="31">
        <v>2.354279E-5</v>
      </c>
      <c r="F105" s="30">
        <v>2.2766777000000001E-5</v>
      </c>
      <c r="G105" s="47">
        <v>2.2766776999999999E-4</v>
      </c>
      <c r="H105" s="34">
        <v>1.6031480000000001E-7</v>
      </c>
      <c r="I105" s="30">
        <v>7.2081109999999997E-8</v>
      </c>
      <c r="J105" s="30">
        <v>3.8187986999999999E-5</v>
      </c>
      <c r="K105" s="31">
        <v>2.9267931E-5</v>
      </c>
      <c r="L105" s="40">
        <v>7.5889258000000004E-5</v>
      </c>
      <c r="M105" s="1">
        <v>3.3508429E-7</v>
      </c>
      <c r="N105" s="31">
        <v>5.9273868000000001E-5</v>
      </c>
      <c r="O105" s="45">
        <f t="shared" si="4"/>
        <v>1.2741710112000003E-3</v>
      </c>
      <c r="Q105" s="6" t="s">
        <v>25</v>
      </c>
      <c r="R105" s="29" t="s">
        <v>26</v>
      </c>
      <c r="S105" s="93">
        <v>7.9700715000000002E-4</v>
      </c>
      <c r="T105" s="31">
        <v>2.354279E-5</v>
      </c>
      <c r="U105" s="30">
        <v>2.2766777000000001E-5</v>
      </c>
      <c r="V105" s="47">
        <v>2.2766776999999999E-4</v>
      </c>
      <c r="W105" s="34">
        <v>1.6031480000000001E-7</v>
      </c>
      <c r="X105" s="30">
        <v>7.2081109999999997E-8</v>
      </c>
      <c r="Y105" s="30">
        <v>3.8187986999999999E-5</v>
      </c>
      <c r="Z105" s="31">
        <v>2.9267931E-5</v>
      </c>
      <c r="AA105" s="40">
        <v>7.5889258000000001E-4</v>
      </c>
      <c r="AB105" s="1">
        <v>3.3508429E-7</v>
      </c>
      <c r="AC105" s="31">
        <v>5.9273868000000001E-5</v>
      </c>
      <c r="AD105" s="45">
        <f t="shared" si="5"/>
        <v>1.9571743332E-3</v>
      </c>
    </row>
    <row r="106" spans="2:33" x14ac:dyDescent="0.35">
      <c r="B106" s="6" t="s">
        <v>27</v>
      </c>
      <c r="C106" s="29" t="s">
        <v>28</v>
      </c>
      <c r="D106" s="34">
        <v>6.9127839000000002E-9</v>
      </c>
      <c r="E106" s="31">
        <v>3.5762368000000001E-10</v>
      </c>
      <c r="F106" s="30">
        <v>3.2324118E-10</v>
      </c>
      <c r="G106" s="47">
        <v>3.2324118000000002E-9</v>
      </c>
      <c r="H106" s="34">
        <v>3.3985428000000002E-12</v>
      </c>
      <c r="I106" s="30">
        <v>1.4235873999999999E-12</v>
      </c>
      <c r="J106" s="30">
        <v>2.4731591999999999E-9</v>
      </c>
      <c r="K106" s="31">
        <v>2.4488918999999998E-10</v>
      </c>
      <c r="L106" s="40">
        <v>1.0774706E-9</v>
      </c>
      <c r="M106" s="1">
        <v>5.5408527999999998E-12</v>
      </c>
      <c r="N106" s="31">
        <v>8.6156633000000004E-10</v>
      </c>
      <c r="O106" s="45">
        <f t="shared" si="4"/>
        <v>1.5493508863E-8</v>
      </c>
      <c r="Q106" s="6" t="s">
        <v>27</v>
      </c>
      <c r="R106" s="29" t="s">
        <v>28</v>
      </c>
      <c r="S106" s="34">
        <v>6.9127839000000002E-9</v>
      </c>
      <c r="T106" s="31">
        <v>3.5762368000000001E-10</v>
      </c>
      <c r="U106" s="30">
        <v>3.2324118E-10</v>
      </c>
      <c r="V106" s="47">
        <v>3.2324118000000002E-9</v>
      </c>
      <c r="W106" s="34">
        <v>3.3985428000000002E-12</v>
      </c>
      <c r="X106" s="30">
        <v>1.4235873999999999E-12</v>
      </c>
      <c r="Y106" s="30">
        <v>2.4731591999999999E-9</v>
      </c>
      <c r="Z106" s="31">
        <v>2.4488918999999998E-10</v>
      </c>
      <c r="AA106" s="40">
        <v>1.0774705999999999E-8</v>
      </c>
      <c r="AB106" s="1">
        <v>5.5408527999999998E-12</v>
      </c>
      <c r="AC106" s="31">
        <v>8.6156633000000004E-10</v>
      </c>
      <c r="AD106" s="45">
        <f t="shared" si="5"/>
        <v>2.5190744262999999E-8</v>
      </c>
    </row>
    <row r="107" spans="2:33" x14ac:dyDescent="0.35">
      <c r="B107" s="6" t="s">
        <v>29</v>
      </c>
      <c r="C107" s="29" t="s">
        <v>30</v>
      </c>
      <c r="D107" s="34">
        <v>2.5576923E-9</v>
      </c>
      <c r="E107" s="31">
        <v>1.2252338999999999E-11</v>
      </c>
      <c r="F107" s="30">
        <v>5.2233551999999999E-11</v>
      </c>
      <c r="G107" s="47">
        <v>5.2233551999999998E-10</v>
      </c>
      <c r="H107" s="34">
        <v>3.3751856000000002E-12</v>
      </c>
      <c r="I107" s="30">
        <v>1.9401517000000001E-12</v>
      </c>
      <c r="J107" s="30">
        <v>2.0762220000000001E-10</v>
      </c>
      <c r="K107" s="31">
        <v>7.8645494000000004E-11</v>
      </c>
      <c r="L107" s="40">
        <v>1.7411184000000001E-10</v>
      </c>
      <c r="M107" s="1">
        <v>6.2724182999999999E-12</v>
      </c>
      <c r="N107" s="31">
        <v>6.3792065000000003E-11</v>
      </c>
      <c r="O107" s="45">
        <f t="shared" si="4"/>
        <v>3.6802730656000001E-9</v>
      </c>
      <c r="Q107" s="6" t="s">
        <v>29</v>
      </c>
      <c r="R107" s="29" t="s">
        <v>30</v>
      </c>
      <c r="S107" s="34">
        <v>2.5576923E-9</v>
      </c>
      <c r="T107" s="31">
        <v>1.2252338999999999E-11</v>
      </c>
      <c r="U107" s="30">
        <v>5.2233551999999999E-11</v>
      </c>
      <c r="V107" s="47">
        <v>5.2233551999999998E-10</v>
      </c>
      <c r="W107" s="34">
        <v>3.3751856000000002E-12</v>
      </c>
      <c r="X107" s="30">
        <v>1.9401517000000001E-12</v>
      </c>
      <c r="Y107" s="30">
        <v>2.0762220000000001E-10</v>
      </c>
      <c r="Z107" s="31">
        <v>7.8645494000000004E-11</v>
      </c>
      <c r="AA107" s="40">
        <v>1.7411184E-9</v>
      </c>
      <c r="AB107" s="1">
        <v>6.2724182999999999E-12</v>
      </c>
      <c r="AC107" s="31">
        <v>6.3792065000000003E-11</v>
      </c>
      <c r="AD107" s="45">
        <f t="shared" si="5"/>
        <v>5.2472796256000004E-9</v>
      </c>
    </row>
    <row r="108" spans="2:33" x14ac:dyDescent="0.35">
      <c r="B108" s="6" t="s">
        <v>31</v>
      </c>
      <c r="C108" s="29" t="s">
        <v>30</v>
      </c>
      <c r="D108" s="34">
        <v>6.6537799E-11</v>
      </c>
      <c r="E108" s="31">
        <v>2.1325315E-13</v>
      </c>
      <c r="F108" s="30">
        <v>1.4280851E-12</v>
      </c>
      <c r="G108" s="47">
        <v>1.4280851E-11</v>
      </c>
      <c r="H108" s="34">
        <v>2.5824021000000002E-13</v>
      </c>
      <c r="I108" s="30">
        <v>1.0341015999999999E-13</v>
      </c>
      <c r="J108" s="30">
        <v>1.9469501999999999E-11</v>
      </c>
      <c r="K108" s="31">
        <v>2.7830138E-12</v>
      </c>
      <c r="L108" s="40">
        <v>4.7602836999999997E-12</v>
      </c>
      <c r="M108" s="1">
        <v>2.4736513999999998E-13</v>
      </c>
      <c r="N108" s="31">
        <v>3.7175461999999999E-12</v>
      </c>
      <c r="O108" s="45">
        <f t="shared" si="4"/>
        <v>1.1379934946E-10</v>
      </c>
      <c r="Q108" s="6" t="s">
        <v>31</v>
      </c>
      <c r="R108" s="29" t="s">
        <v>30</v>
      </c>
      <c r="S108" s="34">
        <v>6.6537799E-11</v>
      </c>
      <c r="T108" s="31">
        <v>2.1325315E-13</v>
      </c>
      <c r="U108" s="30">
        <v>1.4280851E-12</v>
      </c>
      <c r="V108" s="47">
        <v>1.4280851E-11</v>
      </c>
      <c r="W108" s="34">
        <v>2.5824021000000002E-13</v>
      </c>
      <c r="X108" s="30">
        <v>1.0341015999999999E-13</v>
      </c>
      <c r="Y108" s="30">
        <v>1.9469501999999999E-11</v>
      </c>
      <c r="Z108" s="31">
        <v>2.7830138E-12</v>
      </c>
      <c r="AA108" s="40">
        <v>4.7602836999999999E-11</v>
      </c>
      <c r="AB108" s="1">
        <v>2.4736513999999998E-13</v>
      </c>
      <c r="AC108" s="31">
        <v>3.7175461999999999E-12</v>
      </c>
      <c r="AD108" s="45">
        <f t="shared" si="5"/>
        <v>1.5664190275999999E-10</v>
      </c>
    </row>
    <row r="109" spans="2:33" x14ac:dyDescent="0.35">
      <c r="B109" s="6" t="s">
        <v>32</v>
      </c>
      <c r="C109" s="29" t="s">
        <v>33</v>
      </c>
      <c r="D109" s="93">
        <v>9.9382337000000005E-4</v>
      </c>
      <c r="E109" s="31">
        <v>3.2003627E-5</v>
      </c>
      <c r="F109" s="30">
        <v>2.0254449000000001E-5</v>
      </c>
      <c r="G109" s="47">
        <v>2.0254449E-4</v>
      </c>
      <c r="H109" s="34">
        <v>1.8797558E-7</v>
      </c>
      <c r="I109" s="30">
        <v>1.2613346999999999E-7</v>
      </c>
      <c r="J109" s="30">
        <v>3.8823384000000001E-5</v>
      </c>
      <c r="K109" s="31">
        <v>6.3975181000000005E-5</v>
      </c>
      <c r="L109" s="40">
        <v>6.7514831000000004E-5</v>
      </c>
      <c r="M109" s="1">
        <v>5.9697489999999997E-7</v>
      </c>
      <c r="N109" s="15">
        <v>1.0722223E-4</v>
      </c>
      <c r="O109" s="45">
        <f t="shared" si="4"/>
        <v>1.5270726459500005E-3</v>
      </c>
      <c r="Q109" s="6" t="s">
        <v>32</v>
      </c>
      <c r="R109" s="29" t="s">
        <v>33</v>
      </c>
      <c r="S109" s="93">
        <v>9.9382337000000005E-4</v>
      </c>
      <c r="T109" s="31">
        <v>3.2003627E-5</v>
      </c>
      <c r="U109" s="30">
        <v>2.0254449000000001E-5</v>
      </c>
      <c r="V109" s="47">
        <v>2.0254449E-4</v>
      </c>
      <c r="W109" s="34">
        <v>1.8797558E-7</v>
      </c>
      <c r="X109" s="30">
        <v>1.2613346999999999E-7</v>
      </c>
      <c r="Y109" s="30">
        <v>3.8823384000000001E-5</v>
      </c>
      <c r="Z109" s="31">
        <v>6.3975181000000005E-5</v>
      </c>
      <c r="AA109" s="40">
        <v>6.7514831000000004E-4</v>
      </c>
      <c r="AB109" s="1">
        <v>5.9697489999999997E-7</v>
      </c>
      <c r="AC109" s="15">
        <v>1.0722223E-4</v>
      </c>
      <c r="AD109" s="45">
        <f t="shared" si="5"/>
        <v>2.1347061249500005E-3</v>
      </c>
    </row>
    <row r="110" spans="2:33" x14ac:dyDescent="0.35">
      <c r="B110" s="6" t="s">
        <v>34</v>
      </c>
      <c r="C110" s="29" t="s">
        <v>35</v>
      </c>
      <c r="D110" s="34">
        <v>4.2067563000000002E-5</v>
      </c>
      <c r="E110" s="31">
        <v>7.4652852999999997E-10</v>
      </c>
      <c r="F110" s="30">
        <v>2.6805973000000001E-7</v>
      </c>
      <c r="G110" s="47">
        <v>2.6805973000000002E-6</v>
      </c>
      <c r="H110" s="34">
        <v>2.3208294E-8</v>
      </c>
      <c r="I110" s="30">
        <v>1.4476225000000001E-8</v>
      </c>
      <c r="J110" s="30">
        <v>2.3646230000000002E-6</v>
      </c>
      <c r="K110" s="31">
        <v>3.5699806000000001E-6</v>
      </c>
      <c r="L110" s="40">
        <v>8.9353244000000004E-7</v>
      </c>
      <c r="M110" s="1">
        <v>7.5658033000000002E-8</v>
      </c>
      <c r="N110" s="31">
        <v>2.0209537000000001E-9</v>
      </c>
      <c r="O110" s="45">
        <f t="shared" si="4"/>
        <v>5.1960466104229998E-5</v>
      </c>
      <c r="Q110" s="6" t="s">
        <v>34</v>
      </c>
      <c r="R110" s="29" t="s">
        <v>35</v>
      </c>
      <c r="S110" s="34">
        <v>4.2067563000000002E-5</v>
      </c>
      <c r="T110" s="31">
        <v>7.4652852999999997E-10</v>
      </c>
      <c r="U110" s="30">
        <v>2.6805973000000001E-7</v>
      </c>
      <c r="V110" s="47">
        <v>2.6805973000000002E-6</v>
      </c>
      <c r="W110" s="34">
        <v>2.3208294E-8</v>
      </c>
      <c r="X110" s="30">
        <v>1.4476225000000001E-8</v>
      </c>
      <c r="Y110" s="30">
        <v>2.3646230000000002E-6</v>
      </c>
      <c r="Z110" s="31">
        <v>3.5699806000000001E-6</v>
      </c>
      <c r="AA110" s="40">
        <v>8.9353243999999994E-6</v>
      </c>
      <c r="AB110" s="1">
        <v>7.5658033000000002E-8</v>
      </c>
      <c r="AC110" s="31">
        <v>2.0209537000000001E-9</v>
      </c>
      <c r="AD110" s="45">
        <f t="shared" si="5"/>
        <v>6.0002258064229998E-5</v>
      </c>
    </row>
    <row r="111" spans="2:33" x14ac:dyDescent="0.35">
      <c r="B111" s="6" t="s">
        <v>36</v>
      </c>
      <c r="C111" s="29" t="s">
        <v>37</v>
      </c>
      <c r="D111" s="93">
        <v>2.8387327999999999E-4</v>
      </c>
      <c r="E111" s="31">
        <v>8.0008942000000001E-6</v>
      </c>
      <c r="F111" s="30">
        <v>7.3076242999999998E-6</v>
      </c>
      <c r="G111" s="47">
        <v>7.3076242999999994E-5</v>
      </c>
      <c r="H111" s="34">
        <v>4.2541116999999998E-8</v>
      </c>
      <c r="I111" s="30">
        <v>1.9611651999999999E-8</v>
      </c>
      <c r="J111" s="30">
        <v>1.7324953999999998E-5</v>
      </c>
      <c r="K111" s="31">
        <v>1.0023938E-5</v>
      </c>
      <c r="L111" s="40">
        <v>2.4358747999999999E-5</v>
      </c>
      <c r="M111" s="1">
        <v>1.1590443E-7</v>
      </c>
      <c r="N111" s="31">
        <v>1.9031412000000002E-5</v>
      </c>
      <c r="O111" s="45">
        <f t="shared" si="4"/>
        <v>4.4317515069900002E-4</v>
      </c>
      <c r="Q111" s="6" t="s">
        <v>36</v>
      </c>
      <c r="R111" s="29" t="s">
        <v>37</v>
      </c>
      <c r="S111" s="93">
        <v>2.8387327999999999E-4</v>
      </c>
      <c r="T111" s="31">
        <v>8.0008942000000001E-6</v>
      </c>
      <c r="U111" s="30">
        <v>7.3076242999999998E-6</v>
      </c>
      <c r="V111" s="47">
        <v>7.3076242999999994E-5</v>
      </c>
      <c r="W111" s="34">
        <v>4.2541116999999998E-8</v>
      </c>
      <c r="X111" s="30">
        <v>1.9611651999999999E-8</v>
      </c>
      <c r="Y111" s="30">
        <v>1.7324953999999998E-5</v>
      </c>
      <c r="Z111" s="31">
        <v>1.0023938E-5</v>
      </c>
      <c r="AA111" s="40">
        <v>2.4358748E-4</v>
      </c>
      <c r="AB111" s="1">
        <v>1.1590443E-7</v>
      </c>
      <c r="AC111" s="31">
        <v>1.9031412000000002E-5</v>
      </c>
      <c r="AD111" s="45">
        <f t="shared" si="5"/>
        <v>6.6240388269900004E-4</v>
      </c>
    </row>
    <row r="112" spans="2:33" x14ac:dyDescent="0.35">
      <c r="B112" s="6" t="s">
        <v>38</v>
      </c>
      <c r="C112" s="29" t="s">
        <v>39</v>
      </c>
      <c r="D112" s="93">
        <v>3.2106400999999999E-3</v>
      </c>
      <c r="E112" s="31">
        <v>8.7537596000000003E-5</v>
      </c>
      <c r="F112" s="30">
        <v>7.9874699E-5</v>
      </c>
      <c r="G112" s="47">
        <v>7.9874698999999997E-4</v>
      </c>
      <c r="H112" s="34">
        <v>4.1634333999999997E-7</v>
      </c>
      <c r="I112" s="30">
        <v>2.0500822000000001E-7</v>
      </c>
      <c r="J112" s="14">
        <v>1.1212992000000001E-4</v>
      </c>
      <c r="K112" s="15">
        <v>1.1033056999999999E-4</v>
      </c>
      <c r="L112" s="39">
        <v>2.6624899999999998E-4</v>
      </c>
      <c r="M112" s="1">
        <v>1.0864927000000001E-6</v>
      </c>
      <c r="N112" s="15">
        <v>2.0919101E-4</v>
      </c>
      <c r="O112" s="45">
        <f t="shared" si="4"/>
        <v>4.8764077292599989E-3</v>
      </c>
      <c r="Q112" s="6" t="s">
        <v>38</v>
      </c>
      <c r="R112" s="29" t="s">
        <v>39</v>
      </c>
      <c r="S112" s="93">
        <v>3.2106400999999999E-3</v>
      </c>
      <c r="T112" s="31">
        <v>8.7537596000000003E-5</v>
      </c>
      <c r="U112" s="30">
        <v>7.9874699E-5</v>
      </c>
      <c r="V112" s="47">
        <v>7.9874698999999997E-4</v>
      </c>
      <c r="W112" s="34">
        <v>4.1634333999999997E-7</v>
      </c>
      <c r="X112" s="30">
        <v>2.0500822000000001E-7</v>
      </c>
      <c r="Y112" s="14">
        <v>1.1212992000000001E-4</v>
      </c>
      <c r="Z112" s="15">
        <v>1.1033056999999999E-4</v>
      </c>
      <c r="AA112" s="39">
        <v>2.66249E-3</v>
      </c>
      <c r="AB112" s="1">
        <v>1.0864927000000001E-6</v>
      </c>
      <c r="AC112" s="15">
        <v>2.0919101E-4</v>
      </c>
      <c r="AD112" s="45">
        <f t="shared" si="5"/>
        <v>7.2726487292599992E-3</v>
      </c>
    </row>
    <row r="113" spans="2:30" x14ac:dyDescent="0.35">
      <c r="B113" s="6" t="s">
        <v>40</v>
      </c>
      <c r="C113" s="29" t="s">
        <v>41</v>
      </c>
      <c r="D113" s="93">
        <v>4.6096867000000001</v>
      </c>
      <c r="E113" s="15">
        <v>1.2876947999999999E-2</v>
      </c>
      <c r="F113" s="14">
        <v>4.4332275999999997E-2</v>
      </c>
      <c r="G113" s="47">
        <v>0.44332275999999998</v>
      </c>
      <c r="H113" s="93">
        <v>1.4544607000000001E-3</v>
      </c>
      <c r="I113" s="14">
        <v>1.0534937E-3</v>
      </c>
      <c r="J113" s="14">
        <v>2.8009640999999998</v>
      </c>
      <c r="K113" s="15">
        <v>0.21429998</v>
      </c>
      <c r="L113" s="39">
        <v>0.14777425</v>
      </c>
      <c r="M113">
        <v>2.0511098E-3</v>
      </c>
      <c r="N113" s="15">
        <v>0.16811582</v>
      </c>
      <c r="O113" s="45">
        <f t="shared" si="4"/>
        <v>8.4459318981999996</v>
      </c>
      <c r="Q113" s="6" t="s">
        <v>40</v>
      </c>
      <c r="R113" s="29" t="s">
        <v>41</v>
      </c>
      <c r="S113" s="93">
        <v>4.6096867000000001</v>
      </c>
      <c r="T113" s="15">
        <v>1.2876947999999999E-2</v>
      </c>
      <c r="U113" s="14">
        <v>4.4332275999999997E-2</v>
      </c>
      <c r="V113" s="47">
        <v>0.44332275999999998</v>
      </c>
      <c r="W113" s="93">
        <v>1.4544607000000001E-3</v>
      </c>
      <c r="X113" s="14">
        <v>1.0534937E-3</v>
      </c>
      <c r="Y113" s="14">
        <v>2.8009640999999998</v>
      </c>
      <c r="Z113" s="15">
        <v>0.21429998</v>
      </c>
      <c r="AA113" s="39">
        <v>1.4777425</v>
      </c>
      <c r="AB113">
        <v>2.0511098E-3</v>
      </c>
      <c r="AC113" s="15">
        <v>0.16811582</v>
      </c>
      <c r="AD113" s="45">
        <f t="shared" si="5"/>
        <v>9.7759001481999999</v>
      </c>
    </row>
    <row r="114" spans="2:30" x14ac:dyDescent="0.35">
      <c r="B114" s="6" t="s">
        <v>42</v>
      </c>
      <c r="C114" s="29" t="s">
        <v>43</v>
      </c>
      <c r="D114" s="93">
        <v>1.0299571000000001</v>
      </c>
      <c r="E114" s="15">
        <v>0</v>
      </c>
      <c r="F114" s="14">
        <v>6.2854249000000001E-2</v>
      </c>
      <c r="G114" s="47">
        <v>0.62854248999999995</v>
      </c>
      <c r="H114" s="93">
        <v>1.1211425000000001E-3</v>
      </c>
      <c r="I114" s="14">
        <v>6.7606936999999999E-4</v>
      </c>
      <c r="J114" s="14">
        <v>1.5399006</v>
      </c>
      <c r="K114" s="15">
        <v>0.34034374000000001</v>
      </c>
      <c r="L114" s="39">
        <v>0.20951416</v>
      </c>
      <c r="M114">
        <v>1.6974492E-3</v>
      </c>
      <c r="N114" s="15">
        <v>3.2730951999999998E-3</v>
      </c>
      <c r="O114" s="45">
        <f t="shared" si="4"/>
        <v>3.8178800952699992</v>
      </c>
      <c r="Q114" s="6" t="s">
        <v>42</v>
      </c>
      <c r="R114" s="29" t="s">
        <v>43</v>
      </c>
      <c r="S114" s="93">
        <v>1.0299571000000001</v>
      </c>
      <c r="T114" s="15">
        <v>0</v>
      </c>
      <c r="U114" s="14">
        <v>6.2854249000000001E-2</v>
      </c>
      <c r="V114" s="47">
        <v>0.62854248999999995</v>
      </c>
      <c r="W114" s="93">
        <v>1.1211425000000001E-3</v>
      </c>
      <c r="X114" s="14">
        <v>6.7606936999999999E-4</v>
      </c>
      <c r="Y114" s="14">
        <v>1.5399006</v>
      </c>
      <c r="Z114" s="15">
        <v>0.34034374000000001</v>
      </c>
      <c r="AA114" s="39">
        <v>2.0951415999999998</v>
      </c>
      <c r="AB114">
        <v>1.6974492E-3</v>
      </c>
      <c r="AC114" s="15">
        <v>3.2730951999999998E-3</v>
      </c>
      <c r="AD114" s="45">
        <f t="shared" si="5"/>
        <v>5.7035075352699991</v>
      </c>
    </row>
    <row r="115" spans="2:30" x14ac:dyDescent="0.35">
      <c r="B115" s="6" t="s">
        <v>44</v>
      </c>
      <c r="C115" s="29" t="s">
        <v>45</v>
      </c>
      <c r="D115" s="93">
        <v>1.5588912999999999E-2</v>
      </c>
      <c r="E115" s="15">
        <v>2.4258257999999999E-4</v>
      </c>
      <c r="F115" s="14">
        <v>1.8097554999999999E-4</v>
      </c>
      <c r="G115" s="47">
        <v>1.8097555000000001E-3</v>
      </c>
      <c r="H115" s="34">
        <v>1.8686441E-5</v>
      </c>
      <c r="I115" s="30">
        <v>7.0633276999999999E-6</v>
      </c>
      <c r="J115" s="14">
        <v>6.8390235000000002E-3</v>
      </c>
      <c r="K115" s="15">
        <v>1.0019879000000001E-2</v>
      </c>
      <c r="L115" s="39">
        <v>6.0325182000000005E-4</v>
      </c>
      <c r="M115">
        <v>1.2931174E-2</v>
      </c>
      <c r="N115" s="15">
        <v>2.8605065999999998E-2</v>
      </c>
      <c r="O115" s="45">
        <f t="shared" si="4"/>
        <v>7.6846370718699999E-2</v>
      </c>
      <c r="Q115" s="6" t="s">
        <v>44</v>
      </c>
      <c r="R115" s="29" t="s">
        <v>45</v>
      </c>
      <c r="S115" s="93">
        <v>1.5588912999999999E-2</v>
      </c>
      <c r="T115" s="15">
        <v>2.4258257999999999E-4</v>
      </c>
      <c r="U115" s="14">
        <v>1.8097554999999999E-4</v>
      </c>
      <c r="V115" s="47">
        <v>1.8097555000000001E-3</v>
      </c>
      <c r="W115" s="34">
        <v>1.8686441E-5</v>
      </c>
      <c r="X115" s="30">
        <v>7.0633276999999999E-6</v>
      </c>
      <c r="Y115" s="14">
        <v>6.8390235000000002E-3</v>
      </c>
      <c r="Z115" s="15">
        <v>1.0019879000000001E-2</v>
      </c>
      <c r="AA115" s="39">
        <v>6.0325181999999998E-3</v>
      </c>
      <c r="AB115">
        <v>1.2931174E-2</v>
      </c>
      <c r="AC115" s="15">
        <v>2.8605065999999998E-2</v>
      </c>
      <c r="AD115" s="45">
        <f t="shared" si="5"/>
        <v>8.2275637098700005E-2</v>
      </c>
    </row>
    <row r="116" spans="2:30" x14ac:dyDescent="0.35">
      <c r="B116" s="6" t="s">
        <v>46</v>
      </c>
      <c r="C116" s="29" t="s">
        <v>47</v>
      </c>
      <c r="D116" s="93">
        <v>1.5510136999999999</v>
      </c>
      <c r="E116" s="15">
        <v>5.7046428000000003E-2</v>
      </c>
      <c r="F116" s="14">
        <v>5.4485384999999997E-2</v>
      </c>
      <c r="G116" s="47">
        <v>0.54485384999999997</v>
      </c>
      <c r="H116" s="93">
        <v>4.0884265999999999E-4</v>
      </c>
      <c r="I116" s="14">
        <v>1.5949620999999999E-4</v>
      </c>
      <c r="J116" s="14">
        <v>8.5962064000000005E-2</v>
      </c>
      <c r="K116" s="15">
        <v>0.18715781000000001</v>
      </c>
      <c r="L116" s="39">
        <v>0.18161795</v>
      </c>
      <c r="M116">
        <v>1.7374349E-3</v>
      </c>
      <c r="N116" s="15">
        <v>0.59533901</v>
      </c>
      <c r="O116" s="45">
        <f t="shared" si="4"/>
        <v>3.2597819707700002</v>
      </c>
      <c r="Q116" s="6" t="s">
        <v>46</v>
      </c>
      <c r="R116" s="29" t="s">
        <v>47</v>
      </c>
      <c r="S116" s="93">
        <v>1.5510136999999999</v>
      </c>
      <c r="T116" s="15">
        <v>5.7046428000000003E-2</v>
      </c>
      <c r="U116" s="14">
        <v>5.4485384999999997E-2</v>
      </c>
      <c r="V116" s="47">
        <v>0.54485384999999997</v>
      </c>
      <c r="W116" s="93">
        <v>4.0884265999999999E-4</v>
      </c>
      <c r="X116" s="14">
        <v>1.5949620999999999E-4</v>
      </c>
      <c r="Y116" s="14">
        <v>8.5962064000000005E-2</v>
      </c>
      <c r="Z116" s="15">
        <v>0.18715781000000001</v>
      </c>
      <c r="AA116" s="39">
        <v>1.8161795000000001</v>
      </c>
      <c r="AB116">
        <v>1.7374349E-3</v>
      </c>
      <c r="AC116" s="15">
        <v>0.59533901</v>
      </c>
      <c r="AD116" s="45">
        <f t="shared" si="5"/>
        <v>4.8943435207699997</v>
      </c>
    </row>
    <row r="117" spans="2:30" x14ac:dyDescent="0.35">
      <c r="B117" s="6" t="s">
        <v>48</v>
      </c>
      <c r="C117" s="29" t="s">
        <v>49</v>
      </c>
      <c r="D117" s="34">
        <v>2.3185630999999999E-5</v>
      </c>
      <c r="E117" s="31">
        <v>9.8673122999999994E-11</v>
      </c>
      <c r="F117" s="30">
        <v>8.3766614000000001E-8</v>
      </c>
      <c r="G117" s="47">
        <v>8.3766614000000004E-7</v>
      </c>
      <c r="H117" s="34">
        <v>1.5435049E-9</v>
      </c>
      <c r="I117" s="30">
        <v>8.1392815999999997E-10</v>
      </c>
      <c r="J117" s="30">
        <v>9.7594652000000003E-8</v>
      </c>
      <c r="K117" s="31">
        <v>3.9486542000000001E-8</v>
      </c>
      <c r="L117" s="40">
        <v>2.7922205000000001E-7</v>
      </c>
      <c r="M117" s="1">
        <v>3.0867852E-9</v>
      </c>
      <c r="N117" s="31">
        <v>3.7364848000000002E-9</v>
      </c>
      <c r="O117" s="45">
        <f t="shared" si="4"/>
        <v>2.4532646374183E-5</v>
      </c>
      <c r="Q117" s="6" t="s">
        <v>48</v>
      </c>
      <c r="R117" s="29" t="s">
        <v>49</v>
      </c>
      <c r="S117" s="34">
        <v>2.3185630999999999E-5</v>
      </c>
      <c r="T117" s="31">
        <v>9.8673122999999994E-11</v>
      </c>
      <c r="U117" s="30">
        <v>8.3766614000000001E-8</v>
      </c>
      <c r="V117" s="47">
        <v>8.3766614000000004E-7</v>
      </c>
      <c r="W117" s="34">
        <v>1.5435049E-9</v>
      </c>
      <c r="X117" s="30">
        <v>8.1392815999999997E-10</v>
      </c>
      <c r="Y117" s="30">
        <v>9.7594652000000003E-8</v>
      </c>
      <c r="Z117" s="31">
        <v>3.9486542000000001E-8</v>
      </c>
      <c r="AA117" s="40">
        <v>2.7922205E-6</v>
      </c>
      <c r="AB117" s="1">
        <v>3.0867852E-9</v>
      </c>
      <c r="AC117" s="31">
        <v>3.7364848000000002E-9</v>
      </c>
      <c r="AD117" s="45">
        <f t="shared" si="5"/>
        <v>2.7045644824182998E-5</v>
      </c>
    </row>
    <row r="118" spans="2:30" x14ac:dyDescent="0.35">
      <c r="B118" s="6" t="s">
        <v>50</v>
      </c>
      <c r="C118" s="29" t="s">
        <v>20</v>
      </c>
      <c r="D118" s="93">
        <v>0.33070121000000002</v>
      </c>
      <c r="E118" s="15">
        <v>3.3724265000000002E-3</v>
      </c>
      <c r="F118" s="14">
        <v>3.5707845999999998E-3</v>
      </c>
      <c r="G118" s="47">
        <v>3.5707846000000001E-2</v>
      </c>
      <c r="H118" s="34">
        <v>4.2475753999999998E-5</v>
      </c>
      <c r="I118" s="30">
        <v>1.5988629000000001E-5</v>
      </c>
      <c r="J118" s="14">
        <v>5.564678E-3</v>
      </c>
      <c r="K118" s="15">
        <v>1.2533506E-2</v>
      </c>
      <c r="L118" s="39">
        <v>1.1902615E-2</v>
      </c>
      <c r="M118">
        <v>1.0563405E-4</v>
      </c>
      <c r="N118" s="15">
        <v>4.2831420000000002E-2</v>
      </c>
      <c r="O118" s="45">
        <f t="shared" si="4"/>
        <v>0.44634858453300008</v>
      </c>
      <c r="Q118" s="6" t="s">
        <v>50</v>
      </c>
      <c r="R118" s="29" t="s">
        <v>20</v>
      </c>
      <c r="S118" s="93">
        <v>0.33070121000000002</v>
      </c>
      <c r="T118" s="15">
        <v>3.3724265000000002E-3</v>
      </c>
      <c r="U118" s="14">
        <v>3.5707845999999998E-3</v>
      </c>
      <c r="V118" s="47">
        <v>3.5707846000000001E-2</v>
      </c>
      <c r="W118" s="34">
        <v>4.2475753999999998E-5</v>
      </c>
      <c r="X118" s="30">
        <v>1.5988629000000001E-5</v>
      </c>
      <c r="Y118" s="14">
        <v>5.564678E-3</v>
      </c>
      <c r="Z118" s="15">
        <v>1.2533506E-2</v>
      </c>
      <c r="AA118" s="39">
        <v>0.11902615</v>
      </c>
      <c r="AB118">
        <v>1.0563405E-4</v>
      </c>
      <c r="AC118" s="15">
        <v>4.2831420000000002E-2</v>
      </c>
      <c r="AD118" s="45">
        <f t="shared" si="5"/>
        <v>0.55347211953300002</v>
      </c>
    </row>
    <row r="119" spans="2:30" x14ac:dyDescent="0.35">
      <c r="B119" s="6" t="s">
        <v>51</v>
      </c>
      <c r="C119" s="29" t="s">
        <v>20</v>
      </c>
      <c r="D119" s="93">
        <v>3.1750073999999998E-3</v>
      </c>
      <c r="E119" s="31">
        <v>-3.8366040999999997E-5</v>
      </c>
      <c r="F119" s="30">
        <v>1.8366117E-6</v>
      </c>
      <c r="G119" s="47">
        <v>1.8366117E-5</v>
      </c>
      <c r="H119" s="34">
        <v>1.2527434E-8</v>
      </c>
      <c r="I119" s="30">
        <v>-7.1170442000000002E-9</v>
      </c>
      <c r="J119" s="14">
        <v>4.5227525999999999E-3</v>
      </c>
      <c r="K119" s="15">
        <v>1.2479871999999999E-3</v>
      </c>
      <c r="L119" s="40">
        <v>6.122039E-6</v>
      </c>
      <c r="M119" s="1">
        <v>2.4169017999999999E-6</v>
      </c>
      <c r="N119" s="31">
        <v>-6.1206446999999999E-5</v>
      </c>
      <c r="O119" s="45">
        <f t="shared" si="4"/>
        <v>8.8749217918897977E-3</v>
      </c>
      <c r="Q119" s="6" t="s">
        <v>51</v>
      </c>
      <c r="R119" s="29" t="s">
        <v>20</v>
      </c>
      <c r="S119" s="93">
        <v>3.1750073999999998E-3</v>
      </c>
      <c r="T119" s="31">
        <v>-3.8366040999999997E-5</v>
      </c>
      <c r="U119" s="30">
        <v>1.8366117E-6</v>
      </c>
      <c r="V119" s="47">
        <v>1.8366117E-5</v>
      </c>
      <c r="W119" s="34">
        <v>1.2527434E-8</v>
      </c>
      <c r="X119" s="30">
        <v>-7.1170442000000002E-9</v>
      </c>
      <c r="Y119" s="14">
        <v>4.5227525999999999E-3</v>
      </c>
      <c r="Z119" s="15">
        <v>1.2479871999999999E-3</v>
      </c>
      <c r="AA119" s="40">
        <v>6.122039E-5</v>
      </c>
      <c r="AB119" s="1">
        <v>2.4169017999999999E-6</v>
      </c>
      <c r="AC119" s="31">
        <v>-6.1206446999999999E-5</v>
      </c>
      <c r="AD119" s="45">
        <f t="shared" si="5"/>
        <v>8.9300201428897975E-3</v>
      </c>
    </row>
    <row r="120" spans="2:30" x14ac:dyDescent="0.35">
      <c r="B120" s="6" t="s">
        <v>52</v>
      </c>
      <c r="C120" s="29" t="s">
        <v>20</v>
      </c>
      <c r="D120" s="93">
        <v>1.0507587E-4</v>
      </c>
      <c r="E120" s="15">
        <v>0</v>
      </c>
      <c r="F120" s="30">
        <v>1.3957447E-6</v>
      </c>
      <c r="G120" s="47">
        <v>1.3957447E-5</v>
      </c>
      <c r="H120" s="34">
        <v>1.0702412E-7</v>
      </c>
      <c r="I120" s="30">
        <v>4.3149468000000002E-8</v>
      </c>
      <c r="J120" s="30">
        <v>3.3401617999999998E-5</v>
      </c>
      <c r="K120" s="31">
        <v>1.2294826000000001E-5</v>
      </c>
      <c r="L120" s="40">
        <v>4.6524822999999997E-6</v>
      </c>
      <c r="M120" s="1">
        <v>1.9664762E-7</v>
      </c>
      <c r="N120" s="15">
        <v>0</v>
      </c>
      <c r="O120" s="45">
        <f t="shared" si="4"/>
        <v>1.7112480920799999E-4</v>
      </c>
      <c r="Q120" s="6" t="s">
        <v>52</v>
      </c>
      <c r="R120" s="29" t="s">
        <v>20</v>
      </c>
      <c r="S120" s="93">
        <v>1.0507587E-4</v>
      </c>
      <c r="T120" s="15">
        <v>0</v>
      </c>
      <c r="U120" s="30">
        <v>1.3957447E-6</v>
      </c>
      <c r="V120" s="47">
        <v>1.3957447E-5</v>
      </c>
      <c r="W120" s="34">
        <v>1.0702412E-7</v>
      </c>
      <c r="X120" s="30">
        <v>4.3149468000000002E-8</v>
      </c>
      <c r="Y120" s="30">
        <v>3.3401617999999998E-5</v>
      </c>
      <c r="Z120" s="31">
        <v>1.2294826000000001E-5</v>
      </c>
      <c r="AA120" s="40">
        <v>4.6524823000000002E-5</v>
      </c>
      <c r="AB120" s="1">
        <v>1.9664762E-7</v>
      </c>
      <c r="AC120" s="15">
        <v>0</v>
      </c>
      <c r="AD120" s="45">
        <f t="shared" si="5"/>
        <v>2.12997149908E-4</v>
      </c>
    </row>
    <row r="121" spans="2:30" x14ac:dyDescent="0.35">
      <c r="B121" s="6" t="s">
        <v>53</v>
      </c>
      <c r="C121" s="29" t="s">
        <v>30</v>
      </c>
      <c r="D121" s="34">
        <v>3.7568336000000002E-11</v>
      </c>
      <c r="E121" s="31">
        <v>1.2448342000000001E-13</v>
      </c>
      <c r="F121" s="30">
        <v>5.9086355000000004E-12</v>
      </c>
      <c r="G121" s="47">
        <v>5.9086354999999996E-11</v>
      </c>
      <c r="H121" s="34">
        <v>5.9590325E-14</v>
      </c>
      <c r="I121" s="30">
        <v>5.6305263000000003E-14</v>
      </c>
      <c r="J121" s="30">
        <v>2.0681095999999999E-11</v>
      </c>
      <c r="K121" s="31">
        <v>2.6528778999999999E-12</v>
      </c>
      <c r="L121" s="40">
        <v>1.9695451999999999E-11</v>
      </c>
      <c r="M121" s="1">
        <v>3.1640860000000001E-14</v>
      </c>
      <c r="N121" s="31">
        <v>3.4249934999999998E-13</v>
      </c>
      <c r="O121" s="45">
        <f t="shared" si="4"/>
        <v>1.4620727161799999E-10</v>
      </c>
      <c r="Q121" s="6" t="s">
        <v>53</v>
      </c>
      <c r="R121" s="29" t="s">
        <v>30</v>
      </c>
      <c r="S121" s="34">
        <v>3.7568336000000002E-11</v>
      </c>
      <c r="T121" s="31">
        <v>1.2448342000000001E-13</v>
      </c>
      <c r="U121" s="30">
        <v>5.9086355000000004E-12</v>
      </c>
      <c r="V121" s="47">
        <v>5.9086354999999996E-11</v>
      </c>
      <c r="W121" s="34">
        <v>5.9590325E-14</v>
      </c>
      <c r="X121" s="30">
        <v>5.6305263000000003E-14</v>
      </c>
      <c r="Y121" s="30">
        <v>2.0681095999999999E-11</v>
      </c>
      <c r="Z121" s="31">
        <v>2.6528778999999999E-12</v>
      </c>
      <c r="AA121" s="40">
        <v>1.9695452E-10</v>
      </c>
      <c r="AB121" s="1">
        <v>3.1640860000000001E-14</v>
      </c>
      <c r="AC121" s="31">
        <v>3.4249934999999998E-13</v>
      </c>
      <c r="AD121" s="45">
        <f t="shared" si="5"/>
        <v>3.2346633961800003E-10</v>
      </c>
    </row>
    <row r="122" spans="2:30" x14ac:dyDescent="0.35">
      <c r="B122" s="6" t="s">
        <v>54</v>
      </c>
      <c r="C122" s="29" t="s">
        <v>30</v>
      </c>
      <c r="D122" s="34">
        <v>3.8434890999999997E-10</v>
      </c>
      <c r="E122" s="31">
        <v>4.0881543999999998E-12</v>
      </c>
      <c r="F122" s="30">
        <v>1.0064070000000001E-11</v>
      </c>
      <c r="G122" s="47">
        <v>1.006407E-10</v>
      </c>
      <c r="H122" s="34">
        <v>4.6577637000000005E-13</v>
      </c>
      <c r="I122" s="30">
        <v>1.7807256000000001E-13</v>
      </c>
      <c r="J122" s="30">
        <v>6.3374345999999998E-11</v>
      </c>
      <c r="K122" s="31">
        <v>1.1376801E-11</v>
      </c>
      <c r="L122" s="40">
        <v>3.3546899000000003E-11</v>
      </c>
      <c r="M122" s="1">
        <v>5.6556961000000004E-13</v>
      </c>
      <c r="N122" s="31">
        <v>2.1660544E-11</v>
      </c>
      <c r="O122" s="45">
        <f t="shared" si="4"/>
        <v>6.3030984293999995E-10</v>
      </c>
      <c r="Q122" s="6" t="s">
        <v>54</v>
      </c>
      <c r="R122" s="29" t="s">
        <v>30</v>
      </c>
      <c r="S122" s="34">
        <v>3.8434890999999997E-10</v>
      </c>
      <c r="T122" s="31">
        <v>4.0881543999999998E-12</v>
      </c>
      <c r="U122" s="30">
        <v>1.0064070000000001E-11</v>
      </c>
      <c r="V122" s="47">
        <v>1.006407E-10</v>
      </c>
      <c r="W122" s="34">
        <v>4.6577637000000005E-13</v>
      </c>
      <c r="X122" s="30">
        <v>1.7807256000000001E-13</v>
      </c>
      <c r="Y122" s="30">
        <v>6.3374345999999998E-11</v>
      </c>
      <c r="Z122" s="31">
        <v>1.1376801E-11</v>
      </c>
      <c r="AA122" s="40">
        <v>3.3546898999999998E-10</v>
      </c>
      <c r="AB122" s="1">
        <v>5.6556961000000004E-13</v>
      </c>
      <c r="AC122" s="31">
        <v>2.1660544E-11</v>
      </c>
      <c r="AD122" s="45">
        <f t="shared" si="5"/>
        <v>9.3223193393999992E-10</v>
      </c>
    </row>
    <row r="123" spans="2:30" x14ac:dyDescent="0.35">
      <c r="B123" s="6" t="s">
        <v>55</v>
      </c>
      <c r="C123" s="29" t="s">
        <v>30</v>
      </c>
      <c r="D123" s="34">
        <v>2.1473063000000002E-9</v>
      </c>
      <c r="E123" s="31">
        <v>8.0397010000000007E-12</v>
      </c>
      <c r="F123" s="30">
        <v>3.6370574000000001E-11</v>
      </c>
      <c r="G123" s="47">
        <v>3.6370574000000003E-10</v>
      </c>
      <c r="H123" s="34">
        <v>2.8539717E-12</v>
      </c>
      <c r="I123" s="30">
        <v>1.7073746999999999E-12</v>
      </c>
      <c r="J123" s="30">
        <v>1.2421438E-10</v>
      </c>
      <c r="K123" s="31">
        <v>6.6007511000000004E-11</v>
      </c>
      <c r="L123" s="40">
        <v>1.2123525E-10</v>
      </c>
      <c r="M123" s="1">
        <v>5.6841285000000003E-12</v>
      </c>
      <c r="N123" s="31">
        <v>4.1789022000000003E-11</v>
      </c>
      <c r="O123" s="45">
        <f t="shared" si="4"/>
        <v>2.9189139529000003E-9</v>
      </c>
      <c r="Q123" s="6" t="s">
        <v>55</v>
      </c>
      <c r="R123" s="29" t="s">
        <v>30</v>
      </c>
      <c r="S123" s="34">
        <v>2.1473063000000002E-9</v>
      </c>
      <c r="T123" s="31">
        <v>8.0397010000000007E-12</v>
      </c>
      <c r="U123" s="30">
        <v>3.6370574000000001E-11</v>
      </c>
      <c r="V123" s="47">
        <v>3.6370574000000003E-10</v>
      </c>
      <c r="W123" s="34">
        <v>2.8539717E-12</v>
      </c>
      <c r="X123" s="30">
        <v>1.7073746999999999E-12</v>
      </c>
      <c r="Y123" s="30">
        <v>1.2421438E-10</v>
      </c>
      <c r="Z123" s="31">
        <v>6.6007511000000004E-11</v>
      </c>
      <c r="AA123" s="40">
        <v>1.2123525E-9</v>
      </c>
      <c r="AB123" s="1">
        <v>5.6841285000000003E-12</v>
      </c>
      <c r="AC123" s="31">
        <v>4.1789022000000003E-11</v>
      </c>
      <c r="AD123" s="45">
        <f t="shared" si="5"/>
        <v>4.0100312029000001E-9</v>
      </c>
    </row>
    <row r="124" spans="2:30" x14ac:dyDescent="0.35">
      <c r="B124" s="6" t="s">
        <v>56</v>
      </c>
      <c r="C124" s="29" t="s">
        <v>30</v>
      </c>
      <c r="D124" s="34">
        <v>3.3894978000000003E-11</v>
      </c>
      <c r="E124" s="31">
        <v>1.044259E-13</v>
      </c>
      <c r="F124" s="30">
        <v>8.4071645000000005E-13</v>
      </c>
      <c r="G124" s="47">
        <v>8.4071644999999997E-12</v>
      </c>
      <c r="H124" s="34">
        <v>6.8433639E-14</v>
      </c>
      <c r="I124" s="30">
        <v>2.6351674000000001E-14</v>
      </c>
      <c r="J124" s="30">
        <v>1.6428857000000001E-11</v>
      </c>
      <c r="K124" s="31">
        <v>1.0919120999999999E-12</v>
      </c>
      <c r="L124" s="40">
        <v>2.8023881999999999E-12</v>
      </c>
      <c r="M124" s="1">
        <v>8.3647799999999994E-14</v>
      </c>
      <c r="N124" s="31">
        <v>2.0966305E-12</v>
      </c>
      <c r="O124" s="45">
        <f t="shared" si="4"/>
        <v>6.5845505762999986E-11</v>
      </c>
      <c r="Q124" s="6" t="s">
        <v>56</v>
      </c>
      <c r="R124" s="29" t="s">
        <v>30</v>
      </c>
      <c r="S124" s="34">
        <v>3.3894978000000003E-11</v>
      </c>
      <c r="T124" s="31">
        <v>1.044259E-13</v>
      </c>
      <c r="U124" s="30">
        <v>8.4071645000000005E-13</v>
      </c>
      <c r="V124" s="47">
        <v>8.4071644999999997E-12</v>
      </c>
      <c r="W124" s="34">
        <v>6.8433639E-14</v>
      </c>
      <c r="X124" s="30">
        <v>2.6351674000000001E-14</v>
      </c>
      <c r="Y124" s="30">
        <v>1.6428857000000001E-11</v>
      </c>
      <c r="Z124" s="31">
        <v>1.0919120999999999E-12</v>
      </c>
      <c r="AA124" s="40">
        <v>2.8023881999999999E-11</v>
      </c>
      <c r="AB124" s="1">
        <v>8.3647799999999994E-14</v>
      </c>
      <c r="AC124" s="31">
        <v>2.0966305E-12</v>
      </c>
      <c r="AD124" s="45">
        <f t="shared" si="5"/>
        <v>9.1066999562999993E-11</v>
      </c>
    </row>
    <row r="125" spans="2:30" x14ac:dyDescent="0.35">
      <c r="B125" s="6" t="s">
        <v>57</v>
      </c>
      <c r="C125" s="29" t="s">
        <v>30</v>
      </c>
      <c r="D125" s="93">
        <v>0</v>
      </c>
      <c r="E125" s="15">
        <v>0</v>
      </c>
      <c r="F125" s="30">
        <v>7.2896055000000003E-21</v>
      </c>
      <c r="G125" s="47">
        <v>7.2896054999999997E-20</v>
      </c>
      <c r="H125" s="34">
        <v>2.1897312999999998E-22</v>
      </c>
      <c r="I125" s="30">
        <v>8.353627E-23</v>
      </c>
      <c r="J125" s="30">
        <v>5.3653618999999998E-20</v>
      </c>
      <c r="K125" s="31">
        <v>2.5274826000000001E-20</v>
      </c>
      <c r="L125" s="40">
        <v>2.4298685000000001E-20</v>
      </c>
      <c r="M125" s="1">
        <v>4.6904848999999998E-22</v>
      </c>
      <c r="N125" s="15">
        <v>0</v>
      </c>
      <c r="O125" s="45">
        <f t="shared" si="4"/>
        <v>1.8418434839E-19</v>
      </c>
      <c r="Q125" s="6" t="s">
        <v>57</v>
      </c>
      <c r="R125" s="29" t="s">
        <v>30</v>
      </c>
      <c r="S125" s="93">
        <v>0</v>
      </c>
      <c r="T125" s="15">
        <v>0</v>
      </c>
      <c r="U125" s="30">
        <v>7.2896055000000003E-21</v>
      </c>
      <c r="V125" s="47">
        <v>7.2896054999999997E-20</v>
      </c>
      <c r="W125" s="34">
        <v>2.1897312999999998E-22</v>
      </c>
      <c r="X125" s="30">
        <v>8.353627E-23</v>
      </c>
      <c r="Y125" s="30">
        <v>5.3653618999999998E-20</v>
      </c>
      <c r="Z125" s="31">
        <v>2.5274826000000001E-20</v>
      </c>
      <c r="AA125" s="40">
        <v>2.4298685000000002E-19</v>
      </c>
      <c r="AB125" s="1">
        <v>4.6904848999999998E-22</v>
      </c>
      <c r="AC125" s="15">
        <v>0</v>
      </c>
      <c r="AD125" s="45">
        <f t="shared" si="5"/>
        <v>4.0287251339000004E-19</v>
      </c>
    </row>
    <row r="126" spans="2:30" x14ac:dyDescent="0.35">
      <c r="B126" s="6" t="s">
        <v>58</v>
      </c>
      <c r="C126" s="29" t="s">
        <v>30</v>
      </c>
      <c r="D126" s="34">
        <v>3.2642821000000003E-11</v>
      </c>
      <c r="E126" s="31">
        <v>1.0882726E-13</v>
      </c>
      <c r="F126" s="30">
        <v>5.8736865999999996E-13</v>
      </c>
      <c r="G126" s="47">
        <v>5.8736866000000002E-12</v>
      </c>
      <c r="H126" s="34">
        <v>1.8980658000000001E-13</v>
      </c>
      <c r="I126" s="30">
        <v>7.7058489000000003E-14</v>
      </c>
      <c r="J126" s="30">
        <v>3.0406456999999999E-12</v>
      </c>
      <c r="K126" s="31">
        <v>1.6911016E-12</v>
      </c>
      <c r="L126" s="40">
        <v>1.9578955000000002E-12</v>
      </c>
      <c r="M126" s="1">
        <v>1.6371734000000001E-13</v>
      </c>
      <c r="N126" s="31">
        <v>1.6209157000000001E-12</v>
      </c>
      <c r="O126" s="45">
        <f t="shared" si="4"/>
        <v>4.7953844428999998E-11</v>
      </c>
      <c r="Q126" s="6" t="s">
        <v>58</v>
      </c>
      <c r="R126" s="29" t="s">
        <v>30</v>
      </c>
      <c r="S126" s="34">
        <v>3.2642821000000003E-11</v>
      </c>
      <c r="T126" s="31">
        <v>1.0882726E-13</v>
      </c>
      <c r="U126" s="30">
        <v>5.8736865999999996E-13</v>
      </c>
      <c r="V126" s="47">
        <v>5.8736866000000002E-12</v>
      </c>
      <c r="W126" s="34">
        <v>1.8980658000000001E-13</v>
      </c>
      <c r="X126" s="30">
        <v>7.7058489000000003E-14</v>
      </c>
      <c r="Y126" s="30">
        <v>3.0406456999999999E-12</v>
      </c>
      <c r="Z126" s="31">
        <v>1.6911016E-12</v>
      </c>
      <c r="AA126" s="40">
        <v>1.9578955E-11</v>
      </c>
      <c r="AB126" s="1">
        <v>1.6371734000000001E-13</v>
      </c>
      <c r="AC126" s="31">
        <v>1.6209157000000001E-12</v>
      </c>
      <c r="AD126" s="45">
        <f t="shared" si="5"/>
        <v>6.5574903928999999E-11</v>
      </c>
    </row>
    <row r="127" spans="2:30" x14ac:dyDescent="0.35">
      <c r="B127" s="6" t="s">
        <v>59</v>
      </c>
      <c r="C127" s="29" t="s">
        <v>41</v>
      </c>
      <c r="D127" s="93">
        <v>4.1349512999999997E-2</v>
      </c>
      <c r="E127" s="31">
        <v>9.8862288000000004E-5</v>
      </c>
      <c r="F127" s="14">
        <v>3.2572878E-3</v>
      </c>
      <c r="G127" s="47">
        <v>3.2572878E-2</v>
      </c>
      <c r="H127" s="34">
        <v>1.4698567999999999E-5</v>
      </c>
      <c r="I127" s="30">
        <v>8.9659082000000001E-6</v>
      </c>
      <c r="J127" s="14">
        <v>8.5990932999999992E-3</v>
      </c>
      <c r="K127" s="15">
        <v>2.2291953999999999E-3</v>
      </c>
      <c r="L127" s="39">
        <v>1.0857626E-2</v>
      </c>
      <c r="M127" s="1">
        <v>3.5260599999999999E-5</v>
      </c>
      <c r="N127" s="15">
        <v>4.2652682999999998E-4</v>
      </c>
      <c r="O127" s="45">
        <f t="shared" si="4"/>
        <v>9.9449907694199993E-2</v>
      </c>
      <c r="Q127" s="6" t="s">
        <v>59</v>
      </c>
      <c r="R127" s="29" t="s">
        <v>41</v>
      </c>
      <c r="S127" s="93">
        <v>4.1349512999999997E-2</v>
      </c>
      <c r="T127" s="31">
        <v>9.8862288000000004E-5</v>
      </c>
      <c r="U127" s="14">
        <v>3.2572878E-3</v>
      </c>
      <c r="V127" s="47">
        <v>3.2572878E-2</v>
      </c>
      <c r="W127" s="34">
        <v>1.4698567999999999E-5</v>
      </c>
      <c r="X127" s="30">
        <v>8.9659082000000001E-6</v>
      </c>
      <c r="Y127" s="14">
        <v>8.5990932999999992E-3</v>
      </c>
      <c r="Z127" s="15">
        <v>2.2291953999999999E-3</v>
      </c>
      <c r="AA127" s="39">
        <v>0.10857625999999999</v>
      </c>
      <c r="AB127" s="1">
        <v>3.5260599999999999E-5</v>
      </c>
      <c r="AC127" s="15">
        <v>4.2652682999999998E-4</v>
      </c>
      <c r="AD127" s="45">
        <f t="shared" si="5"/>
        <v>0.19716854169419998</v>
      </c>
    </row>
    <row r="128" spans="2:30" x14ac:dyDescent="0.35">
      <c r="B128" s="6" t="s">
        <v>60</v>
      </c>
      <c r="C128" s="29" t="s">
        <v>41</v>
      </c>
      <c r="D128" s="93">
        <v>0.26738369000000001</v>
      </c>
      <c r="E128" s="15">
        <v>3.6119055000000001E-3</v>
      </c>
      <c r="F128" s="14">
        <v>1.1460698E-2</v>
      </c>
      <c r="G128" s="47">
        <v>0.11460698</v>
      </c>
      <c r="H128" s="93">
        <v>1.1231036E-4</v>
      </c>
      <c r="I128" s="30">
        <v>8.2115978000000004E-5</v>
      </c>
      <c r="J128" s="14">
        <v>2.0022465E-2</v>
      </c>
      <c r="K128" s="15">
        <v>1.3035563E-2</v>
      </c>
      <c r="L128" s="39">
        <v>3.8202327000000001E-2</v>
      </c>
      <c r="M128">
        <v>1.8289981999999999E-4</v>
      </c>
      <c r="N128" s="15">
        <v>0.13538042</v>
      </c>
      <c r="O128" s="45">
        <f t="shared" si="4"/>
        <v>0.60408137465800005</v>
      </c>
      <c r="Q128" s="6" t="s">
        <v>60</v>
      </c>
      <c r="R128" s="29" t="s">
        <v>41</v>
      </c>
      <c r="S128" s="93">
        <v>0.26738369000000001</v>
      </c>
      <c r="T128" s="15">
        <v>3.6119055000000001E-3</v>
      </c>
      <c r="U128" s="14">
        <v>1.1460698E-2</v>
      </c>
      <c r="V128" s="47">
        <v>0.11460698</v>
      </c>
      <c r="W128" s="93">
        <v>1.1231036E-4</v>
      </c>
      <c r="X128" s="30">
        <v>8.2115978000000004E-5</v>
      </c>
      <c r="Y128" s="14">
        <v>2.0022465E-2</v>
      </c>
      <c r="Z128" s="15">
        <v>1.3035563E-2</v>
      </c>
      <c r="AA128" s="39">
        <v>0.38202327000000003</v>
      </c>
      <c r="AB128">
        <v>1.8289981999999999E-4</v>
      </c>
      <c r="AC128" s="15">
        <v>0.13538042</v>
      </c>
      <c r="AD128" s="45">
        <f t="shared" si="5"/>
        <v>0.94790231765799993</v>
      </c>
    </row>
    <row r="129" spans="2:30" x14ac:dyDescent="0.35">
      <c r="B129" s="7" t="s">
        <v>61</v>
      </c>
      <c r="C129" s="12" t="s">
        <v>41</v>
      </c>
      <c r="D129" s="35">
        <v>4.3009535000000003</v>
      </c>
      <c r="E129" s="32">
        <v>9.1661804999999992E-3</v>
      </c>
      <c r="F129" s="11">
        <v>2.9614290000000001E-2</v>
      </c>
      <c r="G129" s="48">
        <v>0.29614289999999999</v>
      </c>
      <c r="H129" s="35">
        <v>1.3274517999999999E-3</v>
      </c>
      <c r="I129" s="11">
        <v>9.6241179999999999E-4</v>
      </c>
      <c r="J129" s="11">
        <v>2.7723426</v>
      </c>
      <c r="K129" s="32">
        <v>0.19903522000000001</v>
      </c>
      <c r="L129" s="41">
        <v>9.8714301000000004E-2</v>
      </c>
      <c r="M129">
        <v>1.8329494000000001E-3</v>
      </c>
      <c r="N129" s="32">
        <v>3.2308874000000001E-2</v>
      </c>
      <c r="O129" s="45">
        <f t="shared" si="4"/>
        <v>7.7424006785000001</v>
      </c>
      <c r="Q129" s="7" t="s">
        <v>61</v>
      </c>
      <c r="R129" s="12" t="s">
        <v>41</v>
      </c>
      <c r="S129" s="35">
        <v>4.3009535000000003</v>
      </c>
      <c r="T129" s="32">
        <v>9.1661804999999992E-3</v>
      </c>
      <c r="U129" s="11">
        <v>2.9614290000000001E-2</v>
      </c>
      <c r="V129" s="48">
        <v>0.29614289999999999</v>
      </c>
      <c r="W129" s="35">
        <v>1.3274517999999999E-3</v>
      </c>
      <c r="X129" s="11">
        <v>9.6241179999999999E-4</v>
      </c>
      <c r="Y129" s="11">
        <v>2.7723426</v>
      </c>
      <c r="Z129" s="32">
        <v>0.19903522000000001</v>
      </c>
      <c r="AA129" s="41">
        <v>0.98714301000000004</v>
      </c>
      <c r="AB129">
        <v>1.8329494000000001E-3</v>
      </c>
      <c r="AC129" s="32">
        <v>3.2308874000000001E-2</v>
      </c>
      <c r="AD129" s="45">
        <f t="shared" si="5"/>
        <v>8.6308293875000004</v>
      </c>
    </row>
    <row r="130" spans="2:30" x14ac:dyDescent="0.35">
      <c r="Q130" s="159"/>
    </row>
    <row r="131" spans="2:30" x14ac:dyDescent="0.35">
      <c r="Q131" s="159"/>
    </row>
    <row r="133" spans="2:30" x14ac:dyDescent="0.35">
      <c r="B133" t="s">
        <v>2</v>
      </c>
      <c r="C133" t="s">
        <v>62</v>
      </c>
      <c r="L133"/>
      <c r="M133"/>
      <c r="Q133" t="s">
        <v>2</v>
      </c>
      <c r="R133" t="s">
        <v>62</v>
      </c>
      <c r="S133" s="159"/>
      <c r="T133" s="159"/>
      <c r="U133" s="159"/>
      <c r="V133" s="159"/>
      <c r="W133" s="159"/>
      <c r="X133" s="159"/>
      <c r="Y133" s="159"/>
      <c r="Z133" s="159"/>
      <c r="AC133" s="159"/>
      <c r="AD133" s="159"/>
    </row>
    <row r="134" spans="2:30" x14ac:dyDescent="0.35">
      <c r="B134" t="s">
        <v>3</v>
      </c>
      <c r="C134" t="s">
        <v>4</v>
      </c>
      <c r="J134" s="160" t="s">
        <v>75</v>
      </c>
      <c r="L134"/>
      <c r="M134"/>
      <c r="Q134" t="s">
        <v>3</v>
      </c>
      <c r="R134" t="s">
        <v>4</v>
      </c>
      <c r="S134" s="159"/>
      <c r="T134" s="159"/>
      <c r="U134" s="159"/>
      <c r="V134" s="159"/>
      <c r="W134" s="159"/>
      <c r="X134" s="159"/>
      <c r="Y134" s="160" t="s">
        <v>75</v>
      </c>
      <c r="Z134" s="159"/>
      <c r="AC134" s="159"/>
      <c r="AD134" s="159"/>
    </row>
    <row r="135" spans="2:30" x14ac:dyDescent="0.35">
      <c r="B135" t="s">
        <v>63</v>
      </c>
      <c r="C135" t="s">
        <v>77</v>
      </c>
      <c r="I135" s="16" t="s">
        <v>76</v>
      </c>
      <c r="J135" s="161" t="s">
        <v>0</v>
      </c>
      <c r="L135"/>
      <c r="M135"/>
      <c r="Q135" t="s">
        <v>63</v>
      </c>
      <c r="R135" t="s">
        <v>77</v>
      </c>
      <c r="S135" s="159"/>
      <c r="T135" s="159"/>
      <c r="U135" s="159"/>
      <c r="V135" s="159"/>
      <c r="W135" s="159"/>
      <c r="X135" s="16" t="s">
        <v>76</v>
      </c>
      <c r="Y135" s="161" t="s">
        <v>0</v>
      </c>
      <c r="Z135" s="159"/>
      <c r="AC135" s="159"/>
      <c r="AD135" s="159"/>
    </row>
    <row r="136" spans="2:30" x14ac:dyDescent="0.35">
      <c r="B136" t="s">
        <v>5</v>
      </c>
      <c r="C136" t="s">
        <v>6</v>
      </c>
      <c r="I136" s="16" t="s">
        <v>89</v>
      </c>
      <c r="J136" s="21">
        <v>60</v>
      </c>
      <c r="L136"/>
      <c r="M136"/>
      <c r="Q136" t="s">
        <v>5</v>
      </c>
      <c r="R136" t="s">
        <v>6</v>
      </c>
      <c r="S136" s="159"/>
      <c r="T136" s="159"/>
      <c r="U136" s="159"/>
      <c r="V136" s="159"/>
      <c r="W136" s="159"/>
      <c r="X136" s="16" t="s">
        <v>89</v>
      </c>
      <c r="Y136" s="21">
        <v>60</v>
      </c>
      <c r="Z136" s="159"/>
      <c r="AC136" s="159"/>
      <c r="AD136" s="159"/>
    </row>
    <row r="137" spans="2:30" x14ac:dyDescent="0.35">
      <c r="B137" t="s">
        <v>7</v>
      </c>
      <c r="C137" t="s">
        <v>8</v>
      </c>
      <c r="I137" s="16" t="s">
        <v>90</v>
      </c>
      <c r="J137" s="49">
        <v>300</v>
      </c>
      <c r="L137"/>
      <c r="M137"/>
      <c r="Q137" t="s">
        <v>7</v>
      </c>
      <c r="R137" t="s">
        <v>8</v>
      </c>
      <c r="S137" s="159"/>
      <c r="T137" s="159"/>
      <c r="U137" s="159"/>
      <c r="V137" s="159"/>
      <c r="W137" s="159"/>
      <c r="X137" s="16" t="s">
        <v>90</v>
      </c>
      <c r="Y137" s="49">
        <v>300</v>
      </c>
      <c r="Z137" s="159"/>
      <c r="AC137" s="159"/>
      <c r="AD137" s="159"/>
    </row>
    <row r="138" spans="2:30" x14ac:dyDescent="0.35">
      <c r="B138" t="s">
        <v>9</v>
      </c>
      <c r="C138" t="s">
        <v>10</v>
      </c>
      <c r="I138" s="16"/>
      <c r="J138" s="22" t="s">
        <v>74</v>
      </c>
      <c r="L138"/>
      <c r="M138"/>
      <c r="Q138" t="s">
        <v>9</v>
      </c>
      <c r="R138" t="s">
        <v>10</v>
      </c>
      <c r="S138" s="159"/>
      <c r="T138" s="159"/>
      <c r="U138" s="159"/>
      <c r="V138" s="159"/>
      <c r="W138" s="159"/>
      <c r="X138" s="16"/>
      <c r="Y138" s="22" t="s">
        <v>74</v>
      </c>
      <c r="Z138" s="159"/>
      <c r="AC138" s="159"/>
      <c r="AD138" s="159"/>
    </row>
    <row r="139" spans="2:30" x14ac:dyDescent="0.35">
      <c r="B139" t="s">
        <v>11</v>
      </c>
      <c r="C139" t="s">
        <v>12</v>
      </c>
      <c r="I139" s="16"/>
      <c r="J139" s="23" t="s">
        <v>74</v>
      </c>
      <c r="L139"/>
      <c r="M139"/>
      <c r="Q139" t="s">
        <v>11</v>
      </c>
      <c r="R139" t="s">
        <v>12</v>
      </c>
      <c r="S139" s="159"/>
      <c r="T139" s="159"/>
      <c r="U139" s="159"/>
      <c r="V139" s="159"/>
      <c r="W139" s="159"/>
      <c r="X139" s="16"/>
      <c r="Y139" s="23" t="s">
        <v>74</v>
      </c>
      <c r="Z139" s="159"/>
      <c r="AC139" s="159"/>
      <c r="AD139" s="159"/>
    </row>
    <row r="140" spans="2:30" x14ac:dyDescent="0.35">
      <c r="B140" t="s">
        <v>13</v>
      </c>
      <c r="C140" t="s">
        <v>12</v>
      </c>
      <c r="I140" s="16" t="s">
        <v>91</v>
      </c>
      <c r="J140" s="36">
        <v>50</v>
      </c>
      <c r="L140"/>
      <c r="M140"/>
      <c r="Q140" t="s">
        <v>13</v>
      </c>
      <c r="R140" t="s">
        <v>12</v>
      </c>
      <c r="S140" s="159"/>
      <c r="T140" s="159"/>
      <c r="U140" s="159"/>
      <c r="V140" s="159"/>
      <c r="W140" s="159"/>
      <c r="X140" s="16" t="s">
        <v>91</v>
      </c>
      <c r="Y140" s="36">
        <v>500</v>
      </c>
      <c r="Z140" s="159"/>
      <c r="AC140" s="159"/>
      <c r="AD140" s="159"/>
    </row>
    <row r="141" spans="2:30" x14ac:dyDescent="0.35">
      <c r="B141" t="s">
        <v>14</v>
      </c>
      <c r="C141" t="s">
        <v>15</v>
      </c>
      <c r="J141" s="24" t="s">
        <v>74</v>
      </c>
      <c r="L141"/>
      <c r="M141"/>
      <c r="Q141" t="s">
        <v>14</v>
      </c>
      <c r="R141" t="s">
        <v>15</v>
      </c>
      <c r="S141" s="159"/>
      <c r="T141" s="159"/>
      <c r="U141" s="159"/>
      <c r="V141" s="159"/>
      <c r="W141" s="159"/>
      <c r="X141" s="159"/>
      <c r="Y141" s="24" t="s">
        <v>74</v>
      </c>
      <c r="Z141" s="159"/>
      <c r="AC141" s="159"/>
      <c r="AD141" s="159"/>
    </row>
    <row r="142" spans="2:30" x14ac:dyDescent="0.35">
      <c r="B142" t="s">
        <v>16</v>
      </c>
      <c r="C142" t="s">
        <v>17</v>
      </c>
      <c r="L142"/>
      <c r="M142"/>
      <c r="Q142" t="s">
        <v>16</v>
      </c>
      <c r="R142" t="s">
        <v>17</v>
      </c>
      <c r="S142" s="159"/>
      <c r="T142" s="159"/>
      <c r="U142" s="159"/>
      <c r="V142" s="159"/>
      <c r="W142" s="159"/>
      <c r="X142" s="159"/>
      <c r="Y142" s="159"/>
      <c r="Z142" s="159"/>
      <c r="AC142" s="159"/>
      <c r="AD142" s="159"/>
    </row>
    <row r="143" spans="2:30" ht="41.25" customHeight="1" x14ac:dyDescent="0.35">
      <c r="B143" s="175" t="s">
        <v>78</v>
      </c>
      <c r="C143" s="176"/>
      <c r="D143" s="172" t="s">
        <v>86</v>
      </c>
      <c r="E143" s="172"/>
      <c r="F143" s="173" t="s">
        <v>72</v>
      </c>
      <c r="G143" s="174"/>
      <c r="H143" s="172" t="s">
        <v>88</v>
      </c>
      <c r="I143" s="172"/>
      <c r="J143" s="172"/>
      <c r="K143" s="172"/>
      <c r="L143" s="37" t="s">
        <v>85</v>
      </c>
      <c r="M143" s="172" t="s">
        <v>84</v>
      </c>
      <c r="N143" s="172"/>
      <c r="O143" s="43" t="s">
        <v>71</v>
      </c>
      <c r="Q143" s="175" t="s">
        <v>78</v>
      </c>
      <c r="R143" s="176"/>
      <c r="S143" s="172" t="s">
        <v>86</v>
      </c>
      <c r="T143" s="172"/>
      <c r="U143" s="173" t="s">
        <v>72</v>
      </c>
      <c r="V143" s="174"/>
      <c r="W143" s="172" t="s">
        <v>88</v>
      </c>
      <c r="X143" s="172"/>
      <c r="Y143" s="172"/>
      <c r="Z143" s="172"/>
      <c r="AA143" s="37" t="s">
        <v>85</v>
      </c>
      <c r="AB143" s="172" t="s">
        <v>84</v>
      </c>
      <c r="AC143" s="172"/>
      <c r="AD143" s="43" t="s">
        <v>71</v>
      </c>
    </row>
    <row r="144" spans="2:30" ht="87" x14ac:dyDescent="0.35">
      <c r="B144" s="25" t="s">
        <v>15</v>
      </c>
      <c r="C144" s="26" t="s">
        <v>18</v>
      </c>
      <c r="D144" s="33" t="s">
        <v>65</v>
      </c>
      <c r="E144" s="28" t="s">
        <v>79</v>
      </c>
      <c r="F144" s="27" t="s">
        <v>80</v>
      </c>
      <c r="G144" s="46" t="s">
        <v>87</v>
      </c>
      <c r="H144" s="33" t="s">
        <v>67</v>
      </c>
      <c r="I144" s="27" t="s">
        <v>68</v>
      </c>
      <c r="J144" s="27" t="s">
        <v>69</v>
      </c>
      <c r="K144" s="28" t="s">
        <v>70</v>
      </c>
      <c r="L144" s="38" t="s">
        <v>81</v>
      </c>
      <c r="M144" s="33" t="s">
        <v>82</v>
      </c>
      <c r="N144" s="28" t="s">
        <v>83</v>
      </c>
      <c r="O144" s="44" t="s">
        <v>64</v>
      </c>
      <c r="Q144" s="25" t="s">
        <v>15</v>
      </c>
      <c r="R144" s="26" t="s">
        <v>18</v>
      </c>
      <c r="S144" s="33" t="s">
        <v>65</v>
      </c>
      <c r="T144" s="28" t="s">
        <v>79</v>
      </c>
      <c r="U144" s="27" t="s">
        <v>80</v>
      </c>
      <c r="V144" s="46" t="s">
        <v>87</v>
      </c>
      <c r="W144" s="33" t="s">
        <v>67</v>
      </c>
      <c r="X144" s="27" t="s">
        <v>68</v>
      </c>
      <c r="Y144" s="27" t="s">
        <v>69</v>
      </c>
      <c r="Z144" s="28" t="s">
        <v>70</v>
      </c>
      <c r="AA144" s="38" t="s">
        <v>81</v>
      </c>
      <c r="AB144" s="33" t="s">
        <v>82</v>
      </c>
      <c r="AC144" s="28" t="s">
        <v>83</v>
      </c>
      <c r="AD144" s="44" t="s">
        <v>64</v>
      </c>
    </row>
    <row r="145" spans="2:30" x14ac:dyDescent="0.35">
      <c r="B145" s="6" t="s">
        <v>19</v>
      </c>
      <c r="C145" s="29" t="s">
        <v>20</v>
      </c>
      <c r="D145" s="93">
        <v>0.33398129999999998</v>
      </c>
      <c r="E145" s="15">
        <v>3.3340605E-3</v>
      </c>
      <c r="F145" s="14">
        <v>3.5740170000000001E-3</v>
      </c>
      <c r="G145" s="47">
        <v>5.3610255000000002E-2</v>
      </c>
      <c r="H145" s="34">
        <v>4.2595305999999998E-5</v>
      </c>
      <c r="I145" s="30">
        <v>1.6024660999999999E-5</v>
      </c>
      <c r="J145" s="14">
        <v>1.0120832E-2</v>
      </c>
      <c r="K145" s="15">
        <v>1.3793788E-2</v>
      </c>
      <c r="L145" s="39">
        <v>1.1913389999999999E-2</v>
      </c>
      <c r="M145" s="2">
        <v>1.082476E-4</v>
      </c>
      <c r="N145" s="15">
        <v>4.2770213000000001E-2</v>
      </c>
      <c r="O145" s="45">
        <f>SUM(D145:N145)</f>
        <v>0.47326472306699996</v>
      </c>
      <c r="Q145" s="6" t="s">
        <v>19</v>
      </c>
      <c r="R145" s="29" t="s">
        <v>20</v>
      </c>
      <c r="S145" s="93">
        <v>0.33398129999999998</v>
      </c>
      <c r="T145" s="15">
        <v>3.3340605E-3</v>
      </c>
      <c r="U145" s="14">
        <v>3.5740170000000001E-3</v>
      </c>
      <c r="V145" s="47">
        <f>G145</f>
        <v>5.3610255000000002E-2</v>
      </c>
      <c r="W145" s="34">
        <v>4.2595305999999998E-5</v>
      </c>
      <c r="X145" s="30">
        <v>1.6024660999999999E-5</v>
      </c>
      <c r="Y145" s="14">
        <v>1.0120832E-2</v>
      </c>
      <c r="Z145" s="15">
        <v>1.3793788E-2</v>
      </c>
      <c r="AA145" s="39">
        <v>0.1191339</v>
      </c>
      <c r="AB145" s="2">
        <v>1.082476E-4</v>
      </c>
      <c r="AC145" s="15">
        <v>4.2770213000000001E-2</v>
      </c>
      <c r="AD145" s="45">
        <f>SUM(S145:AC145)</f>
        <v>0.58048523306700006</v>
      </c>
    </row>
    <row r="146" spans="2:30" x14ac:dyDescent="0.35">
      <c r="B146" s="6" t="s">
        <v>21</v>
      </c>
      <c r="C146" s="29" t="s">
        <v>22</v>
      </c>
      <c r="D146" s="34">
        <v>1.1359739E-8</v>
      </c>
      <c r="E146" s="31">
        <v>3.9635328000000001E-10</v>
      </c>
      <c r="F146" s="30">
        <v>8.2061525999999998E-10</v>
      </c>
      <c r="G146" s="47">
        <v>1.2309229E-8</v>
      </c>
      <c r="H146" s="34">
        <v>2.4092251999999999E-12</v>
      </c>
      <c r="I146" s="30">
        <v>1.0375887999999999E-12</v>
      </c>
      <c r="J146" s="30">
        <v>5.3401182999999998E-10</v>
      </c>
      <c r="K146" s="31">
        <v>1.9101880999999998E-9</v>
      </c>
      <c r="L146" s="40">
        <v>2.7353841999999998E-9</v>
      </c>
      <c r="M146" s="1">
        <v>9.7020737999999994E-12</v>
      </c>
      <c r="N146" s="31">
        <v>3.7559526E-10</v>
      </c>
      <c r="O146" s="45">
        <f t="shared" ref="O146:O172" si="6">SUM(D146:N146)</f>
        <v>3.0454264817800001E-8</v>
      </c>
      <c r="Q146" s="6" t="s">
        <v>21</v>
      </c>
      <c r="R146" s="29" t="s">
        <v>22</v>
      </c>
      <c r="S146" s="34">
        <v>1.1359739E-8</v>
      </c>
      <c r="T146" s="31">
        <v>3.9635328000000001E-10</v>
      </c>
      <c r="U146" s="30">
        <v>8.2061525999999998E-10</v>
      </c>
      <c r="V146" s="47">
        <f t="shared" ref="V146:V172" si="7">G146</f>
        <v>1.2309229E-8</v>
      </c>
      <c r="W146" s="34">
        <v>2.4092251999999999E-12</v>
      </c>
      <c r="X146" s="30">
        <v>1.0375887999999999E-12</v>
      </c>
      <c r="Y146" s="30">
        <v>5.3401182999999998E-10</v>
      </c>
      <c r="Z146" s="31">
        <v>1.9101880999999998E-9</v>
      </c>
      <c r="AA146" s="40">
        <v>2.7353842000000001E-8</v>
      </c>
      <c r="AB146" s="1">
        <v>9.7020737999999994E-12</v>
      </c>
      <c r="AC146" s="31">
        <v>3.7559526E-10</v>
      </c>
      <c r="AD146" s="45">
        <f t="shared" ref="AD146:AD172" si="8">SUM(S146:AC146)</f>
        <v>5.5072722617800001E-8</v>
      </c>
    </row>
    <row r="147" spans="2:30" x14ac:dyDescent="0.35">
      <c r="B147" s="6" t="s">
        <v>23</v>
      </c>
      <c r="C147" s="29" t="s">
        <v>24</v>
      </c>
      <c r="D147" s="93">
        <v>6.9822050999999996E-3</v>
      </c>
      <c r="E147" s="15">
        <v>6.2649907000000003E-4</v>
      </c>
      <c r="F147" s="14">
        <v>2.8462423999999999E-4</v>
      </c>
      <c r="G147" s="47">
        <v>4.2693634999999997E-3</v>
      </c>
      <c r="H147" s="34">
        <v>2.4309652000000001E-6</v>
      </c>
      <c r="I147" s="30">
        <v>1.0992607E-6</v>
      </c>
      <c r="J147" s="14">
        <v>6.1394073999999996E-4</v>
      </c>
      <c r="K147" s="15">
        <v>1.5694012000000001E-3</v>
      </c>
      <c r="L147" s="39">
        <v>9.4874745000000005E-4</v>
      </c>
      <c r="M147" s="1">
        <v>3.6221072999999997E-5</v>
      </c>
      <c r="N147" s="15">
        <v>1.6987910000000001E-3</v>
      </c>
      <c r="O147" s="45">
        <f t="shared" si="6"/>
        <v>1.7033323598900002E-2</v>
      </c>
      <c r="Q147" s="6" t="s">
        <v>23</v>
      </c>
      <c r="R147" s="29" t="s">
        <v>24</v>
      </c>
      <c r="S147" s="93">
        <v>6.9822050999999996E-3</v>
      </c>
      <c r="T147" s="15">
        <v>6.2649907000000003E-4</v>
      </c>
      <c r="U147" s="14">
        <v>2.8462423999999999E-4</v>
      </c>
      <c r="V147" s="47">
        <f t="shared" si="7"/>
        <v>4.2693634999999997E-3</v>
      </c>
      <c r="W147" s="34">
        <v>2.4309652000000001E-6</v>
      </c>
      <c r="X147" s="30">
        <v>1.0992607E-6</v>
      </c>
      <c r="Y147" s="14">
        <v>6.1394073999999996E-4</v>
      </c>
      <c r="Z147" s="15">
        <v>1.5694012000000001E-3</v>
      </c>
      <c r="AA147" s="39">
        <v>9.4874745000000007E-3</v>
      </c>
      <c r="AB147" s="1">
        <v>3.6221072999999997E-5</v>
      </c>
      <c r="AC147" s="15">
        <v>1.6987910000000001E-3</v>
      </c>
      <c r="AD147" s="45">
        <f t="shared" si="8"/>
        <v>2.5572050648900002E-2</v>
      </c>
    </row>
    <row r="148" spans="2:30" x14ac:dyDescent="0.35">
      <c r="B148" s="6" t="s">
        <v>25</v>
      </c>
      <c r="C148" s="29" t="s">
        <v>26</v>
      </c>
      <c r="D148" s="93">
        <v>7.9700715000000002E-4</v>
      </c>
      <c r="E148" s="31">
        <v>2.354279E-5</v>
      </c>
      <c r="F148" s="30">
        <v>2.2766777000000001E-5</v>
      </c>
      <c r="G148" s="47">
        <v>3.4150165999999999E-4</v>
      </c>
      <c r="H148" s="34">
        <v>1.6031480000000001E-7</v>
      </c>
      <c r="I148" s="30">
        <v>7.2081109999999997E-8</v>
      </c>
      <c r="J148" s="30">
        <v>3.8187986999999999E-5</v>
      </c>
      <c r="K148" s="31">
        <v>2.9267931E-5</v>
      </c>
      <c r="L148" s="40">
        <v>7.5889258000000004E-5</v>
      </c>
      <c r="M148" s="1">
        <v>3.3508429E-7</v>
      </c>
      <c r="N148" s="31">
        <v>5.9273868000000001E-5</v>
      </c>
      <c r="O148" s="45">
        <f t="shared" si="6"/>
        <v>1.3880049012000004E-3</v>
      </c>
      <c r="Q148" s="6" t="s">
        <v>25</v>
      </c>
      <c r="R148" s="29" t="s">
        <v>26</v>
      </c>
      <c r="S148" s="93">
        <v>7.9700715000000002E-4</v>
      </c>
      <c r="T148" s="31">
        <v>2.354279E-5</v>
      </c>
      <c r="U148" s="30">
        <v>2.2766777000000001E-5</v>
      </c>
      <c r="V148" s="47">
        <f t="shared" si="7"/>
        <v>3.4150165999999999E-4</v>
      </c>
      <c r="W148" s="34">
        <v>1.6031480000000001E-7</v>
      </c>
      <c r="X148" s="30">
        <v>7.2081109999999997E-8</v>
      </c>
      <c r="Y148" s="30">
        <v>3.8187986999999999E-5</v>
      </c>
      <c r="Z148" s="31">
        <v>2.9267931E-5</v>
      </c>
      <c r="AA148" s="40">
        <v>7.5889258000000001E-4</v>
      </c>
      <c r="AB148" s="1">
        <v>3.3508429E-7</v>
      </c>
      <c r="AC148" s="31">
        <v>5.9273868000000001E-5</v>
      </c>
      <c r="AD148" s="45">
        <f t="shared" si="8"/>
        <v>2.0710082232000002E-3</v>
      </c>
    </row>
    <row r="149" spans="2:30" x14ac:dyDescent="0.35">
      <c r="B149" s="6" t="s">
        <v>27</v>
      </c>
      <c r="C149" s="29" t="s">
        <v>28</v>
      </c>
      <c r="D149" s="34">
        <v>6.9127839000000002E-9</v>
      </c>
      <c r="E149" s="31">
        <v>3.5762368000000001E-10</v>
      </c>
      <c r="F149" s="30">
        <v>3.2324118E-10</v>
      </c>
      <c r="G149" s="47">
        <v>4.8486177999999999E-9</v>
      </c>
      <c r="H149" s="34">
        <v>3.3985428000000002E-12</v>
      </c>
      <c r="I149" s="30">
        <v>1.4235873999999999E-12</v>
      </c>
      <c r="J149" s="30">
        <v>2.4731591999999999E-9</v>
      </c>
      <c r="K149" s="31">
        <v>2.4488918999999998E-10</v>
      </c>
      <c r="L149" s="40">
        <v>1.0774706E-9</v>
      </c>
      <c r="M149" s="1">
        <v>5.5408527999999998E-12</v>
      </c>
      <c r="N149" s="31">
        <v>8.6156633000000004E-10</v>
      </c>
      <c r="O149" s="45">
        <f t="shared" si="6"/>
        <v>1.7109714863000002E-8</v>
      </c>
      <c r="Q149" s="6" t="s">
        <v>27</v>
      </c>
      <c r="R149" s="29" t="s">
        <v>28</v>
      </c>
      <c r="S149" s="34">
        <v>6.9127839000000002E-9</v>
      </c>
      <c r="T149" s="31">
        <v>3.5762368000000001E-10</v>
      </c>
      <c r="U149" s="30">
        <v>3.2324118E-10</v>
      </c>
      <c r="V149" s="47">
        <f t="shared" si="7"/>
        <v>4.8486177999999999E-9</v>
      </c>
      <c r="W149" s="34">
        <v>3.3985428000000002E-12</v>
      </c>
      <c r="X149" s="30">
        <v>1.4235873999999999E-12</v>
      </c>
      <c r="Y149" s="30">
        <v>2.4731591999999999E-9</v>
      </c>
      <c r="Z149" s="31">
        <v>2.4488918999999998E-10</v>
      </c>
      <c r="AA149" s="40">
        <v>1.0774705999999999E-8</v>
      </c>
      <c r="AB149" s="1">
        <v>5.5408527999999998E-12</v>
      </c>
      <c r="AC149" s="31">
        <v>8.6156633000000004E-10</v>
      </c>
      <c r="AD149" s="45">
        <f t="shared" si="8"/>
        <v>2.6806950262999998E-8</v>
      </c>
    </row>
    <row r="150" spans="2:30" x14ac:dyDescent="0.35">
      <c r="B150" s="6" t="s">
        <v>29</v>
      </c>
      <c r="C150" s="29" t="s">
        <v>30</v>
      </c>
      <c r="D150" s="34">
        <v>2.5576923E-9</v>
      </c>
      <c r="E150" s="31">
        <v>1.2252338999999999E-11</v>
      </c>
      <c r="F150" s="30">
        <v>5.2233551999999999E-11</v>
      </c>
      <c r="G150" s="47">
        <v>7.8350327999999996E-10</v>
      </c>
      <c r="H150" s="34">
        <v>3.3751856000000002E-12</v>
      </c>
      <c r="I150" s="30">
        <v>1.9401517000000001E-12</v>
      </c>
      <c r="J150" s="30">
        <v>2.0762220000000001E-10</v>
      </c>
      <c r="K150" s="31">
        <v>7.8645494000000004E-11</v>
      </c>
      <c r="L150" s="40">
        <v>1.7411184000000001E-10</v>
      </c>
      <c r="M150" s="1">
        <v>6.2724182999999999E-12</v>
      </c>
      <c r="N150" s="31">
        <v>6.3792065000000003E-11</v>
      </c>
      <c r="O150" s="45">
        <f t="shared" si="6"/>
        <v>3.9414408256000003E-9</v>
      </c>
      <c r="Q150" s="6" t="s">
        <v>29</v>
      </c>
      <c r="R150" s="29" t="s">
        <v>30</v>
      </c>
      <c r="S150" s="34">
        <v>2.5576923E-9</v>
      </c>
      <c r="T150" s="31">
        <v>1.2252338999999999E-11</v>
      </c>
      <c r="U150" s="30">
        <v>5.2233551999999999E-11</v>
      </c>
      <c r="V150" s="47">
        <f t="shared" si="7"/>
        <v>7.8350327999999996E-10</v>
      </c>
      <c r="W150" s="34">
        <v>3.3751856000000002E-12</v>
      </c>
      <c r="X150" s="30">
        <v>1.9401517000000001E-12</v>
      </c>
      <c r="Y150" s="30">
        <v>2.0762220000000001E-10</v>
      </c>
      <c r="Z150" s="31">
        <v>7.8645494000000004E-11</v>
      </c>
      <c r="AA150" s="40">
        <v>1.7411184E-9</v>
      </c>
      <c r="AB150" s="1">
        <v>6.2724182999999999E-12</v>
      </c>
      <c r="AC150" s="31">
        <v>6.3792065000000003E-11</v>
      </c>
      <c r="AD150" s="45">
        <f t="shared" si="8"/>
        <v>5.5084473855999998E-9</v>
      </c>
    </row>
    <row r="151" spans="2:30" x14ac:dyDescent="0.35">
      <c r="B151" s="6" t="s">
        <v>31</v>
      </c>
      <c r="C151" s="29" t="s">
        <v>30</v>
      </c>
      <c r="D151" s="34">
        <v>6.6537799E-11</v>
      </c>
      <c r="E151" s="31">
        <v>2.1325315E-13</v>
      </c>
      <c r="F151" s="30">
        <v>1.4280851E-12</v>
      </c>
      <c r="G151" s="47">
        <v>2.1421276999999999E-11</v>
      </c>
      <c r="H151" s="34">
        <v>2.5824021000000002E-13</v>
      </c>
      <c r="I151" s="30">
        <v>1.0341015999999999E-13</v>
      </c>
      <c r="J151" s="30">
        <v>1.9469501999999999E-11</v>
      </c>
      <c r="K151" s="31">
        <v>2.7830138E-12</v>
      </c>
      <c r="L151" s="40">
        <v>4.7602836999999997E-12</v>
      </c>
      <c r="M151" s="1">
        <v>2.4736513999999998E-13</v>
      </c>
      <c r="N151" s="31">
        <v>3.7175461999999999E-12</v>
      </c>
      <c r="O151" s="45">
        <f t="shared" si="6"/>
        <v>1.2093977546E-10</v>
      </c>
      <c r="Q151" s="6" t="s">
        <v>31</v>
      </c>
      <c r="R151" s="29" t="s">
        <v>30</v>
      </c>
      <c r="S151" s="34">
        <v>6.6537799E-11</v>
      </c>
      <c r="T151" s="31">
        <v>2.1325315E-13</v>
      </c>
      <c r="U151" s="30">
        <v>1.4280851E-12</v>
      </c>
      <c r="V151" s="47">
        <f t="shared" si="7"/>
        <v>2.1421276999999999E-11</v>
      </c>
      <c r="W151" s="34">
        <v>2.5824021000000002E-13</v>
      </c>
      <c r="X151" s="30">
        <v>1.0341015999999999E-13</v>
      </c>
      <c r="Y151" s="30">
        <v>1.9469501999999999E-11</v>
      </c>
      <c r="Z151" s="31">
        <v>2.7830138E-12</v>
      </c>
      <c r="AA151" s="40">
        <v>4.7602836999999999E-11</v>
      </c>
      <c r="AB151" s="1">
        <v>2.4736513999999998E-13</v>
      </c>
      <c r="AC151" s="31">
        <v>3.7175461999999999E-12</v>
      </c>
      <c r="AD151" s="45">
        <f t="shared" si="8"/>
        <v>1.6378232876E-10</v>
      </c>
    </row>
    <row r="152" spans="2:30" x14ac:dyDescent="0.35">
      <c r="B152" s="6" t="s">
        <v>32</v>
      </c>
      <c r="C152" s="29" t="s">
        <v>33</v>
      </c>
      <c r="D152" s="93">
        <v>9.9382337000000005E-4</v>
      </c>
      <c r="E152" s="31">
        <v>3.2003627E-5</v>
      </c>
      <c r="F152" s="30">
        <v>2.0254449000000001E-5</v>
      </c>
      <c r="G152" s="47">
        <v>3.0381674000000002E-4</v>
      </c>
      <c r="H152" s="34">
        <v>1.8797558E-7</v>
      </c>
      <c r="I152" s="30">
        <v>1.2613346999999999E-7</v>
      </c>
      <c r="J152" s="30">
        <v>3.8823384000000001E-5</v>
      </c>
      <c r="K152" s="31">
        <v>6.3975181000000005E-5</v>
      </c>
      <c r="L152" s="40">
        <v>6.7514831000000004E-5</v>
      </c>
      <c r="M152" s="1">
        <v>5.9697489999999997E-7</v>
      </c>
      <c r="N152" s="15">
        <v>1.0722223E-4</v>
      </c>
      <c r="O152" s="45">
        <f t="shared" si="6"/>
        <v>1.6283448959500003E-3</v>
      </c>
      <c r="Q152" s="6" t="s">
        <v>32</v>
      </c>
      <c r="R152" s="29" t="s">
        <v>33</v>
      </c>
      <c r="S152" s="93">
        <v>9.9382337000000005E-4</v>
      </c>
      <c r="T152" s="31">
        <v>3.2003627E-5</v>
      </c>
      <c r="U152" s="30">
        <v>2.0254449000000001E-5</v>
      </c>
      <c r="V152" s="47">
        <f t="shared" si="7"/>
        <v>3.0381674000000002E-4</v>
      </c>
      <c r="W152" s="34">
        <v>1.8797558E-7</v>
      </c>
      <c r="X152" s="30">
        <v>1.2613346999999999E-7</v>
      </c>
      <c r="Y152" s="30">
        <v>3.8823384000000001E-5</v>
      </c>
      <c r="Z152" s="31">
        <v>6.3975181000000005E-5</v>
      </c>
      <c r="AA152" s="40">
        <v>6.7514831000000004E-4</v>
      </c>
      <c r="AB152" s="1">
        <v>5.9697489999999997E-7</v>
      </c>
      <c r="AC152" s="15">
        <v>1.0722223E-4</v>
      </c>
      <c r="AD152" s="45">
        <f t="shared" si="8"/>
        <v>2.2359783749500003E-3</v>
      </c>
    </row>
    <row r="153" spans="2:30" x14ac:dyDescent="0.35">
      <c r="B153" s="6" t="s">
        <v>34</v>
      </c>
      <c r="C153" s="29" t="s">
        <v>35</v>
      </c>
      <c r="D153" s="34">
        <v>4.2067563000000002E-5</v>
      </c>
      <c r="E153" s="31">
        <v>7.4652852999999997E-10</v>
      </c>
      <c r="F153" s="30">
        <v>2.6805973000000001E-7</v>
      </c>
      <c r="G153" s="47">
        <v>4.0208959999999998E-6</v>
      </c>
      <c r="H153" s="34">
        <v>2.3208294E-8</v>
      </c>
      <c r="I153" s="30">
        <v>1.4476225000000001E-8</v>
      </c>
      <c r="J153" s="30">
        <v>2.3646230000000002E-6</v>
      </c>
      <c r="K153" s="31">
        <v>3.5699806000000001E-6</v>
      </c>
      <c r="L153" s="40">
        <v>8.9353244000000004E-7</v>
      </c>
      <c r="M153" s="1">
        <v>7.5658033000000002E-8</v>
      </c>
      <c r="N153" s="31">
        <v>2.0209537000000001E-9</v>
      </c>
      <c r="O153" s="45">
        <f t="shared" si="6"/>
        <v>5.3300764804229999E-5</v>
      </c>
      <c r="Q153" s="6" t="s">
        <v>34</v>
      </c>
      <c r="R153" s="29" t="s">
        <v>35</v>
      </c>
      <c r="S153" s="34">
        <v>4.2067563000000002E-5</v>
      </c>
      <c r="T153" s="31">
        <v>7.4652852999999997E-10</v>
      </c>
      <c r="U153" s="30">
        <v>2.6805973000000001E-7</v>
      </c>
      <c r="V153" s="47">
        <f t="shared" si="7"/>
        <v>4.0208959999999998E-6</v>
      </c>
      <c r="W153" s="34">
        <v>2.3208294E-8</v>
      </c>
      <c r="X153" s="30">
        <v>1.4476225000000001E-8</v>
      </c>
      <c r="Y153" s="30">
        <v>2.3646230000000002E-6</v>
      </c>
      <c r="Z153" s="31">
        <v>3.5699806000000001E-6</v>
      </c>
      <c r="AA153" s="40">
        <v>8.9353243999999994E-6</v>
      </c>
      <c r="AB153" s="1">
        <v>7.5658033000000002E-8</v>
      </c>
      <c r="AC153" s="31">
        <v>2.0209537000000001E-9</v>
      </c>
      <c r="AD153" s="45">
        <f t="shared" si="8"/>
        <v>6.1342556764229999E-5</v>
      </c>
    </row>
    <row r="154" spans="2:30" x14ac:dyDescent="0.35">
      <c r="B154" s="6" t="s">
        <v>36</v>
      </c>
      <c r="C154" s="29" t="s">
        <v>37</v>
      </c>
      <c r="D154" s="93">
        <v>2.8387327999999999E-4</v>
      </c>
      <c r="E154" s="31">
        <v>8.0008942000000001E-6</v>
      </c>
      <c r="F154" s="30">
        <v>7.3076242999999998E-6</v>
      </c>
      <c r="G154" s="47">
        <v>1.0961436E-4</v>
      </c>
      <c r="H154" s="34">
        <v>4.2541116999999998E-8</v>
      </c>
      <c r="I154" s="30">
        <v>1.9611651999999999E-8</v>
      </c>
      <c r="J154" s="30">
        <v>1.7324953999999998E-5</v>
      </c>
      <c r="K154" s="31">
        <v>1.0023938E-5</v>
      </c>
      <c r="L154" s="40">
        <v>2.4358747999999999E-5</v>
      </c>
      <c r="M154" s="1">
        <v>1.1590443E-7</v>
      </c>
      <c r="N154" s="31">
        <v>1.9031412000000002E-5</v>
      </c>
      <c r="O154" s="45">
        <f t="shared" si="6"/>
        <v>4.79713267699E-4</v>
      </c>
      <c r="Q154" s="6" t="s">
        <v>36</v>
      </c>
      <c r="R154" s="29" t="s">
        <v>37</v>
      </c>
      <c r="S154" s="93">
        <v>2.8387327999999999E-4</v>
      </c>
      <c r="T154" s="31">
        <v>8.0008942000000001E-6</v>
      </c>
      <c r="U154" s="30">
        <v>7.3076242999999998E-6</v>
      </c>
      <c r="V154" s="47">
        <f t="shared" si="7"/>
        <v>1.0961436E-4</v>
      </c>
      <c r="W154" s="34">
        <v>4.2541116999999998E-8</v>
      </c>
      <c r="X154" s="30">
        <v>1.9611651999999999E-8</v>
      </c>
      <c r="Y154" s="30">
        <v>1.7324953999999998E-5</v>
      </c>
      <c r="Z154" s="31">
        <v>1.0023938E-5</v>
      </c>
      <c r="AA154" s="40">
        <v>2.4358748E-4</v>
      </c>
      <c r="AB154" s="1">
        <v>1.1590443E-7</v>
      </c>
      <c r="AC154" s="31">
        <v>1.9031412000000002E-5</v>
      </c>
      <c r="AD154" s="45">
        <f t="shared" si="8"/>
        <v>6.9894199969900003E-4</v>
      </c>
    </row>
    <row r="155" spans="2:30" x14ac:dyDescent="0.35">
      <c r="B155" s="6" t="s">
        <v>38</v>
      </c>
      <c r="C155" s="29" t="s">
        <v>39</v>
      </c>
      <c r="D155" s="93">
        <v>3.2106400999999999E-3</v>
      </c>
      <c r="E155" s="31">
        <v>8.7537596000000003E-5</v>
      </c>
      <c r="F155" s="30">
        <v>7.9874699E-5</v>
      </c>
      <c r="G155" s="47">
        <v>1.1981205E-3</v>
      </c>
      <c r="H155" s="34">
        <v>4.1634333999999997E-7</v>
      </c>
      <c r="I155" s="30">
        <v>2.0500822000000001E-7</v>
      </c>
      <c r="J155" s="14">
        <v>1.1212992000000001E-4</v>
      </c>
      <c r="K155" s="15">
        <v>1.1033056999999999E-4</v>
      </c>
      <c r="L155" s="39">
        <v>2.6624899999999998E-4</v>
      </c>
      <c r="M155" s="1">
        <v>1.0864927000000001E-6</v>
      </c>
      <c r="N155" s="15">
        <v>2.0919101E-4</v>
      </c>
      <c r="O155" s="45">
        <f t="shared" si="6"/>
        <v>5.2757812392599992E-3</v>
      </c>
      <c r="Q155" s="6" t="s">
        <v>38</v>
      </c>
      <c r="R155" s="29" t="s">
        <v>39</v>
      </c>
      <c r="S155" s="93">
        <v>3.2106400999999999E-3</v>
      </c>
      <c r="T155" s="31">
        <v>8.7537596000000003E-5</v>
      </c>
      <c r="U155" s="30">
        <v>7.9874699E-5</v>
      </c>
      <c r="V155" s="47">
        <f t="shared" si="7"/>
        <v>1.1981205E-3</v>
      </c>
      <c r="W155" s="34">
        <v>4.1634333999999997E-7</v>
      </c>
      <c r="X155" s="30">
        <v>2.0500822000000001E-7</v>
      </c>
      <c r="Y155" s="14">
        <v>1.1212992000000001E-4</v>
      </c>
      <c r="Z155" s="15">
        <v>1.1033056999999999E-4</v>
      </c>
      <c r="AA155" s="39">
        <v>2.66249E-3</v>
      </c>
      <c r="AB155" s="1">
        <v>1.0864927000000001E-6</v>
      </c>
      <c r="AC155" s="15">
        <v>2.0919101E-4</v>
      </c>
      <c r="AD155" s="45">
        <f t="shared" si="8"/>
        <v>7.6720222392599995E-3</v>
      </c>
    </row>
    <row r="156" spans="2:30" x14ac:dyDescent="0.35">
      <c r="B156" s="6" t="s">
        <v>40</v>
      </c>
      <c r="C156" s="29" t="s">
        <v>41</v>
      </c>
      <c r="D156" s="93">
        <v>4.6096867000000001</v>
      </c>
      <c r="E156" s="15">
        <v>1.2876947999999999E-2</v>
      </c>
      <c r="F156" s="14">
        <v>4.4332275999999997E-2</v>
      </c>
      <c r="G156" s="47">
        <v>0.66498413999999995</v>
      </c>
      <c r="H156" s="93">
        <v>1.4544607000000001E-3</v>
      </c>
      <c r="I156" s="14">
        <v>1.0534937E-3</v>
      </c>
      <c r="J156" s="14">
        <v>2.8009640999999998</v>
      </c>
      <c r="K156" s="15">
        <v>0.21429998</v>
      </c>
      <c r="L156" s="39">
        <v>0.14777425</v>
      </c>
      <c r="M156">
        <v>2.0511098E-3</v>
      </c>
      <c r="N156" s="15">
        <v>0.16811582</v>
      </c>
      <c r="O156" s="45">
        <f t="shared" si="6"/>
        <v>8.6675932781999983</v>
      </c>
      <c r="Q156" s="6" t="s">
        <v>40</v>
      </c>
      <c r="R156" s="29" t="s">
        <v>41</v>
      </c>
      <c r="S156" s="93">
        <v>4.6096867000000001</v>
      </c>
      <c r="T156" s="15">
        <v>1.2876947999999999E-2</v>
      </c>
      <c r="U156" s="14">
        <v>4.4332275999999997E-2</v>
      </c>
      <c r="V156" s="47">
        <f t="shared" si="7"/>
        <v>0.66498413999999995</v>
      </c>
      <c r="W156" s="93">
        <v>1.4544607000000001E-3</v>
      </c>
      <c r="X156" s="14">
        <v>1.0534937E-3</v>
      </c>
      <c r="Y156" s="14">
        <v>2.8009640999999998</v>
      </c>
      <c r="Z156" s="15">
        <v>0.21429998</v>
      </c>
      <c r="AA156" s="39">
        <v>1.4777425</v>
      </c>
      <c r="AB156">
        <v>2.0511098E-3</v>
      </c>
      <c r="AC156" s="15">
        <v>0.16811582</v>
      </c>
      <c r="AD156" s="45">
        <f t="shared" si="8"/>
        <v>9.9975615281999985</v>
      </c>
    </row>
    <row r="157" spans="2:30" x14ac:dyDescent="0.35">
      <c r="B157" s="6" t="s">
        <v>42</v>
      </c>
      <c r="C157" s="29" t="s">
        <v>43</v>
      </c>
      <c r="D157" s="93">
        <v>1.0299571000000001</v>
      </c>
      <c r="E157" s="15">
        <v>0</v>
      </c>
      <c r="F157" s="14">
        <v>6.2854249000000001E-2</v>
      </c>
      <c r="G157" s="47">
        <v>0.94281373000000002</v>
      </c>
      <c r="H157" s="93">
        <v>1.1211425000000001E-3</v>
      </c>
      <c r="I157" s="14">
        <v>6.7606936999999999E-4</v>
      </c>
      <c r="J157" s="14">
        <v>1.5399006</v>
      </c>
      <c r="K157" s="15">
        <v>0.34034374000000001</v>
      </c>
      <c r="L157" s="39">
        <v>0.20951416</v>
      </c>
      <c r="M157">
        <v>1.6974492E-3</v>
      </c>
      <c r="N157" s="15">
        <v>3.2730951999999998E-3</v>
      </c>
      <c r="O157" s="45">
        <f t="shared" si="6"/>
        <v>4.1321513352699997</v>
      </c>
      <c r="Q157" s="6" t="s">
        <v>42</v>
      </c>
      <c r="R157" s="29" t="s">
        <v>43</v>
      </c>
      <c r="S157" s="93">
        <v>1.0299571000000001</v>
      </c>
      <c r="T157" s="15">
        <v>0</v>
      </c>
      <c r="U157" s="14">
        <v>6.2854249000000001E-2</v>
      </c>
      <c r="V157" s="47">
        <f t="shared" si="7"/>
        <v>0.94281373000000002</v>
      </c>
      <c r="W157" s="93">
        <v>1.1211425000000001E-3</v>
      </c>
      <c r="X157" s="14">
        <v>6.7606936999999999E-4</v>
      </c>
      <c r="Y157" s="14">
        <v>1.5399006</v>
      </c>
      <c r="Z157" s="15">
        <v>0.34034374000000001</v>
      </c>
      <c r="AA157" s="39">
        <v>2.0951415999999998</v>
      </c>
      <c r="AB157">
        <v>1.6974492E-3</v>
      </c>
      <c r="AC157" s="15">
        <v>3.2730951999999998E-3</v>
      </c>
      <c r="AD157" s="45">
        <f t="shared" si="8"/>
        <v>6.0177787752699992</v>
      </c>
    </row>
    <row r="158" spans="2:30" x14ac:dyDescent="0.35">
      <c r="B158" s="6" t="s">
        <v>44</v>
      </c>
      <c r="C158" s="29" t="s">
        <v>45</v>
      </c>
      <c r="D158" s="93">
        <v>1.5588912999999999E-2</v>
      </c>
      <c r="E158" s="15">
        <v>2.4258257999999999E-4</v>
      </c>
      <c r="F158" s="14">
        <v>1.8097554999999999E-4</v>
      </c>
      <c r="G158" s="47">
        <v>2.7146331999999998E-3</v>
      </c>
      <c r="H158" s="34">
        <v>1.8686441E-5</v>
      </c>
      <c r="I158" s="30">
        <v>7.0633276999999999E-6</v>
      </c>
      <c r="J158" s="14">
        <v>6.8390235000000002E-3</v>
      </c>
      <c r="K158" s="15">
        <v>1.0019879000000001E-2</v>
      </c>
      <c r="L158" s="39">
        <v>6.0325182000000005E-4</v>
      </c>
      <c r="M158">
        <v>1.2931174E-2</v>
      </c>
      <c r="N158" s="15">
        <v>2.8605065999999998E-2</v>
      </c>
      <c r="O158" s="45">
        <f t="shared" si="6"/>
        <v>7.77512484187E-2</v>
      </c>
      <c r="Q158" s="6" t="s">
        <v>44</v>
      </c>
      <c r="R158" s="29" t="s">
        <v>45</v>
      </c>
      <c r="S158" s="93">
        <v>1.5588912999999999E-2</v>
      </c>
      <c r="T158" s="15">
        <v>2.4258257999999999E-4</v>
      </c>
      <c r="U158" s="14">
        <v>1.8097554999999999E-4</v>
      </c>
      <c r="V158" s="47">
        <f t="shared" si="7"/>
        <v>2.7146331999999998E-3</v>
      </c>
      <c r="W158" s="34">
        <v>1.8686441E-5</v>
      </c>
      <c r="X158" s="30">
        <v>7.0633276999999999E-6</v>
      </c>
      <c r="Y158" s="14">
        <v>6.8390235000000002E-3</v>
      </c>
      <c r="Z158" s="15">
        <v>1.0019879000000001E-2</v>
      </c>
      <c r="AA158" s="39">
        <v>6.0325181999999998E-3</v>
      </c>
      <c r="AB158">
        <v>1.2931174E-2</v>
      </c>
      <c r="AC158" s="15">
        <v>2.8605065999999998E-2</v>
      </c>
      <c r="AD158" s="45">
        <f t="shared" si="8"/>
        <v>8.3180514798700006E-2</v>
      </c>
    </row>
    <row r="159" spans="2:30" x14ac:dyDescent="0.35">
      <c r="B159" s="6" t="s">
        <v>46</v>
      </c>
      <c r="C159" s="29" t="s">
        <v>47</v>
      </c>
      <c r="D159" s="93">
        <v>1.5510136999999999</v>
      </c>
      <c r="E159" s="15">
        <v>5.7046428000000003E-2</v>
      </c>
      <c r="F159" s="14">
        <v>5.4485384999999997E-2</v>
      </c>
      <c r="G159" s="47">
        <v>0.81728078000000004</v>
      </c>
      <c r="H159" s="93">
        <v>4.0884265999999999E-4</v>
      </c>
      <c r="I159" s="14">
        <v>1.5949620999999999E-4</v>
      </c>
      <c r="J159" s="14">
        <v>8.5962064000000005E-2</v>
      </c>
      <c r="K159" s="15">
        <v>0.18715781000000001</v>
      </c>
      <c r="L159" s="39">
        <v>0.18161795</v>
      </c>
      <c r="M159">
        <v>1.7374349E-3</v>
      </c>
      <c r="N159" s="15">
        <v>0.59533901</v>
      </c>
      <c r="O159" s="45">
        <f t="shared" si="6"/>
        <v>3.5322089007700002</v>
      </c>
      <c r="Q159" s="6" t="s">
        <v>46</v>
      </c>
      <c r="R159" s="29" t="s">
        <v>47</v>
      </c>
      <c r="S159" s="93">
        <v>1.5510136999999999</v>
      </c>
      <c r="T159" s="15">
        <v>5.7046428000000003E-2</v>
      </c>
      <c r="U159" s="14">
        <v>5.4485384999999997E-2</v>
      </c>
      <c r="V159" s="47">
        <f t="shared" si="7"/>
        <v>0.81728078000000004</v>
      </c>
      <c r="W159" s="93">
        <v>4.0884265999999999E-4</v>
      </c>
      <c r="X159" s="14">
        <v>1.5949620999999999E-4</v>
      </c>
      <c r="Y159" s="14">
        <v>8.5962064000000005E-2</v>
      </c>
      <c r="Z159" s="15">
        <v>0.18715781000000001</v>
      </c>
      <c r="AA159" s="39">
        <v>1.8161795000000001</v>
      </c>
      <c r="AB159">
        <v>1.7374349E-3</v>
      </c>
      <c r="AC159" s="15">
        <v>0.59533901</v>
      </c>
      <c r="AD159" s="45">
        <f t="shared" si="8"/>
        <v>5.1667704507699996</v>
      </c>
    </row>
    <row r="160" spans="2:30" x14ac:dyDescent="0.35">
      <c r="B160" s="6" t="s">
        <v>48</v>
      </c>
      <c r="C160" s="29" t="s">
        <v>49</v>
      </c>
      <c r="D160" s="34">
        <v>2.3185630999999999E-5</v>
      </c>
      <c r="E160" s="31">
        <v>9.8673122999999994E-11</v>
      </c>
      <c r="F160" s="30">
        <v>8.3766614000000001E-8</v>
      </c>
      <c r="G160" s="47">
        <v>1.2564992E-6</v>
      </c>
      <c r="H160" s="34">
        <v>1.5435049E-9</v>
      </c>
      <c r="I160" s="30">
        <v>8.1392815999999997E-10</v>
      </c>
      <c r="J160" s="30">
        <v>9.7594652000000003E-8</v>
      </c>
      <c r="K160" s="31">
        <v>3.9486542000000001E-8</v>
      </c>
      <c r="L160" s="40">
        <v>2.7922205000000001E-7</v>
      </c>
      <c r="M160" s="1">
        <v>3.0867852E-9</v>
      </c>
      <c r="N160" s="31">
        <v>3.7364848000000002E-9</v>
      </c>
      <c r="O160" s="45">
        <f t="shared" si="6"/>
        <v>2.4951479434182999E-5</v>
      </c>
      <c r="Q160" s="6" t="s">
        <v>48</v>
      </c>
      <c r="R160" s="29" t="s">
        <v>49</v>
      </c>
      <c r="S160" s="34">
        <v>2.3185630999999999E-5</v>
      </c>
      <c r="T160" s="31">
        <v>9.8673122999999994E-11</v>
      </c>
      <c r="U160" s="30">
        <v>8.3766614000000001E-8</v>
      </c>
      <c r="V160" s="47">
        <f t="shared" si="7"/>
        <v>1.2564992E-6</v>
      </c>
      <c r="W160" s="34">
        <v>1.5435049E-9</v>
      </c>
      <c r="X160" s="30">
        <v>8.1392815999999997E-10</v>
      </c>
      <c r="Y160" s="30">
        <v>9.7594652000000003E-8</v>
      </c>
      <c r="Z160" s="31">
        <v>3.9486542000000001E-8</v>
      </c>
      <c r="AA160" s="40">
        <v>2.7922205E-6</v>
      </c>
      <c r="AB160" s="1">
        <v>3.0867852E-9</v>
      </c>
      <c r="AC160" s="31">
        <v>3.7364848000000002E-9</v>
      </c>
      <c r="AD160" s="45">
        <f t="shared" si="8"/>
        <v>2.7464477884182997E-5</v>
      </c>
    </row>
    <row r="161" spans="2:30" x14ac:dyDescent="0.35">
      <c r="B161" s="6" t="s">
        <v>50</v>
      </c>
      <c r="C161" s="29" t="s">
        <v>20</v>
      </c>
      <c r="D161" s="93">
        <v>0.33070121000000002</v>
      </c>
      <c r="E161" s="15">
        <v>3.3724265000000002E-3</v>
      </c>
      <c r="F161" s="14">
        <v>3.5707845999999998E-3</v>
      </c>
      <c r="G161" s="47">
        <v>5.3561770000000002E-2</v>
      </c>
      <c r="H161" s="34">
        <v>4.2475753999999998E-5</v>
      </c>
      <c r="I161" s="30">
        <v>1.5988629000000001E-5</v>
      </c>
      <c r="J161" s="14">
        <v>5.564678E-3</v>
      </c>
      <c r="K161" s="15">
        <v>1.2533506E-2</v>
      </c>
      <c r="L161" s="39">
        <v>1.1902615E-2</v>
      </c>
      <c r="M161">
        <v>1.0563405E-4</v>
      </c>
      <c r="N161" s="15">
        <v>4.2831420000000002E-2</v>
      </c>
      <c r="O161" s="45">
        <f t="shared" si="6"/>
        <v>0.46420250853300005</v>
      </c>
      <c r="Q161" s="6" t="s">
        <v>50</v>
      </c>
      <c r="R161" s="29" t="s">
        <v>20</v>
      </c>
      <c r="S161" s="93">
        <v>0.33070121000000002</v>
      </c>
      <c r="T161" s="15">
        <v>3.3724265000000002E-3</v>
      </c>
      <c r="U161" s="14">
        <v>3.5707845999999998E-3</v>
      </c>
      <c r="V161" s="47">
        <f t="shared" si="7"/>
        <v>5.3561770000000002E-2</v>
      </c>
      <c r="W161" s="34">
        <v>4.2475753999999998E-5</v>
      </c>
      <c r="X161" s="30">
        <v>1.5988629000000001E-5</v>
      </c>
      <c r="Y161" s="14">
        <v>5.564678E-3</v>
      </c>
      <c r="Z161" s="15">
        <v>1.2533506E-2</v>
      </c>
      <c r="AA161" s="39">
        <v>0.11902615</v>
      </c>
      <c r="AB161">
        <v>1.0563405E-4</v>
      </c>
      <c r="AC161" s="15">
        <v>4.2831420000000002E-2</v>
      </c>
      <c r="AD161" s="45">
        <f t="shared" si="8"/>
        <v>0.57132604353299998</v>
      </c>
    </row>
    <row r="162" spans="2:30" x14ac:dyDescent="0.35">
      <c r="B162" s="6" t="s">
        <v>51</v>
      </c>
      <c r="C162" s="29" t="s">
        <v>20</v>
      </c>
      <c r="D162" s="93">
        <v>3.1750073999999998E-3</v>
      </c>
      <c r="E162" s="31">
        <v>-3.8366040999999997E-5</v>
      </c>
      <c r="F162" s="30">
        <v>1.8366117E-6</v>
      </c>
      <c r="G162" s="47">
        <v>2.7549176000000001E-5</v>
      </c>
      <c r="H162" s="34">
        <v>1.2527434E-8</v>
      </c>
      <c r="I162" s="30">
        <v>-7.1170442000000002E-9</v>
      </c>
      <c r="J162" s="14">
        <v>4.5227525999999999E-3</v>
      </c>
      <c r="K162" s="15">
        <v>1.2479871999999999E-3</v>
      </c>
      <c r="L162" s="40">
        <v>6.122039E-6</v>
      </c>
      <c r="M162" s="1">
        <v>2.4169017999999999E-6</v>
      </c>
      <c r="N162" s="31">
        <v>-6.1206446999999999E-5</v>
      </c>
      <c r="O162" s="45">
        <f t="shared" si="6"/>
        <v>8.8841048508897982E-3</v>
      </c>
      <c r="Q162" s="6" t="s">
        <v>51</v>
      </c>
      <c r="R162" s="29" t="s">
        <v>20</v>
      </c>
      <c r="S162" s="93">
        <v>3.1750073999999998E-3</v>
      </c>
      <c r="T162" s="31">
        <v>-3.8366040999999997E-5</v>
      </c>
      <c r="U162" s="30">
        <v>1.8366117E-6</v>
      </c>
      <c r="V162" s="47">
        <f t="shared" si="7"/>
        <v>2.7549176000000001E-5</v>
      </c>
      <c r="W162" s="34">
        <v>1.2527434E-8</v>
      </c>
      <c r="X162" s="30">
        <v>-7.1170442000000002E-9</v>
      </c>
      <c r="Y162" s="14">
        <v>4.5227525999999999E-3</v>
      </c>
      <c r="Z162" s="15">
        <v>1.2479871999999999E-3</v>
      </c>
      <c r="AA162" s="40">
        <v>6.122039E-5</v>
      </c>
      <c r="AB162" s="1">
        <v>2.4169017999999999E-6</v>
      </c>
      <c r="AC162" s="31">
        <v>-6.1206446999999999E-5</v>
      </c>
      <c r="AD162" s="45">
        <f t="shared" si="8"/>
        <v>8.939203201889798E-3</v>
      </c>
    </row>
    <row r="163" spans="2:30" x14ac:dyDescent="0.35">
      <c r="B163" s="6" t="s">
        <v>52</v>
      </c>
      <c r="C163" s="29" t="s">
        <v>20</v>
      </c>
      <c r="D163" s="93">
        <v>1.0507587E-4</v>
      </c>
      <c r="E163" s="15">
        <v>0</v>
      </c>
      <c r="F163" s="30">
        <v>1.3957447E-6</v>
      </c>
      <c r="G163" s="47">
        <v>2.0936170999999999E-5</v>
      </c>
      <c r="H163" s="34">
        <v>1.0702412E-7</v>
      </c>
      <c r="I163" s="30">
        <v>4.3149468000000002E-8</v>
      </c>
      <c r="J163" s="30">
        <v>3.3401617999999998E-5</v>
      </c>
      <c r="K163" s="31">
        <v>1.2294826000000001E-5</v>
      </c>
      <c r="L163" s="40">
        <v>4.6524822999999997E-6</v>
      </c>
      <c r="M163" s="1">
        <v>1.9664762E-7</v>
      </c>
      <c r="N163" s="15">
        <v>0</v>
      </c>
      <c r="O163" s="45">
        <f t="shared" si="6"/>
        <v>1.7810353320799996E-4</v>
      </c>
      <c r="Q163" s="6" t="s">
        <v>52</v>
      </c>
      <c r="R163" s="29" t="s">
        <v>20</v>
      </c>
      <c r="S163" s="93">
        <v>1.0507587E-4</v>
      </c>
      <c r="T163" s="15">
        <v>0</v>
      </c>
      <c r="U163" s="30">
        <v>1.3957447E-6</v>
      </c>
      <c r="V163" s="47">
        <f t="shared" si="7"/>
        <v>2.0936170999999999E-5</v>
      </c>
      <c r="W163" s="34">
        <v>1.0702412E-7</v>
      </c>
      <c r="X163" s="30">
        <v>4.3149468000000002E-8</v>
      </c>
      <c r="Y163" s="30">
        <v>3.3401617999999998E-5</v>
      </c>
      <c r="Z163" s="31">
        <v>1.2294826000000001E-5</v>
      </c>
      <c r="AA163" s="40">
        <v>4.6524823000000002E-5</v>
      </c>
      <c r="AB163" s="1">
        <v>1.9664762E-7</v>
      </c>
      <c r="AC163" s="15">
        <v>0</v>
      </c>
      <c r="AD163" s="45">
        <f t="shared" si="8"/>
        <v>2.1997587390799997E-4</v>
      </c>
    </row>
    <row r="164" spans="2:30" x14ac:dyDescent="0.35">
      <c r="B164" s="6" t="s">
        <v>53</v>
      </c>
      <c r="C164" s="29" t="s">
        <v>30</v>
      </c>
      <c r="D164" s="34">
        <v>3.7568336000000002E-11</v>
      </c>
      <c r="E164" s="31">
        <v>1.2448342000000001E-13</v>
      </c>
      <c r="F164" s="30">
        <v>5.9086355000000004E-12</v>
      </c>
      <c r="G164" s="47">
        <v>8.8629531999999997E-11</v>
      </c>
      <c r="H164" s="34">
        <v>5.9590325E-14</v>
      </c>
      <c r="I164" s="30">
        <v>5.6305263000000003E-14</v>
      </c>
      <c r="J164" s="30">
        <v>2.0681095999999999E-11</v>
      </c>
      <c r="K164" s="31">
        <v>2.6528778999999999E-12</v>
      </c>
      <c r="L164" s="40">
        <v>1.9695451999999999E-11</v>
      </c>
      <c r="M164" s="1">
        <v>3.1640860000000001E-14</v>
      </c>
      <c r="N164" s="31">
        <v>3.4249934999999998E-13</v>
      </c>
      <c r="O164" s="45">
        <f t="shared" si="6"/>
        <v>1.7575044861799999E-10</v>
      </c>
      <c r="Q164" s="6" t="s">
        <v>53</v>
      </c>
      <c r="R164" s="29" t="s">
        <v>30</v>
      </c>
      <c r="S164" s="34">
        <v>3.7568336000000002E-11</v>
      </c>
      <c r="T164" s="31">
        <v>1.2448342000000001E-13</v>
      </c>
      <c r="U164" s="30">
        <v>5.9086355000000004E-12</v>
      </c>
      <c r="V164" s="47">
        <f t="shared" si="7"/>
        <v>8.8629531999999997E-11</v>
      </c>
      <c r="W164" s="34">
        <v>5.9590325E-14</v>
      </c>
      <c r="X164" s="30">
        <v>5.6305263000000003E-14</v>
      </c>
      <c r="Y164" s="30">
        <v>2.0681095999999999E-11</v>
      </c>
      <c r="Z164" s="31">
        <v>2.6528778999999999E-12</v>
      </c>
      <c r="AA164" s="40">
        <v>1.9695452E-10</v>
      </c>
      <c r="AB164" s="1">
        <v>3.1640860000000001E-14</v>
      </c>
      <c r="AC164" s="31">
        <v>3.4249934999999998E-13</v>
      </c>
      <c r="AD164" s="45">
        <f t="shared" si="8"/>
        <v>3.5300951661799998E-10</v>
      </c>
    </row>
    <row r="165" spans="2:30" x14ac:dyDescent="0.35">
      <c r="B165" s="6" t="s">
        <v>54</v>
      </c>
      <c r="C165" s="29" t="s">
        <v>30</v>
      </c>
      <c r="D165" s="34">
        <v>3.8434890999999997E-10</v>
      </c>
      <c r="E165" s="31">
        <v>4.0881543999999998E-12</v>
      </c>
      <c r="F165" s="30">
        <v>1.0064070000000001E-11</v>
      </c>
      <c r="G165" s="47">
        <v>1.5096104999999999E-10</v>
      </c>
      <c r="H165" s="34">
        <v>4.6577637000000005E-13</v>
      </c>
      <c r="I165" s="30">
        <v>1.7807256000000001E-13</v>
      </c>
      <c r="J165" s="30">
        <v>6.3374345999999998E-11</v>
      </c>
      <c r="K165" s="31">
        <v>1.1376801E-11</v>
      </c>
      <c r="L165" s="40">
        <v>3.3546899000000003E-11</v>
      </c>
      <c r="M165" s="1">
        <v>5.6556961000000004E-13</v>
      </c>
      <c r="N165" s="31">
        <v>2.1660544E-11</v>
      </c>
      <c r="O165" s="45">
        <f t="shared" si="6"/>
        <v>6.8063019293999994E-10</v>
      </c>
      <c r="Q165" s="6" t="s">
        <v>54</v>
      </c>
      <c r="R165" s="29" t="s">
        <v>30</v>
      </c>
      <c r="S165" s="34">
        <v>3.8434890999999997E-10</v>
      </c>
      <c r="T165" s="31">
        <v>4.0881543999999998E-12</v>
      </c>
      <c r="U165" s="30">
        <v>1.0064070000000001E-11</v>
      </c>
      <c r="V165" s="47">
        <f t="shared" si="7"/>
        <v>1.5096104999999999E-10</v>
      </c>
      <c r="W165" s="34">
        <v>4.6577637000000005E-13</v>
      </c>
      <c r="X165" s="30">
        <v>1.7807256000000001E-13</v>
      </c>
      <c r="Y165" s="30">
        <v>6.3374345999999998E-11</v>
      </c>
      <c r="Z165" s="31">
        <v>1.1376801E-11</v>
      </c>
      <c r="AA165" s="40">
        <v>3.3546898999999998E-10</v>
      </c>
      <c r="AB165" s="1">
        <v>5.6556961000000004E-13</v>
      </c>
      <c r="AC165" s="31">
        <v>2.1660544E-11</v>
      </c>
      <c r="AD165" s="45">
        <f t="shared" si="8"/>
        <v>9.8255228394000013E-10</v>
      </c>
    </row>
    <row r="166" spans="2:30" x14ac:dyDescent="0.35">
      <c r="B166" s="6" t="s">
        <v>55</v>
      </c>
      <c r="C166" s="29" t="s">
        <v>30</v>
      </c>
      <c r="D166" s="34">
        <v>2.1473063000000002E-9</v>
      </c>
      <c r="E166" s="31">
        <v>8.0397010000000007E-12</v>
      </c>
      <c r="F166" s="30">
        <v>3.6370574000000001E-11</v>
      </c>
      <c r="G166" s="47">
        <v>5.4555859999999999E-10</v>
      </c>
      <c r="H166" s="34">
        <v>2.8539717E-12</v>
      </c>
      <c r="I166" s="30">
        <v>1.7073746999999999E-12</v>
      </c>
      <c r="J166" s="30">
        <v>1.2421438E-10</v>
      </c>
      <c r="K166" s="31">
        <v>6.6007511000000004E-11</v>
      </c>
      <c r="L166" s="40">
        <v>1.2123525E-10</v>
      </c>
      <c r="M166" s="1">
        <v>5.6841285000000003E-12</v>
      </c>
      <c r="N166" s="31">
        <v>4.1789022000000003E-11</v>
      </c>
      <c r="O166" s="45">
        <f t="shared" si="6"/>
        <v>3.1007668129000004E-9</v>
      </c>
      <c r="Q166" s="6" t="s">
        <v>55</v>
      </c>
      <c r="R166" s="29" t="s">
        <v>30</v>
      </c>
      <c r="S166" s="34">
        <v>2.1473063000000002E-9</v>
      </c>
      <c r="T166" s="31">
        <v>8.0397010000000007E-12</v>
      </c>
      <c r="U166" s="30">
        <v>3.6370574000000001E-11</v>
      </c>
      <c r="V166" s="47">
        <f t="shared" si="7"/>
        <v>5.4555859999999999E-10</v>
      </c>
      <c r="W166" s="34">
        <v>2.8539717E-12</v>
      </c>
      <c r="X166" s="30">
        <v>1.7073746999999999E-12</v>
      </c>
      <c r="Y166" s="30">
        <v>1.2421438E-10</v>
      </c>
      <c r="Z166" s="31">
        <v>6.6007511000000004E-11</v>
      </c>
      <c r="AA166" s="40">
        <v>1.2123525E-9</v>
      </c>
      <c r="AB166" s="1">
        <v>5.6841285000000003E-12</v>
      </c>
      <c r="AC166" s="31">
        <v>4.1789022000000003E-11</v>
      </c>
      <c r="AD166" s="45">
        <f t="shared" si="8"/>
        <v>4.1918840628999998E-9</v>
      </c>
    </row>
    <row r="167" spans="2:30" x14ac:dyDescent="0.35">
      <c r="B167" s="6" t="s">
        <v>56</v>
      </c>
      <c r="C167" s="29" t="s">
        <v>30</v>
      </c>
      <c r="D167" s="34">
        <v>3.3894978000000003E-11</v>
      </c>
      <c r="E167" s="31">
        <v>1.044259E-13</v>
      </c>
      <c r="F167" s="30">
        <v>8.4071645000000005E-13</v>
      </c>
      <c r="G167" s="47">
        <v>1.2610747E-11</v>
      </c>
      <c r="H167" s="34">
        <v>6.8433639E-14</v>
      </c>
      <c r="I167" s="30">
        <v>2.6351674000000001E-14</v>
      </c>
      <c r="J167" s="30">
        <v>1.6428857000000001E-11</v>
      </c>
      <c r="K167" s="31">
        <v>1.0919120999999999E-12</v>
      </c>
      <c r="L167" s="40">
        <v>2.8023881999999999E-12</v>
      </c>
      <c r="M167" s="1">
        <v>8.3647799999999994E-14</v>
      </c>
      <c r="N167" s="31">
        <v>2.0966305E-12</v>
      </c>
      <c r="O167" s="45">
        <f t="shared" si="6"/>
        <v>7.0049088262999979E-11</v>
      </c>
      <c r="Q167" s="6" t="s">
        <v>56</v>
      </c>
      <c r="R167" s="29" t="s">
        <v>30</v>
      </c>
      <c r="S167" s="34">
        <v>3.3894978000000003E-11</v>
      </c>
      <c r="T167" s="31">
        <v>1.044259E-13</v>
      </c>
      <c r="U167" s="30">
        <v>8.4071645000000005E-13</v>
      </c>
      <c r="V167" s="47">
        <f t="shared" si="7"/>
        <v>1.2610747E-11</v>
      </c>
      <c r="W167" s="34">
        <v>6.8433639E-14</v>
      </c>
      <c r="X167" s="30">
        <v>2.6351674000000001E-14</v>
      </c>
      <c r="Y167" s="30">
        <v>1.6428857000000001E-11</v>
      </c>
      <c r="Z167" s="31">
        <v>1.0919120999999999E-12</v>
      </c>
      <c r="AA167" s="40">
        <v>2.8023881999999999E-11</v>
      </c>
      <c r="AB167" s="1">
        <v>8.3647799999999994E-14</v>
      </c>
      <c r="AC167" s="31">
        <v>2.0966305E-12</v>
      </c>
      <c r="AD167" s="45">
        <f t="shared" si="8"/>
        <v>9.5270582062999986E-11</v>
      </c>
    </row>
    <row r="168" spans="2:30" x14ac:dyDescent="0.35">
      <c r="B168" s="6" t="s">
        <v>57</v>
      </c>
      <c r="C168" s="29" t="s">
        <v>30</v>
      </c>
      <c r="D168" s="93">
        <v>0</v>
      </c>
      <c r="E168" s="15">
        <v>0</v>
      </c>
      <c r="F168" s="30">
        <v>7.2896055000000003E-21</v>
      </c>
      <c r="G168" s="47">
        <v>1.0934408E-19</v>
      </c>
      <c r="H168" s="34">
        <v>2.1897312999999998E-22</v>
      </c>
      <c r="I168" s="30">
        <v>8.353627E-23</v>
      </c>
      <c r="J168" s="30">
        <v>5.3653618999999998E-20</v>
      </c>
      <c r="K168" s="31">
        <v>2.5274826000000001E-20</v>
      </c>
      <c r="L168" s="40">
        <v>2.4298685000000001E-20</v>
      </c>
      <c r="M168" s="1">
        <v>4.6904848999999998E-22</v>
      </c>
      <c r="N168" s="15">
        <v>0</v>
      </c>
      <c r="O168" s="45">
        <f t="shared" si="6"/>
        <v>2.2063237338999998E-19</v>
      </c>
      <c r="Q168" s="6" t="s">
        <v>57</v>
      </c>
      <c r="R168" s="29" t="s">
        <v>30</v>
      </c>
      <c r="S168" s="93">
        <v>0</v>
      </c>
      <c r="T168" s="15">
        <v>0</v>
      </c>
      <c r="U168" s="30">
        <v>7.2896055000000003E-21</v>
      </c>
      <c r="V168" s="47">
        <f t="shared" si="7"/>
        <v>1.0934408E-19</v>
      </c>
      <c r="W168" s="34">
        <v>2.1897312999999998E-22</v>
      </c>
      <c r="X168" s="30">
        <v>8.353627E-23</v>
      </c>
      <c r="Y168" s="30">
        <v>5.3653618999999998E-20</v>
      </c>
      <c r="Z168" s="31">
        <v>2.5274826000000001E-20</v>
      </c>
      <c r="AA168" s="40">
        <v>2.4298685000000002E-19</v>
      </c>
      <c r="AB168" s="1">
        <v>4.6904848999999998E-22</v>
      </c>
      <c r="AC168" s="15">
        <v>0</v>
      </c>
      <c r="AD168" s="45">
        <f t="shared" si="8"/>
        <v>4.3932053839000007E-19</v>
      </c>
    </row>
    <row r="169" spans="2:30" x14ac:dyDescent="0.35">
      <c r="B169" s="6" t="s">
        <v>58</v>
      </c>
      <c r="C169" s="29" t="s">
        <v>30</v>
      </c>
      <c r="D169" s="34">
        <v>3.2642821000000003E-11</v>
      </c>
      <c r="E169" s="31">
        <v>1.0882726E-13</v>
      </c>
      <c r="F169" s="30">
        <v>5.8736865999999996E-13</v>
      </c>
      <c r="G169" s="47">
        <v>8.8105300000000004E-12</v>
      </c>
      <c r="H169" s="34">
        <v>1.8980658000000001E-13</v>
      </c>
      <c r="I169" s="30">
        <v>7.7058489000000003E-14</v>
      </c>
      <c r="J169" s="30">
        <v>3.0406456999999999E-12</v>
      </c>
      <c r="K169" s="31">
        <v>1.6911016E-12</v>
      </c>
      <c r="L169" s="40">
        <v>1.9578955000000002E-12</v>
      </c>
      <c r="M169" s="1">
        <v>1.6371734000000001E-13</v>
      </c>
      <c r="N169" s="31">
        <v>1.6209157000000001E-12</v>
      </c>
      <c r="O169" s="45">
        <f t="shared" si="6"/>
        <v>5.0890687829000003E-11</v>
      </c>
      <c r="Q169" s="6" t="s">
        <v>58</v>
      </c>
      <c r="R169" s="29" t="s">
        <v>30</v>
      </c>
      <c r="S169" s="34">
        <v>3.2642821000000003E-11</v>
      </c>
      <c r="T169" s="31">
        <v>1.0882726E-13</v>
      </c>
      <c r="U169" s="30">
        <v>5.8736865999999996E-13</v>
      </c>
      <c r="V169" s="47">
        <f t="shared" si="7"/>
        <v>8.8105300000000004E-12</v>
      </c>
      <c r="W169" s="34">
        <v>1.8980658000000001E-13</v>
      </c>
      <c r="X169" s="30">
        <v>7.7058489000000003E-14</v>
      </c>
      <c r="Y169" s="30">
        <v>3.0406456999999999E-12</v>
      </c>
      <c r="Z169" s="31">
        <v>1.6911016E-12</v>
      </c>
      <c r="AA169" s="40">
        <v>1.9578955E-11</v>
      </c>
      <c r="AB169" s="1">
        <v>1.6371734000000001E-13</v>
      </c>
      <c r="AC169" s="31">
        <v>1.6209157000000001E-12</v>
      </c>
      <c r="AD169" s="45">
        <f t="shared" si="8"/>
        <v>6.8511747328999997E-11</v>
      </c>
    </row>
    <row r="170" spans="2:30" x14ac:dyDescent="0.35">
      <c r="B170" s="6" t="s">
        <v>59</v>
      </c>
      <c r="C170" s="29" t="s">
        <v>41</v>
      </c>
      <c r="D170" s="93">
        <v>4.1349512999999997E-2</v>
      </c>
      <c r="E170" s="31">
        <v>9.8862288000000004E-5</v>
      </c>
      <c r="F170" s="14">
        <v>3.2572878E-3</v>
      </c>
      <c r="G170" s="47">
        <v>4.8859316999999999E-2</v>
      </c>
      <c r="H170" s="34">
        <v>1.4698567999999999E-5</v>
      </c>
      <c r="I170" s="30">
        <v>8.9659082000000001E-6</v>
      </c>
      <c r="J170" s="14">
        <v>8.5990932999999992E-3</v>
      </c>
      <c r="K170" s="15">
        <v>2.2291953999999999E-3</v>
      </c>
      <c r="L170" s="39">
        <v>1.0857626E-2</v>
      </c>
      <c r="M170" s="1">
        <v>3.5260599999999999E-5</v>
      </c>
      <c r="N170" s="15">
        <v>4.2652682999999998E-4</v>
      </c>
      <c r="O170" s="45">
        <f t="shared" si="6"/>
        <v>0.11573634669419998</v>
      </c>
      <c r="Q170" s="6" t="s">
        <v>59</v>
      </c>
      <c r="R170" s="29" t="s">
        <v>41</v>
      </c>
      <c r="S170" s="93">
        <v>4.1349512999999997E-2</v>
      </c>
      <c r="T170" s="31">
        <v>9.8862288000000004E-5</v>
      </c>
      <c r="U170" s="14">
        <v>3.2572878E-3</v>
      </c>
      <c r="V170" s="47">
        <f t="shared" si="7"/>
        <v>4.8859316999999999E-2</v>
      </c>
      <c r="W170" s="34">
        <v>1.4698567999999999E-5</v>
      </c>
      <c r="X170" s="30">
        <v>8.9659082000000001E-6</v>
      </c>
      <c r="Y170" s="14">
        <v>8.5990932999999992E-3</v>
      </c>
      <c r="Z170" s="15">
        <v>2.2291953999999999E-3</v>
      </c>
      <c r="AA170" s="39">
        <v>0.10857625999999999</v>
      </c>
      <c r="AB170" s="1">
        <v>3.5260599999999999E-5</v>
      </c>
      <c r="AC170" s="15">
        <v>4.2652682999999998E-4</v>
      </c>
      <c r="AD170" s="45">
        <f t="shared" si="8"/>
        <v>0.21345498069419996</v>
      </c>
    </row>
    <row r="171" spans="2:30" x14ac:dyDescent="0.35">
      <c r="B171" s="6" t="s">
        <v>60</v>
      </c>
      <c r="C171" s="29" t="s">
        <v>41</v>
      </c>
      <c r="D171" s="93">
        <v>0.26738369000000001</v>
      </c>
      <c r="E171" s="15">
        <v>3.6119055000000001E-3</v>
      </c>
      <c r="F171" s="14">
        <v>1.1460698E-2</v>
      </c>
      <c r="G171" s="47">
        <v>0.17191047000000001</v>
      </c>
      <c r="H171" s="93">
        <v>1.1231036E-4</v>
      </c>
      <c r="I171" s="30">
        <v>8.2115978000000004E-5</v>
      </c>
      <c r="J171" s="14">
        <v>2.0022465E-2</v>
      </c>
      <c r="K171" s="15">
        <v>1.3035563E-2</v>
      </c>
      <c r="L171" s="39">
        <v>3.8202327000000001E-2</v>
      </c>
      <c r="M171">
        <v>1.8289981999999999E-4</v>
      </c>
      <c r="N171" s="15">
        <v>0.13538042</v>
      </c>
      <c r="O171" s="45">
        <f t="shared" si="6"/>
        <v>0.66138486465800006</v>
      </c>
      <c r="Q171" s="6" t="s">
        <v>60</v>
      </c>
      <c r="R171" s="29" t="s">
        <v>41</v>
      </c>
      <c r="S171" s="93">
        <v>0.26738369000000001</v>
      </c>
      <c r="T171" s="15">
        <v>3.6119055000000001E-3</v>
      </c>
      <c r="U171" s="14">
        <v>1.1460698E-2</v>
      </c>
      <c r="V171" s="47">
        <f t="shared" si="7"/>
        <v>0.17191047000000001</v>
      </c>
      <c r="W171" s="93">
        <v>1.1231036E-4</v>
      </c>
      <c r="X171" s="30">
        <v>8.2115978000000004E-5</v>
      </c>
      <c r="Y171" s="14">
        <v>2.0022465E-2</v>
      </c>
      <c r="Z171" s="15">
        <v>1.3035563E-2</v>
      </c>
      <c r="AA171" s="39">
        <v>0.38202327000000003</v>
      </c>
      <c r="AB171">
        <v>1.8289981999999999E-4</v>
      </c>
      <c r="AC171" s="15">
        <v>0.13538042</v>
      </c>
      <c r="AD171" s="45">
        <f t="shared" si="8"/>
        <v>1.0052058076579999</v>
      </c>
    </row>
    <row r="172" spans="2:30" x14ac:dyDescent="0.35">
      <c r="B172" s="7" t="s">
        <v>61</v>
      </c>
      <c r="C172" s="12" t="s">
        <v>41</v>
      </c>
      <c r="D172" s="35">
        <v>4.3009535000000003</v>
      </c>
      <c r="E172" s="32">
        <v>9.1661804999999992E-3</v>
      </c>
      <c r="F172" s="11">
        <v>2.9614290000000001E-2</v>
      </c>
      <c r="G172" s="48">
        <v>0.44421434999999998</v>
      </c>
      <c r="H172" s="35">
        <v>1.3274517999999999E-3</v>
      </c>
      <c r="I172" s="11">
        <v>9.6241179999999999E-4</v>
      </c>
      <c r="J172" s="11">
        <v>2.7723426</v>
      </c>
      <c r="K172" s="32">
        <v>0.19903522000000001</v>
      </c>
      <c r="L172" s="41">
        <v>9.8714301000000004E-2</v>
      </c>
      <c r="M172">
        <v>1.8329494000000001E-3</v>
      </c>
      <c r="N172" s="32">
        <v>3.2308874000000001E-2</v>
      </c>
      <c r="O172" s="45">
        <f t="shared" si="6"/>
        <v>7.8904721284999999</v>
      </c>
      <c r="Q172" s="7" t="s">
        <v>61</v>
      </c>
      <c r="R172" s="12" t="s">
        <v>41</v>
      </c>
      <c r="S172" s="35">
        <v>4.3009535000000003</v>
      </c>
      <c r="T172" s="32">
        <v>9.1661804999999992E-3</v>
      </c>
      <c r="U172" s="11">
        <v>2.9614290000000001E-2</v>
      </c>
      <c r="V172" s="47">
        <f t="shared" si="7"/>
        <v>0.44421434999999998</v>
      </c>
      <c r="W172" s="35">
        <v>1.3274517999999999E-3</v>
      </c>
      <c r="X172" s="11">
        <v>9.6241179999999999E-4</v>
      </c>
      <c r="Y172" s="11">
        <v>2.7723426</v>
      </c>
      <c r="Z172" s="32">
        <v>0.19903522000000001</v>
      </c>
      <c r="AA172" s="41">
        <v>0.98714301000000004</v>
      </c>
      <c r="AB172">
        <v>1.8329494000000001E-3</v>
      </c>
      <c r="AC172" s="32">
        <v>3.2308874000000001E-2</v>
      </c>
      <c r="AD172" s="45">
        <f t="shared" si="8"/>
        <v>8.7789008375000002</v>
      </c>
    </row>
    <row r="176" spans="2:30" x14ac:dyDescent="0.35">
      <c r="B176" t="s">
        <v>2</v>
      </c>
      <c r="C176" t="s">
        <v>62</v>
      </c>
      <c r="L176"/>
      <c r="M176"/>
      <c r="Q176" t="s">
        <v>2</v>
      </c>
      <c r="R176" t="s">
        <v>62</v>
      </c>
      <c r="S176" s="159"/>
      <c r="T176" s="159"/>
      <c r="U176" s="159"/>
      <c r="V176" s="159"/>
      <c r="W176" s="159"/>
      <c r="X176" s="159"/>
      <c r="Y176" s="159"/>
      <c r="Z176" s="159"/>
      <c r="AC176" s="159"/>
      <c r="AD176" s="159"/>
    </row>
    <row r="177" spans="2:30" x14ac:dyDescent="0.35">
      <c r="B177" t="s">
        <v>3</v>
      </c>
      <c r="C177" t="s">
        <v>4</v>
      </c>
      <c r="J177" s="160" t="s">
        <v>75</v>
      </c>
      <c r="L177"/>
      <c r="M177"/>
      <c r="Q177" t="s">
        <v>3</v>
      </c>
      <c r="R177" t="s">
        <v>4</v>
      </c>
      <c r="S177" s="159"/>
      <c r="T177" s="159"/>
      <c r="U177" s="159"/>
      <c r="V177" s="159"/>
      <c r="W177" s="159"/>
      <c r="X177" s="159"/>
      <c r="Y177" s="160" t="s">
        <v>75</v>
      </c>
      <c r="Z177" s="159"/>
      <c r="AC177" s="159"/>
      <c r="AD177" s="159"/>
    </row>
    <row r="178" spans="2:30" x14ac:dyDescent="0.35">
      <c r="B178" t="s">
        <v>63</v>
      </c>
      <c r="C178" t="s">
        <v>77</v>
      </c>
      <c r="I178" s="16" t="s">
        <v>76</v>
      </c>
      <c r="J178" s="161" t="s">
        <v>0</v>
      </c>
      <c r="L178"/>
      <c r="M178"/>
      <c r="Q178" t="s">
        <v>63</v>
      </c>
      <c r="R178" t="s">
        <v>77</v>
      </c>
      <c r="S178" s="159"/>
      <c r="T178" s="159"/>
      <c r="U178" s="159"/>
      <c r="V178" s="159"/>
      <c r="W178" s="159"/>
      <c r="X178" s="16" t="s">
        <v>76</v>
      </c>
      <c r="Y178" s="161" t="s">
        <v>0</v>
      </c>
      <c r="Z178" s="159"/>
      <c r="AC178" s="159"/>
      <c r="AD178" s="159"/>
    </row>
    <row r="179" spans="2:30" x14ac:dyDescent="0.35">
      <c r="B179" t="s">
        <v>5</v>
      </c>
      <c r="C179" t="s">
        <v>6</v>
      </c>
      <c r="I179" s="16" t="s">
        <v>89</v>
      </c>
      <c r="J179" s="21">
        <v>60</v>
      </c>
      <c r="L179"/>
      <c r="M179"/>
      <c r="Q179" t="s">
        <v>5</v>
      </c>
      <c r="R179" t="s">
        <v>6</v>
      </c>
      <c r="S179" s="159"/>
      <c r="T179" s="159"/>
      <c r="U179" s="159"/>
      <c r="V179" s="159"/>
      <c r="W179" s="159"/>
      <c r="X179" s="16" t="s">
        <v>89</v>
      </c>
      <c r="Y179" s="21">
        <v>60</v>
      </c>
      <c r="Z179" s="159"/>
      <c r="AC179" s="159"/>
      <c r="AD179" s="159"/>
    </row>
    <row r="180" spans="2:30" x14ac:dyDescent="0.35">
      <c r="B180" t="s">
        <v>7</v>
      </c>
      <c r="C180" t="s">
        <v>8</v>
      </c>
      <c r="I180" s="16" t="s">
        <v>90</v>
      </c>
      <c r="J180" s="49">
        <v>400</v>
      </c>
      <c r="L180"/>
      <c r="M180"/>
      <c r="Q180" t="s">
        <v>7</v>
      </c>
      <c r="R180" t="s">
        <v>8</v>
      </c>
      <c r="S180" s="159"/>
      <c r="T180" s="159"/>
      <c r="U180" s="159"/>
      <c r="V180" s="159"/>
      <c r="W180" s="159"/>
      <c r="X180" s="16" t="s">
        <v>90</v>
      </c>
      <c r="Y180" s="49">
        <v>400</v>
      </c>
      <c r="Z180" s="159"/>
      <c r="AC180" s="159"/>
      <c r="AD180" s="159"/>
    </row>
    <row r="181" spans="2:30" x14ac:dyDescent="0.35">
      <c r="B181" t="s">
        <v>9</v>
      </c>
      <c r="C181" t="s">
        <v>10</v>
      </c>
      <c r="I181" s="16"/>
      <c r="J181" s="22" t="s">
        <v>74</v>
      </c>
      <c r="L181"/>
      <c r="M181"/>
      <c r="Q181" t="s">
        <v>9</v>
      </c>
      <c r="R181" t="s">
        <v>10</v>
      </c>
      <c r="S181" s="159"/>
      <c r="T181" s="159"/>
      <c r="U181" s="159"/>
      <c r="V181" s="159"/>
      <c r="W181" s="159"/>
      <c r="X181" s="16"/>
      <c r="Y181" s="22" t="s">
        <v>74</v>
      </c>
      <c r="Z181" s="159"/>
      <c r="AC181" s="159"/>
      <c r="AD181" s="159"/>
    </row>
    <row r="182" spans="2:30" x14ac:dyDescent="0.35">
      <c r="B182" t="s">
        <v>11</v>
      </c>
      <c r="C182" t="s">
        <v>12</v>
      </c>
      <c r="I182" s="16"/>
      <c r="J182" s="23" t="s">
        <v>74</v>
      </c>
      <c r="L182"/>
      <c r="M182"/>
      <c r="Q182" t="s">
        <v>11</v>
      </c>
      <c r="R182" t="s">
        <v>12</v>
      </c>
      <c r="S182" s="159"/>
      <c r="T182" s="159"/>
      <c r="U182" s="159"/>
      <c r="V182" s="159"/>
      <c r="W182" s="159"/>
      <c r="X182" s="16"/>
      <c r="Y182" s="23" t="s">
        <v>74</v>
      </c>
      <c r="Z182" s="159"/>
      <c r="AC182" s="159"/>
      <c r="AD182" s="159"/>
    </row>
    <row r="183" spans="2:30" x14ac:dyDescent="0.35">
      <c r="B183" t="s">
        <v>13</v>
      </c>
      <c r="C183" t="s">
        <v>12</v>
      </c>
      <c r="I183" s="16" t="s">
        <v>91</v>
      </c>
      <c r="J183" s="36">
        <v>50</v>
      </c>
      <c r="L183"/>
      <c r="M183"/>
      <c r="Q183" t="s">
        <v>13</v>
      </c>
      <c r="R183" t="s">
        <v>12</v>
      </c>
      <c r="S183" s="159"/>
      <c r="T183" s="159"/>
      <c r="U183" s="159"/>
      <c r="V183" s="159"/>
      <c r="W183" s="159"/>
      <c r="X183" s="16" t="s">
        <v>91</v>
      </c>
      <c r="Y183" s="36">
        <v>500</v>
      </c>
      <c r="Z183" s="159"/>
      <c r="AC183" s="159"/>
      <c r="AD183" s="159"/>
    </row>
    <row r="184" spans="2:30" x14ac:dyDescent="0.35">
      <c r="B184" t="s">
        <v>14</v>
      </c>
      <c r="C184" t="s">
        <v>15</v>
      </c>
      <c r="J184" s="24" t="s">
        <v>74</v>
      </c>
      <c r="L184"/>
      <c r="M184"/>
      <c r="Q184" t="s">
        <v>14</v>
      </c>
      <c r="R184" t="s">
        <v>15</v>
      </c>
      <c r="S184" s="159"/>
      <c r="T184" s="159"/>
      <c r="U184" s="159"/>
      <c r="V184" s="159"/>
      <c r="W184" s="159"/>
      <c r="X184" s="159"/>
      <c r="Y184" s="24" t="s">
        <v>74</v>
      </c>
      <c r="Z184" s="159"/>
      <c r="AC184" s="159"/>
      <c r="AD184" s="159"/>
    </row>
    <row r="185" spans="2:30" x14ac:dyDescent="0.35">
      <c r="B185" t="s">
        <v>16</v>
      </c>
      <c r="C185" t="s">
        <v>17</v>
      </c>
      <c r="L185"/>
      <c r="M185"/>
      <c r="Q185" t="s">
        <v>16</v>
      </c>
      <c r="R185" t="s">
        <v>17</v>
      </c>
      <c r="S185" s="159"/>
      <c r="T185" s="159"/>
      <c r="U185" s="159"/>
      <c r="V185" s="159"/>
      <c r="W185" s="159"/>
      <c r="X185" s="159"/>
      <c r="Y185" s="159"/>
      <c r="Z185" s="159"/>
      <c r="AC185" s="159"/>
      <c r="AD185" s="159"/>
    </row>
    <row r="186" spans="2:30" ht="21" x14ac:dyDescent="0.35">
      <c r="B186" s="175" t="s">
        <v>78</v>
      </c>
      <c r="C186" s="176"/>
      <c r="D186" s="172" t="s">
        <v>86</v>
      </c>
      <c r="E186" s="172"/>
      <c r="F186" s="173" t="s">
        <v>72</v>
      </c>
      <c r="G186" s="174"/>
      <c r="H186" s="172" t="s">
        <v>88</v>
      </c>
      <c r="I186" s="172"/>
      <c r="J186" s="172"/>
      <c r="K186" s="172"/>
      <c r="L186" s="37" t="s">
        <v>85</v>
      </c>
      <c r="M186" s="172" t="s">
        <v>84</v>
      </c>
      <c r="N186" s="172"/>
      <c r="O186" s="43" t="s">
        <v>71</v>
      </c>
      <c r="Q186" s="175" t="s">
        <v>78</v>
      </c>
      <c r="R186" s="176"/>
      <c r="S186" s="172" t="s">
        <v>86</v>
      </c>
      <c r="T186" s="172"/>
      <c r="U186" s="173" t="s">
        <v>72</v>
      </c>
      <c r="V186" s="174"/>
      <c r="W186" s="172" t="s">
        <v>88</v>
      </c>
      <c r="X186" s="172"/>
      <c r="Y186" s="172"/>
      <c r="Z186" s="172"/>
      <c r="AA186" s="37" t="s">
        <v>85</v>
      </c>
      <c r="AB186" s="172" t="s">
        <v>84</v>
      </c>
      <c r="AC186" s="172"/>
      <c r="AD186" s="43" t="s">
        <v>71</v>
      </c>
    </row>
    <row r="187" spans="2:30" ht="87" x14ac:dyDescent="0.35">
      <c r="B187" s="25" t="s">
        <v>15</v>
      </c>
      <c r="C187" s="26" t="s">
        <v>18</v>
      </c>
      <c r="D187" s="33" t="s">
        <v>65</v>
      </c>
      <c r="E187" s="28" t="s">
        <v>79</v>
      </c>
      <c r="F187" s="27" t="s">
        <v>80</v>
      </c>
      <c r="G187" s="46" t="s">
        <v>87</v>
      </c>
      <c r="H187" s="33" t="s">
        <v>67</v>
      </c>
      <c r="I187" s="27" t="s">
        <v>68</v>
      </c>
      <c r="J187" s="27" t="s">
        <v>69</v>
      </c>
      <c r="K187" s="28" t="s">
        <v>70</v>
      </c>
      <c r="L187" s="38" t="s">
        <v>81</v>
      </c>
      <c r="M187" s="33" t="s">
        <v>82</v>
      </c>
      <c r="N187" s="28" t="s">
        <v>83</v>
      </c>
      <c r="O187" s="44" t="s">
        <v>64</v>
      </c>
      <c r="Q187" s="25" t="s">
        <v>15</v>
      </c>
      <c r="R187" s="26" t="s">
        <v>18</v>
      </c>
      <c r="S187" s="33" t="s">
        <v>65</v>
      </c>
      <c r="T187" s="28" t="s">
        <v>79</v>
      </c>
      <c r="U187" s="27" t="s">
        <v>80</v>
      </c>
      <c r="V187" s="46" t="s">
        <v>87</v>
      </c>
      <c r="W187" s="33" t="s">
        <v>67</v>
      </c>
      <c r="X187" s="27" t="s">
        <v>68</v>
      </c>
      <c r="Y187" s="27" t="s">
        <v>69</v>
      </c>
      <c r="Z187" s="28" t="s">
        <v>70</v>
      </c>
      <c r="AA187" s="38" t="s">
        <v>81</v>
      </c>
      <c r="AB187" s="33" t="s">
        <v>82</v>
      </c>
      <c r="AC187" s="28" t="s">
        <v>83</v>
      </c>
      <c r="AD187" s="44" t="s">
        <v>64</v>
      </c>
    </row>
    <row r="188" spans="2:30" x14ac:dyDescent="0.35">
      <c r="B188" s="6" t="s">
        <v>19</v>
      </c>
      <c r="C188" s="29" t="s">
        <v>20</v>
      </c>
      <c r="D188" s="93">
        <v>0.33398129999999998</v>
      </c>
      <c r="E188" s="15">
        <v>3.3340605E-3</v>
      </c>
      <c r="F188" s="14">
        <v>3.5740170000000001E-3</v>
      </c>
      <c r="G188" s="47">
        <v>7.1480340000000003E-2</v>
      </c>
      <c r="H188" s="34">
        <v>4.2595305999999998E-5</v>
      </c>
      <c r="I188" s="30">
        <v>1.6024660999999999E-5</v>
      </c>
      <c r="J188" s="14">
        <v>1.0120832E-2</v>
      </c>
      <c r="K188" s="15">
        <v>1.3793788E-2</v>
      </c>
      <c r="L188" s="39">
        <v>1.1913389999999999E-2</v>
      </c>
      <c r="M188" s="2">
        <v>1.082476E-4</v>
      </c>
      <c r="N188" s="15">
        <v>4.2770213000000001E-2</v>
      </c>
      <c r="O188" s="45">
        <f>SUM(D188:N188)</f>
        <v>0.49113480806699994</v>
      </c>
      <c r="Q188" s="6" t="s">
        <v>19</v>
      </c>
      <c r="R188" s="29" t="s">
        <v>20</v>
      </c>
      <c r="S188" s="93">
        <v>0.33398129999999998</v>
      </c>
      <c r="T188" s="15">
        <v>3.3340605E-3</v>
      </c>
      <c r="U188" s="14">
        <v>3.5740170000000001E-3</v>
      </c>
      <c r="V188" s="47">
        <f>G188</f>
        <v>7.1480340000000003E-2</v>
      </c>
      <c r="W188" s="34">
        <v>4.2595305999999998E-5</v>
      </c>
      <c r="X188" s="30">
        <v>1.6024660999999999E-5</v>
      </c>
      <c r="Y188" s="14">
        <v>1.0120832E-2</v>
      </c>
      <c r="Z188" s="15">
        <v>1.3793788E-2</v>
      </c>
      <c r="AA188" s="39">
        <v>0.1191339</v>
      </c>
      <c r="AB188" s="2">
        <v>1.082476E-4</v>
      </c>
      <c r="AC188" s="15">
        <v>4.2770213000000001E-2</v>
      </c>
      <c r="AD188" s="45">
        <f>SUM(S188:AC188)</f>
        <v>0.59835531806700004</v>
      </c>
    </row>
    <row r="189" spans="2:30" x14ac:dyDescent="0.35">
      <c r="B189" s="6" t="s">
        <v>21</v>
      </c>
      <c r="C189" s="29" t="s">
        <v>22</v>
      </c>
      <c r="D189" s="34">
        <v>1.1359739E-8</v>
      </c>
      <c r="E189" s="31">
        <v>3.9635328000000001E-10</v>
      </c>
      <c r="F189" s="30">
        <v>8.2061525999999998E-10</v>
      </c>
      <c r="G189" s="47">
        <v>1.6412305E-8</v>
      </c>
      <c r="H189" s="34">
        <v>2.4092251999999999E-12</v>
      </c>
      <c r="I189" s="30">
        <v>1.0375887999999999E-12</v>
      </c>
      <c r="J189" s="30">
        <v>5.3401182999999998E-10</v>
      </c>
      <c r="K189" s="31">
        <v>1.9101880999999998E-9</v>
      </c>
      <c r="L189" s="40">
        <v>2.7353841999999998E-9</v>
      </c>
      <c r="M189" s="1">
        <v>9.7020737999999994E-12</v>
      </c>
      <c r="N189" s="31">
        <v>3.7559526E-10</v>
      </c>
      <c r="O189" s="45">
        <f t="shared" ref="O189:O215" si="9">SUM(D189:N189)</f>
        <v>3.4557340817799999E-8</v>
      </c>
      <c r="Q189" s="6" t="s">
        <v>21</v>
      </c>
      <c r="R189" s="29" t="s">
        <v>22</v>
      </c>
      <c r="S189" s="34">
        <v>1.1359739E-8</v>
      </c>
      <c r="T189" s="31">
        <v>3.9635328000000001E-10</v>
      </c>
      <c r="U189" s="30">
        <v>8.2061525999999998E-10</v>
      </c>
      <c r="V189" s="47">
        <f t="shared" ref="V189:V215" si="10">G189</f>
        <v>1.6412305E-8</v>
      </c>
      <c r="W189" s="34">
        <v>2.4092251999999999E-12</v>
      </c>
      <c r="X189" s="30">
        <v>1.0375887999999999E-12</v>
      </c>
      <c r="Y189" s="30">
        <v>5.3401182999999998E-10</v>
      </c>
      <c r="Z189" s="31">
        <v>1.9101880999999998E-9</v>
      </c>
      <c r="AA189" s="40">
        <v>2.7353842000000001E-8</v>
      </c>
      <c r="AB189" s="1">
        <v>9.7020737999999994E-12</v>
      </c>
      <c r="AC189" s="31">
        <v>3.7559526E-10</v>
      </c>
      <c r="AD189" s="45">
        <f t="shared" ref="AD189:AD215" si="11">SUM(S189:AC189)</f>
        <v>5.9175798617799999E-8</v>
      </c>
    </row>
    <row r="190" spans="2:30" x14ac:dyDescent="0.35">
      <c r="B190" s="6" t="s">
        <v>23</v>
      </c>
      <c r="C190" s="29" t="s">
        <v>24</v>
      </c>
      <c r="D190" s="93">
        <v>6.9822050999999996E-3</v>
      </c>
      <c r="E190" s="15">
        <v>6.2649907000000003E-4</v>
      </c>
      <c r="F190" s="14">
        <v>2.8462423999999999E-4</v>
      </c>
      <c r="G190" s="47">
        <v>5.6924847000000001E-3</v>
      </c>
      <c r="H190" s="34">
        <v>2.4309652000000001E-6</v>
      </c>
      <c r="I190" s="30">
        <v>1.0992607E-6</v>
      </c>
      <c r="J190" s="14">
        <v>6.1394073999999996E-4</v>
      </c>
      <c r="K190" s="15">
        <v>1.5694012000000001E-3</v>
      </c>
      <c r="L190" s="39">
        <v>9.4874745000000005E-4</v>
      </c>
      <c r="M190" s="1">
        <v>3.6221072999999997E-5</v>
      </c>
      <c r="N190" s="15">
        <v>1.6987910000000001E-3</v>
      </c>
      <c r="O190" s="45">
        <f t="shared" si="9"/>
        <v>1.8456444798900001E-2</v>
      </c>
      <c r="Q190" s="6" t="s">
        <v>23</v>
      </c>
      <c r="R190" s="29" t="s">
        <v>24</v>
      </c>
      <c r="S190" s="93">
        <v>6.9822050999999996E-3</v>
      </c>
      <c r="T190" s="15">
        <v>6.2649907000000003E-4</v>
      </c>
      <c r="U190" s="14">
        <v>2.8462423999999999E-4</v>
      </c>
      <c r="V190" s="47">
        <f t="shared" si="10"/>
        <v>5.6924847000000001E-3</v>
      </c>
      <c r="W190" s="34">
        <v>2.4309652000000001E-6</v>
      </c>
      <c r="X190" s="30">
        <v>1.0992607E-6</v>
      </c>
      <c r="Y190" s="14">
        <v>6.1394073999999996E-4</v>
      </c>
      <c r="Z190" s="15">
        <v>1.5694012000000001E-3</v>
      </c>
      <c r="AA190" s="39">
        <v>9.4874745000000007E-3</v>
      </c>
      <c r="AB190" s="1">
        <v>3.6221072999999997E-5</v>
      </c>
      <c r="AC190" s="15">
        <v>1.6987910000000001E-3</v>
      </c>
      <c r="AD190" s="45">
        <f t="shared" si="11"/>
        <v>2.6995171848900004E-2</v>
      </c>
    </row>
    <row r="191" spans="2:30" x14ac:dyDescent="0.35">
      <c r="B191" s="6" t="s">
        <v>25</v>
      </c>
      <c r="C191" s="29" t="s">
        <v>26</v>
      </c>
      <c r="D191" s="93">
        <v>7.9700715000000002E-4</v>
      </c>
      <c r="E191" s="31">
        <v>2.354279E-5</v>
      </c>
      <c r="F191" s="30">
        <v>2.2766777000000001E-5</v>
      </c>
      <c r="G191" s="47">
        <v>4.5533554999999999E-4</v>
      </c>
      <c r="H191" s="34">
        <v>1.6031480000000001E-7</v>
      </c>
      <c r="I191" s="30">
        <v>7.2081109999999997E-8</v>
      </c>
      <c r="J191" s="30">
        <v>3.8187986999999999E-5</v>
      </c>
      <c r="K191" s="31">
        <v>2.9267931E-5</v>
      </c>
      <c r="L191" s="40">
        <v>7.5889258000000004E-5</v>
      </c>
      <c r="M191" s="1">
        <v>3.3508429E-7</v>
      </c>
      <c r="N191" s="31">
        <v>5.9273868000000001E-5</v>
      </c>
      <c r="O191" s="45">
        <f t="shared" si="9"/>
        <v>1.5018387912000004E-3</v>
      </c>
      <c r="Q191" s="6" t="s">
        <v>25</v>
      </c>
      <c r="R191" s="29" t="s">
        <v>26</v>
      </c>
      <c r="S191" s="93">
        <v>7.9700715000000002E-4</v>
      </c>
      <c r="T191" s="31">
        <v>2.354279E-5</v>
      </c>
      <c r="U191" s="30">
        <v>2.2766777000000001E-5</v>
      </c>
      <c r="V191" s="47">
        <f t="shared" si="10"/>
        <v>4.5533554999999999E-4</v>
      </c>
      <c r="W191" s="34">
        <v>1.6031480000000001E-7</v>
      </c>
      <c r="X191" s="30">
        <v>7.2081109999999997E-8</v>
      </c>
      <c r="Y191" s="30">
        <v>3.8187986999999999E-5</v>
      </c>
      <c r="Z191" s="31">
        <v>2.9267931E-5</v>
      </c>
      <c r="AA191" s="40">
        <v>7.5889258000000001E-4</v>
      </c>
      <c r="AB191" s="1">
        <v>3.3508429E-7</v>
      </c>
      <c r="AC191" s="31">
        <v>5.9273868000000001E-5</v>
      </c>
      <c r="AD191" s="45">
        <f t="shared" si="11"/>
        <v>2.1848421132000004E-3</v>
      </c>
    </row>
    <row r="192" spans="2:30" x14ac:dyDescent="0.35">
      <c r="B192" s="6" t="s">
        <v>27</v>
      </c>
      <c r="C192" s="29" t="s">
        <v>28</v>
      </c>
      <c r="D192" s="34">
        <v>6.9127839000000002E-9</v>
      </c>
      <c r="E192" s="31">
        <v>3.5762368000000001E-10</v>
      </c>
      <c r="F192" s="30">
        <v>3.2324118E-10</v>
      </c>
      <c r="G192" s="47">
        <v>6.4648237000000004E-9</v>
      </c>
      <c r="H192" s="34">
        <v>3.3985428000000002E-12</v>
      </c>
      <c r="I192" s="30">
        <v>1.4235873999999999E-12</v>
      </c>
      <c r="J192" s="30">
        <v>2.4731591999999999E-9</v>
      </c>
      <c r="K192" s="31">
        <v>2.4488918999999998E-10</v>
      </c>
      <c r="L192" s="40">
        <v>1.0774706E-9</v>
      </c>
      <c r="M192" s="1">
        <v>5.5408527999999998E-12</v>
      </c>
      <c r="N192" s="31">
        <v>8.6156633000000004E-10</v>
      </c>
      <c r="O192" s="45">
        <f t="shared" si="9"/>
        <v>1.8725920763000002E-8</v>
      </c>
      <c r="Q192" s="6" t="s">
        <v>27</v>
      </c>
      <c r="R192" s="29" t="s">
        <v>28</v>
      </c>
      <c r="S192" s="34">
        <v>6.9127839000000002E-9</v>
      </c>
      <c r="T192" s="31">
        <v>3.5762368000000001E-10</v>
      </c>
      <c r="U192" s="30">
        <v>3.2324118E-10</v>
      </c>
      <c r="V192" s="47">
        <f t="shared" si="10"/>
        <v>6.4648237000000004E-9</v>
      </c>
      <c r="W192" s="34">
        <v>3.3985428000000002E-12</v>
      </c>
      <c r="X192" s="30">
        <v>1.4235873999999999E-12</v>
      </c>
      <c r="Y192" s="30">
        <v>2.4731591999999999E-9</v>
      </c>
      <c r="Z192" s="31">
        <v>2.4488918999999998E-10</v>
      </c>
      <c r="AA192" s="40">
        <v>1.0774705999999999E-8</v>
      </c>
      <c r="AB192" s="1">
        <v>5.5408527999999998E-12</v>
      </c>
      <c r="AC192" s="31">
        <v>8.6156633000000004E-10</v>
      </c>
      <c r="AD192" s="45">
        <f t="shared" si="11"/>
        <v>2.8423156163000002E-8</v>
      </c>
    </row>
    <row r="193" spans="2:30" x14ac:dyDescent="0.35">
      <c r="B193" s="6" t="s">
        <v>29</v>
      </c>
      <c r="C193" s="29" t="s">
        <v>30</v>
      </c>
      <c r="D193" s="34">
        <v>2.5576923E-9</v>
      </c>
      <c r="E193" s="31">
        <v>1.2252338999999999E-11</v>
      </c>
      <c r="F193" s="30">
        <v>5.2233551999999999E-11</v>
      </c>
      <c r="G193" s="47">
        <v>1.044671E-9</v>
      </c>
      <c r="H193" s="34">
        <v>3.3751856000000002E-12</v>
      </c>
      <c r="I193" s="30">
        <v>1.9401517000000001E-12</v>
      </c>
      <c r="J193" s="30">
        <v>2.0762220000000001E-10</v>
      </c>
      <c r="K193" s="31">
        <v>7.8645494000000004E-11</v>
      </c>
      <c r="L193" s="40">
        <v>1.7411184000000001E-10</v>
      </c>
      <c r="M193" s="1">
        <v>6.2724182999999999E-12</v>
      </c>
      <c r="N193" s="31">
        <v>6.3792065000000003E-11</v>
      </c>
      <c r="O193" s="45">
        <f t="shared" si="9"/>
        <v>4.2026085455999994E-9</v>
      </c>
      <c r="Q193" s="6" t="s">
        <v>29</v>
      </c>
      <c r="R193" s="29" t="s">
        <v>30</v>
      </c>
      <c r="S193" s="34">
        <v>2.5576923E-9</v>
      </c>
      <c r="T193" s="31">
        <v>1.2252338999999999E-11</v>
      </c>
      <c r="U193" s="30">
        <v>5.2233551999999999E-11</v>
      </c>
      <c r="V193" s="47">
        <f t="shared" si="10"/>
        <v>1.044671E-9</v>
      </c>
      <c r="W193" s="34">
        <v>3.3751856000000002E-12</v>
      </c>
      <c r="X193" s="30">
        <v>1.9401517000000001E-12</v>
      </c>
      <c r="Y193" s="30">
        <v>2.0762220000000001E-10</v>
      </c>
      <c r="Z193" s="31">
        <v>7.8645494000000004E-11</v>
      </c>
      <c r="AA193" s="40">
        <v>1.7411184E-9</v>
      </c>
      <c r="AB193" s="1">
        <v>6.2724182999999999E-12</v>
      </c>
      <c r="AC193" s="31">
        <v>6.3792065000000003E-11</v>
      </c>
      <c r="AD193" s="45">
        <f t="shared" si="11"/>
        <v>5.7696151055999998E-9</v>
      </c>
    </row>
    <row r="194" spans="2:30" x14ac:dyDescent="0.35">
      <c r="B194" s="6" t="s">
        <v>31</v>
      </c>
      <c r="C194" s="29" t="s">
        <v>30</v>
      </c>
      <c r="D194" s="34">
        <v>6.6537799E-11</v>
      </c>
      <c r="E194" s="31">
        <v>2.1325315E-13</v>
      </c>
      <c r="F194" s="30">
        <v>1.4280851E-12</v>
      </c>
      <c r="G194" s="47">
        <v>2.8561702E-11</v>
      </c>
      <c r="H194" s="34">
        <v>2.5824021000000002E-13</v>
      </c>
      <c r="I194" s="30">
        <v>1.0341015999999999E-13</v>
      </c>
      <c r="J194" s="30">
        <v>1.9469501999999999E-11</v>
      </c>
      <c r="K194" s="31">
        <v>2.7830138E-12</v>
      </c>
      <c r="L194" s="40">
        <v>4.7602836999999997E-12</v>
      </c>
      <c r="M194" s="1">
        <v>2.4736513999999998E-13</v>
      </c>
      <c r="N194" s="31">
        <v>3.7175461999999999E-12</v>
      </c>
      <c r="O194" s="45">
        <f t="shared" si="9"/>
        <v>1.2808020046E-10</v>
      </c>
      <c r="Q194" s="6" t="s">
        <v>31</v>
      </c>
      <c r="R194" s="29" t="s">
        <v>30</v>
      </c>
      <c r="S194" s="34">
        <v>6.6537799E-11</v>
      </c>
      <c r="T194" s="31">
        <v>2.1325315E-13</v>
      </c>
      <c r="U194" s="30">
        <v>1.4280851E-12</v>
      </c>
      <c r="V194" s="47">
        <f t="shared" si="10"/>
        <v>2.8561702E-11</v>
      </c>
      <c r="W194" s="34">
        <v>2.5824021000000002E-13</v>
      </c>
      <c r="X194" s="30">
        <v>1.0341015999999999E-13</v>
      </c>
      <c r="Y194" s="30">
        <v>1.9469501999999999E-11</v>
      </c>
      <c r="Z194" s="31">
        <v>2.7830138E-12</v>
      </c>
      <c r="AA194" s="40">
        <v>4.7602836999999999E-11</v>
      </c>
      <c r="AB194" s="1">
        <v>2.4736513999999998E-13</v>
      </c>
      <c r="AC194" s="31">
        <v>3.7175461999999999E-12</v>
      </c>
      <c r="AD194" s="45">
        <f t="shared" si="11"/>
        <v>1.7092275376E-10</v>
      </c>
    </row>
    <row r="195" spans="2:30" x14ac:dyDescent="0.35">
      <c r="B195" s="6" t="s">
        <v>32</v>
      </c>
      <c r="C195" s="29" t="s">
        <v>33</v>
      </c>
      <c r="D195" s="93">
        <v>9.9382337000000005E-4</v>
      </c>
      <c r="E195" s="31">
        <v>3.2003627E-5</v>
      </c>
      <c r="F195" s="30">
        <v>2.0254449000000001E-5</v>
      </c>
      <c r="G195" s="47">
        <v>4.0508899000000001E-4</v>
      </c>
      <c r="H195" s="34">
        <v>1.8797558E-7</v>
      </c>
      <c r="I195" s="30">
        <v>1.2613346999999999E-7</v>
      </c>
      <c r="J195" s="30">
        <v>3.8823384000000001E-5</v>
      </c>
      <c r="K195" s="31">
        <v>6.3975181000000005E-5</v>
      </c>
      <c r="L195" s="40">
        <v>6.7514831000000004E-5</v>
      </c>
      <c r="M195" s="1">
        <v>5.9697489999999997E-7</v>
      </c>
      <c r="N195" s="15">
        <v>1.0722223E-4</v>
      </c>
      <c r="O195" s="45">
        <f t="shared" si="9"/>
        <v>1.7296171459500005E-3</v>
      </c>
      <c r="Q195" s="6" t="s">
        <v>32</v>
      </c>
      <c r="R195" s="29" t="s">
        <v>33</v>
      </c>
      <c r="S195" s="93">
        <v>9.9382337000000005E-4</v>
      </c>
      <c r="T195" s="31">
        <v>3.2003627E-5</v>
      </c>
      <c r="U195" s="30">
        <v>2.0254449000000001E-5</v>
      </c>
      <c r="V195" s="47">
        <f t="shared" si="10"/>
        <v>4.0508899000000001E-4</v>
      </c>
      <c r="W195" s="34">
        <v>1.8797558E-7</v>
      </c>
      <c r="X195" s="30">
        <v>1.2613346999999999E-7</v>
      </c>
      <c r="Y195" s="30">
        <v>3.8823384000000001E-5</v>
      </c>
      <c r="Z195" s="31">
        <v>6.3975181000000005E-5</v>
      </c>
      <c r="AA195" s="40">
        <v>6.7514831000000004E-4</v>
      </c>
      <c r="AB195" s="1">
        <v>5.9697489999999997E-7</v>
      </c>
      <c r="AC195" s="15">
        <v>1.0722223E-4</v>
      </c>
      <c r="AD195" s="45">
        <f t="shared" si="11"/>
        <v>2.3372506249500005E-3</v>
      </c>
    </row>
    <row r="196" spans="2:30" x14ac:dyDescent="0.35">
      <c r="B196" s="6" t="s">
        <v>34</v>
      </c>
      <c r="C196" s="29" t="s">
        <v>35</v>
      </c>
      <c r="D196" s="34">
        <v>4.2067563000000002E-5</v>
      </c>
      <c r="E196" s="31">
        <v>7.4652852999999997E-10</v>
      </c>
      <c r="F196" s="30">
        <v>2.6805973000000001E-7</v>
      </c>
      <c r="G196" s="47">
        <v>5.3611946000000003E-6</v>
      </c>
      <c r="H196" s="34">
        <v>2.3208294E-8</v>
      </c>
      <c r="I196" s="30">
        <v>1.4476225000000001E-8</v>
      </c>
      <c r="J196" s="30">
        <v>2.3646230000000002E-6</v>
      </c>
      <c r="K196" s="31">
        <v>3.5699806000000001E-6</v>
      </c>
      <c r="L196" s="40">
        <v>8.9353244000000004E-7</v>
      </c>
      <c r="M196" s="1">
        <v>7.5658033000000002E-8</v>
      </c>
      <c r="N196" s="31">
        <v>2.0209537000000001E-9</v>
      </c>
      <c r="O196" s="45">
        <f t="shared" si="9"/>
        <v>5.4641063404229994E-5</v>
      </c>
      <c r="Q196" s="6" t="s">
        <v>34</v>
      </c>
      <c r="R196" s="29" t="s">
        <v>35</v>
      </c>
      <c r="S196" s="34">
        <v>4.2067563000000002E-5</v>
      </c>
      <c r="T196" s="31">
        <v>7.4652852999999997E-10</v>
      </c>
      <c r="U196" s="30">
        <v>2.6805973000000001E-7</v>
      </c>
      <c r="V196" s="47">
        <f t="shared" si="10"/>
        <v>5.3611946000000003E-6</v>
      </c>
      <c r="W196" s="34">
        <v>2.3208294E-8</v>
      </c>
      <c r="X196" s="30">
        <v>1.4476225000000001E-8</v>
      </c>
      <c r="Y196" s="30">
        <v>2.3646230000000002E-6</v>
      </c>
      <c r="Z196" s="31">
        <v>3.5699806000000001E-6</v>
      </c>
      <c r="AA196" s="40">
        <v>8.9353243999999994E-6</v>
      </c>
      <c r="AB196" s="1">
        <v>7.5658033000000002E-8</v>
      </c>
      <c r="AC196" s="31">
        <v>2.0209537000000001E-9</v>
      </c>
      <c r="AD196" s="45">
        <f t="shared" si="11"/>
        <v>6.2682855364229988E-5</v>
      </c>
    </row>
    <row r="197" spans="2:30" x14ac:dyDescent="0.35">
      <c r="B197" s="6" t="s">
        <v>36</v>
      </c>
      <c r="C197" s="29" t="s">
        <v>37</v>
      </c>
      <c r="D197" s="93">
        <v>2.8387327999999999E-4</v>
      </c>
      <c r="E197" s="31">
        <v>8.0008942000000001E-6</v>
      </c>
      <c r="F197" s="30">
        <v>7.3076242999999998E-6</v>
      </c>
      <c r="G197" s="47">
        <v>1.4615249E-4</v>
      </c>
      <c r="H197" s="34">
        <v>4.2541116999999998E-8</v>
      </c>
      <c r="I197" s="30">
        <v>1.9611651999999999E-8</v>
      </c>
      <c r="J197" s="30">
        <v>1.7324953999999998E-5</v>
      </c>
      <c r="K197" s="31">
        <v>1.0023938E-5</v>
      </c>
      <c r="L197" s="40">
        <v>2.4358747999999999E-5</v>
      </c>
      <c r="M197" s="1">
        <v>1.1590443E-7</v>
      </c>
      <c r="N197" s="31">
        <v>1.9031412000000002E-5</v>
      </c>
      <c r="O197" s="45">
        <f t="shared" si="9"/>
        <v>5.1625139769900005E-4</v>
      </c>
      <c r="Q197" s="6" t="s">
        <v>36</v>
      </c>
      <c r="R197" s="29" t="s">
        <v>37</v>
      </c>
      <c r="S197" s="93">
        <v>2.8387327999999999E-4</v>
      </c>
      <c r="T197" s="31">
        <v>8.0008942000000001E-6</v>
      </c>
      <c r="U197" s="30">
        <v>7.3076242999999998E-6</v>
      </c>
      <c r="V197" s="47">
        <f t="shared" si="10"/>
        <v>1.4615249E-4</v>
      </c>
      <c r="W197" s="34">
        <v>4.2541116999999998E-8</v>
      </c>
      <c r="X197" s="30">
        <v>1.9611651999999999E-8</v>
      </c>
      <c r="Y197" s="30">
        <v>1.7324953999999998E-5</v>
      </c>
      <c r="Z197" s="31">
        <v>1.0023938E-5</v>
      </c>
      <c r="AA197" s="40">
        <v>2.4358748E-4</v>
      </c>
      <c r="AB197" s="1">
        <v>1.1590443E-7</v>
      </c>
      <c r="AC197" s="31">
        <v>1.9031412000000002E-5</v>
      </c>
      <c r="AD197" s="45">
        <f t="shared" si="11"/>
        <v>7.3548012969899997E-4</v>
      </c>
    </row>
    <row r="198" spans="2:30" x14ac:dyDescent="0.35">
      <c r="B198" s="6" t="s">
        <v>38</v>
      </c>
      <c r="C198" s="29" t="s">
        <v>39</v>
      </c>
      <c r="D198" s="93">
        <v>3.2106400999999999E-3</v>
      </c>
      <c r="E198" s="31">
        <v>8.7537596000000003E-5</v>
      </c>
      <c r="F198" s="30">
        <v>7.9874699E-5</v>
      </c>
      <c r="G198" s="47">
        <v>1.5974940000000001E-3</v>
      </c>
      <c r="H198" s="34">
        <v>4.1634333999999997E-7</v>
      </c>
      <c r="I198" s="30">
        <v>2.0500822000000001E-7</v>
      </c>
      <c r="J198" s="14">
        <v>1.1212992000000001E-4</v>
      </c>
      <c r="K198" s="15">
        <v>1.1033056999999999E-4</v>
      </c>
      <c r="L198" s="39">
        <v>2.6624899999999998E-4</v>
      </c>
      <c r="M198" s="1">
        <v>1.0864927000000001E-6</v>
      </c>
      <c r="N198" s="15">
        <v>2.0919101E-4</v>
      </c>
      <c r="O198" s="45">
        <f t="shared" si="9"/>
        <v>5.6751547392599995E-3</v>
      </c>
      <c r="Q198" s="6" t="s">
        <v>38</v>
      </c>
      <c r="R198" s="29" t="s">
        <v>39</v>
      </c>
      <c r="S198" s="93">
        <v>3.2106400999999999E-3</v>
      </c>
      <c r="T198" s="31">
        <v>8.7537596000000003E-5</v>
      </c>
      <c r="U198" s="30">
        <v>7.9874699E-5</v>
      </c>
      <c r="V198" s="47">
        <f t="shared" si="10"/>
        <v>1.5974940000000001E-3</v>
      </c>
      <c r="W198" s="34">
        <v>4.1634333999999997E-7</v>
      </c>
      <c r="X198" s="30">
        <v>2.0500822000000001E-7</v>
      </c>
      <c r="Y198" s="14">
        <v>1.1212992000000001E-4</v>
      </c>
      <c r="Z198" s="15">
        <v>1.1033056999999999E-4</v>
      </c>
      <c r="AA198" s="39">
        <v>2.66249E-3</v>
      </c>
      <c r="AB198" s="1">
        <v>1.0864927000000001E-6</v>
      </c>
      <c r="AC198" s="15">
        <v>2.0919101E-4</v>
      </c>
      <c r="AD198" s="45">
        <f t="shared" si="11"/>
        <v>8.0713957392600007E-3</v>
      </c>
    </row>
    <row r="199" spans="2:30" x14ac:dyDescent="0.35">
      <c r="B199" s="6" t="s">
        <v>40</v>
      </c>
      <c r="C199" s="29" t="s">
        <v>41</v>
      </c>
      <c r="D199" s="93">
        <v>4.6096867000000001</v>
      </c>
      <c r="E199" s="15">
        <v>1.2876947999999999E-2</v>
      </c>
      <c r="F199" s="14">
        <v>4.4332275999999997E-2</v>
      </c>
      <c r="G199" s="47">
        <v>0.88664551999999996</v>
      </c>
      <c r="H199" s="93">
        <v>1.4544607000000001E-3</v>
      </c>
      <c r="I199" s="14">
        <v>1.0534937E-3</v>
      </c>
      <c r="J199" s="14">
        <v>2.8009640999999998</v>
      </c>
      <c r="K199" s="15">
        <v>0.21429998</v>
      </c>
      <c r="L199" s="39">
        <v>0.14777425</v>
      </c>
      <c r="M199">
        <v>2.0511098E-3</v>
      </c>
      <c r="N199" s="15">
        <v>0.16811582</v>
      </c>
      <c r="O199" s="45">
        <f t="shared" si="9"/>
        <v>8.8892546581999987</v>
      </c>
      <c r="Q199" s="6" t="s">
        <v>40</v>
      </c>
      <c r="R199" s="29" t="s">
        <v>41</v>
      </c>
      <c r="S199" s="93">
        <v>4.6096867000000001</v>
      </c>
      <c r="T199" s="15">
        <v>1.2876947999999999E-2</v>
      </c>
      <c r="U199" s="14">
        <v>4.4332275999999997E-2</v>
      </c>
      <c r="V199" s="47">
        <f t="shared" si="10"/>
        <v>0.88664551999999996</v>
      </c>
      <c r="W199" s="93">
        <v>1.4544607000000001E-3</v>
      </c>
      <c r="X199" s="14">
        <v>1.0534937E-3</v>
      </c>
      <c r="Y199" s="14">
        <v>2.8009640999999998</v>
      </c>
      <c r="Z199" s="15">
        <v>0.21429998</v>
      </c>
      <c r="AA199" s="39">
        <v>1.4777425</v>
      </c>
      <c r="AB199">
        <v>2.0511098E-3</v>
      </c>
      <c r="AC199" s="15">
        <v>0.16811582</v>
      </c>
      <c r="AD199" s="45">
        <f t="shared" si="11"/>
        <v>10.219222908199999</v>
      </c>
    </row>
    <row r="200" spans="2:30" x14ac:dyDescent="0.35">
      <c r="B200" s="6" t="s">
        <v>42</v>
      </c>
      <c r="C200" s="29" t="s">
        <v>43</v>
      </c>
      <c r="D200" s="93">
        <v>1.0299571000000001</v>
      </c>
      <c r="E200" s="15">
        <v>0</v>
      </c>
      <c r="F200" s="14">
        <v>6.2854249000000001E-2</v>
      </c>
      <c r="G200" s="47">
        <v>1.257085</v>
      </c>
      <c r="H200" s="93">
        <v>1.1211425000000001E-3</v>
      </c>
      <c r="I200" s="14">
        <v>6.7606936999999999E-4</v>
      </c>
      <c r="J200" s="14">
        <v>1.5399006</v>
      </c>
      <c r="K200" s="15">
        <v>0.34034374000000001</v>
      </c>
      <c r="L200" s="39">
        <v>0.20951416</v>
      </c>
      <c r="M200">
        <v>1.6974492E-3</v>
      </c>
      <c r="N200" s="15">
        <v>3.2730951999999998E-3</v>
      </c>
      <c r="O200" s="45">
        <f t="shared" si="9"/>
        <v>4.4464226052699996</v>
      </c>
      <c r="Q200" s="6" t="s">
        <v>42</v>
      </c>
      <c r="R200" s="29" t="s">
        <v>43</v>
      </c>
      <c r="S200" s="93">
        <v>1.0299571000000001</v>
      </c>
      <c r="T200" s="15">
        <v>0</v>
      </c>
      <c r="U200" s="14">
        <v>6.2854249000000001E-2</v>
      </c>
      <c r="V200" s="47">
        <f t="shared" si="10"/>
        <v>1.257085</v>
      </c>
      <c r="W200" s="93">
        <v>1.1211425000000001E-3</v>
      </c>
      <c r="X200" s="14">
        <v>6.7606936999999999E-4</v>
      </c>
      <c r="Y200" s="14">
        <v>1.5399006</v>
      </c>
      <c r="Z200" s="15">
        <v>0.34034374000000001</v>
      </c>
      <c r="AA200" s="39">
        <v>2.0951415999999998</v>
      </c>
      <c r="AB200">
        <v>1.6974492E-3</v>
      </c>
      <c r="AC200" s="15">
        <v>3.2730951999999998E-3</v>
      </c>
      <c r="AD200" s="45">
        <f t="shared" si="11"/>
        <v>6.332050045269999</v>
      </c>
    </row>
    <row r="201" spans="2:30" x14ac:dyDescent="0.35">
      <c r="B201" s="6" t="s">
        <v>44</v>
      </c>
      <c r="C201" s="29" t="s">
        <v>45</v>
      </c>
      <c r="D201" s="93">
        <v>1.5588912999999999E-2</v>
      </c>
      <c r="E201" s="15">
        <v>2.4258257999999999E-4</v>
      </c>
      <c r="F201" s="14">
        <v>1.8097554999999999E-4</v>
      </c>
      <c r="G201" s="47">
        <v>3.6195109000000001E-3</v>
      </c>
      <c r="H201" s="34">
        <v>1.8686441E-5</v>
      </c>
      <c r="I201" s="30">
        <v>7.0633276999999999E-6</v>
      </c>
      <c r="J201" s="14">
        <v>6.8390235000000002E-3</v>
      </c>
      <c r="K201" s="15">
        <v>1.0019879000000001E-2</v>
      </c>
      <c r="L201" s="39">
        <v>6.0325182000000005E-4</v>
      </c>
      <c r="M201">
        <v>1.2931174E-2</v>
      </c>
      <c r="N201" s="15">
        <v>2.8605065999999998E-2</v>
      </c>
      <c r="O201" s="45">
        <f t="shared" si="9"/>
        <v>7.8656126118700001E-2</v>
      </c>
      <c r="Q201" s="6" t="s">
        <v>44</v>
      </c>
      <c r="R201" s="29" t="s">
        <v>45</v>
      </c>
      <c r="S201" s="93">
        <v>1.5588912999999999E-2</v>
      </c>
      <c r="T201" s="15">
        <v>2.4258257999999999E-4</v>
      </c>
      <c r="U201" s="14">
        <v>1.8097554999999999E-4</v>
      </c>
      <c r="V201" s="47">
        <f t="shared" si="10"/>
        <v>3.6195109000000001E-3</v>
      </c>
      <c r="W201" s="34">
        <v>1.8686441E-5</v>
      </c>
      <c r="X201" s="30">
        <v>7.0633276999999999E-6</v>
      </c>
      <c r="Y201" s="14">
        <v>6.8390235000000002E-3</v>
      </c>
      <c r="Z201" s="15">
        <v>1.0019879000000001E-2</v>
      </c>
      <c r="AA201" s="39">
        <v>6.0325181999999998E-3</v>
      </c>
      <c r="AB201">
        <v>1.2931174E-2</v>
      </c>
      <c r="AC201" s="15">
        <v>2.8605065999999998E-2</v>
      </c>
      <c r="AD201" s="45">
        <f t="shared" si="11"/>
        <v>8.4085392498700007E-2</v>
      </c>
    </row>
    <row r="202" spans="2:30" x14ac:dyDescent="0.35">
      <c r="B202" s="6" t="s">
        <v>46</v>
      </c>
      <c r="C202" s="29" t="s">
        <v>47</v>
      </c>
      <c r="D202" s="93">
        <v>1.5510136999999999</v>
      </c>
      <c r="E202" s="15">
        <v>5.7046428000000003E-2</v>
      </c>
      <c r="F202" s="14">
        <v>5.4485384999999997E-2</v>
      </c>
      <c r="G202" s="47">
        <v>1.0897076999999999</v>
      </c>
      <c r="H202" s="93">
        <v>4.0884265999999999E-4</v>
      </c>
      <c r="I202" s="14">
        <v>1.5949620999999999E-4</v>
      </c>
      <c r="J202" s="14">
        <v>8.5962064000000005E-2</v>
      </c>
      <c r="K202" s="15">
        <v>0.18715781000000001</v>
      </c>
      <c r="L202" s="39">
        <v>0.18161795</v>
      </c>
      <c r="M202">
        <v>1.7374349E-3</v>
      </c>
      <c r="N202" s="15">
        <v>0.59533901</v>
      </c>
      <c r="O202" s="45">
        <f t="shared" si="9"/>
        <v>3.8046358207700002</v>
      </c>
      <c r="Q202" s="6" t="s">
        <v>46</v>
      </c>
      <c r="R202" s="29" t="s">
        <v>47</v>
      </c>
      <c r="S202" s="93">
        <v>1.5510136999999999</v>
      </c>
      <c r="T202" s="15">
        <v>5.7046428000000003E-2</v>
      </c>
      <c r="U202" s="14">
        <v>5.4485384999999997E-2</v>
      </c>
      <c r="V202" s="47">
        <f t="shared" si="10"/>
        <v>1.0897076999999999</v>
      </c>
      <c r="W202" s="93">
        <v>4.0884265999999999E-4</v>
      </c>
      <c r="X202" s="14">
        <v>1.5949620999999999E-4</v>
      </c>
      <c r="Y202" s="14">
        <v>8.5962064000000005E-2</v>
      </c>
      <c r="Z202" s="15">
        <v>0.18715781000000001</v>
      </c>
      <c r="AA202" s="39">
        <v>1.8161795000000001</v>
      </c>
      <c r="AB202">
        <v>1.7374349E-3</v>
      </c>
      <c r="AC202" s="15">
        <v>0.59533901</v>
      </c>
      <c r="AD202" s="45">
        <f t="shared" si="11"/>
        <v>5.4391973707700005</v>
      </c>
    </row>
    <row r="203" spans="2:30" x14ac:dyDescent="0.35">
      <c r="B203" s="6" t="s">
        <v>48</v>
      </c>
      <c r="C203" s="29" t="s">
        <v>49</v>
      </c>
      <c r="D203" s="34">
        <v>2.3185630999999999E-5</v>
      </c>
      <c r="E203" s="31">
        <v>9.8673122999999994E-11</v>
      </c>
      <c r="F203" s="30">
        <v>8.3766614000000001E-8</v>
      </c>
      <c r="G203" s="47">
        <v>1.6753322999999999E-6</v>
      </c>
      <c r="H203" s="34">
        <v>1.5435049E-9</v>
      </c>
      <c r="I203" s="30">
        <v>8.1392815999999997E-10</v>
      </c>
      <c r="J203" s="30">
        <v>9.7594652000000003E-8</v>
      </c>
      <c r="K203" s="31">
        <v>3.9486542000000001E-8</v>
      </c>
      <c r="L203" s="40">
        <v>2.7922205000000001E-7</v>
      </c>
      <c r="M203" s="1">
        <v>3.0867852E-9</v>
      </c>
      <c r="N203" s="31">
        <v>3.7364848000000002E-9</v>
      </c>
      <c r="O203" s="45">
        <f t="shared" si="9"/>
        <v>2.5370312534182998E-5</v>
      </c>
      <c r="Q203" s="6" t="s">
        <v>48</v>
      </c>
      <c r="R203" s="29" t="s">
        <v>49</v>
      </c>
      <c r="S203" s="34">
        <v>2.3185630999999999E-5</v>
      </c>
      <c r="T203" s="31">
        <v>9.8673122999999994E-11</v>
      </c>
      <c r="U203" s="30">
        <v>8.3766614000000001E-8</v>
      </c>
      <c r="V203" s="47">
        <f t="shared" si="10"/>
        <v>1.6753322999999999E-6</v>
      </c>
      <c r="W203" s="34">
        <v>1.5435049E-9</v>
      </c>
      <c r="X203" s="30">
        <v>8.1392815999999997E-10</v>
      </c>
      <c r="Y203" s="30">
        <v>9.7594652000000003E-8</v>
      </c>
      <c r="Z203" s="31">
        <v>3.9486542000000001E-8</v>
      </c>
      <c r="AA203" s="40">
        <v>2.7922205E-6</v>
      </c>
      <c r="AB203" s="1">
        <v>3.0867852E-9</v>
      </c>
      <c r="AC203" s="31">
        <v>3.7364848000000002E-9</v>
      </c>
      <c r="AD203" s="45">
        <f t="shared" si="11"/>
        <v>2.7883310984182996E-5</v>
      </c>
    </row>
    <row r="204" spans="2:30" x14ac:dyDescent="0.35">
      <c r="B204" s="6" t="s">
        <v>50</v>
      </c>
      <c r="C204" s="29" t="s">
        <v>20</v>
      </c>
      <c r="D204" s="93">
        <v>0.33070121000000002</v>
      </c>
      <c r="E204" s="15">
        <v>3.3724265000000002E-3</v>
      </c>
      <c r="F204" s="14">
        <v>3.5707845999999998E-3</v>
      </c>
      <c r="G204" s="47">
        <v>7.1415693000000002E-2</v>
      </c>
      <c r="H204" s="34">
        <v>4.2475753999999998E-5</v>
      </c>
      <c r="I204" s="30">
        <v>1.5988629000000001E-5</v>
      </c>
      <c r="J204" s="14">
        <v>5.564678E-3</v>
      </c>
      <c r="K204" s="15">
        <v>1.2533506E-2</v>
      </c>
      <c r="L204" s="39">
        <v>1.1902615E-2</v>
      </c>
      <c r="M204">
        <v>1.0563405E-4</v>
      </c>
      <c r="N204" s="15">
        <v>4.2831420000000002E-2</v>
      </c>
      <c r="O204" s="45">
        <f t="shared" si="9"/>
        <v>0.48205643153300004</v>
      </c>
      <c r="Q204" s="6" t="s">
        <v>50</v>
      </c>
      <c r="R204" s="29" t="s">
        <v>20</v>
      </c>
      <c r="S204" s="93">
        <v>0.33070121000000002</v>
      </c>
      <c r="T204" s="15">
        <v>3.3724265000000002E-3</v>
      </c>
      <c r="U204" s="14">
        <v>3.5707845999999998E-3</v>
      </c>
      <c r="V204" s="47">
        <f t="shared" si="10"/>
        <v>7.1415693000000002E-2</v>
      </c>
      <c r="W204" s="34">
        <v>4.2475753999999998E-5</v>
      </c>
      <c r="X204" s="30">
        <v>1.5988629000000001E-5</v>
      </c>
      <c r="Y204" s="14">
        <v>5.564678E-3</v>
      </c>
      <c r="Z204" s="15">
        <v>1.2533506E-2</v>
      </c>
      <c r="AA204" s="39">
        <v>0.11902615</v>
      </c>
      <c r="AB204">
        <v>1.0563405E-4</v>
      </c>
      <c r="AC204" s="15">
        <v>4.2831420000000002E-2</v>
      </c>
      <c r="AD204" s="45">
        <f t="shared" si="11"/>
        <v>0.58917996653299987</v>
      </c>
    </row>
    <row r="205" spans="2:30" x14ac:dyDescent="0.35">
      <c r="B205" s="6" t="s">
        <v>51</v>
      </c>
      <c r="C205" s="29" t="s">
        <v>20</v>
      </c>
      <c r="D205" s="93">
        <v>3.1750073999999998E-3</v>
      </c>
      <c r="E205" s="31">
        <v>-3.8366040999999997E-5</v>
      </c>
      <c r="F205" s="30">
        <v>1.8366117E-6</v>
      </c>
      <c r="G205" s="47">
        <v>3.6732234E-5</v>
      </c>
      <c r="H205" s="34">
        <v>1.2527434E-8</v>
      </c>
      <c r="I205" s="30">
        <v>-7.1170442000000002E-9</v>
      </c>
      <c r="J205" s="14">
        <v>4.5227525999999999E-3</v>
      </c>
      <c r="K205" s="15">
        <v>1.2479871999999999E-3</v>
      </c>
      <c r="L205" s="40">
        <v>6.122039E-6</v>
      </c>
      <c r="M205" s="1">
        <v>2.4169017999999999E-6</v>
      </c>
      <c r="N205" s="31">
        <v>-6.1206446999999999E-5</v>
      </c>
      <c r="O205" s="45">
        <f t="shared" si="9"/>
        <v>8.8932879088897982E-3</v>
      </c>
      <c r="Q205" s="6" t="s">
        <v>51</v>
      </c>
      <c r="R205" s="29" t="s">
        <v>20</v>
      </c>
      <c r="S205" s="93">
        <v>3.1750073999999998E-3</v>
      </c>
      <c r="T205" s="31">
        <v>-3.8366040999999997E-5</v>
      </c>
      <c r="U205" s="30">
        <v>1.8366117E-6</v>
      </c>
      <c r="V205" s="47">
        <f t="shared" si="10"/>
        <v>3.6732234E-5</v>
      </c>
      <c r="W205" s="34">
        <v>1.2527434E-8</v>
      </c>
      <c r="X205" s="30">
        <v>-7.1170442000000002E-9</v>
      </c>
      <c r="Y205" s="14">
        <v>4.5227525999999999E-3</v>
      </c>
      <c r="Z205" s="15">
        <v>1.2479871999999999E-3</v>
      </c>
      <c r="AA205" s="40">
        <v>6.122039E-5</v>
      </c>
      <c r="AB205" s="1">
        <v>2.4169017999999999E-6</v>
      </c>
      <c r="AC205" s="31">
        <v>-6.1206446999999999E-5</v>
      </c>
      <c r="AD205" s="45">
        <f t="shared" si="11"/>
        <v>8.9483862598897981E-3</v>
      </c>
    </row>
    <row r="206" spans="2:30" x14ac:dyDescent="0.35">
      <c r="B206" s="6" t="s">
        <v>52</v>
      </c>
      <c r="C206" s="29" t="s">
        <v>20</v>
      </c>
      <c r="D206" s="93">
        <v>1.0507587E-4</v>
      </c>
      <c r="E206" s="15">
        <v>0</v>
      </c>
      <c r="F206" s="30">
        <v>1.3957447E-6</v>
      </c>
      <c r="G206" s="47">
        <v>2.7914894E-5</v>
      </c>
      <c r="H206" s="34">
        <v>1.0702412E-7</v>
      </c>
      <c r="I206" s="30">
        <v>4.3149468000000002E-8</v>
      </c>
      <c r="J206" s="30">
        <v>3.3401617999999998E-5</v>
      </c>
      <c r="K206" s="31">
        <v>1.2294826000000001E-5</v>
      </c>
      <c r="L206" s="40">
        <v>4.6524822999999997E-6</v>
      </c>
      <c r="M206" s="1">
        <v>1.9664762E-7</v>
      </c>
      <c r="N206" s="15">
        <v>0</v>
      </c>
      <c r="O206" s="45">
        <f t="shared" si="9"/>
        <v>1.8508225620799998E-4</v>
      </c>
      <c r="Q206" s="6" t="s">
        <v>52</v>
      </c>
      <c r="R206" s="29" t="s">
        <v>20</v>
      </c>
      <c r="S206" s="93">
        <v>1.0507587E-4</v>
      </c>
      <c r="T206" s="15">
        <v>0</v>
      </c>
      <c r="U206" s="30">
        <v>1.3957447E-6</v>
      </c>
      <c r="V206" s="47">
        <f t="shared" si="10"/>
        <v>2.7914894E-5</v>
      </c>
      <c r="W206" s="34">
        <v>1.0702412E-7</v>
      </c>
      <c r="X206" s="30">
        <v>4.3149468000000002E-8</v>
      </c>
      <c r="Y206" s="30">
        <v>3.3401617999999998E-5</v>
      </c>
      <c r="Z206" s="31">
        <v>1.2294826000000001E-5</v>
      </c>
      <c r="AA206" s="40">
        <v>4.6524823000000002E-5</v>
      </c>
      <c r="AB206" s="1">
        <v>1.9664762E-7</v>
      </c>
      <c r="AC206" s="15">
        <v>0</v>
      </c>
      <c r="AD206" s="45">
        <f t="shared" si="11"/>
        <v>2.2695459690799999E-4</v>
      </c>
    </row>
    <row r="207" spans="2:30" x14ac:dyDescent="0.35">
      <c r="B207" s="6" t="s">
        <v>53</v>
      </c>
      <c r="C207" s="29" t="s">
        <v>30</v>
      </c>
      <c r="D207" s="34">
        <v>3.7568336000000002E-11</v>
      </c>
      <c r="E207" s="31">
        <v>1.2448342000000001E-13</v>
      </c>
      <c r="F207" s="30">
        <v>5.9086355000000004E-12</v>
      </c>
      <c r="G207" s="47">
        <v>1.1817270999999999E-10</v>
      </c>
      <c r="H207" s="34">
        <v>5.9590325E-14</v>
      </c>
      <c r="I207" s="30">
        <v>5.6305263000000003E-14</v>
      </c>
      <c r="J207" s="30">
        <v>2.0681095999999999E-11</v>
      </c>
      <c r="K207" s="31">
        <v>2.6528778999999999E-12</v>
      </c>
      <c r="L207" s="40">
        <v>1.9695451999999999E-11</v>
      </c>
      <c r="M207" s="1">
        <v>3.1640860000000001E-14</v>
      </c>
      <c r="N207" s="31">
        <v>3.4249934999999998E-13</v>
      </c>
      <c r="O207" s="45">
        <f t="shared" si="9"/>
        <v>2.0529362661799998E-10</v>
      </c>
      <c r="Q207" s="6" t="s">
        <v>53</v>
      </c>
      <c r="R207" s="29" t="s">
        <v>30</v>
      </c>
      <c r="S207" s="34">
        <v>3.7568336000000002E-11</v>
      </c>
      <c r="T207" s="31">
        <v>1.2448342000000001E-13</v>
      </c>
      <c r="U207" s="30">
        <v>5.9086355000000004E-12</v>
      </c>
      <c r="V207" s="47">
        <f t="shared" si="10"/>
        <v>1.1817270999999999E-10</v>
      </c>
      <c r="W207" s="34">
        <v>5.9590325E-14</v>
      </c>
      <c r="X207" s="30">
        <v>5.6305263000000003E-14</v>
      </c>
      <c r="Y207" s="30">
        <v>2.0681095999999999E-11</v>
      </c>
      <c r="Z207" s="31">
        <v>2.6528778999999999E-12</v>
      </c>
      <c r="AA207" s="40">
        <v>1.9695452E-10</v>
      </c>
      <c r="AB207" s="1">
        <v>3.1640860000000001E-14</v>
      </c>
      <c r="AC207" s="31">
        <v>3.4249934999999998E-13</v>
      </c>
      <c r="AD207" s="45">
        <f t="shared" si="11"/>
        <v>3.8255269461799998E-10</v>
      </c>
    </row>
    <row r="208" spans="2:30" x14ac:dyDescent="0.35">
      <c r="B208" s="6" t="s">
        <v>54</v>
      </c>
      <c r="C208" s="29" t="s">
        <v>30</v>
      </c>
      <c r="D208" s="34">
        <v>3.8434890999999997E-10</v>
      </c>
      <c r="E208" s="31">
        <v>4.0881543999999998E-12</v>
      </c>
      <c r="F208" s="30">
        <v>1.0064070000000001E-11</v>
      </c>
      <c r="G208" s="47">
        <v>2.0128138999999999E-10</v>
      </c>
      <c r="H208" s="34">
        <v>4.6577637000000005E-13</v>
      </c>
      <c r="I208" s="30">
        <v>1.7807256000000001E-13</v>
      </c>
      <c r="J208" s="30">
        <v>6.3374345999999998E-11</v>
      </c>
      <c r="K208" s="31">
        <v>1.1376801E-11</v>
      </c>
      <c r="L208" s="40">
        <v>3.3546899000000003E-11</v>
      </c>
      <c r="M208" s="1">
        <v>5.6556961000000004E-13</v>
      </c>
      <c r="N208" s="31">
        <v>2.1660544E-11</v>
      </c>
      <c r="O208" s="45">
        <f t="shared" si="9"/>
        <v>7.309505329399999E-10</v>
      </c>
      <c r="Q208" s="6" t="s">
        <v>54</v>
      </c>
      <c r="R208" s="29" t="s">
        <v>30</v>
      </c>
      <c r="S208" s="34">
        <v>3.8434890999999997E-10</v>
      </c>
      <c r="T208" s="31">
        <v>4.0881543999999998E-12</v>
      </c>
      <c r="U208" s="30">
        <v>1.0064070000000001E-11</v>
      </c>
      <c r="V208" s="47">
        <f t="shared" si="10"/>
        <v>2.0128138999999999E-10</v>
      </c>
      <c r="W208" s="34">
        <v>4.6577637000000005E-13</v>
      </c>
      <c r="X208" s="30">
        <v>1.7807256000000001E-13</v>
      </c>
      <c r="Y208" s="30">
        <v>6.3374345999999998E-11</v>
      </c>
      <c r="Z208" s="31">
        <v>1.1376801E-11</v>
      </c>
      <c r="AA208" s="40">
        <v>3.3546898999999998E-10</v>
      </c>
      <c r="AB208" s="1">
        <v>5.6556961000000004E-13</v>
      </c>
      <c r="AC208" s="31">
        <v>2.1660544E-11</v>
      </c>
      <c r="AD208" s="45">
        <f t="shared" si="11"/>
        <v>1.0328726239400001E-9</v>
      </c>
    </row>
    <row r="209" spans="2:30" x14ac:dyDescent="0.35">
      <c r="B209" s="6" t="s">
        <v>55</v>
      </c>
      <c r="C209" s="29" t="s">
        <v>30</v>
      </c>
      <c r="D209" s="34">
        <v>2.1473063000000002E-9</v>
      </c>
      <c r="E209" s="31">
        <v>8.0397010000000007E-12</v>
      </c>
      <c r="F209" s="30">
        <v>3.6370574000000001E-11</v>
      </c>
      <c r="G209" s="47">
        <v>7.2741147000000001E-10</v>
      </c>
      <c r="H209" s="34">
        <v>2.8539717E-12</v>
      </c>
      <c r="I209" s="30">
        <v>1.7073746999999999E-12</v>
      </c>
      <c r="J209" s="30">
        <v>1.2421438E-10</v>
      </c>
      <c r="K209" s="31">
        <v>6.6007511000000004E-11</v>
      </c>
      <c r="L209" s="40">
        <v>1.2123525E-10</v>
      </c>
      <c r="M209" s="1">
        <v>5.6841285000000003E-12</v>
      </c>
      <c r="N209" s="31">
        <v>4.1789022000000003E-11</v>
      </c>
      <c r="O209" s="45">
        <f t="shared" si="9"/>
        <v>3.2826196829000003E-9</v>
      </c>
      <c r="Q209" s="6" t="s">
        <v>55</v>
      </c>
      <c r="R209" s="29" t="s">
        <v>30</v>
      </c>
      <c r="S209" s="34">
        <v>2.1473063000000002E-9</v>
      </c>
      <c r="T209" s="31">
        <v>8.0397010000000007E-12</v>
      </c>
      <c r="U209" s="30">
        <v>3.6370574000000001E-11</v>
      </c>
      <c r="V209" s="47">
        <f t="shared" si="10"/>
        <v>7.2741147000000001E-10</v>
      </c>
      <c r="W209" s="34">
        <v>2.8539717E-12</v>
      </c>
      <c r="X209" s="30">
        <v>1.7073746999999999E-12</v>
      </c>
      <c r="Y209" s="30">
        <v>1.2421438E-10</v>
      </c>
      <c r="Z209" s="31">
        <v>6.6007511000000004E-11</v>
      </c>
      <c r="AA209" s="40">
        <v>1.2123525E-9</v>
      </c>
      <c r="AB209" s="1">
        <v>5.6841285000000003E-12</v>
      </c>
      <c r="AC209" s="31">
        <v>4.1789022000000003E-11</v>
      </c>
      <c r="AD209" s="45">
        <f t="shared" si="11"/>
        <v>4.3737369329000001E-9</v>
      </c>
    </row>
    <row r="210" spans="2:30" x14ac:dyDescent="0.35">
      <c r="B210" s="6" t="s">
        <v>56</v>
      </c>
      <c r="C210" s="29" t="s">
        <v>30</v>
      </c>
      <c r="D210" s="34">
        <v>3.3894978000000003E-11</v>
      </c>
      <c r="E210" s="31">
        <v>1.044259E-13</v>
      </c>
      <c r="F210" s="30">
        <v>8.4071645000000005E-13</v>
      </c>
      <c r="G210" s="47">
        <v>1.6814328999999999E-11</v>
      </c>
      <c r="H210" s="34">
        <v>6.8433639E-14</v>
      </c>
      <c r="I210" s="30">
        <v>2.6351674000000001E-14</v>
      </c>
      <c r="J210" s="30">
        <v>1.6428857000000001E-11</v>
      </c>
      <c r="K210" s="31">
        <v>1.0919120999999999E-12</v>
      </c>
      <c r="L210" s="40">
        <v>2.8023881999999999E-12</v>
      </c>
      <c r="M210" s="1">
        <v>8.3647799999999994E-14</v>
      </c>
      <c r="N210" s="31">
        <v>2.0966305E-12</v>
      </c>
      <c r="O210" s="45">
        <f t="shared" si="9"/>
        <v>7.4252670262999987E-11</v>
      </c>
      <c r="Q210" s="6" t="s">
        <v>56</v>
      </c>
      <c r="R210" s="29" t="s">
        <v>30</v>
      </c>
      <c r="S210" s="34">
        <v>3.3894978000000003E-11</v>
      </c>
      <c r="T210" s="31">
        <v>1.044259E-13</v>
      </c>
      <c r="U210" s="30">
        <v>8.4071645000000005E-13</v>
      </c>
      <c r="V210" s="47">
        <f t="shared" si="10"/>
        <v>1.6814328999999999E-11</v>
      </c>
      <c r="W210" s="34">
        <v>6.8433639E-14</v>
      </c>
      <c r="X210" s="30">
        <v>2.6351674000000001E-14</v>
      </c>
      <c r="Y210" s="30">
        <v>1.6428857000000001E-11</v>
      </c>
      <c r="Z210" s="31">
        <v>1.0919120999999999E-12</v>
      </c>
      <c r="AA210" s="40">
        <v>2.8023881999999999E-11</v>
      </c>
      <c r="AB210" s="1">
        <v>8.3647799999999994E-14</v>
      </c>
      <c r="AC210" s="31">
        <v>2.0966305E-12</v>
      </c>
      <c r="AD210" s="45">
        <f t="shared" si="11"/>
        <v>9.9474164062999995E-11</v>
      </c>
    </row>
    <row r="211" spans="2:30" x14ac:dyDescent="0.35">
      <c r="B211" s="6" t="s">
        <v>57</v>
      </c>
      <c r="C211" s="29" t="s">
        <v>30</v>
      </c>
      <c r="D211" s="93">
        <v>0</v>
      </c>
      <c r="E211" s="15">
        <v>0</v>
      </c>
      <c r="F211" s="30">
        <v>7.2896055000000003E-21</v>
      </c>
      <c r="G211" s="47">
        <v>1.4579210999999999E-19</v>
      </c>
      <c r="H211" s="34">
        <v>2.1897312999999998E-22</v>
      </c>
      <c r="I211" s="30">
        <v>8.353627E-23</v>
      </c>
      <c r="J211" s="30">
        <v>5.3653618999999998E-20</v>
      </c>
      <c r="K211" s="31">
        <v>2.5274826000000001E-20</v>
      </c>
      <c r="L211" s="40">
        <v>2.4298685000000001E-20</v>
      </c>
      <c r="M211" s="1">
        <v>4.6904848999999998E-22</v>
      </c>
      <c r="N211" s="15">
        <v>0</v>
      </c>
      <c r="O211" s="45">
        <f t="shared" si="9"/>
        <v>2.5708040339E-19</v>
      </c>
      <c r="Q211" s="6" t="s">
        <v>57</v>
      </c>
      <c r="R211" s="29" t="s">
        <v>30</v>
      </c>
      <c r="S211" s="93">
        <v>0</v>
      </c>
      <c r="T211" s="15">
        <v>0</v>
      </c>
      <c r="U211" s="30">
        <v>7.2896055000000003E-21</v>
      </c>
      <c r="V211" s="47">
        <f t="shared" si="10"/>
        <v>1.4579210999999999E-19</v>
      </c>
      <c r="W211" s="34">
        <v>2.1897312999999998E-22</v>
      </c>
      <c r="X211" s="30">
        <v>8.353627E-23</v>
      </c>
      <c r="Y211" s="30">
        <v>5.3653618999999998E-20</v>
      </c>
      <c r="Z211" s="31">
        <v>2.5274826000000001E-20</v>
      </c>
      <c r="AA211" s="40">
        <v>2.4298685000000002E-19</v>
      </c>
      <c r="AB211" s="1">
        <v>4.6904848999999998E-22</v>
      </c>
      <c r="AC211" s="15">
        <v>0</v>
      </c>
      <c r="AD211" s="45">
        <f t="shared" si="11"/>
        <v>4.7576856839000004E-19</v>
      </c>
    </row>
    <row r="212" spans="2:30" x14ac:dyDescent="0.35">
      <c r="B212" s="6" t="s">
        <v>58</v>
      </c>
      <c r="C212" s="29" t="s">
        <v>30</v>
      </c>
      <c r="D212" s="34">
        <v>3.2642821000000003E-11</v>
      </c>
      <c r="E212" s="31">
        <v>1.0882726E-13</v>
      </c>
      <c r="F212" s="30">
        <v>5.8736865999999996E-13</v>
      </c>
      <c r="G212" s="47">
        <v>1.1747373E-11</v>
      </c>
      <c r="H212" s="34">
        <v>1.8980658000000001E-13</v>
      </c>
      <c r="I212" s="30">
        <v>7.7058489000000003E-14</v>
      </c>
      <c r="J212" s="30">
        <v>3.0406456999999999E-12</v>
      </c>
      <c r="K212" s="31">
        <v>1.6911016E-12</v>
      </c>
      <c r="L212" s="40">
        <v>1.9578955000000002E-12</v>
      </c>
      <c r="M212" s="1">
        <v>1.6371734000000001E-13</v>
      </c>
      <c r="N212" s="31">
        <v>1.6209157000000001E-12</v>
      </c>
      <c r="O212" s="45">
        <f t="shared" si="9"/>
        <v>5.3827530829000002E-11</v>
      </c>
      <c r="Q212" s="6" t="s">
        <v>58</v>
      </c>
      <c r="R212" s="29" t="s">
        <v>30</v>
      </c>
      <c r="S212" s="34">
        <v>3.2642821000000003E-11</v>
      </c>
      <c r="T212" s="31">
        <v>1.0882726E-13</v>
      </c>
      <c r="U212" s="30">
        <v>5.8736865999999996E-13</v>
      </c>
      <c r="V212" s="47">
        <f t="shared" si="10"/>
        <v>1.1747373E-11</v>
      </c>
      <c r="W212" s="34">
        <v>1.8980658000000001E-13</v>
      </c>
      <c r="X212" s="30">
        <v>7.7058489000000003E-14</v>
      </c>
      <c r="Y212" s="30">
        <v>3.0406456999999999E-12</v>
      </c>
      <c r="Z212" s="31">
        <v>1.6911016E-12</v>
      </c>
      <c r="AA212" s="40">
        <v>1.9578955E-11</v>
      </c>
      <c r="AB212" s="1">
        <v>1.6371734000000001E-13</v>
      </c>
      <c r="AC212" s="31">
        <v>1.6209157000000001E-12</v>
      </c>
      <c r="AD212" s="45">
        <f t="shared" si="11"/>
        <v>7.1448590328999996E-11</v>
      </c>
    </row>
    <row r="213" spans="2:30" x14ac:dyDescent="0.35">
      <c r="B213" s="6" t="s">
        <v>59</v>
      </c>
      <c r="C213" s="29" t="s">
        <v>41</v>
      </c>
      <c r="D213" s="93">
        <v>4.1349512999999997E-2</v>
      </c>
      <c r="E213" s="31">
        <v>9.8862288000000004E-5</v>
      </c>
      <c r="F213" s="14">
        <v>3.2572878E-3</v>
      </c>
      <c r="G213" s="47">
        <v>6.5145755999999999E-2</v>
      </c>
      <c r="H213" s="34">
        <v>1.4698567999999999E-5</v>
      </c>
      <c r="I213" s="30">
        <v>8.9659082000000001E-6</v>
      </c>
      <c r="J213" s="14">
        <v>8.5990932999999992E-3</v>
      </c>
      <c r="K213" s="15">
        <v>2.2291953999999999E-3</v>
      </c>
      <c r="L213" s="39">
        <v>1.0857626E-2</v>
      </c>
      <c r="M213" s="1">
        <v>3.5260599999999999E-5</v>
      </c>
      <c r="N213" s="15">
        <v>4.2652682999999998E-4</v>
      </c>
      <c r="O213" s="45">
        <f t="shared" si="9"/>
        <v>0.13202278569420001</v>
      </c>
      <c r="Q213" s="6" t="s">
        <v>59</v>
      </c>
      <c r="R213" s="29" t="s">
        <v>41</v>
      </c>
      <c r="S213" s="93">
        <v>4.1349512999999997E-2</v>
      </c>
      <c r="T213" s="31">
        <v>9.8862288000000004E-5</v>
      </c>
      <c r="U213" s="14">
        <v>3.2572878E-3</v>
      </c>
      <c r="V213" s="47">
        <f t="shared" si="10"/>
        <v>6.5145755999999999E-2</v>
      </c>
      <c r="W213" s="34">
        <v>1.4698567999999999E-5</v>
      </c>
      <c r="X213" s="30">
        <v>8.9659082000000001E-6</v>
      </c>
      <c r="Y213" s="14">
        <v>8.5990932999999992E-3</v>
      </c>
      <c r="Z213" s="15">
        <v>2.2291953999999999E-3</v>
      </c>
      <c r="AA213" s="39">
        <v>0.10857625999999999</v>
      </c>
      <c r="AB213" s="1">
        <v>3.5260599999999999E-5</v>
      </c>
      <c r="AC213" s="15">
        <v>4.2652682999999998E-4</v>
      </c>
      <c r="AD213" s="45">
        <f t="shared" si="11"/>
        <v>0.22974141969420001</v>
      </c>
    </row>
    <row r="214" spans="2:30" x14ac:dyDescent="0.35">
      <c r="B214" s="6" t="s">
        <v>60</v>
      </c>
      <c r="C214" s="29" t="s">
        <v>41</v>
      </c>
      <c r="D214" s="93">
        <v>0.26738369000000001</v>
      </c>
      <c r="E214" s="15">
        <v>3.6119055000000001E-3</v>
      </c>
      <c r="F214" s="14">
        <v>1.1460698E-2</v>
      </c>
      <c r="G214" s="47">
        <v>0.22921395999999999</v>
      </c>
      <c r="H214" s="93">
        <v>1.1231036E-4</v>
      </c>
      <c r="I214" s="30">
        <v>8.2115978000000004E-5</v>
      </c>
      <c r="J214" s="14">
        <v>2.0022465E-2</v>
      </c>
      <c r="K214" s="15">
        <v>1.3035563E-2</v>
      </c>
      <c r="L214" s="39">
        <v>3.8202327000000001E-2</v>
      </c>
      <c r="M214">
        <v>1.8289981999999999E-4</v>
      </c>
      <c r="N214" s="15">
        <v>0.13538042</v>
      </c>
      <c r="O214" s="45">
        <f t="shared" si="9"/>
        <v>0.71868835465800007</v>
      </c>
      <c r="Q214" s="6" t="s">
        <v>60</v>
      </c>
      <c r="R214" s="29" t="s">
        <v>41</v>
      </c>
      <c r="S214" s="93">
        <v>0.26738369000000001</v>
      </c>
      <c r="T214" s="15">
        <v>3.6119055000000001E-3</v>
      </c>
      <c r="U214" s="14">
        <v>1.1460698E-2</v>
      </c>
      <c r="V214" s="47">
        <f t="shared" si="10"/>
        <v>0.22921395999999999</v>
      </c>
      <c r="W214" s="93">
        <v>1.1231036E-4</v>
      </c>
      <c r="X214" s="30">
        <v>8.2115978000000004E-5</v>
      </c>
      <c r="Y214" s="14">
        <v>2.0022465E-2</v>
      </c>
      <c r="Z214" s="15">
        <v>1.3035563E-2</v>
      </c>
      <c r="AA214" s="39">
        <v>0.38202327000000003</v>
      </c>
      <c r="AB214">
        <v>1.8289981999999999E-4</v>
      </c>
      <c r="AC214" s="15">
        <v>0.13538042</v>
      </c>
      <c r="AD214" s="45">
        <f t="shared" si="11"/>
        <v>1.062509297658</v>
      </c>
    </row>
    <row r="215" spans="2:30" x14ac:dyDescent="0.35">
      <c r="B215" s="7" t="s">
        <v>61</v>
      </c>
      <c r="C215" s="12" t="s">
        <v>41</v>
      </c>
      <c r="D215" s="35">
        <v>4.3009535000000003</v>
      </c>
      <c r="E215" s="32">
        <v>9.1661804999999992E-3</v>
      </c>
      <c r="F215" s="11">
        <v>2.9614290000000001E-2</v>
      </c>
      <c r="G215" s="48">
        <v>0.59228579999999997</v>
      </c>
      <c r="H215" s="35">
        <v>1.3274517999999999E-3</v>
      </c>
      <c r="I215" s="11">
        <v>9.6241179999999999E-4</v>
      </c>
      <c r="J215" s="11">
        <v>2.7723426</v>
      </c>
      <c r="K215" s="32">
        <v>0.19903522000000001</v>
      </c>
      <c r="L215" s="41">
        <v>9.8714301000000004E-2</v>
      </c>
      <c r="M215">
        <v>1.8329494000000001E-3</v>
      </c>
      <c r="N215" s="32">
        <v>3.2308874000000001E-2</v>
      </c>
      <c r="O215" s="45">
        <f t="shared" si="9"/>
        <v>8.0385435785000006</v>
      </c>
      <c r="Q215" s="7" t="s">
        <v>61</v>
      </c>
      <c r="R215" s="12" t="s">
        <v>41</v>
      </c>
      <c r="S215" s="35">
        <v>4.3009535000000003</v>
      </c>
      <c r="T215" s="32">
        <v>9.1661804999999992E-3</v>
      </c>
      <c r="U215" s="11">
        <v>2.9614290000000001E-2</v>
      </c>
      <c r="V215" s="47">
        <f t="shared" si="10"/>
        <v>0.59228579999999997</v>
      </c>
      <c r="W215" s="35">
        <v>1.3274517999999999E-3</v>
      </c>
      <c r="X215" s="11">
        <v>9.6241179999999999E-4</v>
      </c>
      <c r="Y215" s="11">
        <v>2.7723426</v>
      </c>
      <c r="Z215" s="32">
        <v>0.19903522000000001</v>
      </c>
      <c r="AA215" s="41">
        <v>0.98714301000000004</v>
      </c>
      <c r="AB215">
        <v>1.8329494000000001E-3</v>
      </c>
      <c r="AC215" s="32">
        <v>3.2308874000000001E-2</v>
      </c>
      <c r="AD215" s="45">
        <f t="shared" si="11"/>
        <v>8.9269722874999999</v>
      </c>
    </row>
    <row r="219" spans="2:30" x14ac:dyDescent="0.35">
      <c r="B219" t="s">
        <v>2</v>
      </c>
      <c r="C219" t="s">
        <v>62</v>
      </c>
      <c r="L219"/>
      <c r="M219"/>
      <c r="Q219" t="s">
        <v>2</v>
      </c>
      <c r="R219" t="s">
        <v>62</v>
      </c>
      <c r="S219" s="159"/>
      <c r="T219" s="159"/>
      <c r="U219" s="159"/>
      <c r="V219" s="159"/>
      <c r="W219" s="159"/>
      <c r="X219" s="159"/>
      <c r="Y219" s="159"/>
      <c r="Z219" s="159"/>
      <c r="AC219" s="159"/>
      <c r="AD219" s="159"/>
    </row>
    <row r="220" spans="2:30" x14ac:dyDescent="0.35">
      <c r="B220" t="s">
        <v>3</v>
      </c>
      <c r="C220" t="s">
        <v>4</v>
      </c>
      <c r="J220" s="160" t="s">
        <v>75</v>
      </c>
      <c r="L220"/>
      <c r="M220"/>
      <c r="Q220" t="s">
        <v>3</v>
      </c>
      <c r="R220" t="s">
        <v>4</v>
      </c>
      <c r="S220" s="159"/>
      <c r="T220" s="159"/>
      <c r="U220" s="159"/>
      <c r="V220" s="159"/>
      <c r="W220" s="159"/>
      <c r="X220" s="159"/>
      <c r="Y220" s="160" t="s">
        <v>75</v>
      </c>
      <c r="Z220" s="159"/>
      <c r="AC220" s="159"/>
      <c r="AD220" s="159"/>
    </row>
    <row r="221" spans="2:30" x14ac:dyDescent="0.35">
      <c r="B221" t="s">
        <v>63</v>
      </c>
      <c r="C221" t="s">
        <v>77</v>
      </c>
      <c r="I221" s="16" t="s">
        <v>76</v>
      </c>
      <c r="J221" s="161" t="s">
        <v>0</v>
      </c>
      <c r="L221"/>
      <c r="M221"/>
      <c r="Q221" t="s">
        <v>63</v>
      </c>
      <c r="R221" t="s">
        <v>77</v>
      </c>
      <c r="S221" s="159"/>
      <c r="T221" s="159"/>
      <c r="U221" s="159"/>
      <c r="V221" s="159"/>
      <c r="W221" s="159"/>
      <c r="X221" s="16" t="s">
        <v>76</v>
      </c>
      <c r="Y221" s="161" t="s">
        <v>0</v>
      </c>
      <c r="Z221" s="159"/>
      <c r="AC221" s="159"/>
      <c r="AD221" s="159"/>
    </row>
    <row r="222" spans="2:30" x14ac:dyDescent="0.35">
      <c r="B222" t="s">
        <v>5</v>
      </c>
      <c r="C222" t="s">
        <v>6</v>
      </c>
      <c r="I222" s="16" t="s">
        <v>89</v>
      </c>
      <c r="J222" s="21">
        <v>60</v>
      </c>
      <c r="L222"/>
      <c r="M222"/>
      <c r="Q222" t="s">
        <v>5</v>
      </c>
      <c r="R222" t="s">
        <v>6</v>
      </c>
      <c r="S222" s="159"/>
      <c r="T222" s="159"/>
      <c r="U222" s="159"/>
      <c r="V222" s="159"/>
      <c r="W222" s="159"/>
      <c r="X222" s="16" t="s">
        <v>89</v>
      </c>
      <c r="Y222" s="21">
        <v>60</v>
      </c>
      <c r="Z222" s="159"/>
      <c r="AC222" s="159"/>
      <c r="AD222" s="159"/>
    </row>
    <row r="223" spans="2:30" x14ac:dyDescent="0.35">
      <c r="B223" t="s">
        <v>7</v>
      </c>
      <c r="C223" t="s">
        <v>8</v>
      </c>
      <c r="I223" s="16" t="s">
        <v>90</v>
      </c>
      <c r="J223" s="49">
        <v>500</v>
      </c>
      <c r="L223"/>
      <c r="M223"/>
      <c r="Q223" t="s">
        <v>7</v>
      </c>
      <c r="R223" t="s">
        <v>8</v>
      </c>
      <c r="S223" s="159"/>
      <c r="T223" s="159"/>
      <c r="U223" s="159"/>
      <c r="V223" s="159"/>
      <c r="W223" s="159"/>
      <c r="X223" s="16" t="s">
        <v>90</v>
      </c>
      <c r="Y223" s="49">
        <v>500</v>
      </c>
      <c r="Z223" s="159"/>
      <c r="AC223" s="159"/>
      <c r="AD223" s="159"/>
    </row>
    <row r="224" spans="2:30" x14ac:dyDescent="0.35">
      <c r="B224" t="s">
        <v>9</v>
      </c>
      <c r="C224" t="s">
        <v>10</v>
      </c>
      <c r="I224" s="16"/>
      <c r="J224" s="22" t="s">
        <v>74</v>
      </c>
      <c r="L224"/>
      <c r="M224"/>
      <c r="Q224" t="s">
        <v>9</v>
      </c>
      <c r="R224" t="s">
        <v>10</v>
      </c>
      <c r="S224" s="159"/>
      <c r="T224" s="159"/>
      <c r="U224" s="159"/>
      <c r="V224" s="159"/>
      <c r="W224" s="159"/>
      <c r="X224" s="16"/>
      <c r="Y224" s="22" t="s">
        <v>74</v>
      </c>
      <c r="Z224" s="159"/>
      <c r="AC224" s="159"/>
      <c r="AD224" s="159"/>
    </row>
    <row r="225" spans="2:30" x14ac:dyDescent="0.35">
      <c r="B225" t="s">
        <v>11</v>
      </c>
      <c r="C225" t="s">
        <v>12</v>
      </c>
      <c r="I225" s="16"/>
      <c r="J225" s="23" t="s">
        <v>74</v>
      </c>
      <c r="L225"/>
      <c r="M225"/>
      <c r="Q225" t="s">
        <v>11</v>
      </c>
      <c r="R225" t="s">
        <v>12</v>
      </c>
      <c r="S225" s="159"/>
      <c r="T225" s="159"/>
      <c r="U225" s="159"/>
      <c r="V225" s="159"/>
      <c r="W225" s="159"/>
      <c r="X225" s="16"/>
      <c r="Y225" s="23" t="s">
        <v>74</v>
      </c>
      <c r="Z225" s="159"/>
      <c r="AC225" s="159"/>
      <c r="AD225" s="159"/>
    </row>
    <row r="226" spans="2:30" x14ac:dyDescent="0.35">
      <c r="B226" t="s">
        <v>13</v>
      </c>
      <c r="C226" t="s">
        <v>12</v>
      </c>
      <c r="I226" s="16" t="s">
        <v>91</v>
      </c>
      <c r="J226" s="36">
        <v>50</v>
      </c>
      <c r="L226"/>
      <c r="M226"/>
      <c r="Q226" t="s">
        <v>13</v>
      </c>
      <c r="R226" t="s">
        <v>12</v>
      </c>
      <c r="S226" s="159"/>
      <c r="T226" s="159"/>
      <c r="U226" s="159"/>
      <c r="V226" s="159"/>
      <c r="W226" s="159"/>
      <c r="X226" s="16" t="s">
        <v>91</v>
      </c>
      <c r="Y226" s="36">
        <v>500</v>
      </c>
      <c r="Z226" s="159"/>
      <c r="AC226" s="159"/>
      <c r="AD226" s="159"/>
    </row>
    <row r="227" spans="2:30" x14ac:dyDescent="0.35">
      <c r="B227" t="s">
        <v>14</v>
      </c>
      <c r="C227" t="s">
        <v>15</v>
      </c>
      <c r="J227" s="24" t="s">
        <v>74</v>
      </c>
      <c r="L227"/>
      <c r="M227"/>
      <c r="Q227" t="s">
        <v>14</v>
      </c>
      <c r="R227" t="s">
        <v>15</v>
      </c>
      <c r="S227" s="159"/>
      <c r="T227" s="159"/>
      <c r="U227" s="159"/>
      <c r="V227" s="159"/>
      <c r="W227" s="159"/>
      <c r="X227" s="159"/>
      <c r="Y227" s="24" t="s">
        <v>74</v>
      </c>
      <c r="Z227" s="159"/>
      <c r="AC227" s="159"/>
      <c r="AD227" s="159"/>
    </row>
    <row r="228" spans="2:30" x14ac:dyDescent="0.35">
      <c r="B228" t="s">
        <v>16</v>
      </c>
      <c r="C228" t="s">
        <v>17</v>
      </c>
      <c r="L228"/>
      <c r="M228"/>
      <c r="Q228" t="s">
        <v>16</v>
      </c>
      <c r="R228" t="s">
        <v>17</v>
      </c>
      <c r="S228" s="159"/>
      <c r="T228" s="159"/>
      <c r="U228" s="159"/>
      <c r="V228" s="159"/>
      <c r="W228" s="159"/>
      <c r="X228" s="159"/>
      <c r="Y228" s="159"/>
      <c r="Z228" s="159"/>
      <c r="AC228" s="159"/>
      <c r="AD228" s="159"/>
    </row>
    <row r="229" spans="2:30" ht="21" x14ac:dyDescent="0.35">
      <c r="B229" s="175" t="s">
        <v>78</v>
      </c>
      <c r="C229" s="176"/>
      <c r="D229" s="172" t="s">
        <v>86</v>
      </c>
      <c r="E229" s="172"/>
      <c r="F229" s="173" t="s">
        <v>72</v>
      </c>
      <c r="G229" s="174"/>
      <c r="H229" s="172" t="s">
        <v>88</v>
      </c>
      <c r="I229" s="172"/>
      <c r="J229" s="172"/>
      <c r="K229" s="172"/>
      <c r="L229" s="37" t="s">
        <v>85</v>
      </c>
      <c r="M229" s="172" t="s">
        <v>84</v>
      </c>
      <c r="N229" s="172"/>
      <c r="O229" s="43" t="s">
        <v>71</v>
      </c>
      <c r="Q229" s="175" t="s">
        <v>78</v>
      </c>
      <c r="R229" s="176"/>
      <c r="S229" s="172" t="s">
        <v>86</v>
      </c>
      <c r="T229" s="172"/>
      <c r="U229" s="173" t="s">
        <v>72</v>
      </c>
      <c r="V229" s="174"/>
      <c r="W229" s="172" t="s">
        <v>88</v>
      </c>
      <c r="X229" s="172"/>
      <c r="Y229" s="172"/>
      <c r="Z229" s="172"/>
      <c r="AA229" s="37" t="s">
        <v>85</v>
      </c>
      <c r="AB229" s="172" t="s">
        <v>84</v>
      </c>
      <c r="AC229" s="172"/>
      <c r="AD229" s="43" t="s">
        <v>71</v>
      </c>
    </row>
    <row r="230" spans="2:30" ht="87" x14ac:dyDescent="0.35">
      <c r="B230" s="25" t="s">
        <v>15</v>
      </c>
      <c r="C230" s="26" t="s">
        <v>18</v>
      </c>
      <c r="D230" s="33" t="s">
        <v>65</v>
      </c>
      <c r="E230" s="28" t="s">
        <v>79</v>
      </c>
      <c r="F230" s="27" t="s">
        <v>80</v>
      </c>
      <c r="G230" s="46" t="s">
        <v>87</v>
      </c>
      <c r="H230" s="33" t="s">
        <v>67</v>
      </c>
      <c r="I230" s="27" t="s">
        <v>68</v>
      </c>
      <c r="J230" s="27" t="s">
        <v>69</v>
      </c>
      <c r="K230" s="28" t="s">
        <v>70</v>
      </c>
      <c r="L230" s="38" t="s">
        <v>81</v>
      </c>
      <c r="M230" s="33" t="s">
        <v>82</v>
      </c>
      <c r="N230" s="28" t="s">
        <v>83</v>
      </c>
      <c r="O230" s="44" t="s">
        <v>64</v>
      </c>
      <c r="Q230" s="25" t="s">
        <v>15</v>
      </c>
      <c r="R230" s="26" t="s">
        <v>18</v>
      </c>
      <c r="S230" s="33" t="s">
        <v>65</v>
      </c>
      <c r="T230" s="28" t="s">
        <v>79</v>
      </c>
      <c r="U230" s="27" t="s">
        <v>80</v>
      </c>
      <c r="V230" s="46" t="s">
        <v>87</v>
      </c>
      <c r="W230" s="33" t="s">
        <v>67</v>
      </c>
      <c r="X230" s="27" t="s">
        <v>68</v>
      </c>
      <c r="Y230" s="27" t="s">
        <v>69</v>
      </c>
      <c r="Z230" s="28" t="s">
        <v>70</v>
      </c>
      <c r="AA230" s="38" t="s">
        <v>81</v>
      </c>
      <c r="AB230" s="33" t="s">
        <v>82</v>
      </c>
      <c r="AC230" s="28" t="s">
        <v>83</v>
      </c>
      <c r="AD230" s="44" t="s">
        <v>64</v>
      </c>
    </row>
    <row r="231" spans="2:30" x14ac:dyDescent="0.35">
      <c r="B231" s="6" t="s">
        <v>19</v>
      </c>
      <c r="C231" s="29" t="s">
        <v>20</v>
      </c>
      <c r="D231" s="93">
        <v>0.33398129999999998</v>
      </c>
      <c r="E231" s="15">
        <v>3.3340605E-3</v>
      </c>
      <c r="F231" s="14">
        <v>3.5740170000000001E-3</v>
      </c>
      <c r="G231" s="47">
        <v>8.9350424999999997E-2</v>
      </c>
      <c r="H231" s="34">
        <v>4.2595305999999998E-5</v>
      </c>
      <c r="I231" s="30">
        <v>1.6024660999999999E-5</v>
      </c>
      <c r="J231" s="14">
        <v>1.0120832E-2</v>
      </c>
      <c r="K231" s="15">
        <v>1.3793788E-2</v>
      </c>
      <c r="L231" s="39">
        <v>1.1913389999999999E-2</v>
      </c>
      <c r="M231" s="2">
        <v>1.082476E-4</v>
      </c>
      <c r="N231" s="15">
        <v>4.2770213000000001E-2</v>
      </c>
      <c r="O231" s="45">
        <f>SUM(D231:N231)</f>
        <v>0.50900489306699992</v>
      </c>
      <c r="Q231" s="6" t="s">
        <v>19</v>
      </c>
      <c r="R231" s="29" t="s">
        <v>20</v>
      </c>
      <c r="S231" s="93">
        <v>0.33398129999999998</v>
      </c>
      <c r="T231" s="15">
        <v>3.3340605E-3</v>
      </c>
      <c r="U231" s="14">
        <v>3.5740170000000001E-3</v>
      </c>
      <c r="V231" s="47">
        <f>G231</f>
        <v>8.9350424999999997E-2</v>
      </c>
      <c r="W231" s="34">
        <v>4.2595305999999998E-5</v>
      </c>
      <c r="X231" s="30">
        <v>1.6024660999999999E-5</v>
      </c>
      <c r="Y231" s="14">
        <v>1.0120832E-2</v>
      </c>
      <c r="Z231" s="15">
        <v>1.3793788E-2</v>
      </c>
      <c r="AA231" s="39">
        <v>0.1191339</v>
      </c>
      <c r="AB231" s="2">
        <v>1.082476E-4</v>
      </c>
      <c r="AC231" s="15">
        <v>4.2770213000000001E-2</v>
      </c>
      <c r="AD231" s="45">
        <f>SUM(S231:AC231)</f>
        <v>0.61622540306700002</v>
      </c>
    </row>
    <row r="232" spans="2:30" x14ac:dyDescent="0.35">
      <c r="B232" s="6" t="s">
        <v>21</v>
      </c>
      <c r="C232" s="29" t="s">
        <v>22</v>
      </c>
      <c r="D232" s="34">
        <v>1.1359739E-8</v>
      </c>
      <c r="E232" s="31">
        <v>3.9635328000000001E-10</v>
      </c>
      <c r="F232" s="30">
        <v>8.2061525999999998E-10</v>
      </c>
      <c r="G232" s="47">
        <v>2.0515382000000001E-8</v>
      </c>
      <c r="H232" s="34">
        <v>2.4092251999999999E-12</v>
      </c>
      <c r="I232" s="30">
        <v>1.0375887999999999E-12</v>
      </c>
      <c r="J232" s="30">
        <v>5.3401182999999998E-10</v>
      </c>
      <c r="K232" s="31">
        <v>1.9101880999999998E-9</v>
      </c>
      <c r="L232" s="40">
        <v>2.7353841999999998E-9</v>
      </c>
      <c r="M232" s="1">
        <v>9.7020737999999994E-12</v>
      </c>
      <c r="N232" s="31">
        <v>3.7559526E-10</v>
      </c>
      <c r="O232" s="45">
        <f t="shared" ref="O232:O258" si="12">SUM(D232:N232)</f>
        <v>3.8660417817799995E-8</v>
      </c>
      <c r="Q232" s="6" t="s">
        <v>21</v>
      </c>
      <c r="R232" s="29" t="s">
        <v>22</v>
      </c>
      <c r="S232" s="34">
        <v>1.1359739E-8</v>
      </c>
      <c r="T232" s="31">
        <v>3.9635328000000001E-10</v>
      </c>
      <c r="U232" s="30">
        <v>8.2061525999999998E-10</v>
      </c>
      <c r="V232" s="47">
        <f t="shared" ref="V232:V258" si="13">G232</f>
        <v>2.0515382000000001E-8</v>
      </c>
      <c r="W232" s="34">
        <v>2.4092251999999999E-12</v>
      </c>
      <c r="X232" s="30">
        <v>1.0375887999999999E-12</v>
      </c>
      <c r="Y232" s="30">
        <v>5.3401182999999998E-10</v>
      </c>
      <c r="Z232" s="31">
        <v>1.9101880999999998E-9</v>
      </c>
      <c r="AA232" s="40">
        <v>2.7353842000000001E-8</v>
      </c>
      <c r="AB232" s="1">
        <v>9.7020737999999994E-12</v>
      </c>
      <c r="AC232" s="31">
        <v>3.7559526E-10</v>
      </c>
      <c r="AD232" s="45">
        <f t="shared" ref="AD232:AD258" si="14">SUM(S232:AC232)</f>
        <v>6.3278875617799988E-8</v>
      </c>
    </row>
    <row r="233" spans="2:30" x14ac:dyDescent="0.35">
      <c r="B233" s="6" t="s">
        <v>23</v>
      </c>
      <c r="C233" s="29" t="s">
        <v>24</v>
      </c>
      <c r="D233" s="93">
        <v>6.9822050999999996E-3</v>
      </c>
      <c r="E233" s="15">
        <v>6.2649907000000003E-4</v>
      </c>
      <c r="F233" s="14">
        <v>2.8462423999999999E-4</v>
      </c>
      <c r="G233" s="47">
        <v>7.1156059000000004E-3</v>
      </c>
      <c r="H233" s="34">
        <v>2.4309652000000001E-6</v>
      </c>
      <c r="I233" s="30">
        <v>1.0992607E-6</v>
      </c>
      <c r="J233" s="14">
        <v>6.1394073999999996E-4</v>
      </c>
      <c r="K233" s="15">
        <v>1.5694012000000001E-3</v>
      </c>
      <c r="L233" s="39">
        <v>9.4874745000000005E-4</v>
      </c>
      <c r="M233" s="1">
        <v>3.6221072999999997E-5</v>
      </c>
      <c r="N233" s="15">
        <v>1.6987910000000001E-3</v>
      </c>
      <c r="O233" s="45">
        <f t="shared" si="12"/>
        <v>1.9879565998900003E-2</v>
      </c>
      <c r="Q233" s="6" t="s">
        <v>23</v>
      </c>
      <c r="R233" s="29" t="s">
        <v>24</v>
      </c>
      <c r="S233" s="93">
        <v>6.9822050999999996E-3</v>
      </c>
      <c r="T233" s="15">
        <v>6.2649907000000003E-4</v>
      </c>
      <c r="U233" s="14">
        <v>2.8462423999999999E-4</v>
      </c>
      <c r="V233" s="47">
        <f t="shared" si="13"/>
        <v>7.1156059000000004E-3</v>
      </c>
      <c r="W233" s="34">
        <v>2.4309652000000001E-6</v>
      </c>
      <c r="X233" s="30">
        <v>1.0992607E-6</v>
      </c>
      <c r="Y233" s="14">
        <v>6.1394073999999996E-4</v>
      </c>
      <c r="Z233" s="15">
        <v>1.5694012000000001E-3</v>
      </c>
      <c r="AA233" s="39">
        <v>9.4874745000000007E-3</v>
      </c>
      <c r="AB233" s="1">
        <v>3.6221072999999997E-5</v>
      </c>
      <c r="AC233" s="15">
        <v>1.6987910000000001E-3</v>
      </c>
      <c r="AD233" s="45">
        <f t="shared" si="14"/>
        <v>2.8418293048900006E-2</v>
      </c>
    </row>
    <row r="234" spans="2:30" x14ac:dyDescent="0.35">
      <c r="B234" s="6" t="s">
        <v>25</v>
      </c>
      <c r="C234" s="29" t="s">
        <v>26</v>
      </c>
      <c r="D234" s="93">
        <v>7.9700715000000002E-4</v>
      </c>
      <c r="E234" s="31">
        <v>2.354279E-5</v>
      </c>
      <c r="F234" s="30">
        <v>2.2766777000000001E-5</v>
      </c>
      <c r="G234" s="47">
        <v>5.6916943000000003E-4</v>
      </c>
      <c r="H234" s="34">
        <v>1.6031480000000001E-7</v>
      </c>
      <c r="I234" s="30">
        <v>7.2081109999999997E-8</v>
      </c>
      <c r="J234" s="30">
        <v>3.8187986999999999E-5</v>
      </c>
      <c r="K234" s="31">
        <v>2.9267931E-5</v>
      </c>
      <c r="L234" s="40">
        <v>7.5889258000000004E-5</v>
      </c>
      <c r="M234" s="1">
        <v>3.3508429E-7</v>
      </c>
      <c r="N234" s="31">
        <v>5.9273868000000001E-5</v>
      </c>
      <c r="O234" s="45">
        <f t="shared" si="12"/>
        <v>1.6156726712000004E-3</v>
      </c>
      <c r="Q234" s="6" t="s">
        <v>25</v>
      </c>
      <c r="R234" s="29" t="s">
        <v>26</v>
      </c>
      <c r="S234" s="93">
        <v>7.9700715000000002E-4</v>
      </c>
      <c r="T234" s="31">
        <v>2.354279E-5</v>
      </c>
      <c r="U234" s="30">
        <v>2.2766777000000001E-5</v>
      </c>
      <c r="V234" s="47">
        <f t="shared" si="13"/>
        <v>5.6916943000000003E-4</v>
      </c>
      <c r="W234" s="34">
        <v>1.6031480000000001E-7</v>
      </c>
      <c r="X234" s="30">
        <v>7.2081109999999997E-8</v>
      </c>
      <c r="Y234" s="30">
        <v>3.8187986999999999E-5</v>
      </c>
      <c r="Z234" s="31">
        <v>2.9267931E-5</v>
      </c>
      <c r="AA234" s="40">
        <v>7.5889258000000001E-4</v>
      </c>
      <c r="AB234" s="1">
        <v>3.3508429E-7</v>
      </c>
      <c r="AC234" s="31">
        <v>5.9273868000000001E-5</v>
      </c>
      <c r="AD234" s="45">
        <f t="shared" si="14"/>
        <v>2.2986759932000001E-3</v>
      </c>
    </row>
    <row r="235" spans="2:30" x14ac:dyDescent="0.35">
      <c r="B235" s="6" t="s">
        <v>27</v>
      </c>
      <c r="C235" s="29" t="s">
        <v>28</v>
      </c>
      <c r="D235" s="34">
        <v>6.9127839000000002E-9</v>
      </c>
      <c r="E235" s="31">
        <v>3.5762368000000001E-10</v>
      </c>
      <c r="F235" s="30">
        <v>3.2324118E-10</v>
      </c>
      <c r="G235" s="47">
        <v>8.0810295999999992E-9</v>
      </c>
      <c r="H235" s="34">
        <v>3.3985428000000002E-12</v>
      </c>
      <c r="I235" s="30">
        <v>1.4235873999999999E-12</v>
      </c>
      <c r="J235" s="30">
        <v>2.4731591999999999E-9</v>
      </c>
      <c r="K235" s="31">
        <v>2.4488918999999998E-10</v>
      </c>
      <c r="L235" s="40">
        <v>1.0774706E-9</v>
      </c>
      <c r="M235" s="1">
        <v>5.5408527999999998E-12</v>
      </c>
      <c r="N235" s="31">
        <v>8.6156633000000004E-10</v>
      </c>
      <c r="O235" s="45">
        <f t="shared" si="12"/>
        <v>2.0342126663E-8</v>
      </c>
      <c r="Q235" s="6" t="s">
        <v>27</v>
      </c>
      <c r="R235" s="29" t="s">
        <v>28</v>
      </c>
      <c r="S235" s="34">
        <v>6.9127839000000002E-9</v>
      </c>
      <c r="T235" s="31">
        <v>3.5762368000000001E-10</v>
      </c>
      <c r="U235" s="30">
        <v>3.2324118E-10</v>
      </c>
      <c r="V235" s="47">
        <f t="shared" si="13"/>
        <v>8.0810295999999992E-9</v>
      </c>
      <c r="W235" s="34">
        <v>3.3985428000000002E-12</v>
      </c>
      <c r="X235" s="30">
        <v>1.4235873999999999E-12</v>
      </c>
      <c r="Y235" s="30">
        <v>2.4731591999999999E-9</v>
      </c>
      <c r="Z235" s="31">
        <v>2.4488918999999998E-10</v>
      </c>
      <c r="AA235" s="40">
        <v>1.0774705999999999E-8</v>
      </c>
      <c r="AB235" s="1">
        <v>5.5408527999999998E-12</v>
      </c>
      <c r="AC235" s="31">
        <v>8.6156633000000004E-10</v>
      </c>
      <c r="AD235" s="45">
        <f t="shared" si="14"/>
        <v>3.0039362062999999E-8</v>
      </c>
    </row>
    <row r="236" spans="2:30" x14ac:dyDescent="0.35">
      <c r="B236" s="6" t="s">
        <v>29</v>
      </c>
      <c r="C236" s="29" t="s">
        <v>30</v>
      </c>
      <c r="D236" s="34">
        <v>2.5576923E-9</v>
      </c>
      <c r="E236" s="31">
        <v>1.2252338999999999E-11</v>
      </c>
      <c r="F236" s="30">
        <v>5.2233551999999999E-11</v>
      </c>
      <c r="G236" s="47">
        <v>1.3058387999999999E-9</v>
      </c>
      <c r="H236" s="34">
        <v>3.3751856000000002E-12</v>
      </c>
      <c r="I236" s="30">
        <v>1.9401517000000001E-12</v>
      </c>
      <c r="J236" s="30">
        <v>2.0762220000000001E-10</v>
      </c>
      <c r="K236" s="31">
        <v>7.8645494000000004E-11</v>
      </c>
      <c r="L236" s="40">
        <v>1.7411184000000001E-10</v>
      </c>
      <c r="M236" s="1">
        <v>6.2724182999999999E-12</v>
      </c>
      <c r="N236" s="31">
        <v>6.3792065000000003E-11</v>
      </c>
      <c r="O236" s="45">
        <f t="shared" si="12"/>
        <v>4.463776345599999E-9</v>
      </c>
      <c r="Q236" s="6" t="s">
        <v>29</v>
      </c>
      <c r="R236" s="29" t="s">
        <v>30</v>
      </c>
      <c r="S236" s="34">
        <v>2.5576923E-9</v>
      </c>
      <c r="T236" s="31">
        <v>1.2252338999999999E-11</v>
      </c>
      <c r="U236" s="30">
        <v>5.2233551999999999E-11</v>
      </c>
      <c r="V236" s="47">
        <f t="shared" si="13"/>
        <v>1.3058387999999999E-9</v>
      </c>
      <c r="W236" s="34">
        <v>3.3751856000000002E-12</v>
      </c>
      <c r="X236" s="30">
        <v>1.9401517000000001E-12</v>
      </c>
      <c r="Y236" s="30">
        <v>2.0762220000000001E-10</v>
      </c>
      <c r="Z236" s="31">
        <v>7.8645494000000004E-11</v>
      </c>
      <c r="AA236" s="40">
        <v>1.7411184E-9</v>
      </c>
      <c r="AB236" s="1">
        <v>6.2724182999999999E-12</v>
      </c>
      <c r="AC236" s="31">
        <v>6.3792065000000003E-11</v>
      </c>
      <c r="AD236" s="45">
        <f t="shared" si="14"/>
        <v>6.0307829055999993E-9</v>
      </c>
    </row>
    <row r="237" spans="2:30" x14ac:dyDescent="0.35">
      <c r="B237" s="6" t="s">
        <v>31</v>
      </c>
      <c r="C237" s="29" t="s">
        <v>30</v>
      </c>
      <c r="D237" s="34">
        <v>6.6537799E-11</v>
      </c>
      <c r="E237" s="31">
        <v>2.1325315E-13</v>
      </c>
      <c r="F237" s="30">
        <v>1.4280851E-12</v>
      </c>
      <c r="G237" s="47">
        <v>3.5702127999999997E-11</v>
      </c>
      <c r="H237" s="34">
        <v>2.5824021000000002E-13</v>
      </c>
      <c r="I237" s="30">
        <v>1.0341015999999999E-13</v>
      </c>
      <c r="J237" s="30">
        <v>1.9469501999999999E-11</v>
      </c>
      <c r="K237" s="31">
        <v>2.7830138E-12</v>
      </c>
      <c r="L237" s="40">
        <v>4.7602836999999997E-12</v>
      </c>
      <c r="M237" s="1">
        <v>2.4736513999999998E-13</v>
      </c>
      <c r="N237" s="31">
        <v>3.7175461999999999E-12</v>
      </c>
      <c r="O237" s="45">
        <f t="shared" si="12"/>
        <v>1.3522062645999998E-10</v>
      </c>
      <c r="Q237" s="6" t="s">
        <v>31</v>
      </c>
      <c r="R237" s="29" t="s">
        <v>30</v>
      </c>
      <c r="S237" s="34">
        <v>6.6537799E-11</v>
      </c>
      <c r="T237" s="31">
        <v>2.1325315E-13</v>
      </c>
      <c r="U237" s="30">
        <v>1.4280851E-12</v>
      </c>
      <c r="V237" s="47">
        <f t="shared" si="13"/>
        <v>3.5702127999999997E-11</v>
      </c>
      <c r="W237" s="34">
        <v>2.5824021000000002E-13</v>
      </c>
      <c r="X237" s="30">
        <v>1.0341015999999999E-13</v>
      </c>
      <c r="Y237" s="30">
        <v>1.9469501999999999E-11</v>
      </c>
      <c r="Z237" s="31">
        <v>2.7830138E-12</v>
      </c>
      <c r="AA237" s="40">
        <v>4.7602836999999999E-11</v>
      </c>
      <c r="AB237" s="1">
        <v>2.4736513999999998E-13</v>
      </c>
      <c r="AC237" s="31">
        <v>3.7175461999999999E-12</v>
      </c>
      <c r="AD237" s="45">
        <f t="shared" si="14"/>
        <v>1.7806317975999999E-10</v>
      </c>
    </row>
    <row r="238" spans="2:30" x14ac:dyDescent="0.35">
      <c r="B238" s="6" t="s">
        <v>32</v>
      </c>
      <c r="C238" s="29" t="s">
        <v>33</v>
      </c>
      <c r="D238" s="93">
        <v>9.9382337000000005E-4</v>
      </c>
      <c r="E238" s="31">
        <v>3.2003627E-5</v>
      </c>
      <c r="F238" s="30">
        <v>2.0254449000000001E-5</v>
      </c>
      <c r="G238" s="47">
        <v>5.0636124E-4</v>
      </c>
      <c r="H238" s="34">
        <v>1.8797558E-7</v>
      </c>
      <c r="I238" s="30">
        <v>1.2613346999999999E-7</v>
      </c>
      <c r="J238" s="30">
        <v>3.8823384000000001E-5</v>
      </c>
      <c r="K238" s="31">
        <v>6.3975181000000005E-5</v>
      </c>
      <c r="L238" s="40">
        <v>6.7514831000000004E-5</v>
      </c>
      <c r="M238" s="1">
        <v>5.9697489999999997E-7</v>
      </c>
      <c r="N238" s="15">
        <v>1.0722223E-4</v>
      </c>
      <c r="O238" s="45">
        <f t="shared" si="12"/>
        <v>1.8308893959500003E-3</v>
      </c>
      <c r="Q238" s="6" t="s">
        <v>32</v>
      </c>
      <c r="R238" s="29" t="s">
        <v>33</v>
      </c>
      <c r="S238" s="93">
        <v>9.9382337000000005E-4</v>
      </c>
      <c r="T238" s="31">
        <v>3.2003627E-5</v>
      </c>
      <c r="U238" s="30">
        <v>2.0254449000000001E-5</v>
      </c>
      <c r="V238" s="47">
        <f t="shared" si="13"/>
        <v>5.0636124E-4</v>
      </c>
      <c r="W238" s="34">
        <v>1.8797558E-7</v>
      </c>
      <c r="X238" s="30">
        <v>1.2613346999999999E-7</v>
      </c>
      <c r="Y238" s="30">
        <v>3.8823384000000001E-5</v>
      </c>
      <c r="Z238" s="31">
        <v>6.3975181000000005E-5</v>
      </c>
      <c r="AA238" s="40">
        <v>6.7514831000000004E-4</v>
      </c>
      <c r="AB238" s="1">
        <v>5.9697489999999997E-7</v>
      </c>
      <c r="AC238" s="15">
        <v>1.0722223E-4</v>
      </c>
      <c r="AD238" s="45">
        <f t="shared" si="14"/>
        <v>2.4385228749500003E-3</v>
      </c>
    </row>
    <row r="239" spans="2:30" x14ac:dyDescent="0.35">
      <c r="B239" s="6" t="s">
        <v>34</v>
      </c>
      <c r="C239" s="29" t="s">
        <v>35</v>
      </c>
      <c r="D239" s="34">
        <v>4.2067563000000002E-5</v>
      </c>
      <c r="E239" s="31">
        <v>7.4652852999999997E-10</v>
      </c>
      <c r="F239" s="30">
        <v>2.6805973000000001E-7</v>
      </c>
      <c r="G239" s="47">
        <v>6.7014933E-6</v>
      </c>
      <c r="H239" s="34">
        <v>2.3208294E-8</v>
      </c>
      <c r="I239" s="30">
        <v>1.4476225000000001E-8</v>
      </c>
      <c r="J239" s="30">
        <v>2.3646230000000002E-6</v>
      </c>
      <c r="K239" s="31">
        <v>3.5699806000000001E-6</v>
      </c>
      <c r="L239" s="40">
        <v>8.9353244000000004E-7</v>
      </c>
      <c r="M239" s="1">
        <v>7.5658033000000002E-8</v>
      </c>
      <c r="N239" s="31">
        <v>2.0209537000000001E-9</v>
      </c>
      <c r="O239" s="153">
        <f>SUM(D239:N239)</f>
        <v>5.5981362104229994E-5</v>
      </c>
      <c r="Q239" s="6" t="s">
        <v>34</v>
      </c>
      <c r="R239" s="29" t="s">
        <v>35</v>
      </c>
      <c r="S239" s="34">
        <v>4.2067563000000002E-5</v>
      </c>
      <c r="T239" s="31">
        <v>7.4652852999999997E-10</v>
      </c>
      <c r="U239" s="30">
        <v>2.6805973000000001E-7</v>
      </c>
      <c r="V239" s="47">
        <f t="shared" si="13"/>
        <v>6.7014933E-6</v>
      </c>
      <c r="W239" s="34">
        <v>2.3208294E-8</v>
      </c>
      <c r="X239" s="30">
        <v>1.4476225000000001E-8</v>
      </c>
      <c r="Y239" s="30">
        <v>2.3646230000000002E-6</v>
      </c>
      <c r="Z239" s="31">
        <v>3.5699806000000001E-6</v>
      </c>
      <c r="AA239" s="40">
        <v>8.9353243999999994E-6</v>
      </c>
      <c r="AB239" s="1">
        <v>7.5658033000000002E-8</v>
      </c>
      <c r="AC239" s="31">
        <v>2.0209537000000001E-9</v>
      </c>
      <c r="AD239" s="45">
        <f t="shared" si="14"/>
        <v>6.4023154064229995E-5</v>
      </c>
    </row>
    <row r="240" spans="2:30" x14ac:dyDescent="0.35">
      <c r="B240" s="6" t="s">
        <v>36</v>
      </c>
      <c r="C240" s="29" t="s">
        <v>37</v>
      </c>
      <c r="D240" s="93">
        <v>2.8387327999999999E-4</v>
      </c>
      <c r="E240" s="31">
        <v>8.0008942000000001E-6</v>
      </c>
      <c r="F240" s="30">
        <v>7.3076242999999998E-6</v>
      </c>
      <c r="G240" s="47">
        <v>1.8269061E-4</v>
      </c>
      <c r="H240" s="34">
        <v>4.2541116999999998E-8</v>
      </c>
      <c r="I240" s="30">
        <v>1.9611651999999999E-8</v>
      </c>
      <c r="J240" s="30">
        <v>1.7324953999999998E-5</v>
      </c>
      <c r="K240" s="31">
        <v>1.0023938E-5</v>
      </c>
      <c r="L240" s="40">
        <v>2.4358747999999999E-5</v>
      </c>
      <c r="M240" s="1">
        <v>1.1590443E-7</v>
      </c>
      <c r="N240" s="31">
        <v>1.9031412000000002E-5</v>
      </c>
      <c r="O240" s="45">
        <f t="shared" si="12"/>
        <v>5.5278951769900002E-4</v>
      </c>
      <c r="Q240" s="6" t="s">
        <v>36</v>
      </c>
      <c r="R240" s="29" t="s">
        <v>37</v>
      </c>
      <c r="S240" s="93">
        <v>2.8387327999999999E-4</v>
      </c>
      <c r="T240" s="31">
        <v>8.0008942000000001E-6</v>
      </c>
      <c r="U240" s="30">
        <v>7.3076242999999998E-6</v>
      </c>
      <c r="V240" s="47">
        <f t="shared" si="13"/>
        <v>1.8269061E-4</v>
      </c>
      <c r="W240" s="34">
        <v>4.2541116999999998E-8</v>
      </c>
      <c r="X240" s="30">
        <v>1.9611651999999999E-8</v>
      </c>
      <c r="Y240" s="30">
        <v>1.7324953999999998E-5</v>
      </c>
      <c r="Z240" s="31">
        <v>1.0023938E-5</v>
      </c>
      <c r="AA240" s="40">
        <v>2.4358748E-4</v>
      </c>
      <c r="AB240" s="1">
        <v>1.1590443E-7</v>
      </c>
      <c r="AC240" s="31">
        <v>1.9031412000000002E-5</v>
      </c>
      <c r="AD240" s="45">
        <f t="shared" si="14"/>
        <v>7.7201824969900005E-4</v>
      </c>
    </row>
    <row r="241" spans="2:30" x14ac:dyDescent="0.35">
      <c r="B241" s="6" t="s">
        <v>38</v>
      </c>
      <c r="C241" s="29" t="s">
        <v>39</v>
      </c>
      <c r="D241" s="93">
        <v>3.2106400999999999E-3</v>
      </c>
      <c r="E241" s="31">
        <v>8.7537596000000003E-5</v>
      </c>
      <c r="F241" s="30">
        <v>7.9874699E-5</v>
      </c>
      <c r="G241" s="47">
        <v>1.9968675E-3</v>
      </c>
      <c r="H241" s="34">
        <v>4.1634333999999997E-7</v>
      </c>
      <c r="I241" s="30">
        <v>2.0500822000000001E-7</v>
      </c>
      <c r="J241" s="14">
        <v>1.1212992000000001E-4</v>
      </c>
      <c r="K241" s="15">
        <v>1.1033056999999999E-4</v>
      </c>
      <c r="L241" s="39">
        <v>2.6624899999999998E-4</v>
      </c>
      <c r="M241" s="1">
        <v>1.0864927000000001E-6</v>
      </c>
      <c r="N241" s="15">
        <v>2.0919101E-4</v>
      </c>
      <c r="O241" s="45">
        <f t="shared" si="12"/>
        <v>6.074528239259999E-3</v>
      </c>
      <c r="Q241" s="6" t="s">
        <v>38</v>
      </c>
      <c r="R241" s="29" t="s">
        <v>39</v>
      </c>
      <c r="S241" s="93">
        <v>3.2106400999999999E-3</v>
      </c>
      <c r="T241" s="31">
        <v>8.7537596000000003E-5</v>
      </c>
      <c r="U241" s="30">
        <v>7.9874699E-5</v>
      </c>
      <c r="V241" s="47">
        <f t="shared" si="13"/>
        <v>1.9968675E-3</v>
      </c>
      <c r="W241" s="34">
        <v>4.1634333999999997E-7</v>
      </c>
      <c r="X241" s="30">
        <v>2.0500822000000001E-7</v>
      </c>
      <c r="Y241" s="14">
        <v>1.1212992000000001E-4</v>
      </c>
      <c r="Z241" s="15">
        <v>1.1033056999999999E-4</v>
      </c>
      <c r="AA241" s="39">
        <v>2.66249E-3</v>
      </c>
      <c r="AB241" s="1">
        <v>1.0864927000000001E-6</v>
      </c>
      <c r="AC241" s="15">
        <v>2.0919101E-4</v>
      </c>
      <c r="AD241" s="45">
        <f t="shared" si="14"/>
        <v>8.4707692392599985E-3</v>
      </c>
    </row>
    <row r="242" spans="2:30" x14ac:dyDescent="0.35">
      <c r="B242" s="6" t="s">
        <v>40</v>
      </c>
      <c r="C242" s="29" t="s">
        <v>41</v>
      </c>
      <c r="D242" s="93">
        <v>4.6096867000000001</v>
      </c>
      <c r="E242" s="15">
        <v>1.2876947999999999E-2</v>
      </c>
      <c r="F242" s="14">
        <v>4.4332275999999997E-2</v>
      </c>
      <c r="G242" s="47">
        <v>1.1083069000000001</v>
      </c>
      <c r="H242" s="93">
        <v>1.4544607000000001E-3</v>
      </c>
      <c r="I242" s="14">
        <v>1.0534937E-3</v>
      </c>
      <c r="J242" s="14">
        <v>2.8009640999999998</v>
      </c>
      <c r="K242" s="15">
        <v>0.21429998</v>
      </c>
      <c r="L242" s="39">
        <v>0.14777425</v>
      </c>
      <c r="M242">
        <v>2.0511098E-3</v>
      </c>
      <c r="N242" s="15">
        <v>0.16811582</v>
      </c>
      <c r="O242" s="45">
        <f t="shared" si="12"/>
        <v>9.1109160381999974</v>
      </c>
      <c r="Q242" s="6" t="s">
        <v>40</v>
      </c>
      <c r="R242" s="29" t="s">
        <v>41</v>
      </c>
      <c r="S242" s="93">
        <v>4.6096867000000001</v>
      </c>
      <c r="T242" s="15">
        <v>1.2876947999999999E-2</v>
      </c>
      <c r="U242" s="14">
        <v>4.4332275999999997E-2</v>
      </c>
      <c r="V242" s="47">
        <f t="shared" si="13"/>
        <v>1.1083069000000001</v>
      </c>
      <c r="W242" s="93">
        <v>1.4544607000000001E-3</v>
      </c>
      <c r="X242" s="14">
        <v>1.0534937E-3</v>
      </c>
      <c r="Y242" s="14">
        <v>2.8009640999999998</v>
      </c>
      <c r="Z242" s="15">
        <v>0.21429998</v>
      </c>
      <c r="AA242" s="39">
        <v>1.4777425</v>
      </c>
      <c r="AB242">
        <v>2.0511098E-3</v>
      </c>
      <c r="AC242" s="15">
        <v>0.16811582</v>
      </c>
      <c r="AD242" s="45">
        <f t="shared" si="14"/>
        <v>10.440884288199998</v>
      </c>
    </row>
    <row r="243" spans="2:30" x14ac:dyDescent="0.35">
      <c r="B243" s="6" t="s">
        <v>42</v>
      </c>
      <c r="C243" s="29" t="s">
        <v>43</v>
      </c>
      <c r="D243" s="93">
        <v>1.0299571000000001</v>
      </c>
      <c r="E243" s="15">
        <v>0</v>
      </c>
      <c r="F243" s="14">
        <v>6.2854249000000001E-2</v>
      </c>
      <c r="G243" s="47">
        <v>1.5713562000000001</v>
      </c>
      <c r="H243" s="93">
        <v>1.1211425000000001E-3</v>
      </c>
      <c r="I243" s="14">
        <v>6.7606936999999999E-4</v>
      </c>
      <c r="J243" s="14">
        <v>1.5399006</v>
      </c>
      <c r="K243" s="15">
        <v>0.34034374000000001</v>
      </c>
      <c r="L243" s="39">
        <v>0.20951416</v>
      </c>
      <c r="M243">
        <v>1.6974492E-3</v>
      </c>
      <c r="N243" s="15">
        <v>3.2730951999999998E-3</v>
      </c>
      <c r="O243" s="45">
        <f t="shared" si="12"/>
        <v>4.7606938052699999</v>
      </c>
      <c r="Q243" s="6" t="s">
        <v>42</v>
      </c>
      <c r="R243" s="29" t="s">
        <v>43</v>
      </c>
      <c r="S243" s="93">
        <v>1.0299571000000001</v>
      </c>
      <c r="T243" s="15">
        <v>0</v>
      </c>
      <c r="U243" s="14">
        <v>6.2854249000000001E-2</v>
      </c>
      <c r="V243" s="47">
        <f t="shared" si="13"/>
        <v>1.5713562000000001</v>
      </c>
      <c r="W243" s="93">
        <v>1.1211425000000001E-3</v>
      </c>
      <c r="X243" s="14">
        <v>6.7606936999999999E-4</v>
      </c>
      <c r="Y243" s="14">
        <v>1.5399006</v>
      </c>
      <c r="Z243" s="15">
        <v>0.34034374000000001</v>
      </c>
      <c r="AA243" s="39">
        <v>2.0951415999999998</v>
      </c>
      <c r="AB243">
        <v>1.6974492E-3</v>
      </c>
      <c r="AC243" s="15">
        <v>3.2730951999999998E-3</v>
      </c>
      <c r="AD243" s="45">
        <f t="shared" si="14"/>
        <v>6.6463212452699993</v>
      </c>
    </row>
    <row r="244" spans="2:30" x14ac:dyDescent="0.35">
      <c r="B244" s="6" t="s">
        <v>44</v>
      </c>
      <c r="C244" s="29" t="s">
        <v>45</v>
      </c>
      <c r="D244" s="93">
        <v>1.5588912999999999E-2</v>
      </c>
      <c r="E244" s="15">
        <v>2.4258257999999999E-4</v>
      </c>
      <c r="F244" s="14">
        <v>1.8097554999999999E-4</v>
      </c>
      <c r="G244" s="47">
        <v>4.5243886999999997E-3</v>
      </c>
      <c r="H244" s="34">
        <v>1.8686441E-5</v>
      </c>
      <c r="I244" s="30">
        <v>7.0633276999999999E-6</v>
      </c>
      <c r="J244" s="14">
        <v>6.8390235000000002E-3</v>
      </c>
      <c r="K244" s="15">
        <v>1.0019879000000001E-2</v>
      </c>
      <c r="L244" s="39">
        <v>6.0325182000000005E-4</v>
      </c>
      <c r="M244">
        <v>1.2931174E-2</v>
      </c>
      <c r="N244" s="15">
        <v>2.8605065999999998E-2</v>
      </c>
      <c r="O244" s="45">
        <f t="shared" si="12"/>
        <v>7.9561003918699996E-2</v>
      </c>
      <c r="Q244" s="6" t="s">
        <v>44</v>
      </c>
      <c r="R244" s="29" t="s">
        <v>45</v>
      </c>
      <c r="S244" s="93">
        <v>1.5588912999999999E-2</v>
      </c>
      <c r="T244" s="15">
        <v>2.4258257999999999E-4</v>
      </c>
      <c r="U244" s="14">
        <v>1.8097554999999999E-4</v>
      </c>
      <c r="V244" s="47">
        <f t="shared" si="13"/>
        <v>4.5243886999999997E-3</v>
      </c>
      <c r="W244" s="34">
        <v>1.8686441E-5</v>
      </c>
      <c r="X244" s="30">
        <v>7.0633276999999999E-6</v>
      </c>
      <c r="Y244" s="14">
        <v>6.8390235000000002E-3</v>
      </c>
      <c r="Z244" s="15">
        <v>1.0019879000000001E-2</v>
      </c>
      <c r="AA244" s="39">
        <v>6.0325181999999998E-3</v>
      </c>
      <c r="AB244">
        <v>1.2931174E-2</v>
      </c>
      <c r="AC244" s="15">
        <v>2.8605065999999998E-2</v>
      </c>
      <c r="AD244" s="45">
        <f t="shared" si="14"/>
        <v>8.4990270298700002E-2</v>
      </c>
    </row>
    <row r="245" spans="2:30" x14ac:dyDescent="0.35">
      <c r="B245" s="6" t="s">
        <v>46</v>
      </c>
      <c r="C245" s="29" t="s">
        <v>47</v>
      </c>
      <c r="D245" s="93">
        <v>1.5510136999999999</v>
      </c>
      <c r="E245" s="15">
        <v>5.7046428000000003E-2</v>
      </c>
      <c r="F245" s="14">
        <v>5.4485384999999997E-2</v>
      </c>
      <c r="G245" s="47">
        <v>1.3621346000000001</v>
      </c>
      <c r="H245" s="93">
        <v>4.0884265999999999E-4</v>
      </c>
      <c r="I245" s="14">
        <v>1.5949620999999999E-4</v>
      </c>
      <c r="J245" s="14">
        <v>8.5962064000000005E-2</v>
      </c>
      <c r="K245" s="15">
        <v>0.18715781000000001</v>
      </c>
      <c r="L245" s="39">
        <v>0.18161795</v>
      </c>
      <c r="M245">
        <v>1.7374349E-3</v>
      </c>
      <c r="N245" s="15">
        <v>0.59533901</v>
      </c>
      <c r="O245" s="45">
        <f t="shared" si="12"/>
        <v>4.0770627207699999</v>
      </c>
      <c r="Q245" s="6" t="s">
        <v>46</v>
      </c>
      <c r="R245" s="29" t="s">
        <v>47</v>
      </c>
      <c r="S245" s="93">
        <v>1.5510136999999999</v>
      </c>
      <c r="T245" s="15">
        <v>5.7046428000000003E-2</v>
      </c>
      <c r="U245" s="14">
        <v>5.4485384999999997E-2</v>
      </c>
      <c r="V245" s="47">
        <f t="shared" si="13"/>
        <v>1.3621346000000001</v>
      </c>
      <c r="W245" s="93">
        <v>4.0884265999999999E-4</v>
      </c>
      <c r="X245" s="14">
        <v>1.5949620999999999E-4</v>
      </c>
      <c r="Y245" s="14">
        <v>8.5962064000000005E-2</v>
      </c>
      <c r="Z245" s="15">
        <v>0.18715781000000001</v>
      </c>
      <c r="AA245" s="39">
        <v>1.8161795000000001</v>
      </c>
      <c r="AB245">
        <v>1.7374349E-3</v>
      </c>
      <c r="AC245" s="15">
        <v>0.59533901</v>
      </c>
      <c r="AD245" s="45">
        <f t="shared" si="14"/>
        <v>5.7116242707699998</v>
      </c>
    </row>
    <row r="246" spans="2:30" x14ac:dyDescent="0.35">
      <c r="B246" s="6" t="s">
        <v>48</v>
      </c>
      <c r="C246" s="29" t="s">
        <v>49</v>
      </c>
      <c r="D246" s="34">
        <v>2.3185630999999999E-5</v>
      </c>
      <c r="E246" s="31">
        <v>9.8673122999999994E-11</v>
      </c>
      <c r="F246" s="30">
        <v>8.3766614000000001E-8</v>
      </c>
      <c r="G246" s="47">
        <v>2.0941653000000001E-6</v>
      </c>
      <c r="H246" s="34">
        <v>1.5435049E-9</v>
      </c>
      <c r="I246" s="30">
        <v>8.1392815999999997E-10</v>
      </c>
      <c r="J246" s="30">
        <v>9.7594652000000003E-8</v>
      </c>
      <c r="K246" s="31">
        <v>3.9486542000000001E-8</v>
      </c>
      <c r="L246" s="40">
        <v>2.7922205000000001E-7</v>
      </c>
      <c r="M246" s="1">
        <v>3.0867852E-9</v>
      </c>
      <c r="N246" s="31">
        <v>3.7364848000000002E-9</v>
      </c>
      <c r="O246" s="45">
        <f t="shared" si="12"/>
        <v>2.5789145534182998E-5</v>
      </c>
      <c r="Q246" s="6" t="s">
        <v>48</v>
      </c>
      <c r="R246" s="29" t="s">
        <v>49</v>
      </c>
      <c r="S246" s="34">
        <v>2.3185630999999999E-5</v>
      </c>
      <c r="T246" s="31">
        <v>9.8673122999999994E-11</v>
      </c>
      <c r="U246" s="30">
        <v>8.3766614000000001E-8</v>
      </c>
      <c r="V246" s="47">
        <f t="shared" si="13"/>
        <v>2.0941653000000001E-6</v>
      </c>
      <c r="W246" s="34">
        <v>1.5435049E-9</v>
      </c>
      <c r="X246" s="30">
        <v>8.1392815999999997E-10</v>
      </c>
      <c r="Y246" s="30">
        <v>9.7594652000000003E-8</v>
      </c>
      <c r="Z246" s="31">
        <v>3.9486542000000001E-8</v>
      </c>
      <c r="AA246" s="40">
        <v>2.7922205E-6</v>
      </c>
      <c r="AB246" s="1">
        <v>3.0867852E-9</v>
      </c>
      <c r="AC246" s="31">
        <v>3.7364848000000002E-9</v>
      </c>
      <c r="AD246" s="45">
        <f t="shared" si="14"/>
        <v>2.8302143984182996E-5</v>
      </c>
    </row>
    <row r="247" spans="2:30" x14ac:dyDescent="0.35">
      <c r="B247" s="6" t="s">
        <v>50</v>
      </c>
      <c r="C247" s="29" t="s">
        <v>20</v>
      </c>
      <c r="D247" s="93">
        <v>0.33070121000000002</v>
      </c>
      <c r="E247" s="15">
        <v>3.3724265000000002E-3</v>
      </c>
      <c r="F247" s="14">
        <v>3.5707845999999998E-3</v>
      </c>
      <c r="G247" s="47">
        <v>8.9269615999999996E-2</v>
      </c>
      <c r="H247" s="34">
        <v>4.2475753999999998E-5</v>
      </c>
      <c r="I247" s="30">
        <v>1.5988629000000001E-5</v>
      </c>
      <c r="J247" s="14">
        <v>5.564678E-3</v>
      </c>
      <c r="K247" s="15">
        <v>1.2533506E-2</v>
      </c>
      <c r="L247" s="39">
        <v>1.1902615E-2</v>
      </c>
      <c r="M247">
        <v>1.0563405E-4</v>
      </c>
      <c r="N247" s="15">
        <v>4.2831420000000002E-2</v>
      </c>
      <c r="O247" s="45">
        <f t="shared" si="12"/>
        <v>0.49991035453300003</v>
      </c>
      <c r="Q247" s="6" t="s">
        <v>50</v>
      </c>
      <c r="R247" s="29" t="s">
        <v>20</v>
      </c>
      <c r="S247" s="93">
        <v>0.33070121000000002</v>
      </c>
      <c r="T247" s="15">
        <v>3.3724265000000002E-3</v>
      </c>
      <c r="U247" s="14">
        <v>3.5707845999999998E-3</v>
      </c>
      <c r="V247" s="47">
        <f t="shared" si="13"/>
        <v>8.9269615999999996E-2</v>
      </c>
      <c r="W247" s="34">
        <v>4.2475753999999998E-5</v>
      </c>
      <c r="X247" s="30">
        <v>1.5988629000000001E-5</v>
      </c>
      <c r="Y247" s="14">
        <v>5.564678E-3</v>
      </c>
      <c r="Z247" s="15">
        <v>1.2533506E-2</v>
      </c>
      <c r="AA247" s="39">
        <v>0.11902615</v>
      </c>
      <c r="AB247">
        <v>1.0563405E-4</v>
      </c>
      <c r="AC247" s="15">
        <v>4.2831420000000002E-2</v>
      </c>
      <c r="AD247" s="45">
        <f t="shared" si="14"/>
        <v>0.60703388953299997</v>
      </c>
    </row>
    <row r="248" spans="2:30" x14ac:dyDescent="0.35">
      <c r="B248" s="6" t="s">
        <v>51</v>
      </c>
      <c r="C248" s="29" t="s">
        <v>20</v>
      </c>
      <c r="D248" s="93">
        <v>3.1750073999999998E-3</v>
      </c>
      <c r="E248" s="31">
        <v>-3.8366040999999997E-5</v>
      </c>
      <c r="F248" s="30">
        <v>1.8366117E-6</v>
      </c>
      <c r="G248" s="47">
        <v>4.5915292999999998E-5</v>
      </c>
      <c r="H248" s="34">
        <v>1.2527434E-8</v>
      </c>
      <c r="I248" s="30">
        <v>-7.1170442000000002E-9</v>
      </c>
      <c r="J248" s="14">
        <v>4.5227525999999999E-3</v>
      </c>
      <c r="K248" s="15">
        <v>1.2479871999999999E-3</v>
      </c>
      <c r="L248" s="40">
        <v>6.122039E-6</v>
      </c>
      <c r="M248" s="1">
        <v>2.4169017999999999E-6</v>
      </c>
      <c r="N248" s="31">
        <v>-6.1206446999999999E-5</v>
      </c>
      <c r="O248" s="45">
        <f t="shared" si="12"/>
        <v>8.9024709678897987E-3</v>
      </c>
      <c r="Q248" s="6" t="s">
        <v>51</v>
      </c>
      <c r="R248" s="29" t="s">
        <v>20</v>
      </c>
      <c r="S248" s="93">
        <v>3.1750073999999998E-3</v>
      </c>
      <c r="T248" s="31">
        <v>-3.8366040999999997E-5</v>
      </c>
      <c r="U248" s="30">
        <v>1.8366117E-6</v>
      </c>
      <c r="V248" s="47">
        <f t="shared" si="13"/>
        <v>4.5915292999999998E-5</v>
      </c>
      <c r="W248" s="34">
        <v>1.2527434E-8</v>
      </c>
      <c r="X248" s="30">
        <v>-7.1170442000000002E-9</v>
      </c>
      <c r="Y248" s="14">
        <v>4.5227525999999999E-3</v>
      </c>
      <c r="Z248" s="15">
        <v>1.2479871999999999E-3</v>
      </c>
      <c r="AA248" s="40">
        <v>6.122039E-5</v>
      </c>
      <c r="AB248" s="1">
        <v>2.4169017999999999E-6</v>
      </c>
      <c r="AC248" s="31">
        <v>-6.1206446999999999E-5</v>
      </c>
      <c r="AD248" s="45">
        <f t="shared" si="14"/>
        <v>8.9575693188897985E-3</v>
      </c>
    </row>
    <row r="249" spans="2:30" x14ac:dyDescent="0.35">
      <c r="B249" s="6" t="s">
        <v>52</v>
      </c>
      <c r="C249" s="29" t="s">
        <v>20</v>
      </c>
      <c r="D249" s="93">
        <v>1.0507587E-4</v>
      </c>
      <c r="E249" s="15">
        <v>0</v>
      </c>
      <c r="F249" s="30">
        <v>1.3957447E-6</v>
      </c>
      <c r="G249" s="47">
        <v>3.4893617999999997E-5</v>
      </c>
      <c r="H249" s="34">
        <v>1.0702412E-7</v>
      </c>
      <c r="I249" s="30">
        <v>4.3149468000000002E-8</v>
      </c>
      <c r="J249" s="30">
        <v>3.3401617999999998E-5</v>
      </c>
      <c r="K249" s="31">
        <v>1.2294826000000001E-5</v>
      </c>
      <c r="L249" s="40">
        <v>4.6524822999999997E-6</v>
      </c>
      <c r="M249" s="1">
        <v>1.9664762E-7</v>
      </c>
      <c r="N249" s="15">
        <v>0</v>
      </c>
      <c r="O249" s="45">
        <f t="shared" si="12"/>
        <v>1.9206098020799995E-4</v>
      </c>
      <c r="Q249" s="6" t="s">
        <v>52</v>
      </c>
      <c r="R249" s="29" t="s">
        <v>20</v>
      </c>
      <c r="S249" s="93">
        <v>1.0507587E-4</v>
      </c>
      <c r="T249" s="15">
        <v>0</v>
      </c>
      <c r="U249" s="30">
        <v>1.3957447E-6</v>
      </c>
      <c r="V249" s="47">
        <f t="shared" si="13"/>
        <v>3.4893617999999997E-5</v>
      </c>
      <c r="W249" s="34">
        <v>1.0702412E-7</v>
      </c>
      <c r="X249" s="30">
        <v>4.3149468000000002E-8</v>
      </c>
      <c r="Y249" s="30">
        <v>3.3401617999999998E-5</v>
      </c>
      <c r="Z249" s="31">
        <v>1.2294826000000001E-5</v>
      </c>
      <c r="AA249" s="40">
        <v>4.6524823000000002E-5</v>
      </c>
      <c r="AB249" s="1">
        <v>1.9664762E-7</v>
      </c>
      <c r="AC249" s="15">
        <v>0</v>
      </c>
      <c r="AD249" s="45">
        <f t="shared" si="14"/>
        <v>2.3393332090799996E-4</v>
      </c>
    </row>
    <row r="250" spans="2:30" x14ac:dyDescent="0.35">
      <c r="B250" s="6" t="s">
        <v>53</v>
      </c>
      <c r="C250" s="29" t="s">
        <v>30</v>
      </c>
      <c r="D250" s="34">
        <v>3.7568336000000002E-11</v>
      </c>
      <c r="E250" s="31">
        <v>1.2448342000000001E-13</v>
      </c>
      <c r="F250" s="30">
        <v>5.9086355000000004E-12</v>
      </c>
      <c r="G250" s="47">
        <v>1.4771589E-10</v>
      </c>
      <c r="H250" s="34">
        <v>5.9590325E-14</v>
      </c>
      <c r="I250" s="30">
        <v>5.6305263000000003E-14</v>
      </c>
      <c r="J250" s="30">
        <v>2.0681095999999999E-11</v>
      </c>
      <c r="K250" s="31">
        <v>2.6528778999999999E-12</v>
      </c>
      <c r="L250" s="40">
        <v>1.9695451999999999E-11</v>
      </c>
      <c r="M250" s="1">
        <v>3.1640860000000001E-14</v>
      </c>
      <c r="N250" s="31">
        <v>3.4249934999999998E-13</v>
      </c>
      <c r="O250" s="45">
        <f t="shared" si="12"/>
        <v>2.3483680661800004E-10</v>
      </c>
      <c r="Q250" s="6" t="s">
        <v>53</v>
      </c>
      <c r="R250" s="29" t="s">
        <v>30</v>
      </c>
      <c r="S250" s="34">
        <v>3.7568336000000002E-11</v>
      </c>
      <c r="T250" s="31">
        <v>1.2448342000000001E-13</v>
      </c>
      <c r="U250" s="30">
        <v>5.9086355000000004E-12</v>
      </c>
      <c r="V250" s="47">
        <f t="shared" si="13"/>
        <v>1.4771589E-10</v>
      </c>
      <c r="W250" s="34">
        <v>5.9590325E-14</v>
      </c>
      <c r="X250" s="30">
        <v>5.6305263000000003E-14</v>
      </c>
      <c r="Y250" s="30">
        <v>2.0681095999999999E-11</v>
      </c>
      <c r="Z250" s="31">
        <v>2.6528778999999999E-12</v>
      </c>
      <c r="AA250" s="40">
        <v>1.9695452E-10</v>
      </c>
      <c r="AB250" s="1">
        <v>3.1640860000000001E-14</v>
      </c>
      <c r="AC250" s="31">
        <v>3.4249934999999998E-13</v>
      </c>
      <c r="AD250" s="45">
        <f t="shared" si="14"/>
        <v>4.1209587461800006E-10</v>
      </c>
    </row>
    <row r="251" spans="2:30" x14ac:dyDescent="0.35">
      <c r="B251" s="6" t="s">
        <v>54</v>
      </c>
      <c r="C251" s="29" t="s">
        <v>30</v>
      </c>
      <c r="D251" s="34">
        <v>3.8434890999999997E-10</v>
      </c>
      <c r="E251" s="31">
        <v>4.0881543999999998E-12</v>
      </c>
      <c r="F251" s="30">
        <v>1.0064070000000001E-11</v>
      </c>
      <c r="G251" s="47">
        <v>2.5160173999999999E-10</v>
      </c>
      <c r="H251" s="34">
        <v>4.6577637000000005E-13</v>
      </c>
      <c r="I251" s="30">
        <v>1.7807256000000001E-13</v>
      </c>
      <c r="J251" s="30">
        <v>6.3374345999999998E-11</v>
      </c>
      <c r="K251" s="31">
        <v>1.1376801E-11</v>
      </c>
      <c r="L251" s="40">
        <v>3.3546899000000003E-11</v>
      </c>
      <c r="M251" s="1">
        <v>5.6556961000000004E-13</v>
      </c>
      <c r="N251" s="31">
        <v>2.1660544E-11</v>
      </c>
      <c r="O251" s="45">
        <f t="shared" si="12"/>
        <v>7.8127088293999989E-10</v>
      </c>
      <c r="Q251" s="6" t="s">
        <v>54</v>
      </c>
      <c r="R251" s="29" t="s">
        <v>30</v>
      </c>
      <c r="S251" s="34">
        <v>3.8434890999999997E-10</v>
      </c>
      <c r="T251" s="31">
        <v>4.0881543999999998E-12</v>
      </c>
      <c r="U251" s="30">
        <v>1.0064070000000001E-11</v>
      </c>
      <c r="V251" s="47">
        <f t="shared" si="13"/>
        <v>2.5160173999999999E-10</v>
      </c>
      <c r="W251" s="34">
        <v>4.6577637000000005E-13</v>
      </c>
      <c r="X251" s="30">
        <v>1.7807256000000001E-13</v>
      </c>
      <c r="Y251" s="30">
        <v>6.3374345999999998E-11</v>
      </c>
      <c r="Z251" s="31">
        <v>1.1376801E-11</v>
      </c>
      <c r="AA251" s="40">
        <v>3.3546898999999998E-10</v>
      </c>
      <c r="AB251" s="1">
        <v>5.6556961000000004E-13</v>
      </c>
      <c r="AC251" s="31">
        <v>2.1660544E-11</v>
      </c>
      <c r="AD251" s="45">
        <f t="shared" si="14"/>
        <v>1.0831929739400001E-9</v>
      </c>
    </row>
    <row r="252" spans="2:30" x14ac:dyDescent="0.35">
      <c r="B252" s="6" t="s">
        <v>55</v>
      </c>
      <c r="C252" s="29" t="s">
        <v>30</v>
      </c>
      <c r="D252" s="34">
        <v>2.1473063000000002E-9</v>
      </c>
      <c r="E252" s="31">
        <v>8.0397010000000007E-12</v>
      </c>
      <c r="F252" s="30">
        <v>3.6370574000000001E-11</v>
      </c>
      <c r="G252" s="47">
        <v>9.0926434000000002E-10</v>
      </c>
      <c r="H252" s="34">
        <v>2.8539717E-12</v>
      </c>
      <c r="I252" s="30">
        <v>1.7073746999999999E-12</v>
      </c>
      <c r="J252" s="30">
        <v>1.2421438E-10</v>
      </c>
      <c r="K252" s="31">
        <v>6.6007511000000004E-11</v>
      </c>
      <c r="L252" s="40">
        <v>1.2123525E-10</v>
      </c>
      <c r="M252" s="1">
        <v>5.6841285000000003E-12</v>
      </c>
      <c r="N252" s="31">
        <v>4.1789022000000003E-11</v>
      </c>
      <c r="O252" s="45">
        <f t="shared" si="12"/>
        <v>3.4644725529000006E-9</v>
      </c>
      <c r="Q252" s="6" t="s">
        <v>55</v>
      </c>
      <c r="R252" s="29" t="s">
        <v>30</v>
      </c>
      <c r="S252" s="34">
        <v>2.1473063000000002E-9</v>
      </c>
      <c r="T252" s="31">
        <v>8.0397010000000007E-12</v>
      </c>
      <c r="U252" s="30">
        <v>3.6370574000000001E-11</v>
      </c>
      <c r="V252" s="47">
        <f t="shared" si="13"/>
        <v>9.0926434000000002E-10</v>
      </c>
      <c r="W252" s="34">
        <v>2.8539717E-12</v>
      </c>
      <c r="X252" s="30">
        <v>1.7073746999999999E-12</v>
      </c>
      <c r="Y252" s="30">
        <v>1.2421438E-10</v>
      </c>
      <c r="Z252" s="31">
        <v>6.6007511000000004E-11</v>
      </c>
      <c r="AA252" s="40">
        <v>1.2123525E-9</v>
      </c>
      <c r="AB252" s="1">
        <v>5.6841285000000003E-12</v>
      </c>
      <c r="AC252" s="31">
        <v>4.1789022000000003E-11</v>
      </c>
      <c r="AD252" s="45">
        <f t="shared" si="14"/>
        <v>4.5555898029000004E-9</v>
      </c>
    </row>
    <row r="253" spans="2:30" x14ac:dyDescent="0.35">
      <c r="B253" s="6" t="s">
        <v>56</v>
      </c>
      <c r="C253" s="29" t="s">
        <v>30</v>
      </c>
      <c r="D253" s="34">
        <v>3.3894978000000003E-11</v>
      </c>
      <c r="E253" s="31">
        <v>1.044259E-13</v>
      </c>
      <c r="F253" s="30">
        <v>8.4071645000000005E-13</v>
      </c>
      <c r="G253" s="47">
        <v>2.1017911000000001E-11</v>
      </c>
      <c r="H253" s="34">
        <v>6.8433639E-14</v>
      </c>
      <c r="I253" s="30">
        <v>2.6351674000000001E-14</v>
      </c>
      <c r="J253" s="30">
        <v>1.6428857000000001E-11</v>
      </c>
      <c r="K253" s="31">
        <v>1.0919120999999999E-12</v>
      </c>
      <c r="L253" s="40">
        <v>2.8023881999999999E-12</v>
      </c>
      <c r="M253" s="1">
        <v>8.3647799999999994E-14</v>
      </c>
      <c r="N253" s="31">
        <v>2.0966305E-12</v>
      </c>
      <c r="O253" s="45">
        <f t="shared" si="12"/>
        <v>7.8456252262999996E-11</v>
      </c>
      <c r="Q253" s="6" t="s">
        <v>56</v>
      </c>
      <c r="R253" s="29" t="s">
        <v>30</v>
      </c>
      <c r="S253" s="34">
        <v>3.3894978000000003E-11</v>
      </c>
      <c r="T253" s="31">
        <v>1.044259E-13</v>
      </c>
      <c r="U253" s="30">
        <v>8.4071645000000005E-13</v>
      </c>
      <c r="V253" s="47">
        <f t="shared" si="13"/>
        <v>2.1017911000000001E-11</v>
      </c>
      <c r="W253" s="34">
        <v>6.8433639E-14</v>
      </c>
      <c r="X253" s="30">
        <v>2.6351674000000001E-14</v>
      </c>
      <c r="Y253" s="30">
        <v>1.6428857000000001E-11</v>
      </c>
      <c r="Z253" s="31">
        <v>1.0919120999999999E-12</v>
      </c>
      <c r="AA253" s="40">
        <v>2.8023881999999999E-11</v>
      </c>
      <c r="AB253" s="1">
        <v>8.3647799999999994E-14</v>
      </c>
      <c r="AC253" s="31">
        <v>2.0966305E-12</v>
      </c>
      <c r="AD253" s="45">
        <f t="shared" si="14"/>
        <v>1.03677746063E-10</v>
      </c>
    </row>
    <row r="254" spans="2:30" x14ac:dyDescent="0.35">
      <c r="B254" s="6" t="s">
        <v>57</v>
      </c>
      <c r="C254" s="29" t="s">
        <v>30</v>
      </c>
      <c r="D254" s="93">
        <v>0</v>
      </c>
      <c r="E254" s="15">
        <v>0</v>
      </c>
      <c r="F254" s="30">
        <v>7.2896055000000003E-21</v>
      </c>
      <c r="G254" s="47">
        <v>1.8224013999999999E-19</v>
      </c>
      <c r="H254" s="34">
        <v>2.1897312999999998E-22</v>
      </c>
      <c r="I254" s="30">
        <v>8.353627E-23</v>
      </c>
      <c r="J254" s="30">
        <v>5.3653618999999998E-20</v>
      </c>
      <c r="K254" s="31">
        <v>2.5274826000000001E-20</v>
      </c>
      <c r="L254" s="40">
        <v>2.4298685000000001E-20</v>
      </c>
      <c r="M254" s="1">
        <v>4.6904848999999998E-22</v>
      </c>
      <c r="N254" s="15">
        <v>0</v>
      </c>
      <c r="O254" s="45">
        <f t="shared" si="12"/>
        <v>2.9352843339000002E-19</v>
      </c>
      <c r="Q254" s="6" t="s">
        <v>57</v>
      </c>
      <c r="R254" s="29" t="s">
        <v>30</v>
      </c>
      <c r="S254" s="93">
        <v>0</v>
      </c>
      <c r="T254" s="15">
        <v>0</v>
      </c>
      <c r="U254" s="30">
        <v>7.2896055000000003E-21</v>
      </c>
      <c r="V254" s="47">
        <f t="shared" si="13"/>
        <v>1.8224013999999999E-19</v>
      </c>
      <c r="W254" s="34">
        <v>2.1897312999999998E-22</v>
      </c>
      <c r="X254" s="30">
        <v>8.353627E-23</v>
      </c>
      <c r="Y254" s="30">
        <v>5.3653618999999998E-20</v>
      </c>
      <c r="Z254" s="31">
        <v>2.5274826000000001E-20</v>
      </c>
      <c r="AA254" s="40">
        <v>2.4298685000000002E-19</v>
      </c>
      <c r="AB254" s="1">
        <v>4.6904848999999998E-22</v>
      </c>
      <c r="AC254" s="15">
        <v>0</v>
      </c>
      <c r="AD254" s="45">
        <f t="shared" si="14"/>
        <v>5.1221659839000001E-19</v>
      </c>
    </row>
    <row r="255" spans="2:30" x14ac:dyDescent="0.35">
      <c r="B255" s="6" t="s">
        <v>58</v>
      </c>
      <c r="C255" s="29" t="s">
        <v>30</v>
      </c>
      <c r="D255" s="34">
        <v>3.2642821000000003E-11</v>
      </c>
      <c r="E255" s="31">
        <v>1.0882726E-13</v>
      </c>
      <c r="F255" s="30">
        <v>5.8736865999999996E-13</v>
      </c>
      <c r="G255" s="47">
        <v>1.4684216999999999E-11</v>
      </c>
      <c r="H255" s="34">
        <v>1.8980658000000001E-13</v>
      </c>
      <c r="I255" s="30">
        <v>7.7058489000000003E-14</v>
      </c>
      <c r="J255" s="30">
        <v>3.0406456999999999E-12</v>
      </c>
      <c r="K255" s="31">
        <v>1.6911016E-12</v>
      </c>
      <c r="L255" s="40">
        <v>1.9578955000000002E-12</v>
      </c>
      <c r="M255" s="1">
        <v>1.6371734000000001E-13</v>
      </c>
      <c r="N255" s="31">
        <v>1.6209157000000001E-12</v>
      </c>
      <c r="O255" s="45">
        <f t="shared" si="12"/>
        <v>5.6764374829000001E-11</v>
      </c>
      <c r="Q255" s="6" t="s">
        <v>58</v>
      </c>
      <c r="R255" s="29" t="s">
        <v>30</v>
      </c>
      <c r="S255" s="34">
        <v>3.2642821000000003E-11</v>
      </c>
      <c r="T255" s="31">
        <v>1.0882726E-13</v>
      </c>
      <c r="U255" s="30">
        <v>5.8736865999999996E-13</v>
      </c>
      <c r="V255" s="47">
        <f t="shared" si="13"/>
        <v>1.4684216999999999E-11</v>
      </c>
      <c r="W255" s="34">
        <v>1.8980658000000001E-13</v>
      </c>
      <c r="X255" s="30">
        <v>7.7058489000000003E-14</v>
      </c>
      <c r="Y255" s="30">
        <v>3.0406456999999999E-12</v>
      </c>
      <c r="Z255" s="31">
        <v>1.6911016E-12</v>
      </c>
      <c r="AA255" s="40">
        <v>1.9578955E-11</v>
      </c>
      <c r="AB255" s="1">
        <v>1.6371734000000001E-13</v>
      </c>
      <c r="AC255" s="31">
        <v>1.6209157000000001E-12</v>
      </c>
      <c r="AD255" s="45">
        <f t="shared" si="14"/>
        <v>7.4385434329000001E-11</v>
      </c>
    </row>
    <row r="256" spans="2:30" x14ac:dyDescent="0.35">
      <c r="B256" s="6" t="s">
        <v>59</v>
      </c>
      <c r="C256" s="29" t="s">
        <v>41</v>
      </c>
      <c r="D256" s="93">
        <v>4.1349512999999997E-2</v>
      </c>
      <c r="E256" s="31">
        <v>9.8862288000000004E-5</v>
      </c>
      <c r="F256" s="14">
        <v>3.2572878E-3</v>
      </c>
      <c r="G256" s="47">
        <v>8.1432194999999999E-2</v>
      </c>
      <c r="H256" s="34">
        <v>1.4698567999999999E-5</v>
      </c>
      <c r="I256" s="30">
        <v>8.9659082000000001E-6</v>
      </c>
      <c r="J256" s="14">
        <v>8.5990932999999992E-3</v>
      </c>
      <c r="K256" s="15">
        <v>2.2291953999999999E-3</v>
      </c>
      <c r="L256" s="39">
        <v>1.0857626E-2</v>
      </c>
      <c r="M256" s="1">
        <v>3.5260599999999999E-5</v>
      </c>
      <c r="N256" s="15">
        <v>4.2652682999999998E-4</v>
      </c>
      <c r="O256" s="45">
        <f t="shared" si="12"/>
        <v>0.14830922469419996</v>
      </c>
      <c r="Q256" s="6" t="s">
        <v>59</v>
      </c>
      <c r="R256" s="29" t="s">
        <v>41</v>
      </c>
      <c r="S256" s="93">
        <v>4.1349512999999997E-2</v>
      </c>
      <c r="T256" s="31">
        <v>9.8862288000000004E-5</v>
      </c>
      <c r="U256" s="14">
        <v>3.2572878E-3</v>
      </c>
      <c r="V256" s="47">
        <f t="shared" si="13"/>
        <v>8.1432194999999999E-2</v>
      </c>
      <c r="W256" s="34">
        <v>1.4698567999999999E-5</v>
      </c>
      <c r="X256" s="30">
        <v>8.9659082000000001E-6</v>
      </c>
      <c r="Y256" s="14">
        <v>8.5990932999999992E-3</v>
      </c>
      <c r="Z256" s="15">
        <v>2.2291953999999999E-3</v>
      </c>
      <c r="AA256" s="39">
        <v>0.10857625999999999</v>
      </c>
      <c r="AB256" s="1">
        <v>3.5260599999999999E-5</v>
      </c>
      <c r="AC256" s="15">
        <v>4.2652682999999998E-4</v>
      </c>
      <c r="AD256" s="45">
        <f t="shared" si="14"/>
        <v>0.24602785869419994</v>
      </c>
    </row>
    <row r="257" spans="2:30" x14ac:dyDescent="0.35">
      <c r="B257" s="6" t="s">
        <v>60</v>
      </c>
      <c r="C257" s="29" t="s">
        <v>41</v>
      </c>
      <c r="D257" s="93">
        <v>0.26738369000000001</v>
      </c>
      <c r="E257" s="15">
        <v>3.6119055000000001E-3</v>
      </c>
      <c r="F257" s="14">
        <v>1.1460698E-2</v>
      </c>
      <c r="G257" s="47">
        <v>0.28651745000000001</v>
      </c>
      <c r="H257" s="93">
        <v>1.1231036E-4</v>
      </c>
      <c r="I257" s="30">
        <v>8.2115978000000004E-5</v>
      </c>
      <c r="J257" s="14">
        <v>2.0022465E-2</v>
      </c>
      <c r="K257" s="15">
        <v>1.3035563E-2</v>
      </c>
      <c r="L257" s="39">
        <v>3.8202327000000001E-2</v>
      </c>
      <c r="M257">
        <v>1.8289981999999999E-4</v>
      </c>
      <c r="N257" s="15">
        <v>0.13538042</v>
      </c>
      <c r="O257" s="45">
        <f t="shared" si="12"/>
        <v>0.77599184465800009</v>
      </c>
      <c r="Q257" s="6" t="s">
        <v>60</v>
      </c>
      <c r="R257" s="29" t="s">
        <v>41</v>
      </c>
      <c r="S257" s="93">
        <v>0.26738369000000001</v>
      </c>
      <c r="T257" s="15">
        <v>3.6119055000000001E-3</v>
      </c>
      <c r="U257" s="14">
        <v>1.1460698E-2</v>
      </c>
      <c r="V257" s="47">
        <f t="shared" si="13"/>
        <v>0.28651745000000001</v>
      </c>
      <c r="W257" s="93">
        <v>1.1231036E-4</v>
      </c>
      <c r="X257" s="30">
        <v>8.2115978000000004E-5</v>
      </c>
      <c r="Y257" s="14">
        <v>2.0022465E-2</v>
      </c>
      <c r="Z257" s="15">
        <v>1.3035563E-2</v>
      </c>
      <c r="AA257" s="39">
        <v>0.38202327000000003</v>
      </c>
      <c r="AB257">
        <v>1.8289981999999999E-4</v>
      </c>
      <c r="AC257" s="15">
        <v>0.13538042</v>
      </c>
      <c r="AD257" s="45">
        <f t="shared" si="14"/>
        <v>1.119812787658</v>
      </c>
    </row>
    <row r="258" spans="2:30" x14ac:dyDescent="0.35">
      <c r="B258" s="7" t="s">
        <v>61</v>
      </c>
      <c r="C258" s="12" t="s">
        <v>41</v>
      </c>
      <c r="D258" s="35">
        <v>4.3009535000000003</v>
      </c>
      <c r="E258" s="32">
        <v>9.1661804999999992E-3</v>
      </c>
      <c r="F258" s="11">
        <v>2.9614290000000001E-2</v>
      </c>
      <c r="G258" s="48">
        <v>0.74035724999999997</v>
      </c>
      <c r="H258" s="35">
        <v>1.3274517999999999E-3</v>
      </c>
      <c r="I258" s="11">
        <v>9.6241179999999999E-4</v>
      </c>
      <c r="J258" s="11">
        <v>2.7723426</v>
      </c>
      <c r="K258" s="32">
        <v>0.19903522000000001</v>
      </c>
      <c r="L258" s="41">
        <v>9.8714301000000004E-2</v>
      </c>
      <c r="M258">
        <v>1.8329494000000001E-3</v>
      </c>
      <c r="N258" s="32">
        <v>3.2308874000000001E-2</v>
      </c>
      <c r="O258" s="45">
        <f t="shared" si="12"/>
        <v>8.1866150285000003</v>
      </c>
      <c r="Q258" s="7" t="s">
        <v>61</v>
      </c>
      <c r="R258" s="12" t="s">
        <v>41</v>
      </c>
      <c r="S258" s="35">
        <v>4.3009535000000003</v>
      </c>
      <c r="T258" s="32">
        <v>9.1661804999999992E-3</v>
      </c>
      <c r="U258" s="11">
        <v>2.9614290000000001E-2</v>
      </c>
      <c r="V258" s="47">
        <f t="shared" si="13"/>
        <v>0.74035724999999997</v>
      </c>
      <c r="W258" s="35">
        <v>1.3274517999999999E-3</v>
      </c>
      <c r="X258" s="11">
        <v>9.6241179999999999E-4</v>
      </c>
      <c r="Y258" s="11">
        <v>2.7723426</v>
      </c>
      <c r="Z258" s="32">
        <v>0.19903522000000001</v>
      </c>
      <c r="AA258" s="41">
        <v>0.98714301000000004</v>
      </c>
      <c r="AB258">
        <v>1.8329494000000001E-3</v>
      </c>
      <c r="AC258" s="32">
        <v>3.2308874000000001E-2</v>
      </c>
      <c r="AD258" s="45">
        <f t="shared" si="14"/>
        <v>9.0750437375000015</v>
      </c>
    </row>
    <row r="264" spans="2:30" ht="23.5" x14ac:dyDescent="0.55000000000000004">
      <c r="B264" s="177" t="s">
        <v>121</v>
      </c>
      <c r="C264" s="177"/>
      <c r="D264" s="177"/>
      <c r="E264" s="177"/>
      <c r="F264" s="177"/>
      <c r="G264" s="177"/>
      <c r="H264" s="177"/>
      <c r="I264" s="177"/>
    </row>
    <row r="265" spans="2:30" ht="87" x14ac:dyDescent="0.35">
      <c r="B265" s="2" t="s">
        <v>15</v>
      </c>
      <c r="C265" s="2" t="s">
        <v>18</v>
      </c>
      <c r="D265" s="4" t="s">
        <v>129</v>
      </c>
      <c r="E265" s="46" t="s">
        <v>87</v>
      </c>
      <c r="F265" s="46" t="s">
        <v>125</v>
      </c>
      <c r="G265" s="104" t="s">
        <v>81</v>
      </c>
      <c r="H265" s="104" t="s">
        <v>127</v>
      </c>
      <c r="I265" s="4" t="s">
        <v>128</v>
      </c>
    </row>
    <row r="266" spans="2:30" x14ac:dyDescent="0.35">
      <c r="B266" t="s">
        <v>19</v>
      </c>
      <c r="C266" t="s">
        <v>20</v>
      </c>
      <c r="D266" s="20">
        <f>D231+E231+F231+H231+I231+J231+K231+M231+N231</f>
        <v>0.40774107806699994</v>
      </c>
      <c r="E266" s="159">
        <f>G231/500</f>
        <v>1.7870085E-4</v>
      </c>
      <c r="F266" s="164">
        <v>500</v>
      </c>
      <c r="G266" s="159">
        <f t="shared" ref="G266:G293" si="15">L231/50</f>
        <v>2.3826779999999999E-4</v>
      </c>
      <c r="H266" s="164">
        <v>50</v>
      </c>
      <c r="I266" s="45">
        <f>D266+(E266*F266)+(G266*H266)</f>
        <v>0.50900489306699992</v>
      </c>
      <c r="M266"/>
    </row>
    <row r="267" spans="2:30" x14ac:dyDescent="0.35">
      <c r="B267" t="s">
        <v>21</v>
      </c>
      <c r="C267" t="s">
        <v>22</v>
      </c>
      <c r="D267" s="20">
        <f t="shared" ref="D267:D293" si="16">D232+E232+F232+H232+I232+J232+K232+M232+N232</f>
        <v>1.5409651617799999E-8</v>
      </c>
      <c r="E267" s="159">
        <f t="shared" ref="E267:E293" si="17">G232/500</f>
        <v>4.1030764000000001E-11</v>
      </c>
      <c r="F267" s="159">
        <f>F266</f>
        <v>500</v>
      </c>
      <c r="G267" s="159">
        <f t="shared" si="15"/>
        <v>5.4707683999999998E-11</v>
      </c>
      <c r="H267" s="159">
        <f>H266</f>
        <v>50</v>
      </c>
      <c r="I267" s="45">
        <f t="shared" ref="I267:I293" si="18">D267+(E267*F267)+(G267*H267)</f>
        <v>3.8660417817799995E-8</v>
      </c>
      <c r="M267"/>
    </row>
    <row r="268" spans="2:30" x14ac:dyDescent="0.35">
      <c r="B268" t="s">
        <v>23</v>
      </c>
      <c r="C268" t="s">
        <v>24</v>
      </c>
      <c r="D268" s="20">
        <f t="shared" si="16"/>
        <v>1.1815212648899998E-2</v>
      </c>
      <c r="E268" s="159">
        <f t="shared" si="17"/>
        <v>1.4231211800000002E-5</v>
      </c>
      <c r="F268" s="159">
        <f t="shared" ref="F268:F294" si="19">F267</f>
        <v>500</v>
      </c>
      <c r="G268" s="159">
        <f t="shared" si="15"/>
        <v>1.8974949000000001E-5</v>
      </c>
      <c r="H268" s="159">
        <f t="shared" ref="H268:H294" si="20">H267</f>
        <v>50</v>
      </c>
      <c r="I268" s="45">
        <f t="shared" si="18"/>
        <v>1.9879565998899996E-2</v>
      </c>
      <c r="M268"/>
    </row>
    <row r="269" spans="2:30" x14ac:dyDescent="0.35">
      <c r="B269" t="s">
        <v>25</v>
      </c>
      <c r="C269" t="s">
        <v>26</v>
      </c>
      <c r="D269" s="20">
        <f t="shared" si="16"/>
        <v>9.7061398319999988E-4</v>
      </c>
      <c r="E269" s="159">
        <f t="shared" si="17"/>
        <v>1.1383388600000001E-6</v>
      </c>
      <c r="F269" s="159">
        <f t="shared" si="19"/>
        <v>500</v>
      </c>
      <c r="G269" s="159">
        <f t="shared" si="15"/>
        <v>1.5177851600000001E-6</v>
      </c>
      <c r="H269" s="159">
        <f t="shared" si="20"/>
        <v>50</v>
      </c>
      <c r="I269" s="45">
        <f t="shared" si="18"/>
        <v>1.6156726711999999E-3</v>
      </c>
      <c r="M269"/>
    </row>
    <row r="270" spans="2:30" x14ac:dyDescent="0.35">
      <c r="B270" t="s">
        <v>27</v>
      </c>
      <c r="C270" t="s">
        <v>28</v>
      </c>
      <c r="D270" s="20">
        <f t="shared" si="16"/>
        <v>1.1183626462999999E-8</v>
      </c>
      <c r="E270" s="159">
        <f t="shared" si="17"/>
        <v>1.6162059199999999E-11</v>
      </c>
      <c r="F270" s="159">
        <f t="shared" si="19"/>
        <v>500</v>
      </c>
      <c r="G270" s="159">
        <f t="shared" si="15"/>
        <v>2.1549411999999999E-11</v>
      </c>
      <c r="H270" s="159">
        <f t="shared" si="20"/>
        <v>50</v>
      </c>
      <c r="I270" s="45">
        <f t="shared" si="18"/>
        <v>2.0342126663E-8</v>
      </c>
      <c r="M270"/>
    </row>
    <row r="271" spans="2:30" x14ac:dyDescent="0.35">
      <c r="B271" t="s">
        <v>29</v>
      </c>
      <c r="C271" t="s">
        <v>30</v>
      </c>
      <c r="D271" s="20">
        <f t="shared" si="16"/>
        <v>2.9838257056000002E-9</v>
      </c>
      <c r="E271" s="159">
        <f t="shared" si="17"/>
        <v>2.6116775999999999E-12</v>
      </c>
      <c r="F271" s="159">
        <f t="shared" si="19"/>
        <v>500</v>
      </c>
      <c r="G271" s="159">
        <f t="shared" si="15"/>
        <v>3.4822368000000001E-12</v>
      </c>
      <c r="H271" s="159">
        <f t="shared" si="20"/>
        <v>50</v>
      </c>
      <c r="I271" s="45">
        <f t="shared" si="18"/>
        <v>4.4637763455999998E-9</v>
      </c>
      <c r="M271"/>
    </row>
    <row r="272" spans="2:30" x14ac:dyDescent="0.35">
      <c r="B272" t="s">
        <v>31</v>
      </c>
      <c r="C272" t="s">
        <v>30</v>
      </c>
      <c r="D272" s="20">
        <f t="shared" si="16"/>
        <v>9.4758214760000009E-11</v>
      </c>
      <c r="E272" s="159">
        <f t="shared" si="17"/>
        <v>7.1404255999999995E-14</v>
      </c>
      <c r="F272" s="159">
        <f t="shared" si="19"/>
        <v>500</v>
      </c>
      <c r="G272" s="159">
        <f t="shared" si="15"/>
        <v>9.5205673999999989E-14</v>
      </c>
      <c r="H272" s="159">
        <f t="shared" si="20"/>
        <v>50</v>
      </c>
      <c r="I272" s="45">
        <f t="shared" si="18"/>
        <v>1.3522062646000001E-10</v>
      </c>
      <c r="M272"/>
    </row>
    <row r="273" spans="2:16" x14ac:dyDescent="0.35">
      <c r="B273" t="s">
        <v>32</v>
      </c>
      <c r="C273" t="s">
        <v>33</v>
      </c>
      <c r="D273" s="20">
        <f t="shared" si="16"/>
        <v>1.2570133249500005E-3</v>
      </c>
      <c r="E273" s="159">
        <f t="shared" si="17"/>
        <v>1.0127224800000001E-6</v>
      </c>
      <c r="F273" s="159">
        <f t="shared" si="19"/>
        <v>500</v>
      </c>
      <c r="G273" s="159">
        <f t="shared" si="15"/>
        <v>1.35029662E-6</v>
      </c>
      <c r="H273" s="159">
        <f t="shared" si="20"/>
        <v>50</v>
      </c>
      <c r="I273" s="45">
        <f t="shared" si="18"/>
        <v>1.8308893959500005E-3</v>
      </c>
      <c r="M273"/>
    </row>
    <row r="274" spans="2:16" x14ac:dyDescent="0.35">
      <c r="B274" t="s">
        <v>34</v>
      </c>
      <c r="C274" t="s">
        <v>35</v>
      </c>
      <c r="D274" s="20">
        <f t="shared" si="16"/>
        <v>4.8386336364229995E-5</v>
      </c>
      <c r="E274" s="159">
        <f t="shared" si="17"/>
        <v>1.34029866E-8</v>
      </c>
      <c r="F274" s="159">
        <f t="shared" si="19"/>
        <v>500</v>
      </c>
      <c r="G274" s="159">
        <f t="shared" si="15"/>
        <v>1.7870648800000002E-8</v>
      </c>
      <c r="H274" s="159">
        <f t="shared" si="20"/>
        <v>50</v>
      </c>
      <c r="I274" s="45">
        <f t="shared" si="18"/>
        <v>5.5981362104229994E-5</v>
      </c>
      <c r="M274"/>
    </row>
    <row r="275" spans="2:16" s="2" customFormat="1" x14ac:dyDescent="0.35">
      <c r="B275" t="s">
        <v>36</v>
      </c>
      <c r="C275" t="s">
        <v>37</v>
      </c>
      <c r="D275" s="20">
        <f t="shared" si="16"/>
        <v>3.4574015969900004E-4</v>
      </c>
      <c r="E275" s="159">
        <f t="shared" si="17"/>
        <v>3.6538121999999999E-7</v>
      </c>
      <c r="F275" s="159">
        <f t="shared" si="19"/>
        <v>500</v>
      </c>
      <c r="G275" s="159">
        <f t="shared" si="15"/>
        <v>4.8717495999999998E-7</v>
      </c>
      <c r="H275" s="159">
        <f t="shared" si="20"/>
        <v>50</v>
      </c>
      <c r="I275" s="45">
        <f t="shared" si="18"/>
        <v>5.5278951769900002E-4</v>
      </c>
      <c r="M275"/>
      <c r="O275" s="3"/>
    </row>
    <row r="276" spans="2:16" x14ac:dyDescent="0.35">
      <c r="B276" t="s">
        <v>38</v>
      </c>
      <c r="C276" t="s">
        <v>39</v>
      </c>
      <c r="D276" s="20">
        <f t="shared" si="16"/>
        <v>3.8114117392600002E-3</v>
      </c>
      <c r="E276" s="159">
        <f t="shared" si="17"/>
        <v>3.9937350000000003E-6</v>
      </c>
      <c r="F276" s="159">
        <f t="shared" si="19"/>
        <v>500</v>
      </c>
      <c r="G276" s="159">
        <f t="shared" si="15"/>
        <v>5.3249799999999993E-6</v>
      </c>
      <c r="H276" s="159">
        <f t="shared" si="20"/>
        <v>50</v>
      </c>
      <c r="I276" s="45">
        <f t="shared" si="18"/>
        <v>6.0745282392599999E-3</v>
      </c>
      <c r="M276"/>
    </row>
    <row r="277" spans="2:16" x14ac:dyDescent="0.35">
      <c r="B277" t="s">
        <v>40</v>
      </c>
      <c r="C277" t="s">
        <v>41</v>
      </c>
      <c r="D277" s="20">
        <f t="shared" si="16"/>
        <v>7.8548348881999983</v>
      </c>
      <c r="E277" s="159">
        <f t="shared" si="17"/>
        <v>2.2166138000000004E-3</v>
      </c>
      <c r="F277" s="159">
        <f t="shared" si="19"/>
        <v>500</v>
      </c>
      <c r="G277" s="159">
        <f t="shared" si="15"/>
        <v>2.9554849999999999E-3</v>
      </c>
      <c r="H277" s="159">
        <f t="shared" si="20"/>
        <v>50</v>
      </c>
      <c r="I277" s="45">
        <f t="shared" si="18"/>
        <v>9.1109160381999974</v>
      </c>
      <c r="M277"/>
      <c r="O277" s="20"/>
      <c r="P277" s="1"/>
    </row>
    <row r="278" spans="2:16" x14ac:dyDescent="0.35">
      <c r="B278" t="s">
        <v>42</v>
      </c>
      <c r="C278" t="s">
        <v>43</v>
      </c>
      <c r="D278" s="20">
        <f t="shared" si="16"/>
        <v>2.9798234452700001</v>
      </c>
      <c r="E278" s="159">
        <f t="shared" si="17"/>
        <v>3.1427124000000003E-3</v>
      </c>
      <c r="F278" s="159">
        <f t="shared" si="19"/>
        <v>500</v>
      </c>
      <c r="G278" s="159">
        <f t="shared" si="15"/>
        <v>4.1902832000000004E-3</v>
      </c>
      <c r="H278" s="159">
        <f t="shared" si="20"/>
        <v>50</v>
      </c>
      <c r="I278" s="45">
        <f t="shared" si="18"/>
        <v>4.7606938052700007</v>
      </c>
      <c r="M278"/>
    </row>
    <row r="279" spans="2:16" x14ac:dyDescent="0.35">
      <c r="B279" t="s">
        <v>44</v>
      </c>
      <c r="C279" t="s">
        <v>45</v>
      </c>
      <c r="D279" s="20">
        <f t="shared" si="16"/>
        <v>7.4433363398700006E-2</v>
      </c>
      <c r="E279" s="159">
        <f t="shared" si="17"/>
        <v>9.048777399999999E-6</v>
      </c>
      <c r="F279" s="159">
        <f t="shared" si="19"/>
        <v>500</v>
      </c>
      <c r="G279" s="159">
        <f t="shared" si="15"/>
        <v>1.20650364E-5</v>
      </c>
      <c r="H279" s="159">
        <f t="shared" si="20"/>
        <v>50</v>
      </c>
      <c r="I279" s="45">
        <f t="shared" si="18"/>
        <v>7.956100391870001E-2</v>
      </c>
      <c r="M279"/>
      <c r="O279" s="20"/>
      <c r="P279" s="1"/>
    </row>
    <row r="280" spans="2:16" x14ac:dyDescent="0.35">
      <c r="B280" t="s">
        <v>46</v>
      </c>
      <c r="C280" t="s">
        <v>47</v>
      </c>
      <c r="D280" s="20">
        <f t="shared" si="16"/>
        <v>2.5333101707700001</v>
      </c>
      <c r="E280" s="159">
        <f t="shared" si="17"/>
        <v>2.7242692000000002E-3</v>
      </c>
      <c r="F280" s="159">
        <f t="shared" si="19"/>
        <v>500</v>
      </c>
      <c r="G280" s="159">
        <f t="shared" si="15"/>
        <v>3.6323589999999999E-3</v>
      </c>
      <c r="H280" s="159">
        <f t="shared" si="20"/>
        <v>50</v>
      </c>
      <c r="I280" s="45">
        <f t="shared" si="18"/>
        <v>4.0770627207699999</v>
      </c>
      <c r="M280"/>
      <c r="O280" s="20"/>
      <c r="P280" s="1"/>
    </row>
    <row r="281" spans="2:16" s="2" customFormat="1" x14ac:dyDescent="0.35">
      <c r="B281" t="s">
        <v>48</v>
      </c>
      <c r="C281" t="s">
        <v>49</v>
      </c>
      <c r="D281" s="20">
        <f t="shared" si="16"/>
        <v>2.3415758184182997E-5</v>
      </c>
      <c r="E281" s="159">
        <f t="shared" si="17"/>
        <v>4.1883306000000003E-9</v>
      </c>
      <c r="F281" s="159">
        <f t="shared" si="19"/>
        <v>500</v>
      </c>
      <c r="G281" s="159">
        <f t="shared" si="15"/>
        <v>5.5844410000000005E-9</v>
      </c>
      <c r="H281" s="159">
        <f t="shared" si="20"/>
        <v>50</v>
      </c>
      <c r="I281" s="45">
        <f t="shared" si="18"/>
        <v>2.5789145534182998E-5</v>
      </c>
      <c r="M281"/>
      <c r="O281" s="51"/>
      <c r="P281" s="51"/>
    </row>
    <row r="282" spans="2:16" s="2" customFormat="1" x14ac:dyDescent="0.35">
      <c r="B282" t="s">
        <v>50</v>
      </c>
      <c r="C282" t="s">
        <v>20</v>
      </c>
      <c r="D282" s="20">
        <f t="shared" si="16"/>
        <v>0.39873812353300009</v>
      </c>
      <c r="E282" s="159">
        <f t="shared" si="17"/>
        <v>1.7853923199999999E-4</v>
      </c>
      <c r="F282" s="159">
        <f t="shared" si="19"/>
        <v>500</v>
      </c>
      <c r="G282" s="159">
        <f t="shared" si="15"/>
        <v>2.3805230000000001E-4</v>
      </c>
      <c r="H282" s="159">
        <f t="shared" si="20"/>
        <v>50</v>
      </c>
      <c r="I282" s="45">
        <f t="shared" si="18"/>
        <v>0.49991035453300009</v>
      </c>
      <c r="M282"/>
      <c r="O282" s="51"/>
      <c r="P282" s="51"/>
    </row>
    <row r="283" spans="2:16" x14ac:dyDescent="0.35">
      <c r="B283" t="s">
        <v>51</v>
      </c>
      <c r="C283" t="s">
        <v>20</v>
      </c>
      <c r="D283" s="20">
        <f t="shared" si="16"/>
        <v>8.8504336358897987E-3</v>
      </c>
      <c r="E283" s="159">
        <f t="shared" si="17"/>
        <v>9.1830585999999991E-8</v>
      </c>
      <c r="F283" s="159">
        <f t="shared" si="19"/>
        <v>500</v>
      </c>
      <c r="G283" s="159">
        <f t="shared" si="15"/>
        <v>1.2244078E-7</v>
      </c>
      <c r="H283" s="159">
        <f t="shared" si="20"/>
        <v>50</v>
      </c>
      <c r="I283" s="45">
        <f t="shared" si="18"/>
        <v>8.9024709678897987E-3</v>
      </c>
      <c r="M283"/>
      <c r="O283" s="20"/>
      <c r="P283" s="20"/>
    </row>
    <row r="284" spans="2:16" x14ac:dyDescent="0.35">
      <c r="B284" t="s">
        <v>52</v>
      </c>
      <c r="C284" t="s">
        <v>20</v>
      </c>
      <c r="D284" s="20">
        <f t="shared" si="16"/>
        <v>1.52514879908E-4</v>
      </c>
      <c r="E284" s="159">
        <f t="shared" si="17"/>
        <v>6.9787235999999997E-8</v>
      </c>
      <c r="F284" s="159">
        <f t="shared" si="19"/>
        <v>500</v>
      </c>
      <c r="G284" s="159">
        <f t="shared" si="15"/>
        <v>9.3049645999999989E-8</v>
      </c>
      <c r="H284" s="159">
        <f t="shared" si="20"/>
        <v>50</v>
      </c>
      <c r="I284" s="45">
        <f t="shared" si="18"/>
        <v>1.92060980208E-4</v>
      </c>
      <c r="M284"/>
      <c r="O284" s="20"/>
      <c r="P284" s="20"/>
    </row>
    <row r="285" spans="2:16" s="2" customFormat="1" x14ac:dyDescent="0.35">
      <c r="B285" t="s">
        <v>53</v>
      </c>
      <c r="C285" t="s">
        <v>30</v>
      </c>
      <c r="D285" s="20">
        <f t="shared" si="16"/>
        <v>6.7425464617999999E-11</v>
      </c>
      <c r="E285" s="159">
        <f t="shared" si="17"/>
        <v>2.9543177999999999E-13</v>
      </c>
      <c r="F285" s="159">
        <f t="shared" si="19"/>
        <v>500</v>
      </c>
      <c r="G285" s="159">
        <f t="shared" si="15"/>
        <v>3.9390903999999996E-13</v>
      </c>
      <c r="H285" s="159">
        <f t="shared" si="20"/>
        <v>50</v>
      </c>
      <c r="I285" s="45">
        <f t="shared" si="18"/>
        <v>2.3483680661799999E-10</v>
      </c>
      <c r="M285"/>
      <c r="O285" s="51"/>
      <c r="P285" s="3"/>
    </row>
    <row r="286" spans="2:16" x14ac:dyDescent="0.35">
      <c r="B286" t="s">
        <v>54</v>
      </c>
      <c r="C286" t="s">
        <v>30</v>
      </c>
      <c r="D286" s="20">
        <f t="shared" si="16"/>
        <v>4.961222439399999E-10</v>
      </c>
      <c r="E286" s="159">
        <f t="shared" si="17"/>
        <v>5.0320347999999995E-13</v>
      </c>
      <c r="F286" s="159">
        <f t="shared" si="19"/>
        <v>500</v>
      </c>
      <c r="G286" s="159">
        <f t="shared" si="15"/>
        <v>6.7093798000000005E-13</v>
      </c>
      <c r="H286" s="159">
        <f t="shared" si="20"/>
        <v>50</v>
      </c>
      <c r="I286" s="45">
        <f t="shared" si="18"/>
        <v>7.8127088294E-10</v>
      </c>
      <c r="M286"/>
      <c r="O286" s="20"/>
      <c r="P286" s="20"/>
    </row>
    <row r="287" spans="2:16" x14ac:dyDescent="0.35">
      <c r="B287" t="s">
        <v>55</v>
      </c>
      <c r="C287" t="s">
        <v>30</v>
      </c>
      <c r="D287" s="20">
        <f t="shared" si="16"/>
        <v>2.4339729629000005E-9</v>
      </c>
      <c r="E287" s="159">
        <f t="shared" si="17"/>
        <v>1.81852868E-12</v>
      </c>
      <c r="F287" s="159">
        <f t="shared" si="19"/>
        <v>500</v>
      </c>
      <c r="G287" s="159">
        <f t="shared" si="15"/>
        <v>2.424705E-12</v>
      </c>
      <c r="H287" s="159">
        <f t="shared" si="20"/>
        <v>50</v>
      </c>
      <c r="I287" s="45">
        <f t="shared" si="18"/>
        <v>3.4644725529000006E-9</v>
      </c>
      <c r="M287"/>
      <c r="O287" s="20"/>
      <c r="P287" s="20"/>
    </row>
    <row r="288" spans="2:16" x14ac:dyDescent="0.35">
      <c r="B288" t="s">
        <v>56</v>
      </c>
      <c r="C288" t="s">
        <v>30</v>
      </c>
      <c r="D288" s="20">
        <f t="shared" si="16"/>
        <v>5.4635953063000003E-11</v>
      </c>
      <c r="E288" s="159">
        <f t="shared" si="17"/>
        <v>4.2035822000000004E-14</v>
      </c>
      <c r="F288" s="159">
        <f t="shared" si="19"/>
        <v>500</v>
      </c>
      <c r="G288" s="159">
        <f t="shared" si="15"/>
        <v>5.6047763999999997E-14</v>
      </c>
      <c r="H288" s="159">
        <f t="shared" si="20"/>
        <v>50</v>
      </c>
      <c r="I288" s="45">
        <f t="shared" si="18"/>
        <v>7.8456252262999996E-11</v>
      </c>
      <c r="M288"/>
      <c r="O288" s="20"/>
      <c r="P288" s="20"/>
    </row>
    <row r="289" spans="2:16" x14ac:dyDescent="0.35">
      <c r="B289" t="s">
        <v>57</v>
      </c>
      <c r="C289" t="s">
        <v>30</v>
      </c>
      <c r="D289" s="20">
        <f t="shared" si="16"/>
        <v>8.6989608389999998E-20</v>
      </c>
      <c r="E289" s="159">
        <f t="shared" si="17"/>
        <v>3.6448027999999999E-22</v>
      </c>
      <c r="F289" s="159">
        <f t="shared" si="19"/>
        <v>500</v>
      </c>
      <c r="G289" s="159">
        <f t="shared" si="15"/>
        <v>4.8597370000000002E-22</v>
      </c>
      <c r="H289" s="159">
        <f t="shared" si="20"/>
        <v>50</v>
      </c>
      <c r="I289" s="45">
        <f t="shared" si="18"/>
        <v>2.9352843338999997E-19</v>
      </c>
      <c r="M289"/>
      <c r="O289" s="20"/>
      <c r="P289" s="20"/>
    </row>
    <row r="290" spans="2:16" x14ac:dyDescent="0.35">
      <c r="B290" t="s">
        <v>58</v>
      </c>
      <c r="C290" t="s">
        <v>30</v>
      </c>
      <c r="D290" s="20">
        <f t="shared" si="16"/>
        <v>4.0122262328999999E-11</v>
      </c>
      <c r="E290" s="159">
        <f t="shared" si="17"/>
        <v>2.9368433999999997E-14</v>
      </c>
      <c r="F290" s="159">
        <f t="shared" si="19"/>
        <v>500</v>
      </c>
      <c r="G290" s="159">
        <f t="shared" si="15"/>
        <v>3.9157910000000004E-14</v>
      </c>
      <c r="H290" s="159">
        <f t="shared" si="20"/>
        <v>50</v>
      </c>
      <c r="I290" s="45">
        <f t="shared" si="18"/>
        <v>5.6764374829000001E-11</v>
      </c>
      <c r="M290"/>
      <c r="O290" s="20"/>
      <c r="P290" s="20"/>
    </row>
    <row r="291" spans="2:16" x14ac:dyDescent="0.35">
      <c r="B291" t="s">
        <v>59</v>
      </c>
      <c r="C291" t="s">
        <v>41</v>
      </c>
      <c r="D291" s="20">
        <f t="shared" si="16"/>
        <v>5.6019403694200005E-2</v>
      </c>
      <c r="E291" s="159">
        <f t="shared" si="17"/>
        <v>1.6286438999999999E-4</v>
      </c>
      <c r="F291" s="159">
        <f t="shared" si="19"/>
        <v>500</v>
      </c>
      <c r="G291" s="159">
        <f t="shared" si="15"/>
        <v>2.1715252000000001E-4</v>
      </c>
      <c r="H291" s="159">
        <f t="shared" si="20"/>
        <v>50</v>
      </c>
      <c r="I291" s="45">
        <f t="shared" si="18"/>
        <v>0.14830922469420002</v>
      </c>
      <c r="M291"/>
      <c r="O291" s="20"/>
      <c r="P291" s="20"/>
    </row>
    <row r="292" spans="2:16" x14ac:dyDescent="0.35">
      <c r="B292" t="s">
        <v>60</v>
      </c>
      <c r="C292" t="s">
        <v>41</v>
      </c>
      <c r="D292" s="20">
        <f t="shared" si="16"/>
        <v>0.45127206765799999</v>
      </c>
      <c r="E292" s="159">
        <f t="shared" si="17"/>
        <v>5.7303490000000002E-4</v>
      </c>
      <c r="F292" s="159">
        <f t="shared" si="19"/>
        <v>500</v>
      </c>
      <c r="G292" s="159">
        <f t="shared" si="15"/>
        <v>7.6404654000000001E-4</v>
      </c>
      <c r="H292" s="159">
        <f t="shared" si="20"/>
        <v>50</v>
      </c>
      <c r="I292" s="45">
        <f t="shared" si="18"/>
        <v>0.77599184465800009</v>
      </c>
      <c r="M292"/>
      <c r="O292" s="20"/>
      <c r="P292" s="20"/>
    </row>
    <row r="293" spans="2:16" x14ac:dyDescent="0.35">
      <c r="B293" t="s">
        <v>61</v>
      </c>
      <c r="C293" t="s">
        <v>41</v>
      </c>
      <c r="D293" s="20">
        <f t="shared" si="16"/>
        <v>7.3475434774999995</v>
      </c>
      <c r="E293" s="159">
        <f t="shared" si="17"/>
        <v>1.4807144999999999E-3</v>
      </c>
      <c r="F293" s="159">
        <f t="shared" si="19"/>
        <v>500</v>
      </c>
      <c r="G293" s="159">
        <f t="shared" si="15"/>
        <v>1.9742860199999999E-3</v>
      </c>
      <c r="H293" s="159">
        <f t="shared" si="20"/>
        <v>50</v>
      </c>
      <c r="I293" s="45">
        <f t="shared" si="18"/>
        <v>8.1866150284999986</v>
      </c>
      <c r="M293"/>
      <c r="O293" s="20"/>
      <c r="P293" s="159"/>
    </row>
    <row r="294" spans="2:16" x14ac:dyDescent="0.35">
      <c r="B294" s="168" t="s">
        <v>134</v>
      </c>
      <c r="C294" t="s">
        <v>47</v>
      </c>
      <c r="D294" s="20">
        <f>SUM('RIF2 (CED)'!D125:I127)+SUM('RIF2 (CED)'!L125:N127)</f>
        <v>2.7032195623509803</v>
      </c>
      <c r="E294" s="20">
        <f>SUM('RIF2 (CED)'!J125:J127)/'RIF2 (CED)'!I117</f>
        <v>2.8922300550880001E-3</v>
      </c>
      <c r="F294" s="159">
        <f t="shared" si="19"/>
        <v>500</v>
      </c>
      <c r="G294" s="20">
        <f>SUM('RIF2 (CED)'!K125:K127)/50</f>
        <v>3.8563069414499999E-3</v>
      </c>
      <c r="H294" s="159">
        <f t="shared" si="20"/>
        <v>50</v>
      </c>
      <c r="I294" s="45">
        <f>D294+(E294*F294)+(G294*H294)</f>
        <v>4.3421499369674805</v>
      </c>
      <c r="J294" s="20"/>
      <c r="K294" s="20"/>
      <c r="L294" s="20"/>
      <c r="M294" s="20"/>
      <c r="O294" s="20"/>
      <c r="P294" s="20"/>
    </row>
    <row r="295" spans="2:16" x14ac:dyDescent="0.35">
      <c r="B295" s="168" t="s">
        <v>118</v>
      </c>
      <c r="C295" t="s">
        <v>47</v>
      </c>
      <c r="D295" s="20">
        <f>SUM('RIF2 (CED)'!D128:I130,'RIF2 (CED)'!L128:N130)</f>
        <v>0.44376803746747012</v>
      </c>
      <c r="E295" s="20">
        <f>SUM('RIF2 (CED)'!J128:J130)/'RIF2 (CED)'!I117</f>
        <v>4.1598941400000004E-5</v>
      </c>
      <c r="F295" s="159">
        <f>F294</f>
        <v>500</v>
      </c>
      <c r="G295" s="159">
        <f>SUM('RIF2 (CED)'!K128:K130)/'RIF2 (CED)'!I120</f>
        <v>5.5465255800000002E-5</v>
      </c>
      <c r="H295" s="159">
        <f>H294</f>
        <v>50</v>
      </c>
      <c r="I295" s="45">
        <f>D295+(E295*F295)+(G295*H295)</f>
        <v>0.46734077095747012</v>
      </c>
      <c r="J295" s="20"/>
      <c r="K295" s="20"/>
      <c r="L295" s="20"/>
      <c r="M295" s="20"/>
      <c r="O295" s="20"/>
      <c r="P295" s="20"/>
    </row>
    <row r="296" spans="2:16" x14ac:dyDescent="0.35">
      <c r="D296" s="20"/>
      <c r="E296" s="20"/>
      <c r="G296" s="20"/>
      <c r="I296" s="45"/>
      <c r="J296" s="20"/>
      <c r="K296" s="20"/>
      <c r="L296" s="20"/>
      <c r="M296" s="20"/>
      <c r="O296" s="20"/>
      <c r="P296" s="20"/>
    </row>
    <row r="297" spans="2:16" x14ac:dyDescent="0.35">
      <c r="J297" s="20"/>
      <c r="K297" s="20"/>
      <c r="L297" s="20"/>
      <c r="M297" s="20"/>
      <c r="O297" s="20"/>
      <c r="P297" s="20"/>
    </row>
    <row r="298" spans="2:16" x14ac:dyDescent="0.35">
      <c r="D298" s="20"/>
      <c r="E298" s="20"/>
      <c r="F298" s="20"/>
      <c r="H298" s="20"/>
      <c r="I298" s="20"/>
      <c r="J298" s="20"/>
      <c r="K298" s="20"/>
      <c r="L298" s="20"/>
      <c r="M298" s="20"/>
      <c r="O298" s="20"/>
      <c r="P298" s="20"/>
    </row>
    <row r="299" spans="2:16" x14ac:dyDescent="0.35">
      <c r="D299" s="20"/>
      <c r="E299" s="20"/>
      <c r="F299" s="20"/>
      <c r="H299" s="20"/>
      <c r="I299" s="20"/>
      <c r="J299" s="20"/>
      <c r="K299" s="20"/>
      <c r="L299" s="20"/>
      <c r="M299" s="20"/>
      <c r="O299" s="20"/>
      <c r="P299" s="20"/>
    </row>
    <row r="300" spans="2:16" x14ac:dyDescent="0.35">
      <c r="D300" s="20"/>
      <c r="E300" s="20"/>
      <c r="F300" s="20"/>
      <c r="H300" s="20"/>
      <c r="I300" s="20"/>
      <c r="J300" s="20"/>
      <c r="K300" s="20"/>
      <c r="L300" s="20"/>
      <c r="M300" s="20"/>
      <c r="O300" s="20"/>
      <c r="P300" s="20"/>
    </row>
    <row r="301" spans="2:16" x14ac:dyDescent="0.35">
      <c r="D301" s="20"/>
      <c r="E301" s="20"/>
      <c r="F301" s="20"/>
      <c r="H301" s="20"/>
      <c r="I301" s="20"/>
      <c r="J301" s="20"/>
      <c r="K301" s="20"/>
      <c r="L301" s="20"/>
      <c r="M301" s="20"/>
      <c r="O301" s="20"/>
      <c r="P301" s="20"/>
    </row>
    <row r="302" spans="2:16" x14ac:dyDescent="0.35">
      <c r="D302" s="20"/>
      <c r="E302" s="20"/>
      <c r="F302" s="20"/>
      <c r="H302" s="20"/>
      <c r="I302" s="20"/>
      <c r="J302" s="20"/>
      <c r="K302" s="20"/>
      <c r="L302" s="20"/>
      <c r="M302" s="20"/>
      <c r="O302" s="20"/>
      <c r="P302" s="20"/>
    </row>
    <row r="303" spans="2:16" x14ac:dyDescent="0.35">
      <c r="D303" s="20"/>
      <c r="E303" s="20"/>
      <c r="F303" s="20"/>
      <c r="H303" s="20"/>
      <c r="I303" s="20"/>
      <c r="J303" s="20"/>
      <c r="K303" s="20"/>
      <c r="L303" s="20"/>
      <c r="M303" s="20"/>
      <c r="O303" s="20"/>
      <c r="P303" s="20"/>
    </row>
    <row r="304" spans="2:16" x14ac:dyDescent="0.35">
      <c r="D304" s="20"/>
      <c r="E304" s="20"/>
      <c r="F304" s="20"/>
      <c r="H304" s="20"/>
      <c r="I304" s="20"/>
      <c r="J304" s="20"/>
      <c r="K304" s="20"/>
      <c r="L304" s="20"/>
      <c r="M304" s="20"/>
      <c r="O304" s="20"/>
      <c r="P304" s="20"/>
    </row>
    <row r="305" spans="4:16" x14ac:dyDescent="0.35">
      <c r="D305" s="20"/>
      <c r="E305" s="20"/>
      <c r="F305" s="20"/>
      <c r="H305" s="20"/>
      <c r="I305" s="20"/>
      <c r="J305" s="20"/>
      <c r="K305" s="20"/>
      <c r="L305" s="20"/>
      <c r="M305" s="20"/>
      <c r="O305" s="20"/>
      <c r="P305" s="20"/>
    </row>
    <row r="306" spans="4:16" x14ac:dyDescent="0.35">
      <c r="D306" s="20"/>
      <c r="E306" s="20"/>
      <c r="F306" s="20"/>
      <c r="H306" s="20"/>
      <c r="I306" s="20"/>
      <c r="J306" s="20"/>
      <c r="K306" s="20"/>
      <c r="L306" s="20"/>
      <c r="M306" s="20"/>
      <c r="O306" s="20"/>
      <c r="P306" s="20"/>
    </row>
    <row r="307" spans="4:16" x14ac:dyDescent="0.35">
      <c r="F307" s="20"/>
      <c r="H307" s="20"/>
      <c r="I307" s="20"/>
      <c r="J307" s="20"/>
      <c r="K307" s="20"/>
      <c r="L307" s="20"/>
      <c r="M307" s="20"/>
      <c r="O307" s="20"/>
      <c r="P307" s="20"/>
    </row>
    <row r="308" spans="4:16" x14ac:dyDescent="0.35">
      <c r="D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1"/>
    </row>
    <row r="309" spans="4:16" x14ac:dyDescent="0.35">
      <c r="G309" s="20"/>
      <c r="H309" s="20"/>
      <c r="I309" s="20"/>
      <c r="N309" s="20"/>
    </row>
    <row r="310" spans="4:16" x14ac:dyDescent="0.35">
      <c r="I310" s="20"/>
    </row>
  </sheetData>
  <mergeCells count="66">
    <mergeCell ref="AL14:AM14"/>
    <mergeCell ref="AN14:AQ14"/>
    <mergeCell ref="AS14:AT14"/>
    <mergeCell ref="B264:I264"/>
    <mergeCell ref="S229:T229"/>
    <mergeCell ref="U229:V229"/>
    <mergeCell ref="W229:Z229"/>
    <mergeCell ref="AB229:AC229"/>
    <mergeCell ref="AH14:AI14"/>
    <mergeCell ref="AJ14:AK14"/>
    <mergeCell ref="S186:T186"/>
    <mergeCell ref="U186:V186"/>
    <mergeCell ref="W186:Z186"/>
    <mergeCell ref="AB186:AC186"/>
    <mergeCell ref="B229:C229"/>
    <mergeCell ref="D229:E229"/>
    <mergeCell ref="F229:G229"/>
    <mergeCell ref="H229:K229"/>
    <mergeCell ref="M229:N229"/>
    <mergeCell ref="Q229:R229"/>
    <mergeCell ref="S143:T143"/>
    <mergeCell ref="Q143:R143"/>
    <mergeCell ref="U143:V143"/>
    <mergeCell ref="W143:Z143"/>
    <mergeCell ref="AB143:AC143"/>
    <mergeCell ref="B186:C186"/>
    <mergeCell ref="D186:E186"/>
    <mergeCell ref="F186:G186"/>
    <mergeCell ref="H186:K186"/>
    <mergeCell ref="M186:N186"/>
    <mergeCell ref="Q186:R186"/>
    <mergeCell ref="B143:C143"/>
    <mergeCell ref="D143:E143"/>
    <mergeCell ref="F143:G143"/>
    <mergeCell ref="H143:K143"/>
    <mergeCell ref="M143:N143"/>
    <mergeCell ref="S57:T57"/>
    <mergeCell ref="U57:V57"/>
    <mergeCell ref="W57:Z57"/>
    <mergeCell ref="AB57:AC57"/>
    <mergeCell ref="B100:C100"/>
    <mergeCell ref="D100:E100"/>
    <mergeCell ref="F100:G100"/>
    <mergeCell ref="H100:K100"/>
    <mergeCell ref="M100:N100"/>
    <mergeCell ref="Q100:R100"/>
    <mergeCell ref="S100:T100"/>
    <mergeCell ref="U100:V100"/>
    <mergeCell ref="W100:Z100"/>
    <mergeCell ref="AB100:AC100"/>
    <mergeCell ref="S14:T14"/>
    <mergeCell ref="U14:V14"/>
    <mergeCell ref="W14:Z14"/>
    <mergeCell ref="AB14:AC14"/>
    <mergeCell ref="B57:C57"/>
    <mergeCell ref="D57:E57"/>
    <mergeCell ref="F57:G57"/>
    <mergeCell ref="H57:K57"/>
    <mergeCell ref="M57:N57"/>
    <mergeCell ref="Q57:R57"/>
    <mergeCell ref="B14:C14"/>
    <mergeCell ref="D14:E14"/>
    <mergeCell ref="F14:G14"/>
    <mergeCell ref="H14:K14"/>
    <mergeCell ref="M14:N14"/>
    <mergeCell ref="Q14:R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2DECB-30A7-4DCD-AC6E-850F914C98A9}">
  <sheetPr>
    <tabColor rgb="FFFF5050"/>
  </sheetPr>
  <dimension ref="B3:AZ158"/>
  <sheetViews>
    <sheetView topLeftCell="G1" zoomScale="40" zoomScaleNormal="40" workbookViewId="0">
      <selection activeCell="L8" sqref="L8"/>
    </sheetView>
  </sheetViews>
  <sheetFormatPr defaultRowHeight="14.5" x14ac:dyDescent="0.35"/>
  <cols>
    <col min="2" max="2" width="34.6328125" customWidth="1"/>
    <col min="4" max="15" width="20.6328125" customWidth="1"/>
    <col min="20" max="20" width="32.08984375" customWidth="1"/>
    <col min="22" max="33" width="20.6328125" customWidth="1"/>
    <col min="39" max="39" width="26.453125" customWidth="1"/>
  </cols>
  <sheetData>
    <row r="3" spans="2:52" x14ac:dyDescent="0.35">
      <c r="H3" s="159"/>
      <c r="I3" s="160" t="s">
        <v>75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2:52" x14ac:dyDescent="0.35">
      <c r="B4" t="s">
        <v>2</v>
      </c>
      <c r="C4" t="s">
        <v>62</v>
      </c>
      <c r="H4" s="16" t="s">
        <v>76</v>
      </c>
      <c r="I4" s="161" t="s">
        <v>0</v>
      </c>
      <c r="T4" t="str">
        <f>B4</f>
        <v xml:space="preserve">Calculation: </v>
      </c>
      <c r="U4" t="str">
        <f t="shared" ref="U4:AI19" si="0">C4</f>
        <v>Analizza</v>
      </c>
      <c r="Z4" s="16" t="str">
        <f t="shared" si="0"/>
        <v>Trasporto</v>
      </c>
      <c r="AA4" s="161" t="str">
        <f t="shared" si="0"/>
        <v>RIF</v>
      </c>
      <c r="AM4" t="s">
        <v>2</v>
      </c>
      <c r="AN4" t="s">
        <v>62</v>
      </c>
    </row>
    <row r="5" spans="2:52" x14ac:dyDescent="0.35">
      <c r="B5" t="s">
        <v>3</v>
      </c>
      <c r="C5" t="s">
        <v>4</v>
      </c>
      <c r="H5" s="16" t="s">
        <v>89</v>
      </c>
      <c r="I5" s="21">
        <v>60</v>
      </c>
      <c r="T5" t="str">
        <f t="shared" ref="T5:AD70" si="1">B5</f>
        <v xml:space="preserve">Results: </v>
      </c>
      <c r="U5" t="str">
        <f t="shared" si="0"/>
        <v>Valutazione dell'impatto</v>
      </c>
      <c r="Z5" s="16" t="str">
        <f t="shared" si="0"/>
        <v>Cemento</v>
      </c>
      <c r="AA5" s="21">
        <f t="shared" si="0"/>
        <v>60</v>
      </c>
      <c r="AM5" t="s">
        <v>3</v>
      </c>
      <c r="AN5" t="s">
        <v>4</v>
      </c>
    </row>
    <row r="6" spans="2:52" x14ac:dyDescent="0.35">
      <c r="B6" t="s">
        <v>63</v>
      </c>
      <c r="C6" t="s">
        <v>77</v>
      </c>
      <c r="H6" s="16" t="s">
        <v>90</v>
      </c>
      <c r="I6" s="49">
        <v>0</v>
      </c>
      <c r="T6" t="str">
        <f t="shared" si="1"/>
        <v xml:space="preserve">Product: </v>
      </c>
      <c r="U6" t="str">
        <f t="shared" si="0"/>
        <v xml:space="preserve">1 l 0. RIF - Mortar {Europe without Switzerland}| production | APOS, U - A1-A5 (del progetto </v>
      </c>
      <c r="Z6" s="16" t="str">
        <f t="shared" si="0"/>
        <v>Sabbia</v>
      </c>
      <c r="AA6" s="49">
        <f t="shared" si="0"/>
        <v>0</v>
      </c>
      <c r="AM6" t="s">
        <v>63</v>
      </c>
      <c r="AN6" t="s">
        <v>132</v>
      </c>
    </row>
    <row r="7" spans="2:52" x14ac:dyDescent="0.35">
      <c r="B7" t="s">
        <v>5</v>
      </c>
      <c r="C7" t="s">
        <v>106</v>
      </c>
      <c r="H7" s="16"/>
      <c r="I7" s="22" t="s">
        <v>74</v>
      </c>
      <c r="T7" t="str">
        <f t="shared" si="1"/>
        <v xml:space="preserve">Metodo: </v>
      </c>
      <c r="U7" t="str">
        <f t="shared" si="0"/>
        <v>Cumulative Energy Demand V1.11 / Cumulative energy demand</v>
      </c>
      <c r="Z7" s="16">
        <f t="shared" si="0"/>
        <v>0</v>
      </c>
      <c r="AA7" s="22" t="str">
        <f t="shared" si="0"/>
        <v>-</v>
      </c>
      <c r="AM7" t="s">
        <v>5</v>
      </c>
      <c r="AN7" t="s">
        <v>106</v>
      </c>
    </row>
    <row r="8" spans="2:52" x14ac:dyDescent="0.35">
      <c r="B8" t="s">
        <v>7</v>
      </c>
      <c r="C8" t="s">
        <v>8</v>
      </c>
      <c r="H8" s="16"/>
      <c r="I8" s="23" t="s">
        <v>74</v>
      </c>
      <c r="T8" t="str">
        <f t="shared" si="1"/>
        <v xml:space="preserve">Indicatore: </v>
      </c>
      <c r="U8" t="str">
        <f t="shared" si="0"/>
        <v>Caratterizzazione</v>
      </c>
      <c r="Z8" s="16">
        <f t="shared" si="0"/>
        <v>0</v>
      </c>
      <c r="AA8" s="23" t="str">
        <f t="shared" si="0"/>
        <v>-</v>
      </c>
      <c r="AM8" t="s">
        <v>7</v>
      </c>
      <c r="AN8" t="s">
        <v>8</v>
      </c>
    </row>
    <row r="9" spans="2:52" x14ac:dyDescent="0.35">
      <c r="B9" t="s">
        <v>9</v>
      </c>
      <c r="C9" t="s">
        <v>10</v>
      </c>
      <c r="H9" s="16" t="s">
        <v>91</v>
      </c>
      <c r="I9" s="36">
        <v>50</v>
      </c>
      <c r="T9" t="str">
        <f t="shared" si="1"/>
        <v xml:space="preserve">Skip categories: </v>
      </c>
      <c r="U9" t="str">
        <f t="shared" si="0"/>
        <v>Mai</v>
      </c>
      <c r="Z9" s="16" t="str">
        <f t="shared" si="0"/>
        <v>Fabbrica-cantiere</v>
      </c>
      <c r="AA9" s="36">
        <v>500</v>
      </c>
      <c r="AM9" t="s">
        <v>9</v>
      </c>
      <c r="AN9" t="s">
        <v>122</v>
      </c>
    </row>
    <row r="10" spans="2:52" x14ac:dyDescent="0.35">
      <c r="B10" t="s">
        <v>11</v>
      </c>
      <c r="C10" t="s">
        <v>12</v>
      </c>
      <c r="H10" s="159"/>
      <c r="I10" s="24" t="s">
        <v>74</v>
      </c>
      <c r="T10" t="str">
        <f t="shared" si="1"/>
        <v xml:space="preserve">Esclude processi di infrastrutture: </v>
      </c>
      <c r="U10" t="str">
        <f t="shared" si="0"/>
        <v>No</v>
      </c>
      <c r="Z10" s="159">
        <f t="shared" si="0"/>
        <v>0</v>
      </c>
      <c r="AA10" s="24" t="str">
        <f t="shared" si="0"/>
        <v>-</v>
      </c>
      <c r="AM10" t="s">
        <v>11</v>
      </c>
      <c r="AN10" t="s">
        <v>12</v>
      </c>
    </row>
    <row r="11" spans="2:52" x14ac:dyDescent="0.35">
      <c r="B11" t="s">
        <v>13</v>
      </c>
      <c r="C11" t="s">
        <v>12</v>
      </c>
      <c r="T11" t="str">
        <f t="shared" si="1"/>
        <v xml:space="preserve">Esclude le emissioni di lungo termine: </v>
      </c>
      <c r="U11" t="str">
        <f t="shared" si="0"/>
        <v>No</v>
      </c>
      <c r="AM11" t="s">
        <v>13</v>
      </c>
      <c r="AN11" t="s">
        <v>12</v>
      </c>
    </row>
    <row r="12" spans="2:52" x14ac:dyDescent="0.35">
      <c r="B12" t="s">
        <v>14</v>
      </c>
      <c r="C12" t="s">
        <v>15</v>
      </c>
      <c r="T12" t="str">
        <f t="shared" si="1"/>
        <v xml:space="preserve">Sorted on item: </v>
      </c>
      <c r="U12" t="str">
        <f t="shared" si="0"/>
        <v>Categoria d'impatto</v>
      </c>
      <c r="AM12" t="s">
        <v>14</v>
      </c>
      <c r="AN12" t="s">
        <v>15</v>
      </c>
    </row>
    <row r="13" spans="2:52" x14ac:dyDescent="0.35">
      <c r="B13" t="s">
        <v>16</v>
      </c>
      <c r="C13" t="s">
        <v>17</v>
      </c>
      <c r="T13" t="str">
        <f t="shared" si="1"/>
        <v xml:space="preserve">Sort order: </v>
      </c>
      <c r="U13" t="str">
        <f t="shared" si="0"/>
        <v>Ascendente</v>
      </c>
      <c r="AM13" t="s">
        <v>16</v>
      </c>
      <c r="AN13" t="s">
        <v>17</v>
      </c>
    </row>
    <row r="15" spans="2:52" s="2" customFormat="1" ht="101.25" customHeight="1" x14ac:dyDescent="0.35">
      <c r="B15" s="2" t="s">
        <v>15</v>
      </c>
      <c r="C15" s="2" t="s">
        <v>18</v>
      </c>
      <c r="D15" s="2" t="s">
        <v>65</v>
      </c>
      <c r="E15" s="2" t="s">
        <v>79</v>
      </c>
      <c r="F15" s="2" t="s">
        <v>67</v>
      </c>
      <c r="G15" s="2" t="s">
        <v>68</v>
      </c>
      <c r="H15" s="2" t="s">
        <v>69</v>
      </c>
      <c r="I15" s="2" t="s">
        <v>80</v>
      </c>
      <c r="J15" s="140" t="s">
        <v>87</v>
      </c>
      <c r="K15" s="135" t="s">
        <v>81</v>
      </c>
      <c r="L15" s="2" t="s">
        <v>82</v>
      </c>
      <c r="M15" s="2" t="s">
        <v>70</v>
      </c>
      <c r="N15" s="2" t="s">
        <v>83</v>
      </c>
      <c r="O15" t="s">
        <v>64</v>
      </c>
      <c r="P15"/>
      <c r="Q15"/>
      <c r="R15"/>
      <c r="T15" s="2" t="str">
        <f t="shared" si="1"/>
        <v>Categoria d'impatto</v>
      </c>
      <c r="U15" s="2" t="str">
        <f t="shared" si="0"/>
        <v>Unità</v>
      </c>
      <c r="V15" s="2" t="str">
        <f t="shared" si="0"/>
        <v>Cement, limestone 6-20% {RoW}| cement production, limestone 6-20% | Cut-off, U</v>
      </c>
      <c r="W15" s="2" t="str">
        <f t="shared" si="0"/>
        <v>Sand 0/2 mm, wet and dry quarry, production mix, at plant, undried RER S -</v>
      </c>
      <c r="X15" s="2" t="str">
        <f t="shared" si="0"/>
        <v>Conveyor belt {GLO}| market for | APOS, U</v>
      </c>
      <c r="Y15" s="2" t="str">
        <f t="shared" si="0"/>
        <v>Industrial machine, heavy, unspecified {RoW}| market for industrial machine, heavy, unspecified | APOS, U</v>
      </c>
      <c r="Z15" s="2" t="str">
        <f t="shared" si="0"/>
        <v>Packing, cement {RoW}| processing | APOS, U</v>
      </c>
      <c r="AA15" s="2" t="str">
        <f t="shared" si="0"/>
        <v>T. Cemento_ Transport, freight, lorry, unspecified {RER}| market for transport, freight, lorry, unspecified | APOS, U</v>
      </c>
      <c r="AB15" s="140" t="str">
        <f t="shared" si="0"/>
        <v>T. Sabbia_ Transport, freight, lorry, unspecified {RER}| market for transport, freight, lorry, unspecified | APOS, U</v>
      </c>
      <c r="AC15" s="135" t="str">
        <f t="shared" si="0"/>
        <v>A4_ Transport, freight, lorry, unspecified {RER}| market for transport, freight, lorry, unspecified | APOS, U</v>
      </c>
      <c r="AD15" s="2" t="str">
        <f t="shared" si="0"/>
        <v>A5 - Tap water {Europe without Switzerland}| market for | APOS, U</v>
      </c>
      <c r="AE15" s="2" t="str">
        <f t="shared" si="0"/>
        <v>Electricity, medium voltage {IT}| market for | APOS, U</v>
      </c>
      <c r="AF15" s="2" t="str">
        <f t="shared" si="0"/>
        <v>A5 - Electricity grid mix, AC, consumption mix, at consumer, 230V IT S</v>
      </c>
      <c r="AG15" t="str">
        <f t="shared" si="0"/>
        <v>Totale</v>
      </c>
      <c r="AH15">
        <f t="shared" si="0"/>
        <v>0</v>
      </c>
      <c r="AI15">
        <f t="shared" si="0"/>
        <v>0</v>
      </c>
      <c r="AJ15"/>
      <c r="AK15"/>
      <c r="AM15" s="2" t="s">
        <v>15</v>
      </c>
      <c r="AN15" s="2" t="s">
        <v>18</v>
      </c>
      <c r="AO15" s="2" t="s">
        <v>64</v>
      </c>
      <c r="AP15" s="2" t="s">
        <v>133</v>
      </c>
      <c r="AQ15" s="2" t="s">
        <v>65</v>
      </c>
      <c r="AR15" s="2" t="s">
        <v>79</v>
      </c>
      <c r="AS15" s="2" t="s">
        <v>67</v>
      </c>
      <c r="AT15" s="2" t="s">
        <v>68</v>
      </c>
      <c r="AU15" s="2" t="s">
        <v>69</v>
      </c>
      <c r="AV15" s="2" t="s">
        <v>80</v>
      </c>
      <c r="AW15" s="2" t="s">
        <v>81</v>
      </c>
      <c r="AX15" s="2" t="s">
        <v>82</v>
      </c>
      <c r="AY15" s="2" t="s">
        <v>70</v>
      </c>
      <c r="AZ15" s="2" t="s">
        <v>83</v>
      </c>
    </row>
    <row r="16" spans="2:52" x14ac:dyDescent="0.35">
      <c r="B16" s="118" t="s">
        <v>107</v>
      </c>
      <c r="C16" s="95" t="s">
        <v>47</v>
      </c>
      <c r="D16" s="95">
        <v>1.5839729</v>
      </c>
      <c r="E16" s="95">
        <v>4.2004234000000001E-2</v>
      </c>
      <c r="F16" s="95">
        <v>4.0112874000000002E-4</v>
      </c>
      <c r="G16" s="95">
        <v>1.5309977000000001E-4</v>
      </c>
      <c r="H16" s="95">
        <v>8.2706428999999998E-2</v>
      </c>
      <c r="I16" s="95">
        <v>5.6657882E-2</v>
      </c>
      <c r="J16" s="141">
        <v>0</v>
      </c>
      <c r="K16" s="136">
        <v>0.18885961000000001</v>
      </c>
      <c r="L16">
        <v>1.2121961000000001E-3</v>
      </c>
      <c r="M16" s="95">
        <v>0.17464755000000001</v>
      </c>
      <c r="N16" s="134">
        <v>0.59026292000000002</v>
      </c>
      <c r="O16" s="128">
        <f t="shared" ref="O16:O21" si="2">SUM(D16:N16)</f>
        <v>2.7208779496100002</v>
      </c>
      <c r="P16" s="129">
        <f>SUM(O16:O18)</f>
        <v>2.8960349092234803</v>
      </c>
      <c r="Q16" s="130" t="s">
        <v>113</v>
      </c>
      <c r="T16" s="118" t="str">
        <f t="shared" si="1"/>
        <v>Non renewable, fossil</v>
      </c>
      <c r="U16" s="95" t="str">
        <f t="shared" si="0"/>
        <v>MJ</v>
      </c>
      <c r="V16" s="95">
        <f t="shared" si="0"/>
        <v>1.5839729</v>
      </c>
      <c r="W16" s="95">
        <f t="shared" si="0"/>
        <v>4.2004234000000001E-2</v>
      </c>
      <c r="X16" s="95">
        <f t="shared" si="0"/>
        <v>4.0112874000000002E-4</v>
      </c>
      <c r="Y16" s="95">
        <f t="shared" si="0"/>
        <v>1.5309977000000001E-4</v>
      </c>
      <c r="Z16" s="95">
        <f t="shared" si="0"/>
        <v>8.2706428999999998E-2</v>
      </c>
      <c r="AA16" s="95">
        <f t="shared" si="0"/>
        <v>5.6657882E-2</v>
      </c>
      <c r="AB16" s="141">
        <f t="shared" si="0"/>
        <v>0</v>
      </c>
      <c r="AC16" s="145">
        <v>1.8885961</v>
      </c>
      <c r="AD16">
        <v>1.2121961000000001E-3</v>
      </c>
      <c r="AE16" s="95">
        <f t="shared" si="0"/>
        <v>0.17464755000000001</v>
      </c>
      <c r="AF16" s="134">
        <f t="shared" si="0"/>
        <v>0.59026292000000002</v>
      </c>
      <c r="AG16" s="128">
        <f t="shared" ref="AG16:AG21" si="3">SUM(V16:AF16)</f>
        <v>4.4206144396100004</v>
      </c>
      <c r="AH16" s="129">
        <f>SUM(AG16:AG18)</f>
        <v>4.631373032875981</v>
      </c>
      <c r="AI16" s="130" t="s">
        <v>113</v>
      </c>
      <c r="AM16" t="s">
        <v>107</v>
      </c>
      <c r="AN16" t="s">
        <v>47</v>
      </c>
      <c r="AO16">
        <v>2.7208779000000001</v>
      </c>
      <c r="AP16">
        <v>0</v>
      </c>
      <c r="AQ16">
        <v>1.5839729</v>
      </c>
      <c r="AR16">
        <v>4.2004234000000001E-2</v>
      </c>
      <c r="AS16">
        <v>4.0112874000000002E-4</v>
      </c>
      <c r="AT16">
        <v>1.5309977000000001E-4</v>
      </c>
      <c r="AU16">
        <v>8.2706428999999998E-2</v>
      </c>
      <c r="AV16">
        <v>5.6657882E-2</v>
      </c>
      <c r="AW16">
        <v>0.18885961000000001</v>
      </c>
      <c r="AX16">
        <v>1.2121961000000001E-3</v>
      </c>
      <c r="AY16">
        <v>0.17464755000000001</v>
      </c>
      <c r="AZ16">
        <v>0.59026292000000002</v>
      </c>
    </row>
    <row r="17" spans="2:52" x14ac:dyDescent="0.35">
      <c r="B17" s="6" t="s">
        <v>108</v>
      </c>
      <c r="C17" s="29" t="s">
        <v>47</v>
      </c>
      <c r="D17" s="29">
        <v>6.1838179E-2</v>
      </c>
      <c r="E17" s="29">
        <v>1.8037277000000001E-2</v>
      </c>
      <c r="F17" s="102">
        <v>3.3708309000000002E-5</v>
      </c>
      <c r="G17" s="102">
        <v>1.6260898E-5</v>
      </c>
      <c r="H17" s="29">
        <v>8.8877582999999996E-3</v>
      </c>
      <c r="I17" s="29">
        <v>1.1852531999999999E-3</v>
      </c>
      <c r="J17" s="117">
        <v>0</v>
      </c>
      <c r="K17" s="106">
        <v>3.9508442000000003E-3</v>
      </c>
      <c r="L17">
        <v>6.1831208999999995E-4</v>
      </c>
      <c r="M17" s="29">
        <v>2.6862613E-2</v>
      </c>
      <c r="N17" s="8">
        <v>5.3627397E-2</v>
      </c>
      <c r="O17" s="128">
        <f t="shared" si="2"/>
        <v>0.17505760299699999</v>
      </c>
      <c r="P17" s="131"/>
      <c r="Q17" s="132"/>
      <c r="T17" s="6" t="str">
        <f t="shared" si="1"/>
        <v>Non-renewable, nuclear</v>
      </c>
      <c r="U17" s="29" t="str">
        <f t="shared" si="0"/>
        <v>MJ</v>
      </c>
      <c r="V17" s="29">
        <f t="shared" si="0"/>
        <v>6.1838179E-2</v>
      </c>
      <c r="W17" s="29">
        <f t="shared" si="0"/>
        <v>1.8037277000000001E-2</v>
      </c>
      <c r="X17" s="102">
        <f t="shared" si="0"/>
        <v>3.3708309000000002E-5</v>
      </c>
      <c r="Y17" s="102">
        <f t="shared" si="0"/>
        <v>1.6260898E-5</v>
      </c>
      <c r="Z17" s="29">
        <f t="shared" si="0"/>
        <v>8.8877582999999996E-3</v>
      </c>
      <c r="AA17" s="29">
        <f t="shared" si="0"/>
        <v>1.1852531999999999E-3</v>
      </c>
      <c r="AB17" s="117">
        <f t="shared" si="0"/>
        <v>0</v>
      </c>
      <c r="AC17" s="146">
        <v>3.9508441999999998E-2</v>
      </c>
      <c r="AD17">
        <v>6.1831208999999995E-4</v>
      </c>
      <c r="AE17" s="29">
        <f t="shared" si="0"/>
        <v>2.6862613E-2</v>
      </c>
      <c r="AF17" s="8">
        <f t="shared" si="0"/>
        <v>5.3627397E-2</v>
      </c>
      <c r="AG17" s="128">
        <f t="shared" si="3"/>
        <v>0.21061520079699997</v>
      </c>
      <c r="AH17" s="131"/>
      <c r="AI17" s="132"/>
      <c r="AM17" t="s">
        <v>108</v>
      </c>
      <c r="AN17" t="s">
        <v>47</v>
      </c>
      <c r="AO17">
        <v>0.17505760000000001</v>
      </c>
      <c r="AP17">
        <v>0</v>
      </c>
      <c r="AQ17">
        <v>6.1838179E-2</v>
      </c>
      <c r="AR17">
        <v>1.8037277000000001E-2</v>
      </c>
      <c r="AS17" s="1">
        <v>3.3708309000000002E-5</v>
      </c>
      <c r="AT17" s="1">
        <v>1.6260898E-5</v>
      </c>
      <c r="AU17">
        <v>8.8877582999999996E-3</v>
      </c>
      <c r="AV17">
        <v>1.1852531999999999E-3</v>
      </c>
      <c r="AW17">
        <v>3.9508442000000003E-3</v>
      </c>
      <c r="AX17">
        <v>6.1831208999999995E-4</v>
      </c>
      <c r="AY17">
        <v>2.6862613E-2</v>
      </c>
      <c r="AZ17">
        <v>5.3627397E-2</v>
      </c>
    </row>
    <row r="18" spans="2:52" x14ac:dyDescent="0.35">
      <c r="B18" s="7" t="s">
        <v>109</v>
      </c>
      <c r="C18" s="12" t="s">
        <v>47</v>
      </c>
      <c r="D18" s="126">
        <v>2.5978636000000001E-5</v>
      </c>
      <c r="E18" s="12">
        <v>0</v>
      </c>
      <c r="F18" s="126">
        <v>1.3002516E-7</v>
      </c>
      <c r="G18" s="126">
        <v>5.7966917000000002E-8</v>
      </c>
      <c r="H18" s="126">
        <v>3.9454437999999997E-5</v>
      </c>
      <c r="I18" s="126">
        <v>1.4678618000000001E-6</v>
      </c>
      <c r="J18" s="142">
        <v>0</v>
      </c>
      <c r="K18" s="137">
        <v>4.8928725E-6</v>
      </c>
      <c r="L18" s="1">
        <v>9.1623103000000002E-8</v>
      </c>
      <c r="M18" s="126">
        <v>2.7283193000000001E-5</v>
      </c>
      <c r="N18" s="9">
        <v>0</v>
      </c>
      <c r="O18" s="128">
        <f t="shared" si="2"/>
        <v>9.9356616480000012E-5</v>
      </c>
      <c r="P18" s="131"/>
      <c r="Q18" s="132"/>
      <c r="T18" s="7" t="str">
        <f t="shared" si="1"/>
        <v>Non-renewable, biomass</v>
      </c>
      <c r="U18" s="12" t="str">
        <f t="shared" si="0"/>
        <v>MJ</v>
      </c>
      <c r="V18" s="126">
        <f t="shared" si="0"/>
        <v>2.5978636000000001E-5</v>
      </c>
      <c r="W18" s="12">
        <f t="shared" si="0"/>
        <v>0</v>
      </c>
      <c r="X18" s="126">
        <f t="shared" si="0"/>
        <v>1.3002516E-7</v>
      </c>
      <c r="Y18" s="126">
        <f t="shared" si="0"/>
        <v>5.7966917000000002E-8</v>
      </c>
      <c r="Z18" s="126">
        <f t="shared" si="0"/>
        <v>3.9454437999999997E-5</v>
      </c>
      <c r="AA18" s="126">
        <f t="shared" si="0"/>
        <v>1.4678618000000001E-6</v>
      </c>
      <c r="AB18" s="142">
        <f t="shared" si="0"/>
        <v>0</v>
      </c>
      <c r="AC18" s="147">
        <v>4.8928725E-5</v>
      </c>
      <c r="AD18" s="1">
        <v>9.1623103000000002E-8</v>
      </c>
      <c r="AE18" s="126">
        <f t="shared" si="0"/>
        <v>2.7283193000000001E-5</v>
      </c>
      <c r="AF18" s="9">
        <f t="shared" si="0"/>
        <v>0</v>
      </c>
      <c r="AG18" s="128">
        <f t="shared" si="3"/>
        <v>1.4339246897999999E-4</v>
      </c>
      <c r="AH18" s="131"/>
      <c r="AI18" s="132"/>
      <c r="AM18" t="s">
        <v>109</v>
      </c>
      <c r="AN18" t="s">
        <v>47</v>
      </c>
      <c r="AO18" s="1">
        <v>9.9356615999999994E-5</v>
      </c>
      <c r="AP18">
        <v>0</v>
      </c>
      <c r="AQ18" s="1">
        <v>2.5978636000000001E-5</v>
      </c>
      <c r="AR18">
        <v>0</v>
      </c>
      <c r="AS18" s="1">
        <v>1.3002516E-7</v>
      </c>
      <c r="AT18" s="1">
        <v>5.7966917000000002E-8</v>
      </c>
      <c r="AU18" s="1">
        <v>3.9454437999999997E-5</v>
      </c>
      <c r="AV18" s="1">
        <v>1.4678618000000001E-6</v>
      </c>
      <c r="AW18" s="1">
        <v>4.8928725E-6</v>
      </c>
      <c r="AX18" s="1">
        <v>9.1623103000000002E-8</v>
      </c>
      <c r="AY18" s="1">
        <v>2.7283193000000001E-5</v>
      </c>
      <c r="AZ18">
        <v>0</v>
      </c>
    </row>
    <row r="19" spans="2:52" x14ac:dyDescent="0.35">
      <c r="B19" s="118" t="s">
        <v>110</v>
      </c>
      <c r="C19" s="95" t="s">
        <v>47</v>
      </c>
      <c r="D19" s="95">
        <v>3.0715550000000001E-2</v>
      </c>
      <c r="E19" s="127">
        <v>2.2170926999999999E-7</v>
      </c>
      <c r="F19" s="127">
        <v>9.5481613999999992E-6</v>
      </c>
      <c r="G19" s="127">
        <v>5.1551457000000002E-6</v>
      </c>
      <c r="H19" s="95">
        <v>0.21682095000000001</v>
      </c>
      <c r="I19" s="95">
        <v>2.8191943000000001E-4</v>
      </c>
      <c r="J19" s="141">
        <v>0</v>
      </c>
      <c r="K19" s="136">
        <v>9.3973145000000001E-4</v>
      </c>
      <c r="L19" s="1">
        <v>6.5660126000000003E-5</v>
      </c>
      <c r="M19" s="95">
        <v>1.0692617999999999E-2</v>
      </c>
      <c r="N19" s="134">
        <v>0</v>
      </c>
      <c r="O19" s="128">
        <f t="shared" si="2"/>
        <v>0.25953135402237004</v>
      </c>
      <c r="P19" s="131">
        <f>SUM(O19:O21)</f>
        <v>0.44654130023767002</v>
      </c>
      <c r="Q19" s="132" t="s">
        <v>114</v>
      </c>
      <c r="T19" s="118" t="str">
        <f t="shared" si="1"/>
        <v>Renewable, biomass</v>
      </c>
      <c r="U19" s="95" t="str">
        <f t="shared" si="0"/>
        <v>MJ</v>
      </c>
      <c r="V19" s="95">
        <f t="shared" si="0"/>
        <v>3.0715550000000001E-2</v>
      </c>
      <c r="W19" s="127">
        <f t="shared" si="0"/>
        <v>2.2170926999999999E-7</v>
      </c>
      <c r="X19" s="127">
        <f t="shared" si="0"/>
        <v>9.5481613999999992E-6</v>
      </c>
      <c r="Y19" s="127">
        <f t="shared" si="0"/>
        <v>5.1551457000000002E-6</v>
      </c>
      <c r="Z19" s="95">
        <f t="shared" si="0"/>
        <v>0.21682095000000001</v>
      </c>
      <c r="AA19" s="95">
        <f t="shared" si="0"/>
        <v>2.8191943000000001E-4</v>
      </c>
      <c r="AB19" s="141">
        <f t="shared" si="0"/>
        <v>0</v>
      </c>
      <c r="AC19" s="145">
        <v>9.3973145000000001E-3</v>
      </c>
      <c r="AD19" s="1">
        <v>6.5660126000000003E-5</v>
      </c>
      <c r="AE19" s="95">
        <f t="shared" si="0"/>
        <v>1.0692617999999999E-2</v>
      </c>
      <c r="AF19" s="134">
        <f t="shared" si="0"/>
        <v>0</v>
      </c>
      <c r="AG19" s="128">
        <f t="shared" si="3"/>
        <v>0.26798893707236998</v>
      </c>
      <c r="AH19" s="131">
        <f>SUM(AG19:AG21)</f>
        <v>0.47150066525766998</v>
      </c>
      <c r="AI19" s="132" t="s">
        <v>114</v>
      </c>
      <c r="AM19" t="s">
        <v>110</v>
      </c>
      <c r="AN19" t="s">
        <v>47</v>
      </c>
      <c r="AO19">
        <v>0.25953134999999999</v>
      </c>
      <c r="AP19">
        <v>0</v>
      </c>
      <c r="AQ19">
        <v>3.0715550000000001E-2</v>
      </c>
      <c r="AR19" s="1">
        <v>2.2170926999999999E-7</v>
      </c>
      <c r="AS19" s="1">
        <v>9.5481613999999992E-6</v>
      </c>
      <c r="AT19" s="1">
        <v>5.1551457000000002E-6</v>
      </c>
      <c r="AU19">
        <v>0.21682095000000001</v>
      </c>
      <c r="AV19">
        <v>2.8191943000000001E-4</v>
      </c>
      <c r="AW19">
        <v>9.3973145000000001E-4</v>
      </c>
      <c r="AX19" s="1">
        <v>6.5660126000000003E-5</v>
      </c>
      <c r="AY19">
        <v>1.0692617999999999E-2</v>
      </c>
      <c r="AZ19">
        <v>0</v>
      </c>
    </row>
    <row r="20" spans="2:52" x14ac:dyDescent="0.35">
      <c r="B20" s="6" t="s">
        <v>111</v>
      </c>
      <c r="C20" s="29" t="s">
        <v>47</v>
      </c>
      <c r="D20" s="29">
        <v>9.3997908999999998E-3</v>
      </c>
      <c r="E20" s="102">
        <v>8.8282968000000001E-5</v>
      </c>
      <c r="F20" s="102">
        <v>3.7576910999999999E-6</v>
      </c>
      <c r="G20" s="102">
        <v>1.3537982000000001E-6</v>
      </c>
      <c r="H20" s="29">
        <v>9.3608912000000004E-4</v>
      </c>
      <c r="I20" s="29">
        <v>1.1830987E-4</v>
      </c>
      <c r="J20" s="117">
        <v>0</v>
      </c>
      <c r="K20" s="106">
        <v>3.9436623E-4</v>
      </c>
      <c r="L20" s="1">
        <v>6.2769863000000002E-5</v>
      </c>
      <c r="M20" s="29">
        <v>1.1904501E-2</v>
      </c>
      <c r="N20" s="8">
        <v>2.0063208999999999E-2</v>
      </c>
      <c r="O20" s="128">
        <f t="shared" si="2"/>
        <v>4.2972430440299997E-2</v>
      </c>
      <c r="P20" s="29"/>
      <c r="Q20" s="8"/>
      <c r="T20" s="6" t="str">
        <f t="shared" si="1"/>
        <v>Renewable, wind, solar, geothe</v>
      </c>
      <c r="U20" s="29" t="str">
        <f t="shared" si="1"/>
        <v>MJ</v>
      </c>
      <c r="V20" s="29">
        <f t="shared" si="1"/>
        <v>9.3997908999999998E-3</v>
      </c>
      <c r="W20" s="102">
        <f t="shared" si="1"/>
        <v>8.8282968000000001E-5</v>
      </c>
      <c r="X20" s="102">
        <f t="shared" si="1"/>
        <v>3.7576910999999999E-6</v>
      </c>
      <c r="Y20" s="102">
        <f t="shared" si="1"/>
        <v>1.3537982000000001E-6</v>
      </c>
      <c r="Z20" s="29">
        <f t="shared" si="1"/>
        <v>9.3608912000000004E-4</v>
      </c>
      <c r="AA20" s="29">
        <f t="shared" si="1"/>
        <v>1.1830987E-4</v>
      </c>
      <c r="AB20" s="117">
        <f t="shared" si="1"/>
        <v>0</v>
      </c>
      <c r="AC20" s="146">
        <v>3.9436623000000002E-3</v>
      </c>
      <c r="AD20" s="1">
        <v>6.2769863000000002E-5</v>
      </c>
      <c r="AE20" s="29">
        <f t="shared" ref="AE20:AI66" si="4">M20</f>
        <v>1.1904501E-2</v>
      </c>
      <c r="AF20" s="8">
        <f t="shared" si="4"/>
        <v>2.0063208999999999E-2</v>
      </c>
      <c r="AG20" s="128">
        <f t="shared" si="3"/>
        <v>4.6521726510299996E-2</v>
      </c>
      <c r="AH20" s="29"/>
      <c r="AI20" s="8"/>
      <c r="AM20" t="s">
        <v>111</v>
      </c>
      <c r="AN20" t="s">
        <v>47</v>
      </c>
      <c r="AO20">
        <v>4.2972430999999998E-2</v>
      </c>
      <c r="AP20">
        <v>0</v>
      </c>
      <c r="AQ20">
        <v>9.3997908999999998E-3</v>
      </c>
      <c r="AR20" s="1">
        <v>8.8282968000000001E-5</v>
      </c>
      <c r="AS20" s="1">
        <v>3.7576910999999999E-6</v>
      </c>
      <c r="AT20" s="1">
        <v>1.3537982000000001E-6</v>
      </c>
      <c r="AU20">
        <v>9.3608912000000004E-4</v>
      </c>
      <c r="AV20">
        <v>1.1830987E-4</v>
      </c>
      <c r="AW20">
        <v>3.9436623E-4</v>
      </c>
      <c r="AX20" s="1">
        <v>6.2769863000000002E-5</v>
      </c>
      <c r="AY20">
        <v>1.1904501E-2</v>
      </c>
      <c r="AZ20">
        <v>2.0063208999999999E-2</v>
      </c>
    </row>
    <row r="21" spans="2:52" x14ac:dyDescent="0.35">
      <c r="B21" s="7" t="s">
        <v>112</v>
      </c>
      <c r="C21" s="12" t="s">
        <v>47</v>
      </c>
      <c r="D21" s="12">
        <v>5.1477820000000001E-2</v>
      </c>
      <c r="E21" s="12">
        <v>2.2104232000000001E-3</v>
      </c>
      <c r="F21" s="126">
        <v>2.5653825E-5</v>
      </c>
      <c r="G21" s="126">
        <v>1.0273230000000001E-5</v>
      </c>
      <c r="H21" s="12">
        <v>3.0229814999999998E-3</v>
      </c>
      <c r="I21" s="12">
        <v>4.3174954E-4</v>
      </c>
      <c r="J21" s="142">
        <v>0</v>
      </c>
      <c r="K21" s="110">
        <v>1.4391651000000001E-3</v>
      </c>
      <c r="L21">
        <v>1.1759237999999999E-4</v>
      </c>
      <c r="M21" s="12">
        <v>2.3599014000000001E-2</v>
      </c>
      <c r="N21" s="9">
        <v>6.1702843E-2</v>
      </c>
      <c r="O21" s="133">
        <f t="shared" si="2"/>
        <v>0.14403751577500001</v>
      </c>
      <c r="P21" s="12"/>
      <c r="Q21" s="9"/>
      <c r="T21" s="7" t="str">
        <f t="shared" si="1"/>
        <v>Renewable, water</v>
      </c>
      <c r="U21" s="12" t="str">
        <f t="shared" si="1"/>
        <v>MJ</v>
      </c>
      <c r="V21" s="12">
        <f t="shared" si="1"/>
        <v>5.1477820000000001E-2</v>
      </c>
      <c r="W21" s="12">
        <f t="shared" si="1"/>
        <v>2.2104232000000001E-3</v>
      </c>
      <c r="X21" s="126">
        <f t="shared" si="1"/>
        <v>2.5653825E-5</v>
      </c>
      <c r="Y21" s="126">
        <f t="shared" si="1"/>
        <v>1.0273230000000001E-5</v>
      </c>
      <c r="Z21" s="12">
        <f t="shared" si="1"/>
        <v>3.0229814999999998E-3</v>
      </c>
      <c r="AA21" s="12">
        <f t="shared" si="1"/>
        <v>4.3174954E-4</v>
      </c>
      <c r="AB21" s="142">
        <f t="shared" si="1"/>
        <v>0</v>
      </c>
      <c r="AC21" s="148">
        <v>1.4391651E-2</v>
      </c>
      <c r="AD21">
        <v>1.1759237999999999E-4</v>
      </c>
      <c r="AE21" s="12">
        <f t="shared" si="4"/>
        <v>2.3599014000000001E-2</v>
      </c>
      <c r="AF21" s="9">
        <f t="shared" si="4"/>
        <v>6.1702843E-2</v>
      </c>
      <c r="AG21" s="133">
        <f t="shared" si="3"/>
        <v>0.15699000167500002</v>
      </c>
      <c r="AH21" s="12"/>
      <c r="AI21" s="9"/>
      <c r="AM21" t="s">
        <v>112</v>
      </c>
      <c r="AN21" t="s">
        <v>47</v>
      </c>
      <c r="AO21">
        <v>0.14403752</v>
      </c>
      <c r="AP21">
        <v>0</v>
      </c>
      <c r="AQ21">
        <v>5.1477820000000001E-2</v>
      </c>
      <c r="AR21">
        <v>2.2104232000000001E-3</v>
      </c>
      <c r="AS21" s="1">
        <v>2.5653825E-5</v>
      </c>
      <c r="AT21" s="1">
        <v>1.0273230000000001E-5</v>
      </c>
      <c r="AU21">
        <v>3.0229814999999998E-3</v>
      </c>
      <c r="AV21">
        <v>4.3174954E-4</v>
      </c>
      <c r="AW21">
        <v>1.4391651000000001E-3</v>
      </c>
      <c r="AX21">
        <v>1.1759237999999999E-4</v>
      </c>
      <c r="AY21">
        <v>2.3599014000000001E-2</v>
      </c>
      <c r="AZ21">
        <v>6.1702843E-2</v>
      </c>
    </row>
    <row r="22" spans="2:52" x14ac:dyDescent="0.35">
      <c r="N22" s="125"/>
      <c r="AF22" s="125"/>
    </row>
    <row r="23" spans="2:52" x14ac:dyDescent="0.35">
      <c r="B23" s="125" t="s">
        <v>117</v>
      </c>
      <c r="C23" s="125" t="s">
        <v>47</v>
      </c>
      <c r="D23" s="125">
        <f>SUM(D16:D18)</f>
        <v>1.645837057636</v>
      </c>
      <c r="E23" s="125">
        <f t="shared" ref="E23:O23" si="5">SUM(E16:E18)</f>
        <v>6.0041511000000006E-2</v>
      </c>
      <c r="F23" s="125">
        <f t="shared" si="5"/>
        <v>4.3496707416E-4</v>
      </c>
      <c r="G23" s="125">
        <f t="shared" si="5"/>
        <v>1.6941863491700001E-4</v>
      </c>
      <c r="H23" s="125">
        <f t="shared" si="5"/>
        <v>9.1633641737999996E-2</v>
      </c>
      <c r="I23" s="125">
        <f t="shared" si="5"/>
        <v>5.7844603061799997E-2</v>
      </c>
      <c r="J23" s="125">
        <f t="shared" si="5"/>
        <v>0</v>
      </c>
      <c r="K23" s="125">
        <f t="shared" si="5"/>
        <v>0.1928153470725</v>
      </c>
      <c r="L23" s="125">
        <f t="shared" si="5"/>
        <v>1.8305998131029999E-3</v>
      </c>
      <c r="M23" s="125">
        <f t="shared" si="5"/>
        <v>0.20153744619300001</v>
      </c>
      <c r="N23" s="125">
        <f t="shared" si="5"/>
        <v>0.64389031699999999</v>
      </c>
      <c r="O23" s="125">
        <f t="shared" si="5"/>
        <v>2.8960349092234803</v>
      </c>
      <c r="T23" s="125" t="s">
        <v>117</v>
      </c>
      <c r="U23" s="125" t="s">
        <v>47</v>
      </c>
      <c r="V23" s="125">
        <f>SUM(V16:V18)</f>
        <v>1.645837057636</v>
      </c>
      <c r="W23" s="125">
        <f t="shared" ref="W23:AG23" si="6">SUM(W16:W18)</f>
        <v>6.0041511000000006E-2</v>
      </c>
      <c r="X23" s="125">
        <f t="shared" si="6"/>
        <v>4.3496707416E-4</v>
      </c>
      <c r="Y23" s="125">
        <f t="shared" si="6"/>
        <v>1.6941863491700001E-4</v>
      </c>
      <c r="Z23" s="125">
        <f t="shared" si="6"/>
        <v>9.1633641737999996E-2</v>
      </c>
      <c r="AA23" s="125">
        <f t="shared" si="6"/>
        <v>5.7844603061799997E-2</v>
      </c>
      <c r="AB23" s="125">
        <f t="shared" si="6"/>
        <v>0</v>
      </c>
      <c r="AC23" s="125">
        <f t="shared" si="6"/>
        <v>1.9281534707250001</v>
      </c>
      <c r="AD23" s="125">
        <f t="shared" si="6"/>
        <v>1.8305998131029999E-3</v>
      </c>
      <c r="AE23" s="125">
        <f t="shared" si="6"/>
        <v>0.20153744619300001</v>
      </c>
      <c r="AF23" s="125">
        <f t="shared" si="6"/>
        <v>0.64389031699999999</v>
      </c>
      <c r="AG23" s="125">
        <f t="shared" si="6"/>
        <v>4.631373032875981</v>
      </c>
    </row>
    <row r="24" spans="2:52" x14ac:dyDescent="0.35">
      <c r="B24" s="125" t="s">
        <v>118</v>
      </c>
      <c r="C24" s="125" t="s">
        <v>47</v>
      </c>
      <c r="D24" s="125">
        <f>SUM(D19:D21)</f>
        <v>9.1593160899999998E-2</v>
      </c>
      <c r="E24" s="125">
        <f t="shared" ref="E24:O24" si="7">SUM(E19:E21)</f>
        <v>2.2989278772700002E-3</v>
      </c>
      <c r="F24" s="125">
        <f t="shared" si="7"/>
        <v>3.8959677500000001E-5</v>
      </c>
      <c r="G24" s="125">
        <f t="shared" si="7"/>
        <v>1.6782173900000001E-5</v>
      </c>
      <c r="H24" s="125">
        <f t="shared" si="7"/>
        <v>0.22078002062000002</v>
      </c>
      <c r="I24" s="125">
        <f t="shared" si="7"/>
        <v>8.3197884000000004E-4</v>
      </c>
      <c r="J24" s="125">
        <f t="shared" si="7"/>
        <v>0</v>
      </c>
      <c r="K24" s="125">
        <f t="shared" si="7"/>
        <v>2.7732627800000002E-3</v>
      </c>
      <c r="L24" s="125">
        <f t="shared" si="7"/>
        <v>2.4602236899999997E-4</v>
      </c>
      <c r="M24" s="125">
        <f t="shared" si="7"/>
        <v>4.6196133E-2</v>
      </c>
      <c r="N24" s="125">
        <f t="shared" si="7"/>
        <v>8.1766052000000006E-2</v>
      </c>
      <c r="O24" s="125">
        <f t="shared" si="7"/>
        <v>0.44654130023767002</v>
      </c>
      <c r="T24" s="125" t="s">
        <v>118</v>
      </c>
      <c r="U24" s="125" t="s">
        <v>47</v>
      </c>
      <c r="V24" s="125">
        <f>SUM(V19:V21)</f>
        <v>9.1593160899999998E-2</v>
      </c>
      <c r="W24" s="125">
        <f t="shared" ref="W24:AG24" si="8">SUM(W19:W21)</f>
        <v>2.2989278772700002E-3</v>
      </c>
      <c r="X24" s="125">
        <f t="shared" si="8"/>
        <v>3.8959677500000001E-5</v>
      </c>
      <c r="Y24" s="125">
        <f t="shared" si="8"/>
        <v>1.6782173900000001E-5</v>
      </c>
      <c r="Z24" s="125">
        <f t="shared" si="8"/>
        <v>0.22078002062000002</v>
      </c>
      <c r="AA24" s="125">
        <f t="shared" si="8"/>
        <v>8.3197884000000004E-4</v>
      </c>
      <c r="AB24" s="125">
        <f t="shared" si="8"/>
        <v>0</v>
      </c>
      <c r="AC24" s="125">
        <f t="shared" si="8"/>
        <v>2.77326278E-2</v>
      </c>
      <c r="AD24" s="125">
        <f t="shared" si="8"/>
        <v>2.4602236899999997E-4</v>
      </c>
      <c r="AE24" s="125">
        <f t="shared" si="8"/>
        <v>4.6196133E-2</v>
      </c>
      <c r="AF24" s="125">
        <f t="shared" si="8"/>
        <v>8.1766052000000006E-2</v>
      </c>
      <c r="AG24" s="125">
        <f t="shared" si="8"/>
        <v>0.47150066525766998</v>
      </c>
    </row>
    <row r="26" spans="2:52" x14ac:dyDescent="0.35">
      <c r="B26" t="s">
        <v>2</v>
      </c>
      <c r="C26" t="s">
        <v>62</v>
      </c>
      <c r="H26" s="159"/>
      <c r="I26" s="160" t="s">
        <v>75</v>
      </c>
      <c r="Z26" s="159"/>
      <c r="AA26" s="160"/>
    </row>
    <row r="27" spans="2:52" x14ac:dyDescent="0.35">
      <c r="B27" t="s">
        <v>3</v>
      </c>
      <c r="C27" t="s">
        <v>4</v>
      </c>
      <c r="H27" s="16" t="s">
        <v>76</v>
      </c>
      <c r="I27" s="161" t="s">
        <v>0</v>
      </c>
      <c r="Z27" s="16"/>
      <c r="AA27" s="161"/>
    </row>
    <row r="28" spans="2:52" x14ac:dyDescent="0.35">
      <c r="B28" t="s">
        <v>63</v>
      </c>
      <c r="C28" t="s">
        <v>77</v>
      </c>
      <c r="H28" s="16" t="s">
        <v>89</v>
      </c>
      <c r="I28" s="21">
        <v>60</v>
      </c>
      <c r="Z28" s="16"/>
      <c r="AA28" s="21"/>
    </row>
    <row r="29" spans="2:52" x14ac:dyDescent="0.35">
      <c r="B29" t="s">
        <v>5</v>
      </c>
      <c r="C29" t="s">
        <v>106</v>
      </c>
      <c r="H29" s="16" t="s">
        <v>90</v>
      </c>
      <c r="I29" s="49">
        <v>100</v>
      </c>
      <c r="Z29" s="16"/>
      <c r="AA29" s="49">
        <v>100</v>
      </c>
    </row>
    <row r="30" spans="2:52" x14ac:dyDescent="0.35">
      <c r="B30" t="s">
        <v>119</v>
      </c>
      <c r="C30" t="s">
        <v>8</v>
      </c>
      <c r="H30" s="16"/>
      <c r="I30" s="22" t="s">
        <v>74</v>
      </c>
      <c r="Z30" s="16"/>
      <c r="AA30" s="22"/>
    </row>
    <row r="31" spans="2:52" x14ac:dyDescent="0.35">
      <c r="B31" t="s">
        <v>9</v>
      </c>
      <c r="C31" t="s">
        <v>10</v>
      </c>
      <c r="H31" s="16"/>
      <c r="I31" s="23" t="s">
        <v>74</v>
      </c>
      <c r="Z31" s="16"/>
      <c r="AA31" s="23"/>
    </row>
    <row r="32" spans="2:52" x14ac:dyDescent="0.35">
      <c r="B32" t="s">
        <v>11</v>
      </c>
      <c r="C32" t="s">
        <v>12</v>
      </c>
      <c r="H32" s="16" t="s">
        <v>91</v>
      </c>
      <c r="I32" s="36">
        <v>50</v>
      </c>
      <c r="Z32" s="16"/>
      <c r="AA32" s="36">
        <v>500</v>
      </c>
    </row>
    <row r="33" spans="2:37" x14ac:dyDescent="0.35">
      <c r="B33" t="s">
        <v>13</v>
      </c>
      <c r="C33" t="s">
        <v>12</v>
      </c>
      <c r="H33" s="159"/>
      <c r="I33" s="24" t="s">
        <v>74</v>
      </c>
      <c r="Z33" s="159"/>
      <c r="AA33" s="24"/>
    </row>
    <row r="34" spans="2:37" x14ac:dyDescent="0.35">
      <c r="B34" t="s">
        <v>14</v>
      </c>
      <c r="C34" t="s">
        <v>15</v>
      </c>
    </row>
    <row r="35" spans="2:37" x14ac:dyDescent="0.35">
      <c r="B35" t="s">
        <v>16</v>
      </c>
      <c r="C35" t="s">
        <v>17</v>
      </c>
    </row>
    <row r="37" spans="2:37" s="2" customFormat="1" ht="81" customHeight="1" x14ac:dyDescent="0.35">
      <c r="B37" s="2" t="s">
        <v>15</v>
      </c>
      <c r="C37" s="2" t="s">
        <v>18</v>
      </c>
      <c r="D37" s="2" t="s">
        <v>65</v>
      </c>
      <c r="E37" s="2" t="s">
        <v>79</v>
      </c>
      <c r="F37" s="2" t="s">
        <v>67</v>
      </c>
      <c r="G37" s="2" t="s">
        <v>68</v>
      </c>
      <c r="H37" s="2" t="s">
        <v>69</v>
      </c>
      <c r="I37" s="2" t="s">
        <v>80</v>
      </c>
      <c r="J37" s="140" t="s">
        <v>87</v>
      </c>
      <c r="K37" s="135" t="s">
        <v>81</v>
      </c>
      <c r="L37" s="2" t="s">
        <v>82</v>
      </c>
      <c r="M37" s="2" t="s">
        <v>70</v>
      </c>
      <c r="N37" s="158" t="s">
        <v>83</v>
      </c>
      <c r="O37" s="124" t="s">
        <v>64</v>
      </c>
      <c r="T37" s="2" t="str">
        <f t="shared" si="1"/>
        <v>Categoria d'impatto</v>
      </c>
      <c r="U37" s="2" t="str">
        <f t="shared" si="1"/>
        <v>Unità</v>
      </c>
      <c r="V37" s="2" t="str">
        <f t="shared" si="1"/>
        <v>Cement, limestone 6-20% {RoW}| cement production, limestone 6-20% | Cut-off, U</v>
      </c>
      <c r="W37" s="2" t="str">
        <f t="shared" si="1"/>
        <v>Sand 0/2 mm, wet and dry quarry, production mix, at plant, undried RER S -</v>
      </c>
      <c r="X37" s="2" t="str">
        <f t="shared" si="1"/>
        <v>Conveyor belt {GLO}| market for | APOS, U</v>
      </c>
      <c r="Y37" s="2" t="str">
        <f t="shared" si="1"/>
        <v>Industrial machine, heavy, unspecified {RoW}| market for industrial machine, heavy, unspecified | APOS, U</v>
      </c>
      <c r="Z37" s="2" t="str">
        <f t="shared" si="1"/>
        <v>Packing, cement {RoW}| processing | APOS, U</v>
      </c>
      <c r="AA37" s="2" t="str">
        <f t="shared" si="1"/>
        <v>T. Cemento_ Transport, freight, lorry, unspecified {RER}| market for transport, freight, lorry, unspecified | APOS, U</v>
      </c>
      <c r="AB37" s="140" t="str">
        <f t="shared" si="1"/>
        <v>T. Sabbia_ Transport, freight, lorry, unspecified {RER}| market for transport, freight, lorry, unspecified | APOS, U</v>
      </c>
      <c r="AC37" s="135" t="str">
        <f t="shared" si="1"/>
        <v>A4_ Transport, freight, lorry, unspecified {RER}| market for transport, freight, lorry, unspecified | APOS, U</v>
      </c>
      <c r="AD37" s="2" t="str">
        <f t="shared" si="1"/>
        <v>A5 - Tap water {Europe without Switzerland}| market for | APOS, U</v>
      </c>
      <c r="AE37" s="2" t="str">
        <f t="shared" si="4"/>
        <v>Electricity, medium voltage {IT}| market for | APOS, U</v>
      </c>
      <c r="AF37" s="124" t="str">
        <f t="shared" si="4"/>
        <v>A5 - Electricity grid mix, AC, consumption mix, at consumer, 230V IT S</v>
      </c>
      <c r="AG37" s="124" t="str">
        <f t="shared" si="4"/>
        <v>Totale</v>
      </c>
      <c r="AH37" s="2">
        <f t="shared" si="4"/>
        <v>0</v>
      </c>
      <c r="AI37" s="2">
        <f t="shared" si="4"/>
        <v>0</v>
      </c>
      <c r="AJ37"/>
      <c r="AK37"/>
    </row>
    <row r="38" spans="2:37" x14ac:dyDescent="0.35">
      <c r="B38" t="s">
        <v>107</v>
      </c>
      <c r="C38" t="s">
        <v>47</v>
      </c>
      <c r="D38">
        <v>1.5839729</v>
      </c>
      <c r="E38">
        <v>4.2004234000000001E-2</v>
      </c>
      <c r="F38">
        <v>4.0112874000000002E-4</v>
      </c>
      <c r="G38">
        <v>1.5309977000000001E-4</v>
      </c>
      <c r="H38">
        <v>8.2706428999999998E-2</v>
      </c>
      <c r="I38">
        <v>5.6657882E-2</v>
      </c>
      <c r="J38" s="143">
        <v>0.28328941000000002</v>
      </c>
      <c r="K38" s="138">
        <v>0.18885961000000001</v>
      </c>
      <c r="L38">
        <v>1.2121961000000001E-3</v>
      </c>
      <c r="M38">
        <v>0.17464755000000001</v>
      </c>
      <c r="N38">
        <v>0.59026292000000002</v>
      </c>
      <c r="O38" s="128">
        <f t="shared" ref="O38:O43" si="9">SUM(D38:N38)</f>
        <v>3.0041673596100003</v>
      </c>
      <c r="P38" s="129">
        <f>SUM(O38:O40)</f>
        <v>3.1852579250322801</v>
      </c>
      <c r="Q38" s="130" t="s">
        <v>113</v>
      </c>
      <c r="T38" t="str">
        <f t="shared" si="1"/>
        <v>Non renewable, fossil</v>
      </c>
      <c r="U38" t="str">
        <f t="shared" si="1"/>
        <v>MJ</v>
      </c>
      <c r="V38">
        <f t="shared" si="1"/>
        <v>1.5839729</v>
      </c>
      <c r="W38">
        <f t="shared" si="1"/>
        <v>4.2004234000000001E-2</v>
      </c>
      <c r="X38">
        <f t="shared" si="1"/>
        <v>4.0112874000000002E-4</v>
      </c>
      <c r="Y38">
        <f t="shared" si="1"/>
        <v>1.5309977000000001E-4</v>
      </c>
      <c r="Z38">
        <f t="shared" si="1"/>
        <v>8.2706428999999998E-2</v>
      </c>
      <c r="AA38">
        <f t="shared" si="1"/>
        <v>5.6657882E-2</v>
      </c>
      <c r="AB38" s="143">
        <f t="shared" si="1"/>
        <v>0.28328941000000002</v>
      </c>
      <c r="AC38" s="145">
        <v>1.8885961</v>
      </c>
      <c r="AD38">
        <v>1.2121961000000001E-3</v>
      </c>
      <c r="AE38">
        <f t="shared" si="4"/>
        <v>0.17464755000000001</v>
      </c>
      <c r="AF38">
        <f t="shared" si="4"/>
        <v>0.59026292000000002</v>
      </c>
      <c r="AG38" s="128">
        <f t="shared" ref="AG38:AG43" si="10">SUM(V38:AF38)</f>
        <v>4.7039038496100005</v>
      </c>
      <c r="AH38" s="129">
        <f>SUM(AG38:AG40)</f>
        <v>4.9205960486847804</v>
      </c>
      <c r="AI38" s="130" t="s">
        <v>113</v>
      </c>
    </row>
    <row r="39" spans="2:37" x14ac:dyDescent="0.35">
      <c r="B39" t="s">
        <v>108</v>
      </c>
      <c r="C39" t="s">
        <v>47</v>
      </c>
      <c r="D39">
        <v>6.1838178000000001E-2</v>
      </c>
      <c r="E39">
        <v>1.8037277000000001E-2</v>
      </c>
      <c r="F39" s="1">
        <v>3.3708309000000002E-5</v>
      </c>
      <c r="G39" s="1">
        <v>1.6260898E-5</v>
      </c>
      <c r="H39">
        <v>8.8877583999999992E-3</v>
      </c>
      <c r="I39">
        <v>1.1852532999999999E-3</v>
      </c>
      <c r="J39" s="143">
        <v>5.9262663E-3</v>
      </c>
      <c r="K39" s="138">
        <v>3.9508442000000003E-3</v>
      </c>
      <c r="L39">
        <v>6.1831208999999995E-4</v>
      </c>
      <c r="M39">
        <v>2.6862614E-2</v>
      </c>
      <c r="N39">
        <v>5.3627397E-2</v>
      </c>
      <c r="O39" s="128">
        <f t="shared" si="9"/>
        <v>0.18098386949699999</v>
      </c>
      <c r="P39" s="131"/>
      <c r="Q39" s="132"/>
      <c r="T39" t="str">
        <f t="shared" si="1"/>
        <v>Non-renewable, nuclear</v>
      </c>
      <c r="U39" t="str">
        <f t="shared" si="1"/>
        <v>MJ</v>
      </c>
      <c r="V39">
        <f t="shared" si="1"/>
        <v>6.1838178000000001E-2</v>
      </c>
      <c r="W39">
        <f t="shared" si="1"/>
        <v>1.8037277000000001E-2</v>
      </c>
      <c r="X39" s="1">
        <f t="shared" si="1"/>
        <v>3.3708309000000002E-5</v>
      </c>
      <c r="Y39" s="1">
        <f t="shared" si="1"/>
        <v>1.6260898E-5</v>
      </c>
      <c r="Z39">
        <f t="shared" si="1"/>
        <v>8.8877583999999992E-3</v>
      </c>
      <c r="AA39">
        <f t="shared" si="1"/>
        <v>1.1852532999999999E-3</v>
      </c>
      <c r="AB39" s="143">
        <f t="shared" si="1"/>
        <v>5.9262663E-3</v>
      </c>
      <c r="AC39" s="146">
        <v>3.9508441999999998E-2</v>
      </c>
      <c r="AD39">
        <v>6.1831208999999995E-4</v>
      </c>
      <c r="AE39">
        <f t="shared" si="4"/>
        <v>2.6862614E-2</v>
      </c>
      <c r="AF39">
        <f t="shared" si="4"/>
        <v>5.3627397E-2</v>
      </c>
      <c r="AG39" s="128">
        <f t="shared" si="10"/>
        <v>0.21654146729699997</v>
      </c>
      <c r="AH39" s="131"/>
      <c r="AI39" s="132"/>
    </row>
    <row r="40" spans="2:37" x14ac:dyDescent="0.35">
      <c r="B40" t="s">
        <v>109</v>
      </c>
      <c r="C40" t="s">
        <v>47</v>
      </c>
      <c r="D40" s="1">
        <v>2.5978636000000001E-5</v>
      </c>
      <c r="E40">
        <v>0</v>
      </c>
      <c r="F40" s="1">
        <v>1.3002516E-7</v>
      </c>
      <c r="G40" s="1">
        <v>5.7966917000000002E-8</v>
      </c>
      <c r="H40" s="1">
        <v>3.9454437999999997E-5</v>
      </c>
      <c r="I40" s="1">
        <v>1.4678618000000001E-6</v>
      </c>
      <c r="J40" s="144">
        <v>7.3393087999999999E-6</v>
      </c>
      <c r="K40" s="139">
        <v>4.8928725E-6</v>
      </c>
      <c r="L40" s="1">
        <v>9.1623103000000002E-8</v>
      </c>
      <c r="M40" s="1">
        <v>2.7283193000000001E-5</v>
      </c>
      <c r="N40">
        <v>0</v>
      </c>
      <c r="O40" s="128">
        <f t="shared" si="9"/>
        <v>1.0669592528000001E-4</v>
      </c>
      <c r="P40" s="131"/>
      <c r="Q40" s="132"/>
      <c r="T40" t="str">
        <f t="shared" si="1"/>
        <v>Non-renewable, biomass</v>
      </c>
      <c r="U40" t="str">
        <f t="shared" si="1"/>
        <v>MJ</v>
      </c>
      <c r="V40" s="1">
        <f t="shared" si="1"/>
        <v>2.5978636000000001E-5</v>
      </c>
      <c r="W40">
        <f t="shared" si="1"/>
        <v>0</v>
      </c>
      <c r="X40" s="1">
        <f t="shared" si="1"/>
        <v>1.3002516E-7</v>
      </c>
      <c r="Y40" s="1">
        <f t="shared" si="1"/>
        <v>5.7966917000000002E-8</v>
      </c>
      <c r="Z40" s="1">
        <f t="shared" si="1"/>
        <v>3.9454437999999997E-5</v>
      </c>
      <c r="AA40" s="1">
        <f t="shared" si="1"/>
        <v>1.4678618000000001E-6</v>
      </c>
      <c r="AB40" s="144">
        <f t="shared" si="1"/>
        <v>7.3393087999999999E-6</v>
      </c>
      <c r="AC40" s="147">
        <v>4.8928725E-5</v>
      </c>
      <c r="AD40" s="1">
        <v>9.1623103000000002E-8</v>
      </c>
      <c r="AE40" s="1">
        <f t="shared" si="4"/>
        <v>2.7283193000000001E-5</v>
      </c>
      <c r="AF40">
        <f t="shared" si="4"/>
        <v>0</v>
      </c>
      <c r="AG40" s="128">
        <f t="shared" si="10"/>
        <v>1.5073177778E-4</v>
      </c>
      <c r="AH40" s="131"/>
      <c r="AI40" s="132"/>
    </row>
    <row r="41" spans="2:37" x14ac:dyDescent="0.35">
      <c r="B41" t="s">
        <v>110</v>
      </c>
      <c r="C41" t="s">
        <v>47</v>
      </c>
      <c r="D41">
        <v>3.0715550000000001E-2</v>
      </c>
      <c r="E41" s="1">
        <v>2.2170926999999999E-7</v>
      </c>
      <c r="F41" s="1">
        <v>9.5481612999999993E-6</v>
      </c>
      <c r="G41" s="1">
        <v>5.1551457000000002E-6</v>
      </c>
      <c r="H41">
        <v>0.21682095000000001</v>
      </c>
      <c r="I41">
        <v>2.8191944000000003E-4</v>
      </c>
      <c r="J41" s="143">
        <v>1.4095971999999999E-3</v>
      </c>
      <c r="K41" s="138">
        <v>9.3973145000000001E-4</v>
      </c>
      <c r="L41" s="1">
        <v>6.5660126000000003E-5</v>
      </c>
      <c r="M41">
        <v>1.0692617999999999E-2</v>
      </c>
      <c r="N41">
        <v>0</v>
      </c>
      <c r="O41" s="128">
        <f t="shared" si="9"/>
        <v>0.26094095123227001</v>
      </c>
      <c r="P41" s="131">
        <f>SUM(O41:O43)</f>
        <v>0.45070119450747004</v>
      </c>
      <c r="Q41" s="132" t="s">
        <v>114</v>
      </c>
      <c r="T41" t="str">
        <f t="shared" si="1"/>
        <v>Renewable, biomass</v>
      </c>
      <c r="U41" t="str">
        <f t="shared" si="1"/>
        <v>MJ</v>
      </c>
      <c r="V41">
        <f t="shared" si="1"/>
        <v>3.0715550000000001E-2</v>
      </c>
      <c r="W41" s="1">
        <f t="shared" si="1"/>
        <v>2.2170926999999999E-7</v>
      </c>
      <c r="X41" s="1">
        <f t="shared" si="1"/>
        <v>9.5481612999999993E-6</v>
      </c>
      <c r="Y41" s="1">
        <f t="shared" si="1"/>
        <v>5.1551457000000002E-6</v>
      </c>
      <c r="Z41">
        <f t="shared" si="1"/>
        <v>0.21682095000000001</v>
      </c>
      <c r="AA41">
        <f t="shared" si="1"/>
        <v>2.8191944000000003E-4</v>
      </c>
      <c r="AB41" s="143">
        <f t="shared" si="1"/>
        <v>1.4095971999999999E-3</v>
      </c>
      <c r="AC41" s="145">
        <v>9.3973145000000001E-3</v>
      </c>
      <c r="AD41" s="1">
        <v>6.5660126000000003E-5</v>
      </c>
      <c r="AE41">
        <f t="shared" si="4"/>
        <v>1.0692617999999999E-2</v>
      </c>
      <c r="AF41">
        <f t="shared" si="4"/>
        <v>0</v>
      </c>
      <c r="AG41" s="128">
        <f t="shared" si="10"/>
        <v>0.26939853428227001</v>
      </c>
      <c r="AH41" s="131">
        <f>SUM(AG41:AG43)</f>
        <v>0.47566055951746999</v>
      </c>
      <c r="AI41" s="132" t="s">
        <v>114</v>
      </c>
    </row>
    <row r="42" spans="2:37" x14ac:dyDescent="0.35">
      <c r="B42" t="s">
        <v>111</v>
      </c>
      <c r="C42" t="s">
        <v>47</v>
      </c>
      <c r="D42">
        <v>9.3997908999999998E-3</v>
      </c>
      <c r="E42" s="1">
        <v>8.8282968000000001E-5</v>
      </c>
      <c r="F42" s="1">
        <v>3.7576910999999999E-6</v>
      </c>
      <c r="G42" s="1">
        <v>1.3537980999999999E-6</v>
      </c>
      <c r="H42">
        <v>9.3608912000000004E-4</v>
      </c>
      <c r="I42">
        <v>1.1830987E-4</v>
      </c>
      <c r="J42" s="143">
        <v>5.9154935000000004E-4</v>
      </c>
      <c r="K42" s="138">
        <v>3.9436624000000002E-4</v>
      </c>
      <c r="L42" s="1">
        <v>6.2769863000000002E-5</v>
      </c>
      <c r="M42">
        <v>1.1904501E-2</v>
      </c>
      <c r="N42">
        <v>2.0063208999999999E-2</v>
      </c>
      <c r="O42" s="128">
        <f t="shared" si="9"/>
        <v>4.3563979800199999E-2</v>
      </c>
      <c r="P42" s="29"/>
      <c r="Q42" s="8"/>
      <c r="T42" t="str">
        <f t="shared" si="1"/>
        <v>Renewable, wind, solar, geothe</v>
      </c>
      <c r="U42" t="str">
        <f t="shared" si="1"/>
        <v>MJ</v>
      </c>
      <c r="V42">
        <f t="shared" si="1"/>
        <v>9.3997908999999998E-3</v>
      </c>
      <c r="W42" s="1">
        <f t="shared" si="1"/>
        <v>8.8282968000000001E-5</v>
      </c>
      <c r="X42" s="1">
        <f t="shared" si="1"/>
        <v>3.7576910999999999E-6</v>
      </c>
      <c r="Y42" s="1">
        <f t="shared" si="1"/>
        <v>1.3537980999999999E-6</v>
      </c>
      <c r="Z42">
        <f t="shared" si="1"/>
        <v>9.3608912000000004E-4</v>
      </c>
      <c r="AA42">
        <f t="shared" si="1"/>
        <v>1.1830987E-4</v>
      </c>
      <c r="AB42" s="143">
        <f t="shared" si="1"/>
        <v>5.9154935000000004E-4</v>
      </c>
      <c r="AC42" s="146">
        <v>3.9436623000000002E-3</v>
      </c>
      <c r="AD42" s="1">
        <v>6.2769863000000002E-5</v>
      </c>
      <c r="AE42">
        <f t="shared" si="4"/>
        <v>1.1904501E-2</v>
      </c>
      <c r="AF42">
        <f t="shared" si="4"/>
        <v>2.0063208999999999E-2</v>
      </c>
      <c r="AG42" s="128">
        <f t="shared" si="10"/>
        <v>4.7113275860199998E-2</v>
      </c>
      <c r="AH42" s="29"/>
      <c r="AI42" s="8"/>
    </row>
    <row r="43" spans="2:37" x14ac:dyDescent="0.35">
      <c r="B43" t="s">
        <v>112</v>
      </c>
      <c r="C43" t="s">
        <v>47</v>
      </c>
      <c r="D43">
        <v>5.1477820000000001E-2</v>
      </c>
      <c r="E43">
        <v>2.2104232000000001E-3</v>
      </c>
      <c r="F43" s="1">
        <v>2.5653825E-5</v>
      </c>
      <c r="G43" s="1">
        <v>1.0273230000000001E-5</v>
      </c>
      <c r="H43">
        <v>3.0229814999999998E-3</v>
      </c>
      <c r="I43">
        <v>4.3174954E-4</v>
      </c>
      <c r="J43" s="143">
        <v>2.1587477000000002E-3</v>
      </c>
      <c r="K43" s="138">
        <v>1.4391651000000001E-3</v>
      </c>
      <c r="L43">
        <v>1.1759237999999999E-4</v>
      </c>
      <c r="M43">
        <v>2.3599014000000001E-2</v>
      </c>
      <c r="N43">
        <v>6.1702843E-2</v>
      </c>
      <c r="O43" s="133">
        <f t="shared" si="9"/>
        <v>0.146196263475</v>
      </c>
      <c r="P43" s="12"/>
      <c r="Q43" s="9"/>
      <c r="T43" t="str">
        <f t="shared" si="1"/>
        <v>Renewable, water</v>
      </c>
      <c r="U43" t="str">
        <f t="shared" si="1"/>
        <v>MJ</v>
      </c>
      <c r="V43">
        <f t="shared" si="1"/>
        <v>5.1477820000000001E-2</v>
      </c>
      <c r="W43">
        <f t="shared" si="1"/>
        <v>2.2104232000000001E-3</v>
      </c>
      <c r="X43" s="1">
        <f t="shared" si="1"/>
        <v>2.5653825E-5</v>
      </c>
      <c r="Y43" s="1">
        <f t="shared" si="1"/>
        <v>1.0273230000000001E-5</v>
      </c>
      <c r="Z43">
        <f t="shared" si="1"/>
        <v>3.0229814999999998E-3</v>
      </c>
      <c r="AA43">
        <f t="shared" si="1"/>
        <v>4.3174954E-4</v>
      </c>
      <c r="AB43" s="143">
        <f t="shared" si="1"/>
        <v>2.1587477000000002E-3</v>
      </c>
      <c r="AC43" s="148">
        <v>1.4391651E-2</v>
      </c>
      <c r="AD43">
        <v>1.1759237999999999E-4</v>
      </c>
      <c r="AE43">
        <f t="shared" si="4"/>
        <v>2.3599014000000001E-2</v>
      </c>
      <c r="AF43">
        <f t="shared" si="4"/>
        <v>6.1702843E-2</v>
      </c>
      <c r="AG43" s="133">
        <f t="shared" si="10"/>
        <v>0.15914874937500001</v>
      </c>
      <c r="AH43" s="12"/>
      <c r="AI43" s="9"/>
    </row>
    <row r="48" spans="2:37" x14ac:dyDescent="0.35">
      <c r="H48" s="159"/>
      <c r="I48" s="160" t="s">
        <v>75</v>
      </c>
      <c r="Z48" s="159"/>
      <c r="AA48" s="160" t="str">
        <f t="shared" si="1"/>
        <v>Scenario SB-1A</v>
      </c>
    </row>
    <row r="49" spans="2:35" x14ac:dyDescent="0.35">
      <c r="B49" t="s">
        <v>2</v>
      </c>
      <c r="C49" t="s">
        <v>62</v>
      </c>
      <c r="H49" s="16" t="s">
        <v>76</v>
      </c>
      <c r="I49" s="161" t="s">
        <v>0</v>
      </c>
      <c r="T49" t="str">
        <f t="shared" si="1"/>
        <v xml:space="preserve">Calculation: </v>
      </c>
      <c r="U49" t="str">
        <f t="shared" si="1"/>
        <v>Analizza</v>
      </c>
      <c r="Z49" s="16" t="str">
        <f t="shared" si="1"/>
        <v>Trasporto</v>
      </c>
      <c r="AA49" s="161" t="str">
        <f t="shared" si="1"/>
        <v>RIF</v>
      </c>
    </row>
    <row r="50" spans="2:35" x14ac:dyDescent="0.35">
      <c r="B50" t="s">
        <v>3</v>
      </c>
      <c r="C50" t="s">
        <v>4</v>
      </c>
      <c r="H50" s="16" t="s">
        <v>89</v>
      </c>
      <c r="I50" s="21">
        <v>60</v>
      </c>
      <c r="T50" t="str">
        <f t="shared" si="1"/>
        <v xml:space="preserve">Results: </v>
      </c>
      <c r="U50" t="str">
        <f t="shared" si="1"/>
        <v>Valutazione dell'impatto</v>
      </c>
      <c r="Z50" s="16" t="str">
        <f t="shared" si="1"/>
        <v>Cemento</v>
      </c>
      <c r="AA50" s="21">
        <f t="shared" si="1"/>
        <v>60</v>
      </c>
    </row>
    <row r="51" spans="2:35" x14ac:dyDescent="0.35">
      <c r="B51" t="s">
        <v>63</v>
      </c>
      <c r="C51" t="s">
        <v>77</v>
      </c>
      <c r="H51" s="16" t="s">
        <v>90</v>
      </c>
      <c r="I51" s="49">
        <v>200</v>
      </c>
      <c r="T51" t="str">
        <f t="shared" si="1"/>
        <v xml:space="preserve">Product: </v>
      </c>
      <c r="U51" t="str">
        <f t="shared" si="1"/>
        <v xml:space="preserve">1 l 0. RIF - Mortar {Europe without Switzerland}| production | APOS, U - A1-A5 (del progetto </v>
      </c>
      <c r="Z51" s="16" t="str">
        <f t="shared" si="1"/>
        <v>Sabbia</v>
      </c>
      <c r="AA51" s="49">
        <f t="shared" si="1"/>
        <v>200</v>
      </c>
    </row>
    <row r="52" spans="2:35" x14ac:dyDescent="0.35">
      <c r="B52" t="s">
        <v>5</v>
      </c>
      <c r="C52" t="s">
        <v>106</v>
      </c>
      <c r="H52" s="16"/>
      <c r="I52" s="22" t="s">
        <v>74</v>
      </c>
      <c r="T52" t="str">
        <f t="shared" si="1"/>
        <v xml:space="preserve">Metodo: </v>
      </c>
      <c r="U52" t="str">
        <f t="shared" si="1"/>
        <v>Cumulative Energy Demand V1.11 / Cumulative energy demand</v>
      </c>
      <c r="Z52" s="16">
        <f t="shared" si="1"/>
        <v>0</v>
      </c>
      <c r="AA52" s="22" t="str">
        <f t="shared" si="1"/>
        <v>-</v>
      </c>
    </row>
    <row r="53" spans="2:35" x14ac:dyDescent="0.35">
      <c r="B53" t="s">
        <v>7</v>
      </c>
      <c r="C53" t="s">
        <v>8</v>
      </c>
      <c r="H53" s="16"/>
      <c r="I53" s="23" t="s">
        <v>74</v>
      </c>
      <c r="T53" t="str">
        <f t="shared" si="1"/>
        <v xml:space="preserve">Indicatore: </v>
      </c>
      <c r="U53" t="str">
        <f t="shared" si="1"/>
        <v>Caratterizzazione</v>
      </c>
      <c r="Z53" s="16">
        <f t="shared" si="1"/>
        <v>0</v>
      </c>
      <c r="AA53" s="23" t="str">
        <f t="shared" si="1"/>
        <v>-</v>
      </c>
    </row>
    <row r="54" spans="2:35" x14ac:dyDescent="0.35">
      <c r="B54" t="s">
        <v>9</v>
      </c>
      <c r="C54" t="s">
        <v>10</v>
      </c>
      <c r="H54" s="16" t="s">
        <v>91</v>
      </c>
      <c r="I54" s="36">
        <v>50</v>
      </c>
      <c r="T54" t="str">
        <f t="shared" si="1"/>
        <v xml:space="preserve">Skip categories: </v>
      </c>
      <c r="U54" t="str">
        <f t="shared" si="1"/>
        <v>Mai</v>
      </c>
      <c r="Z54" s="16" t="str">
        <f t="shared" si="1"/>
        <v>Fabbrica-cantiere</v>
      </c>
      <c r="AA54" s="36">
        <v>500</v>
      </c>
    </row>
    <row r="55" spans="2:35" x14ac:dyDescent="0.35">
      <c r="B55" t="s">
        <v>11</v>
      </c>
      <c r="C55" t="s">
        <v>12</v>
      </c>
      <c r="H55" s="159"/>
      <c r="I55" s="24" t="s">
        <v>74</v>
      </c>
      <c r="T55" t="str">
        <f t="shared" si="1"/>
        <v xml:space="preserve">Esclude processi di infrastrutture: </v>
      </c>
      <c r="U55" t="str">
        <f t="shared" si="1"/>
        <v>No</v>
      </c>
      <c r="Z55" s="159">
        <f t="shared" si="1"/>
        <v>0</v>
      </c>
      <c r="AA55" s="24" t="str">
        <f t="shared" si="1"/>
        <v>-</v>
      </c>
    </row>
    <row r="56" spans="2:35" x14ac:dyDescent="0.35">
      <c r="B56" t="s">
        <v>13</v>
      </c>
      <c r="C56" t="s">
        <v>12</v>
      </c>
      <c r="T56" t="str">
        <f t="shared" si="1"/>
        <v xml:space="preserve">Esclude le emissioni di lungo termine: </v>
      </c>
      <c r="U56" t="str">
        <f t="shared" si="1"/>
        <v>No</v>
      </c>
    </row>
    <row r="57" spans="2:35" x14ac:dyDescent="0.35">
      <c r="B57" t="s">
        <v>14</v>
      </c>
      <c r="C57" t="s">
        <v>15</v>
      </c>
      <c r="T57" t="str">
        <f t="shared" si="1"/>
        <v xml:space="preserve">Sorted on item: </v>
      </c>
      <c r="U57" t="str">
        <f t="shared" si="1"/>
        <v>Categoria d'impatto</v>
      </c>
    </row>
    <row r="58" spans="2:35" x14ac:dyDescent="0.35">
      <c r="B58" t="s">
        <v>16</v>
      </c>
      <c r="C58" t="s">
        <v>17</v>
      </c>
      <c r="T58" t="str">
        <f t="shared" si="1"/>
        <v xml:space="preserve">Sort order: </v>
      </c>
      <c r="U58" t="str">
        <f t="shared" si="1"/>
        <v>Ascendente</v>
      </c>
    </row>
    <row r="60" spans="2:35" ht="87" x14ac:dyDescent="0.35">
      <c r="B60" s="2" t="s">
        <v>15</v>
      </c>
      <c r="C60" s="2" t="s">
        <v>18</v>
      </c>
      <c r="D60" s="2" t="s">
        <v>65</v>
      </c>
      <c r="E60" s="2" t="s">
        <v>79</v>
      </c>
      <c r="F60" s="2" t="s">
        <v>67</v>
      </c>
      <c r="G60" s="2" t="s">
        <v>68</v>
      </c>
      <c r="H60" s="2" t="s">
        <v>69</v>
      </c>
      <c r="I60" s="2" t="s">
        <v>80</v>
      </c>
      <c r="J60" s="140" t="s">
        <v>87</v>
      </c>
      <c r="K60" s="135" t="s">
        <v>81</v>
      </c>
      <c r="L60" s="2" t="s">
        <v>82</v>
      </c>
      <c r="M60" s="2" t="s">
        <v>70</v>
      </c>
      <c r="N60" s="124" t="s">
        <v>83</v>
      </c>
      <c r="O60" s="124" t="s">
        <v>64</v>
      </c>
      <c r="T60" s="2" t="str">
        <f t="shared" si="1"/>
        <v>Categoria d'impatto</v>
      </c>
      <c r="U60" s="2" t="str">
        <f t="shared" si="1"/>
        <v>Unità</v>
      </c>
      <c r="V60" s="2" t="str">
        <f t="shared" si="1"/>
        <v>Cement, limestone 6-20% {RoW}| cement production, limestone 6-20% | Cut-off, U</v>
      </c>
      <c r="W60" s="2" t="str">
        <f t="shared" si="1"/>
        <v>Sand 0/2 mm, wet and dry quarry, production mix, at plant, undried RER S -</v>
      </c>
      <c r="X60" s="2" t="str">
        <f t="shared" si="1"/>
        <v>Conveyor belt {GLO}| market for | APOS, U</v>
      </c>
      <c r="Y60" s="2" t="str">
        <f t="shared" si="1"/>
        <v>Industrial machine, heavy, unspecified {RoW}| market for industrial machine, heavy, unspecified | APOS, U</v>
      </c>
      <c r="Z60" s="2" t="str">
        <f t="shared" si="1"/>
        <v>Packing, cement {RoW}| processing | APOS, U</v>
      </c>
      <c r="AA60" s="2" t="str">
        <f t="shared" si="1"/>
        <v>T. Cemento_ Transport, freight, lorry, unspecified {RER}| market for transport, freight, lorry, unspecified | APOS, U</v>
      </c>
      <c r="AB60" s="140" t="str">
        <f t="shared" si="1"/>
        <v>T. Sabbia_ Transport, freight, lorry, unspecified {RER}| market for transport, freight, lorry, unspecified | APOS, U</v>
      </c>
      <c r="AC60" s="135" t="str">
        <f t="shared" si="1"/>
        <v>A4_ Transport, freight, lorry, unspecified {RER}| market for transport, freight, lorry, unspecified | APOS, U</v>
      </c>
      <c r="AD60" s="2" t="str">
        <f t="shared" si="1"/>
        <v>A5 - Tap water {Europe without Switzerland}| market for | APOS, U</v>
      </c>
      <c r="AE60" s="2" t="str">
        <f t="shared" si="4"/>
        <v>Electricity, medium voltage {IT}| market for | APOS, U</v>
      </c>
      <c r="AF60" s="124" t="str">
        <f t="shared" si="4"/>
        <v>A5 - Electricity grid mix, AC, consumption mix, at consumer, 230V IT S</v>
      </c>
      <c r="AG60" s="124" t="str">
        <f t="shared" si="4"/>
        <v>Totale</v>
      </c>
      <c r="AH60">
        <f t="shared" si="4"/>
        <v>0</v>
      </c>
      <c r="AI60">
        <f t="shared" si="4"/>
        <v>0</v>
      </c>
    </row>
    <row r="61" spans="2:35" x14ac:dyDescent="0.35">
      <c r="B61" t="s">
        <v>107</v>
      </c>
      <c r="C61" t="s">
        <v>47</v>
      </c>
      <c r="D61">
        <v>1.5839729</v>
      </c>
      <c r="E61">
        <v>4.2004234000000001E-2</v>
      </c>
      <c r="F61">
        <v>4.0112874000000002E-4</v>
      </c>
      <c r="G61">
        <v>1.5309977000000001E-4</v>
      </c>
      <c r="H61">
        <v>8.2706428999999998E-2</v>
      </c>
      <c r="I61">
        <v>5.6657882E-2</v>
      </c>
      <c r="J61" s="143">
        <v>0.56657882000000004</v>
      </c>
      <c r="K61" s="138">
        <v>0.18885961000000001</v>
      </c>
      <c r="L61">
        <v>1.2121961000000001E-3</v>
      </c>
      <c r="M61">
        <v>0.17464755000000001</v>
      </c>
      <c r="N61">
        <v>0.59026292000000002</v>
      </c>
      <c r="O61" s="128">
        <f t="shared" ref="O61:O66" si="11">SUM(D61:N61)</f>
        <v>3.2874567696100003</v>
      </c>
      <c r="P61" s="129">
        <f>SUM(O61:O63)</f>
        <v>3.4744809410414805</v>
      </c>
      <c r="Q61" s="130" t="s">
        <v>113</v>
      </c>
      <c r="T61" t="str">
        <f t="shared" si="1"/>
        <v>Non renewable, fossil</v>
      </c>
      <c r="U61" t="str">
        <f t="shared" si="1"/>
        <v>MJ</v>
      </c>
      <c r="V61">
        <f t="shared" si="1"/>
        <v>1.5839729</v>
      </c>
      <c r="W61">
        <f t="shared" si="1"/>
        <v>4.2004234000000001E-2</v>
      </c>
      <c r="X61">
        <f t="shared" si="1"/>
        <v>4.0112874000000002E-4</v>
      </c>
      <c r="Y61">
        <f t="shared" si="1"/>
        <v>1.5309977000000001E-4</v>
      </c>
      <c r="Z61">
        <f t="shared" si="1"/>
        <v>8.2706428999999998E-2</v>
      </c>
      <c r="AA61">
        <f t="shared" si="1"/>
        <v>5.6657882E-2</v>
      </c>
      <c r="AB61" s="143">
        <f t="shared" si="1"/>
        <v>0.56657882000000004</v>
      </c>
      <c r="AC61" s="145">
        <v>1.8885961</v>
      </c>
      <c r="AD61">
        <v>1.2121961000000001E-3</v>
      </c>
      <c r="AE61">
        <f t="shared" si="4"/>
        <v>0.17464755000000001</v>
      </c>
      <c r="AF61">
        <f t="shared" si="4"/>
        <v>0.59026292000000002</v>
      </c>
      <c r="AG61" s="128">
        <f t="shared" ref="AG61:AG66" si="12">SUM(V61:AF61)</f>
        <v>4.9871932596100006</v>
      </c>
      <c r="AH61" s="129">
        <f>SUM(AG61:AG63)</f>
        <v>5.2098190646939804</v>
      </c>
      <c r="AI61" s="130" t="s">
        <v>113</v>
      </c>
    </row>
    <row r="62" spans="2:35" x14ac:dyDescent="0.35">
      <c r="B62" t="s">
        <v>108</v>
      </c>
      <c r="C62" t="s">
        <v>47</v>
      </c>
      <c r="D62">
        <v>6.1838178000000001E-2</v>
      </c>
      <c r="E62">
        <v>1.8037277000000001E-2</v>
      </c>
      <c r="F62" s="1">
        <v>3.3708309000000002E-5</v>
      </c>
      <c r="G62" s="1">
        <v>1.6260898E-5</v>
      </c>
      <c r="H62">
        <v>8.8877583999999992E-3</v>
      </c>
      <c r="I62">
        <v>1.1852532999999999E-3</v>
      </c>
      <c r="J62" s="143">
        <v>1.1852533E-2</v>
      </c>
      <c r="K62" s="138">
        <v>3.9508442000000003E-3</v>
      </c>
      <c r="L62">
        <v>6.1831208999999995E-4</v>
      </c>
      <c r="M62">
        <v>2.6862614E-2</v>
      </c>
      <c r="N62">
        <v>5.3627397E-2</v>
      </c>
      <c r="O62" s="128">
        <f t="shared" si="11"/>
        <v>0.18691013619699998</v>
      </c>
      <c r="P62" s="131"/>
      <c r="Q62" s="132"/>
      <c r="T62" t="str">
        <f t="shared" si="1"/>
        <v>Non-renewable, nuclear</v>
      </c>
      <c r="U62" t="str">
        <f t="shared" si="1"/>
        <v>MJ</v>
      </c>
      <c r="V62">
        <f t="shared" si="1"/>
        <v>6.1838178000000001E-2</v>
      </c>
      <c r="W62">
        <f t="shared" si="1"/>
        <v>1.8037277000000001E-2</v>
      </c>
      <c r="X62" s="1">
        <f t="shared" si="1"/>
        <v>3.3708309000000002E-5</v>
      </c>
      <c r="Y62" s="1">
        <f t="shared" si="1"/>
        <v>1.6260898E-5</v>
      </c>
      <c r="Z62">
        <f t="shared" si="1"/>
        <v>8.8877583999999992E-3</v>
      </c>
      <c r="AA62">
        <f t="shared" si="1"/>
        <v>1.1852532999999999E-3</v>
      </c>
      <c r="AB62" s="143">
        <f t="shared" si="1"/>
        <v>1.1852533E-2</v>
      </c>
      <c r="AC62" s="146">
        <v>3.9508441999999998E-2</v>
      </c>
      <c r="AD62">
        <v>6.1831208999999995E-4</v>
      </c>
      <c r="AE62">
        <f t="shared" si="4"/>
        <v>2.6862614E-2</v>
      </c>
      <c r="AF62">
        <f t="shared" si="4"/>
        <v>5.3627397E-2</v>
      </c>
      <c r="AG62" s="128">
        <f t="shared" si="12"/>
        <v>0.22246773399699998</v>
      </c>
      <c r="AH62" s="131"/>
      <c r="AI62" s="132"/>
    </row>
    <row r="63" spans="2:35" x14ac:dyDescent="0.35">
      <c r="B63" t="s">
        <v>109</v>
      </c>
      <c r="C63" t="s">
        <v>47</v>
      </c>
      <c r="D63" s="1">
        <v>2.5978636000000001E-5</v>
      </c>
      <c r="E63">
        <v>0</v>
      </c>
      <c r="F63" s="1">
        <v>1.3002516E-7</v>
      </c>
      <c r="G63" s="1">
        <v>5.7966917000000002E-8</v>
      </c>
      <c r="H63" s="1">
        <v>3.9454437999999997E-5</v>
      </c>
      <c r="I63" s="1">
        <v>1.4678618000000001E-6</v>
      </c>
      <c r="J63" s="144">
        <v>1.4678618E-5</v>
      </c>
      <c r="K63" s="139">
        <v>4.8928725E-6</v>
      </c>
      <c r="L63" s="1">
        <v>9.1623103000000002E-8</v>
      </c>
      <c r="M63" s="1">
        <v>2.7283193000000001E-5</v>
      </c>
      <c r="N63">
        <v>0</v>
      </c>
      <c r="O63" s="128">
        <f t="shared" si="11"/>
        <v>1.1403523448000001E-4</v>
      </c>
      <c r="P63" s="131"/>
      <c r="Q63" s="132"/>
      <c r="T63" t="str">
        <f t="shared" si="1"/>
        <v>Non-renewable, biomass</v>
      </c>
      <c r="U63" t="str">
        <f t="shared" si="1"/>
        <v>MJ</v>
      </c>
      <c r="V63" s="1">
        <f t="shared" si="1"/>
        <v>2.5978636000000001E-5</v>
      </c>
      <c r="W63">
        <f t="shared" si="1"/>
        <v>0</v>
      </c>
      <c r="X63" s="1">
        <f t="shared" si="1"/>
        <v>1.3002516E-7</v>
      </c>
      <c r="Y63" s="1">
        <f t="shared" si="1"/>
        <v>5.7966917000000002E-8</v>
      </c>
      <c r="Z63" s="1">
        <f t="shared" si="1"/>
        <v>3.9454437999999997E-5</v>
      </c>
      <c r="AA63" s="1">
        <f t="shared" si="1"/>
        <v>1.4678618000000001E-6</v>
      </c>
      <c r="AB63" s="144">
        <f t="shared" si="1"/>
        <v>1.4678618E-5</v>
      </c>
      <c r="AC63" s="147">
        <v>4.8928725E-5</v>
      </c>
      <c r="AD63" s="1">
        <v>9.1623103000000002E-8</v>
      </c>
      <c r="AE63" s="1">
        <f t="shared" si="4"/>
        <v>2.7283193000000001E-5</v>
      </c>
      <c r="AF63">
        <f t="shared" si="4"/>
        <v>0</v>
      </c>
      <c r="AG63" s="128">
        <f t="shared" si="12"/>
        <v>1.5807108698E-4</v>
      </c>
      <c r="AH63" s="131"/>
      <c r="AI63" s="132"/>
    </row>
    <row r="64" spans="2:35" x14ac:dyDescent="0.35">
      <c r="B64" t="s">
        <v>110</v>
      </c>
      <c r="C64" t="s">
        <v>47</v>
      </c>
      <c r="D64">
        <v>3.0715550000000001E-2</v>
      </c>
      <c r="E64" s="1">
        <v>2.2170926999999999E-7</v>
      </c>
      <c r="F64" s="1">
        <v>9.5481612999999993E-6</v>
      </c>
      <c r="G64" s="1">
        <v>5.1551457000000002E-6</v>
      </c>
      <c r="H64">
        <v>0.21682095000000001</v>
      </c>
      <c r="I64">
        <v>2.8191944000000003E-4</v>
      </c>
      <c r="J64" s="143">
        <v>2.8191943999999998E-3</v>
      </c>
      <c r="K64" s="138">
        <v>9.3973145000000001E-4</v>
      </c>
      <c r="L64" s="1">
        <v>6.5660126000000003E-5</v>
      </c>
      <c r="M64">
        <v>1.0692617999999999E-2</v>
      </c>
      <c r="N64">
        <v>0</v>
      </c>
      <c r="O64" s="128">
        <f t="shared" si="11"/>
        <v>0.26235054843226996</v>
      </c>
      <c r="P64" s="131">
        <f>SUM(O64:O66)</f>
        <v>0.45486108875746994</v>
      </c>
      <c r="Q64" s="132" t="s">
        <v>114</v>
      </c>
      <c r="T64" t="str">
        <f t="shared" si="1"/>
        <v>Renewable, biomass</v>
      </c>
      <c r="U64" t="str">
        <f t="shared" si="1"/>
        <v>MJ</v>
      </c>
      <c r="V64">
        <f t="shared" si="1"/>
        <v>3.0715550000000001E-2</v>
      </c>
      <c r="W64" s="1">
        <f t="shared" si="1"/>
        <v>2.2170926999999999E-7</v>
      </c>
      <c r="X64" s="1">
        <f t="shared" si="1"/>
        <v>9.5481612999999993E-6</v>
      </c>
      <c r="Y64" s="1">
        <f t="shared" si="1"/>
        <v>5.1551457000000002E-6</v>
      </c>
      <c r="Z64">
        <f t="shared" si="1"/>
        <v>0.21682095000000001</v>
      </c>
      <c r="AA64">
        <f t="shared" si="1"/>
        <v>2.8191944000000003E-4</v>
      </c>
      <c r="AB64" s="143">
        <f t="shared" si="1"/>
        <v>2.8191943999999998E-3</v>
      </c>
      <c r="AC64" s="145">
        <v>9.3973145000000001E-3</v>
      </c>
      <c r="AD64" s="1">
        <v>6.5660126000000003E-5</v>
      </c>
      <c r="AE64">
        <f t="shared" si="4"/>
        <v>1.0692617999999999E-2</v>
      </c>
      <c r="AF64">
        <f t="shared" si="4"/>
        <v>0</v>
      </c>
      <c r="AG64" s="128">
        <f t="shared" si="12"/>
        <v>0.27080813148226995</v>
      </c>
      <c r="AH64" s="131">
        <f>SUM(AG64:AG66)</f>
        <v>0.47982045376746996</v>
      </c>
      <c r="AI64" s="132" t="s">
        <v>114</v>
      </c>
    </row>
    <row r="65" spans="2:35" x14ac:dyDescent="0.35">
      <c r="B65" t="s">
        <v>111</v>
      </c>
      <c r="C65" t="s">
        <v>47</v>
      </c>
      <c r="D65">
        <v>9.3997908999999998E-3</v>
      </c>
      <c r="E65" s="1">
        <v>8.8282968000000001E-5</v>
      </c>
      <c r="F65" s="1">
        <v>3.7576910999999999E-6</v>
      </c>
      <c r="G65" s="1">
        <v>1.3537980999999999E-6</v>
      </c>
      <c r="H65">
        <v>9.3608912000000004E-4</v>
      </c>
      <c r="I65">
        <v>1.1830987E-4</v>
      </c>
      <c r="J65" s="143">
        <v>1.1830987000000001E-3</v>
      </c>
      <c r="K65" s="138">
        <v>3.9436624000000002E-4</v>
      </c>
      <c r="L65" s="1">
        <v>6.2769863000000002E-5</v>
      </c>
      <c r="M65">
        <v>1.1904501E-2</v>
      </c>
      <c r="N65">
        <v>2.0063208999999999E-2</v>
      </c>
      <c r="O65" s="128">
        <f t="shared" si="11"/>
        <v>4.4155529150199997E-2</v>
      </c>
      <c r="P65" s="29"/>
      <c r="Q65" s="8"/>
      <c r="T65" t="str">
        <f t="shared" si="1"/>
        <v>Renewable, wind, solar, geothe</v>
      </c>
      <c r="U65" t="str">
        <f t="shared" si="1"/>
        <v>MJ</v>
      </c>
      <c r="V65">
        <f t="shared" si="1"/>
        <v>9.3997908999999998E-3</v>
      </c>
      <c r="W65" s="1">
        <f t="shared" si="1"/>
        <v>8.8282968000000001E-5</v>
      </c>
      <c r="X65" s="1">
        <f t="shared" si="1"/>
        <v>3.7576910999999999E-6</v>
      </c>
      <c r="Y65" s="1">
        <f t="shared" si="1"/>
        <v>1.3537980999999999E-6</v>
      </c>
      <c r="Z65">
        <f t="shared" si="1"/>
        <v>9.3608912000000004E-4</v>
      </c>
      <c r="AA65">
        <f t="shared" si="1"/>
        <v>1.1830987E-4</v>
      </c>
      <c r="AB65" s="143">
        <f t="shared" si="1"/>
        <v>1.1830987000000001E-3</v>
      </c>
      <c r="AC65" s="146">
        <v>3.9436623000000002E-3</v>
      </c>
      <c r="AD65" s="1">
        <v>6.2769863000000002E-5</v>
      </c>
      <c r="AE65">
        <f t="shared" si="4"/>
        <v>1.1904501E-2</v>
      </c>
      <c r="AF65">
        <f t="shared" si="4"/>
        <v>2.0063208999999999E-2</v>
      </c>
      <c r="AG65" s="128">
        <f t="shared" si="12"/>
        <v>4.7704825210199996E-2</v>
      </c>
      <c r="AH65" s="29"/>
      <c r="AI65" s="8"/>
    </row>
    <row r="66" spans="2:35" x14ac:dyDescent="0.35">
      <c r="B66" t="s">
        <v>112</v>
      </c>
      <c r="C66" t="s">
        <v>47</v>
      </c>
      <c r="D66">
        <v>5.1477820000000001E-2</v>
      </c>
      <c r="E66">
        <v>2.2104232000000001E-3</v>
      </c>
      <c r="F66" s="1">
        <v>2.5653825E-5</v>
      </c>
      <c r="G66" s="1">
        <v>1.0273230000000001E-5</v>
      </c>
      <c r="H66">
        <v>3.0229814999999998E-3</v>
      </c>
      <c r="I66">
        <v>4.3174954E-4</v>
      </c>
      <c r="J66" s="143">
        <v>4.3174954000000003E-3</v>
      </c>
      <c r="K66" s="138">
        <v>1.4391651000000001E-3</v>
      </c>
      <c r="L66">
        <v>1.1759237999999999E-4</v>
      </c>
      <c r="M66">
        <v>2.3599014000000001E-2</v>
      </c>
      <c r="N66">
        <v>6.1702843E-2</v>
      </c>
      <c r="O66" s="133">
        <f t="shared" si="11"/>
        <v>0.148355011175</v>
      </c>
      <c r="P66" s="12"/>
      <c r="Q66" s="9"/>
      <c r="T66" t="str">
        <f t="shared" si="1"/>
        <v>Renewable, water</v>
      </c>
      <c r="U66" t="str">
        <f t="shared" si="1"/>
        <v>MJ</v>
      </c>
      <c r="V66">
        <f t="shared" si="1"/>
        <v>5.1477820000000001E-2</v>
      </c>
      <c r="W66">
        <f t="shared" si="1"/>
        <v>2.2104232000000001E-3</v>
      </c>
      <c r="X66" s="1">
        <f t="shared" si="1"/>
        <v>2.5653825E-5</v>
      </c>
      <c r="Y66" s="1">
        <f t="shared" si="1"/>
        <v>1.0273230000000001E-5</v>
      </c>
      <c r="Z66">
        <f t="shared" si="1"/>
        <v>3.0229814999999998E-3</v>
      </c>
      <c r="AA66">
        <f t="shared" si="1"/>
        <v>4.3174954E-4</v>
      </c>
      <c r="AB66" s="143">
        <f t="shared" si="1"/>
        <v>4.3174954000000003E-3</v>
      </c>
      <c r="AC66" s="148">
        <v>1.4391651E-2</v>
      </c>
      <c r="AD66">
        <v>1.1759237999999999E-4</v>
      </c>
      <c r="AE66">
        <f t="shared" si="4"/>
        <v>2.3599014000000001E-2</v>
      </c>
      <c r="AF66">
        <f t="shared" si="4"/>
        <v>6.1702843E-2</v>
      </c>
      <c r="AG66" s="133">
        <f t="shared" si="12"/>
        <v>0.161307497075</v>
      </c>
      <c r="AH66" s="12"/>
      <c r="AI66" s="9"/>
    </row>
    <row r="67" spans="2:35" x14ac:dyDescent="0.35">
      <c r="B67" s="2"/>
      <c r="C67" s="2"/>
      <c r="D67" s="2"/>
      <c r="E67" s="2"/>
      <c r="F67" s="2"/>
      <c r="G67" s="2"/>
      <c r="H67" s="2"/>
      <c r="I67" s="2"/>
      <c r="J67" s="140"/>
      <c r="K67" s="135"/>
      <c r="L67" s="2"/>
      <c r="M67" s="2"/>
      <c r="N67" s="124"/>
      <c r="O67" s="124"/>
      <c r="T67" s="2"/>
      <c r="U67" s="2"/>
      <c r="V67" s="2"/>
      <c r="W67" s="2"/>
      <c r="X67" s="2"/>
      <c r="Y67" s="2"/>
      <c r="Z67" s="2"/>
      <c r="AA67" s="2"/>
      <c r="AB67" s="140"/>
      <c r="AC67" s="135"/>
      <c r="AD67" s="2"/>
      <c r="AE67" s="2"/>
      <c r="AF67" s="124"/>
      <c r="AG67" s="124"/>
    </row>
    <row r="70" spans="2:35" x14ac:dyDescent="0.35">
      <c r="B70" t="s">
        <v>2</v>
      </c>
      <c r="C70" t="s">
        <v>62</v>
      </c>
      <c r="T70" t="str">
        <f t="shared" si="1"/>
        <v xml:space="preserve">Calculation: </v>
      </c>
      <c r="U70" t="str">
        <f t="shared" si="1"/>
        <v>Analizza</v>
      </c>
      <c r="Z70">
        <f t="shared" si="1"/>
        <v>0</v>
      </c>
      <c r="AA70">
        <f t="shared" si="1"/>
        <v>0</v>
      </c>
    </row>
    <row r="71" spans="2:35" x14ac:dyDescent="0.35">
      <c r="B71" t="s">
        <v>3</v>
      </c>
      <c r="C71" t="s">
        <v>4</v>
      </c>
      <c r="H71" s="159"/>
      <c r="I71" s="160" t="s">
        <v>75</v>
      </c>
      <c r="T71" t="str">
        <f t="shared" ref="T71:Y130" si="13">B71</f>
        <v xml:space="preserve">Results: </v>
      </c>
      <c r="U71" t="str">
        <f t="shared" si="13"/>
        <v>Valutazione dell'impatto</v>
      </c>
      <c r="Z71" s="159">
        <f t="shared" ref="Z71:AI130" si="14">H71</f>
        <v>0</v>
      </c>
      <c r="AA71" s="160" t="str">
        <f t="shared" si="14"/>
        <v>Scenario SB-1A</v>
      </c>
    </row>
    <row r="72" spans="2:35" x14ac:dyDescent="0.35">
      <c r="B72" t="s">
        <v>63</v>
      </c>
      <c r="C72" t="s">
        <v>77</v>
      </c>
      <c r="H72" s="16" t="s">
        <v>76</v>
      </c>
      <c r="I72" s="161" t="s">
        <v>0</v>
      </c>
      <c r="T72" t="str">
        <f t="shared" si="13"/>
        <v xml:space="preserve">Product: </v>
      </c>
      <c r="U72" t="str">
        <f t="shared" si="13"/>
        <v xml:space="preserve">1 l 0. RIF - Mortar {Europe without Switzerland}| production | APOS, U - A1-A5 (del progetto </v>
      </c>
      <c r="Z72" s="16" t="str">
        <f t="shared" si="14"/>
        <v>Trasporto</v>
      </c>
      <c r="AA72" s="161" t="str">
        <f t="shared" si="14"/>
        <v>RIF</v>
      </c>
    </row>
    <row r="73" spans="2:35" x14ac:dyDescent="0.35">
      <c r="B73" t="s">
        <v>5</v>
      </c>
      <c r="C73" t="s">
        <v>106</v>
      </c>
      <c r="H73" s="16" t="s">
        <v>89</v>
      </c>
      <c r="I73" s="21">
        <v>60</v>
      </c>
      <c r="T73" t="str">
        <f t="shared" si="13"/>
        <v xml:space="preserve">Metodo: </v>
      </c>
      <c r="U73" t="str">
        <f t="shared" si="13"/>
        <v>Cumulative Energy Demand V1.11 / Cumulative energy demand</v>
      </c>
      <c r="Z73" s="16" t="str">
        <f t="shared" si="14"/>
        <v>Cemento</v>
      </c>
      <c r="AA73" s="21">
        <f t="shared" si="14"/>
        <v>60</v>
      </c>
    </row>
    <row r="74" spans="2:35" x14ac:dyDescent="0.35">
      <c r="B74" t="s">
        <v>7</v>
      </c>
      <c r="C74" t="s">
        <v>8</v>
      </c>
      <c r="H74" s="16" t="s">
        <v>90</v>
      </c>
      <c r="I74" s="49">
        <v>300</v>
      </c>
      <c r="T74" t="str">
        <f t="shared" si="13"/>
        <v xml:space="preserve">Indicatore: </v>
      </c>
      <c r="U74" t="str">
        <f t="shared" si="13"/>
        <v>Caratterizzazione</v>
      </c>
      <c r="Z74" s="16" t="str">
        <f t="shared" si="14"/>
        <v>Sabbia</v>
      </c>
      <c r="AA74" s="49">
        <f t="shared" si="14"/>
        <v>300</v>
      </c>
    </row>
    <row r="75" spans="2:35" x14ac:dyDescent="0.35">
      <c r="B75" t="s">
        <v>9</v>
      </c>
      <c r="C75" t="s">
        <v>10</v>
      </c>
      <c r="H75" s="16"/>
      <c r="I75" s="22" t="s">
        <v>74</v>
      </c>
      <c r="T75" t="str">
        <f t="shared" si="13"/>
        <v xml:space="preserve">Skip categories: </v>
      </c>
      <c r="U75" t="str">
        <f t="shared" si="13"/>
        <v>Mai</v>
      </c>
      <c r="Z75" s="16">
        <f t="shared" si="14"/>
        <v>0</v>
      </c>
      <c r="AA75" s="22" t="str">
        <f t="shared" si="14"/>
        <v>-</v>
      </c>
    </row>
    <row r="76" spans="2:35" x14ac:dyDescent="0.35">
      <c r="B76" t="s">
        <v>11</v>
      </c>
      <c r="C76" t="s">
        <v>12</v>
      </c>
      <c r="H76" s="16"/>
      <c r="I76" s="23" t="s">
        <v>74</v>
      </c>
      <c r="T76" t="str">
        <f t="shared" si="13"/>
        <v xml:space="preserve">Esclude processi di infrastrutture: </v>
      </c>
      <c r="U76" t="str">
        <f t="shared" si="13"/>
        <v>No</v>
      </c>
      <c r="Z76" s="16">
        <f t="shared" si="14"/>
        <v>0</v>
      </c>
      <c r="AA76" s="23" t="str">
        <f t="shared" si="14"/>
        <v>-</v>
      </c>
    </row>
    <row r="77" spans="2:35" x14ac:dyDescent="0.35">
      <c r="B77" t="s">
        <v>13</v>
      </c>
      <c r="C77" t="s">
        <v>12</v>
      </c>
      <c r="H77" s="16" t="s">
        <v>91</v>
      </c>
      <c r="I77" s="36">
        <v>50</v>
      </c>
      <c r="T77" t="str">
        <f t="shared" si="13"/>
        <v xml:space="preserve">Esclude le emissioni di lungo termine: </v>
      </c>
      <c r="U77" t="str">
        <f t="shared" si="13"/>
        <v>No</v>
      </c>
      <c r="Z77" s="16" t="str">
        <f t="shared" si="14"/>
        <v>Fabbrica-cantiere</v>
      </c>
      <c r="AA77" s="36">
        <v>500</v>
      </c>
    </row>
    <row r="78" spans="2:35" x14ac:dyDescent="0.35">
      <c r="B78" t="s">
        <v>14</v>
      </c>
      <c r="C78" t="s">
        <v>15</v>
      </c>
      <c r="H78" s="159"/>
      <c r="I78" s="24" t="s">
        <v>74</v>
      </c>
      <c r="T78" t="str">
        <f t="shared" si="13"/>
        <v xml:space="preserve">Sorted on item: </v>
      </c>
      <c r="U78" t="str">
        <f t="shared" si="13"/>
        <v>Categoria d'impatto</v>
      </c>
      <c r="Z78" s="159">
        <f t="shared" si="14"/>
        <v>0</v>
      </c>
      <c r="AA78" s="24" t="str">
        <f t="shared" si="14"/>
        <v>-</v>
      </c>
    </row>
    <row r="79" spans="2:35" x14ac:dyDescent="0.35">
      <c r="B79" t="s">
        <v>16</v>
      </c>
      <c r="C79" t="s">
        <v>17</v>
      </c>
      <c r="T79" t="str">
        <f t="shared" si="13"/>
        <v xml:space="preserve">Sort order: </v>
      </c>
      <c r="U79" t="str">
        <f t="shared" si="13"/>
        <v>Ascendente</v>
      </c>
      <c r="Z79">
        <f t="shared" si="14"/>
        <v>0</v>
      </c>
      <c r="AA79">
        <f t="shared" si="14"/>
        <v>0</v>
      </c>
    </row>
    <row r="80" spans="2:35" x14ac:dyDescent="0.35">
      <c r="Z80">
        <f t="shared" si="14"/>
        <v>0</v>
      </c>
      <c r="AA80">
        <f t="shared" si="14"/>
        <v>0</v>
      </c>
    </row>
    <row r="81" spans="2:35" ht="126.75" customHeight="1" x14ac:dyDescent="0.35">
      <c r="B81" s="2" t="s">
        <v>15</v>
      </c>
      <c r="C81" s="2" t="s">
        <v>18</v>
      </c>
      <c r="D81" s="2" t="s">
        <v>65</v>
      </c>
      <c r="E81" s="2" t="s">
        <v>79</v>
      </c>
      <c r="F81" s="2" t="s">
        <v>67</v>
      </c>
      <c r="G81" s="2" t="s">
        <v>68</v>
      </c>
      <c r="H81" s="2" t="s">
        <v>69</v>
      </c>
      <c r="I81" s="2" t="s">
        <v>80</v>
      </c>
      <c r="J81" s="140" t="s">
        <v>87</v>
      </c>
      <c r="K81" s="135" t="s">
        <v>81</v>
      </c>
      <c r="L81" s="2" t="s">
        <v>82</v>
      </c>
      <c r="M81" s="2" t="s">
        <v>70</v>
      </c>
      <c r="N81" s="124" t="s">
        <v>83</v>
      </c>
      <c r="O81" s="124" t="s">
        <v>64</v>
      </c>
      <c r="T81" s="2" t="str">
        <f t="shared" si="13"/>
        <v>Categoria d'impatto</v>
      </c>
      <c r="U81" s="2" t="str">
        <f t="shared" si="13"/>
        <v>Unità</v>
      </c>
      <c r="V81" s="2" t="str">
        <f t="shared" si="13"/>
        <v>Cement, limestone 6-20% {RoW}| cement production, limestone 6-20% | Cut-off, U</v>
      </c>
      <c r="W81" s="2" t="str">
        <f t="shared" si="13"/>
        <v>Sand 0/2 mm, wet and dry quarry, production mix, at plant, undried RER S -</v>
      </c>
      <c r="X81" s="2" t="str">
        <f t="shared" si="13"/>
        <v>Conveyor belt {GLO}| market for | APOS, U</v>
      </c>
      <c r="Y81" s="2" t="str">
        <f t="shared" si="13"/>
        <v>Industrial machine, heavy, unspecified {RoW}| market for industrial machine, heavy, unspecified | APOS, U</v>
      </c>
      <c r="Z81" s="2" t="str">
        <f t="shared" si="14"/>
        <v>Packing, cement {RoW}| processing | APOS, U</v>
      </c>
      <c r="AA81" s="2" t="str">
        <f t="shared" si="14"/>
        <v>T. Cemento_ Transport, freight, lorry, unspecified {RER}| market for transport, freight, lorry, unspecified | APOS, U</v>
      </c>
      <c r="AB81" s="140" t="str">
        <f t="shared" si="14"/>
        <v>T. Sabbia_ Transport, freight, lorry, unspecified {RER}| market for transport, freight, lorry, unspecified | APOS, U</v>
      </c>
      <c r="AC81" s="135" t="str">
        <f t="shared" si="14"/>
        <v>A4_ Transport, freight, lorry, unspecified {RER}| market for transport, freight, lorry, unspecified | APOS, U</v>
      </c>
      <c r="AD81" s="2" t="str">
        <f t="shared" si="14"/>
        <v>A5 - Tap water {Europe without Switzerland}| market for | APOS, U</v>
      </c>
      <c r="AE81" s="2" t="str">
        <f t="shared" si="14"/>
        <v>Electricity, medium voltage {IT}| market for | APOS, U</v>
      </c>
      <c r="AF81" s="124" t="str">
        <f t="shared" si="14"/>
        <v>A5 - Electricity grid mix, AC, consumption mix, at consumer, 230V IT S</v>
      </c>
      <c r="AG81" s="124" t="str">
        <f t="shared" si="14"/>
        <v>Totale</v>
      </c>
      <c r="AH81">
        <f t="shared" si="14"/>
        <v>0</v>
      </c>
      <c r="AI81">
        <f t="shared" si="14"/>
        <v>0</v>
      </c>
    </row>
    <row r="82" spans="2:35" x14ac:dyDescent="0.35">
      <c r="B82" t="s">
        <v>107</v>
      </c>
      <c r="C82" t="s">
        <v>47</v>
      </c>
      <c r="D82">
        <v>1.5839729</v>
      </c>
      <c r="E82">
        <v>4.2004234000000001E-2</v>
      </c>
      <c r="F82">
        <v>4.0112874000000002E-4</v>
      </c>
      <c r="G82">
        <v>1.5309977000000001E-4</v>
      </c>
      <c r="H82">
        <v>8.2706428999999998E-2</v>
      </c>
      <c r="I82">
        <v>5.6657882E-2</v>
      </c>
      <c r="J82" s="143">
        <v>0.84986823</v>
      </c>
      <c r="K82" s="138">
        <v>0.18885961000000001</v>
      </c>
      <c r="L82">
        <v>1.2121961000000001E-3</v>
      </c>
      <c r="M82">
        <v>0.17464755000000001</v>
      </c>
      <c r="N82">
        <v>0.59026292000000002</v>
      </c>
      <c r="O82" s="128">
        <f t="shared" ref="O82:O87" si="15">SUM(D82:N82)</f>
        <v>3.5707461796100004</v>
      </c>
      <c r="P82" s="129">
        <f>SUM(O82:O84)</f>
        <v>3.7637039563494805</v>
      </c>
      <c r="Q82" s="130" t="s">
        <v>113</v>
      </c>
      <c r="T82" t="str">
        <f t="shared" si="13"/>
        <v>Non renewable, fossil</v>
      </c>
      <c r="U82" t="str">
        <f t="shared" si="13"/>
        <v>MJ</v>
      </c>
      <c r="V82">
        <f t="shared" si="13"/>
        <v>1.5839729</v>
      </c>
      <c r="W82">
        <f t="shared" si="13"/>
        <v>4.2004234000000001E-2</v>
      </c>
      <c r="X82">
        <f t="shared" si="13"/>
        <v>4.0112874000000002E-4</v>
      </c>
      <c r="Y82">
        <f t="shared" si="13"/>
        <v>1.5309977000000001E-4</v>
      </c>
      <c r="Z82">
        <f t="shared" si="14"/>
        <v>8.2706428999999998E-2</v>
      </c>
      <c r="AA82">
        <f t="shared" si="14"/>
        <v>5.6657882E-2</v>
      </c>
      <c r="AB82" s="143">
        <f t="shared" si="14"/>
        <v>0.84986823</v>
      </c>
      <c r="AC82" s="145">
        <v>1.8885961</v>
      </c>
      <c r="AD82">
        <v>1.2121961000000001E-3</v>
      </c>
      <c r="AE82">
        <f t="shared" si="14"/>
        <v>0.17464755000000001</v>
      </c>
      <c r="AF82">
        <f t="shared" si="14"/>
        <v>0.59026292000000002</v>
      </c>
      <c r="AG82" s="128">
        <f t="shared" ref="AG82:AG87" si="16">SUM(V82:AF82)</f>
        <v>5.2704826696100007</v>
      </c>
      <c r="AH82" s="129">
        <f>SUM(AG82:AG84)</f>
        <v>5.4990420800019812</v>
      </c>
      <c r="AI82" s="130" t="s">
        <v>113</v>
      </c>
    </row>
    <row r="83" spans="2:35" x14ac:dyDescent="0.35">
      <c r="B83" t="s">
        <v>108</v>
      </c>
      <c r="C83" t="s">
        <v>47</v>
      </c>
      <c r="D83">
        <v>6.1838178000000001E-2</v>
      </c>
      <c r="E83">
        <v>1.8037277000000001E-2</v>
      </c>
      <c r="F83" s="1">
        <v>3.3708309000000002E-5</v>
      </c>
      <c r="G83" s="1">
        <v>1.6260898E-5</v>
      </c>
      <c r="H83">
        <v>8.8877583999999992E-3</v>
      </c>
      <c r="I83">
        <v>1.1852532999999999E-3</v>
      </c>
      <c r="J83" s="143">
        <v>1.7778799000000001E-2</v>
      </c>
      <c r="K83" s="138">
        <v>3.9508442000000003E-3</v>
      </c>
      <c r="L83">
        <v>6.1831208999999995E-4</v>
      </c>
      <c r="M83">
        <v>2.6862614E-2</v>
      </c>
      <c r="N83">
        <v>5.3627397E-2</v>
      </c>
      <c r="O83" s="128">
        <f t="shared" si="15"/>
        <v>0.19283640219699999</v>
      </c>
      <c r="P83" s="131"/>
      <c r="Q83" s="132"/>
      <c r="T83" t="str">
        <f t="shared" si="13"/>
        <v>Non-renewable, nuclear</v>
      </c>
      <c r="U83" t="str">
        <f t="shared" si="13"/>
        <v>MJ</v>
      </c>
      <c r="V83">
        <f t="shared" si="13"/>
        <v>6.1838178000000001E-2</v>
      </c>
      <c r="W83">
        <f t="shared" si="13"/>
        <v>1.8037277000000001E-2</v>
      </c>
      <c r="X83" s="1">
        <f t="shared" si="13"/>
        <v>3.3708309000000002E-5</v>
      </c>
      <c r="Y83" s="1">
        <f t="shared" si="13"/>
        <v>1.6260898E-5</v>
      </c>
      <c r="Z83">
        <f t="shared" si="14"/>
        <v>8.8877583999999992E-3</v>
      </c>
      <c r="AA83">
        <f t="shared" si="14"/>
        <v>1.1852532999999999E-3</v>
      </c>
      <c r="AB83" s="143">
        <f t="shared" si="14"/>
        <v>1.7778799000000001E-2</v>
      </c>
      <c r="AC83" s="146">
        <v>3.9508441999999998E-2</v>
      </c>
      <c r="AD83">
        <v>6.1831208999999995E-4</v>
      </c>
      <c r="AE83">
        <f t="shared" si="14"/>
        <v>2.6862614E-2</v>
      </c>
      <c r="AF83">
        <f t="shared" si="14"/>
        <v>5.3627397E-2</v>
      </c>
      <c r="AG83" s="128">
        <f t="shared" si="16"/>
        <v>0.22839399999699997</v>
      </c>
      <c r="AH83" s="131"/>
      <c r="AI83" s="132"/>
    </row>
    <row r="84" spans="2:35" x14ac:dyDescent="0.35">
      <c r="B84" t="s">
        <v>109</v>
      </c>
      <c r="C84" t="s">
        <v>47</v>
      </c>
      <c r="D84" s="1">
        <v>2.5978636000000001E-5</v>
      </c>
      <c r="E84">
        <v>0</v>
      </c>
      <c r="F84" s="1">
        <v>1.3002516E-7</v>
      </c>
      <c r="G84" s="1">
        <v>5.7966917000000002E-8</v>
      </c>
      <c r="H84" s="1">
        <v>3.9454437999999997E-5</v>
      </c>
      <c r="I84" s="1">
        <v>1.4678618000000001E-6</v>
      </c>
      <c r="J84" s="144">
        <v>2.2017925999999999E-5</v>
      </c>
      <c r="K84" s="139">
        <v>4.8928725E-6</v>
      </c>
      <c r="L84" s="1">
        <v>9.1623103000000002E-8</v>
      </c>
      <c r="M84" s="1">
        <v>2.7283193000000001E-5</v>
      </c>
      <c r="N84">
        <v>0</v>
      </c>
      <c r="O84" s="128">
        <f t="shared" si="15"/>
        <v>1.2137454248000001E-4</v>
      </c>
      <c r="P84" s="131"/>
      <c r="Q84" s="132"/>
      <c r="T84" t="str">
        <f t="shared" si="13"/>
        <v>Non-renewable, biomass</v>
      </c>
      <c r="U84" t="str">
        <f t="shared" si="13"/>
        <v>MJ</v>
      </c>
      <c r="V84" s="1">
        <f t="shared" si="13"/>
        <v>2.5978636000000001E-5</v>
      </c>
      <c r="W84">
        <f t="shared" si="13"/>
        <v>0</v>
      </c>
      <c r="X84" s="1">
        <f t="shared" si="13"/>
        <v>1.3002516E-7</v>
      </c>
      <c r="Y84" s="1">
        <f t="shared" si="13"/>
        <v>5.7966917000000002E-8</v>
      </c>
      <c r="Z84" s="1">
        <f t="shared" si="14"/>
        <v>3.9454437999999997E-5</v>
      </c>
      <c r="AA84" s="1">
        <f t="shared" si="14"/>
        <v>1.4678618000000001E-6</v>
      </c>
      <c r="AB84" s="144">
        <f t="shared" si="14"/>
        <v>2.2017925999999999E-5</v>
      </c>
      <c r="AC84" s="147">
        <v>4.8928725E-5</v>
      </c>
      <c r="AD84" s="1">
        <v>9.1623103000000002E-8</v>
      </c>
      <c r="AE84" s="1">
        <f t="shared" si="14"/>
        <v>2.7283193000000001E-5</v>
      </c>
      <c r="AF84">
        <f t="shared" si="14"/>
        <v>0</v>
      </c>
      <c r="AG84" s="128">
        <f t="shared" si="16"/>
        <v>1.6541039497999999E-4</v>
      </c>
      <c r="AH84" s="131"/>
      <c r="AI84" s="132"/>
    </row>
    <row r="85" spans="2:35" x14ac:dyDescent="0.35">
      <c r="B85" t="s">
        <v>110</v>
      </c>
      <c r="C85" t="s">
        <v>47</v>
      </c>
      <c r="D85">
        <v>3.0715550000000001E-2</v>
      </c>
      <c r="E85" s="1">
        <v>2.2170926999999999E-7</v>
      </c>
      <c r="F85" s="1">
        <v>9.5481612999999993E-6</v>
      </c>
      <c r="G85" s="1">
        <v>5.1551457000000002E-6</v>
      </c>
      <c r="H85">
        <v>0.21682095000000001</v>
      </c>
      <c r="I85">
        <v>2.8191944000000003E-4</v>
      </c>
      <c r="J85" s="143">
        <v>4.2287914999999997E-3</v>
      </c>
      <c r="K85" s="138">
        <v>9.3973145000000001E-4</v>
      </c>
      <c r="L85" s="1">
        <v>6.5660126000000003E-5</v>
      </c>
      <c r="M85">
        <v>1.0692617999999999E-2</v>
      </c>
      <c r="N85">
        <v>0</v>
      </c>
      <c r="O85" s="128">
        <f t="shared" si="15"/>
        <v>0.26376014553227001</v>
      </c>
      <c r="P85" s="131">
        <f>SUM(O85:O87)</f>
        <v>0.45902098295747001</v>
      </c>
      <c r="Q85" s="132" t="s">
        <v>114</v>
      </c>
      <c r="T85" t="str">
        <f t="shared" si="13"/>
        <v>Renewable, biomass</v>
      </c>
      <c r="U85" t="str">
        <f t="shared" si="13"/>
        <v>MJ</v>
      </c>
      <c r="V85">
        <f t="shared" si="13"/>
        <v>3.0715550000000001E-2</v>
      </c>
      <c r="W85" s="1">
        <f t="shared" si="13"/>
        <v>2.2170926999999999E-7</v>
      </c>
      <c r="X85" s="1">
        <f t="shared" si="13"/>
        <v>9.5481612999999993E-6</v>
      </c>
      <c r="Y85" s="1">
        <f t="shared" si="13"/>
        <v>5.1551457000000002E-6</v>
      </c>
      <c r="Z85">
        <f t="shared" si="14"/>
        <v>0.21682095000000001</v>
      </c>
      <c r="AA85">
        <f t="shared" si="14"/>
        <v>2.8191944000000003E-4</v>
      </c>
      <c r="AB85" s="143">
        <f t="shared" si="14"/>
        <v>4.2287914999999997E-3</v>
      </c>
      <c r="AC85" s="145">
        <v>9.3973145000000001E-3</v>
      </c>
      <c r="AD85" s="1">
        <v>6.5660126000000003E-5</v>
      </c>
      <c r="AE85">
        <f t="shared" si="14"/>
        <v>1.0692617999999999E-2</v>
      </c>
      <c r="AF85">
        <f t="shared" si="14"/>
        <v>0</v>
      </c>
      <c r="AG85" s="128">
        <f t="shared" si="16"/>
        <v>0.27221772858227</v>
      </c>
      <c r="AH85" s="131">
        <f>SUM(AG85:AG87)</f>
        <v>0.48398034796747003</v>
      </c>
      <c r="AI85" s="132" t="s">
        <v>114</v>
      </c>
    </row>
    <row r="86" spans="2:35" x14ac:dyDescent="0.35">
      <c r="B86" t="s">
        <v>111</v>
      </c>
      <c r="C86" t="s">
        <v>47</v>
      </c>
      <c r="D86">
        <v>9.3997908999999998E-3</v>
      </c>
      <c r="E86" s="1">
        <v>8.8282968000000001E-5</v>
      </c>
      <c r="F86" s="1">
        <v>3.7576910999999999E-6</v>
      </c>
      <c r="G86" s="1">
        <v>1.3537980999999999E-6</v>
      </c>
      <c r="H86">
        <v>9.3608912000000004E-4</v>
      </c>
      <c r="I86">
        <v>1.1830987E-4</v>
      </c>
      <c r="J86" s="143">
        <v>1.7746481E-3</v>
      </c>
      <c r="K86" s="138">
        <v>3.9436624000000002E-4</v>
      </c>
      <c r="L86" s="1">
        <v>6.2769863000000002E-5</v>
      </c>
      <c r="M86">
        <v>1.1904501E-2</v>
      </c>
      <c r="N86">
        <v>2.0063208999999999E-2</v>
      </c>
      <c r="O86" s="128">
        <f t="shared" si="15"/>
        <v>4.4747078550199999E-2</v>
      </c>
      <c r="P86" s="29"/>
      <c r="Q86" s="8"/>
      <c r="T86" t="str">
        <f t="shared" si="13"/>
        <v>Renewable, wind, solar, geothe</v>
      </c>
      <c r="U86" t="str">
        <f t="shared" si="13"/>
        <v>MJ</v>
      </c>
      <c r="V86">
        <f t="shared" si="13"/>
        <v>9.3997908999999998E-3</v>
      </c>
      <c r="W86" s="1">
        <f t="shared" si="13"/>
        <v>8.8282968000000001E-5</v>
      </c>
      <c r="X86" s="1">
        <f t="shared" si="13"/>
        <v>3.7576910999999999E-6</v>
      </c>
      <c r="Y86" s="1">
        <f t="shared" si="13"/>
        <v>1.3537980999999999E-6</v>
      </c>
      <c r="Z86">
        <f t="shared" si="14"/>
        <v>9.3608912000000004E-4</v>
      </c>
      <c r="AA86">
        <f t="shared" si="14"/>
        <v>1.1830987E-4</v>
      </c>
      <c r="AB86" s="143">
        <f t="shared" si="14"/>
        <v>1.7746481E-3</v>
      </c>
      <c r="AC86" s="146">
        <v>3.9436623000000002E-3</v>
      </c>
      <c r="AD86" s="1">
        <v>6.2769863000000002E-5</v>
      </c>
      <c r="AE86">
        <f t="shared" si="14"/>
        <v>1.1904501E-2</v>
      </c>
      <c r="AF86">
        <f t="shared" si="14"/>
        <v>2.0063208999999999E-2</v>
      </c>
      <c r="AG86" s="128">
        <f t="shared" si="16"/>
        <v>4.8296374610199998E-2</v>
      </c>
      <c r="AH86" s="29"/>
      <c r="AI86" s="8"/>
    </row>
    <row r="87" spans="2:35" x14ac:dyDescent="0.35">
      <c r="B87" t="s">
        <v>112</v>
      </c>
      <c r="C87" t="s">
        <v>47</v>
      </c>
      <c r="D87">
        <v>5.1477820000000001E-2</v>
      </c>
      <c r="E87">
        <v>2.2104232000000001E-3</v>
      </c>
      <c r="F87" s="1">
        <v>2.5653825E-5</v>
      </c>
      <c r="G87" s="1">
        <v>1.0273230000000001E-5</v>
      </c>
      <c r="H87">
        <v>3.0229814999999998E-3</v>
      </c>
      <c r="I87">
        <v>4.3174954E-4</v>
      </c>
      <c r="J87" s="143">
        <v>6.4762431000000001E-3</v>
      </c>
      <c r="K87" s="138">
        <v>1.4391651000000001E-3</v>
      </c>
      <c r="L87">
        <v>1.1759237999999999E-4</v>
      </c>
      <c r="M87">
        <v>2.3599014000000001E-2</v>
      </c>
      <c r="N87">
        <v>6.1702843E-2</v>
      </c>
      <c r="O87" s="133">
        <f t="shared" si="15"/>
        <v>0.15051375887500001</v>
      </c>
      <c r="P87" s="12"/>
      <c r="Q87" s="9"/>
      <c r="T87" t="str">
        <f t="shared" si="13"/>
        <v>Renewable, water</v>
      </c>
      <c r="U87" t="str">
        <f t="shared" si="13"/>
        <v>MJ</v>
      </c>
      <c r="V87">
        <f t="shared" si="13"/>
        <v>5.1477820000000001E-2</v>
      </c>
      <c r="W87">
        <f t="shared" si="13"/>
        <v>2.2104232000000001E-3</v>
      </c>
      <c r="X87" s="1">
        <f t="shared" si="13"/>
        <v>2.5653825E-5</v>
      </c>
      <c r="Y87" s="1">
        <f t="shared" si="13"/>
        <v>1.0273230000000001E-5</v>
      </c>
      <c r="Z87">
        <f t="shared" si="14"/>
        <v>3.0229814999999998E-3</v>
      </c>
      <c r="AA87">
        <f t="shared" si="14"/>
        <v>4.3174954E-4</v>
      </c>
      <c r="AB87" s="143">
        <f t="shared" si="14"/>
        <v>6.4762431000000001E-3</v>
      </c>
      <c r="AC87" s="148">
        <v>1.4391651E-2</v>
      </c>
      <c r="AD87">
        <v>1.1759237999999999E-4</v>
      </c>
      <c r="AE87">
        <f t="shared" si="14"/>
        <v>2.3599014000000001E-2</v>
      </c>
      <c r="AF87">
        <f t="shared" si="14"/>
        <v>6.1702843E-2</v>
      </c>
      <c r="AG87" s="133">
        <f t="shared" si="16"/>
        <v>0.16346624477500002</v>
      </c>
      <c r="AH87" s="12"/>
      <c r="AI87" s="9"/>
    </row>
    <row r="88" spans="2:35" x14ac:dyDescent="0.35">
      <c r="O88" s="124"/>
      <c r="AG88" s="124"/>
    </row>
    <row r="91" spans="2:35" x14ac:dyDescent="0.35">
      <c r="B91" t="s">
        <v>2</v>
      </c>
      <c r="C91" t="s">
        <v>62</v>
      </c>
      <c r="T91" t="str">
        <f t="shared" si="13"/>
        <v xml:space="preserve">Calculation: </v>
      </c>
      <c r="U91" t="str">
        <f t="shared" si="13"/>
        <v>Analizza</v>
      </c>
    </row>
    <row r="92" spans="2:35" x14ac:dyDescent="0.35">
      <c r="B92" t="s">
        <v>3</v>
      </c>
      <c r="C92" t="s">
        <v>4</v>
      </c>
      <c r="H92" s="159"/>
      <c r="I92" s="160" t="s">
        <v>75</v>
      </c>
      <c r="T92" t="str">
        <f t="shared" si="13"/>
        <v xml:space="preserve">Results: </v>
      </c>
      <c r="U92" t="str">
        <f t="shared" si="13"/>
        <v>Valutazione dell'impatto</v>
      </c>
      <c r="Z92" s="159">
        <f t="shared" si="14"/>
        <v>0</v>
      </c>
      <c r="AA92" s="160" t="str">
        <f t="shared" si="14"/>
        <v>Scenario SB-1A</v>
      </c>
    </row>
    <row r="93" spans="2:35" x14ac:dyDescent="0.35">
      <c r="B93" t="s">
        <v>63</v>
      </c>
      <c r="C93" t="s">
        <v>77</v>
      </c>
      <c r="H93" s="16" t="s">
        <v>76</v>
      </c>
      <c r="I93" s="161" t="s">
        <v>0</v>
      </c>
      <c r="T93" t="str">
        <f t="shared" si="13"/>
        <v xml:space="preserve">Product: </v>
      </c>
      <c r="U93" t="str">
        <f t="shared" si="13"/>
        <v xml:space="preserve">1 l 0. RIF - Mortar {Europe without Switzerland}| production | APOS, U - A1-A5 (del progetto </v>
      </c>
      <c r="Z93" s="16" t="str">
        <f t="shared" si="14"/>
        <v>Trasporto</v>
      </c>
      <c r="AA93" s="161" t="str">
        <f t="shared" si="14"/>
        <v>RIF</v>
      </c>
    </row>
    <row r="94" spans="2:35" x14ac:dyDescent="0.35">
      <c r="B94" t="s">
        <v>5</v>
      </c>
      <c r="C94" t="s">
        <v>106</v>
      </c>
      <c r="H94" s="16" t="s">
        <v>89</v>
      </c>
      <c r="I94" s="21">
        <v>60</v>
      </c>
      <c r="T94" t="str">
        <f t="shared" si="13"/>
        <v xml:space="preserve">Metodo: </v>
      </c>
      <c r="U94" t="str">
        <f t="shared" si="13"/>
        <v>Cumulative Energy Demand V1.11 / Cumulative energy demand</v>
      </c>
      <c r="Z94" s="16" t="str">
        <f t="shared" si="14"/>
        <v>Cemento</v>
      </c>
      <c r="AA94" s="21">
        <f t="shared" si="14"/>
        <v>60</v>
      </c>
    </row>
    <row r="95" spans="2:35" x14ac:dyDescent="0.35">
      <c r="B95" t="s">
        <v>7</v>
      </c>
      <c r="C95" t="s">
        <v>8</v>
      </c>
      <c r="H95" s="16" t="s">
        <v>90</v>
      </c>
      <c r="I95" s="49">
        <v>400</v>
      </c>
      <c r="T95" t="str">
        <f t="shared" si="13"/>
        <v xml:space="preserve">Indicatore: </v>
      </c>
      <c r="U95" t="str">
        <f t="shared" si="13"/>
        <v>Caratterizzazione</v>
      </c>
      <c r="Z95" s="16" t="str">
        <f t="shared" si="14"/>
        <v>Sabbia</v>
      </c>
      <c r="AA95" s="49">
        <f t="shared" si="14"/>
        <v>400</v>
      </c>
    </row>
    <row r="96" spans="2:35" x14ac:dyDescent="0.35">
      <c r="B96" t="s">
        <v>9</v>
      </c>
      <c r="C96" t="s">
        <v>10</v>
      </c>
      <c r="H96" s="16"/>
      <c r="I96" s="22" t="s">
        <v>74</v>
      </c>
      <c r="T96" t="str">
        <f t="shared" si="13"/>
        <v xml:space="preserve">Skip categories: </v>
      </c>
      <c r="U96" t="str">
        <f t="shared" si="13"/>
        <v>Mai</v>
      </c>
      <c r="Z96" s="16">
        <f t="shared" si="14"/>
        <v>0</v>
      </c>
      <c r="AA96" s="22" t="str">
        <f t="shared" si="14"/>
        <v>-</v>
      </c>
    </row>
    <row r="97" spans="2:35" x14ac:dyDescent="0.35">
      <c r="B97" t="s">
        <v>11</v>
      </c>
      <c r="C97" t="s">
        <v>12</v>
      </c>
      <c r="H97" s="16"/>
      <c r="I97" s="23" t="s">
        <v>74</v>
      </c>
      <c r="T97" t="str">
        <f t="shared" si="13"/>
        <v xml:space="preserve">Esclude processi di infrastrutture: </v>
      </c>
      <c r="U97" t="str">
        <f t="shared" si="13"/>
        <v>No</v>
      </c>
      <c r="Z97" s="16">
        <f t="shared" si="14"/>
        <v>0</v>
      </c>
      <c r="AA97" s="23" t="str">
        <f t="shared" si="14"/>
        <v>-</v>
      </c>
    </row>
    <row r="98" spans="2:35" x14ac:dyDescent="0.35">
      <c r="B98" t="s">
        <v>13</v>
      </c>
      <c r="C98" t="s">
        <v>12</v>
      </c>
      <c r="H98" s="16" t="s">
        <v>91</v>
      </c>
      <c r="I98" s="36">
        <v>50</v>
      </c>
      <c r="T98" t="str">
        <f t="shared" si="13"/>
        <v xml:space="preserve">Esclude le emissioni di lungo termine: </v>
      </c>
      <c r="U98" t="str">
        <f t="shared" si="13"/>
        <v>No</v>
      </c>
      <c r="Z98" s="16" t="str">
        <f t="shared" si="14"/>
        <v>Fabbrica-cantiere</v>
      </c>
      <c r="AA98" s="36">
        <v>500</v>
      </c>
    </row>
    <row r="99" spans="2:35" x14ac:dyDescent="0.35">
      <c r="B99" t="s">
        <v>14</v>
      </c>
      <c r="C99" t="s">
        <v>15</v>
      </c>
      <c r="H99" s="159"/>
      <c r="I99" s="24" t="s">
        <v>74</v>
      </c>
      <c r="T99" t="str">
        <f t="shared" si="13"/>
        <v xml:space="preserve">Sorted on item: </v>
      </c>
      <c r="U99" t="str">
        <f t="shared" si="13"/>
        <v>Categoria d'impatto</v>
      </c>
      <c r="Z99" s="159">
        <f t="shared" si="14"/>
        <v>0</v>
      </c>
      <c r="AA99" s="24" t="str">
        <f t="shared" si="14"/>
        <v>-</v>
      </c>
    </row>
    <row r="100" spans="2:35" x14ac:dyDescent="0.35">
      <c r="B100" t="s">
        <v>16</v>
      </c>
      <c r="C100" t="s">
        <v>17</v>
      </c>
      <c r="T100" t="str">
        <f t="shared" si="13"/>
        <v xml:space="preserve">Sort order: </v>
      </c>
      <c r="U100" t="str">
        <f t="shared" si="13"/>
        <v>Ascendente</v>
      </c>
    </row>
    <row r="101" spans="2:35" x14ac:dyDescent="0.35">
      <c r="T101">
        <f t="shared" si="13"/>
        <v>0</v>
      </c>
      <c r="U101">
        <f t="shared" si="13"/>
        <v>0</v>
      </c>
    </row>
    <row r="102" spans="2:35" ht="156.75" customHeight="1" x14ac:dyDescent="0.35">
      <c r="B102" s="2" t="s">
        <v>15</v>
      </c>
      <c r="C102" s="2" t="s">
        <v>18</v>
      </c>
      <c r="D102" s="2" t="s">
        <v>65</v>
      </c>
      <c r="E102" s="2" t="s">
        <v>79</v>
      </c>
      <c r="F102" s="2" t="s">
        <v>67</v>
      </c>
      <c r="G102" s="2" t="s">
        <v>68</v>
      </c>
      <c r="H102" s="2" t="s">
        <v>69</v>
      </c>
      <c r="I102" s="2" t="s">
        <v>80</v>
      </c>
      <c r="J102" s="140" t="s">
        <v>87</v>
      </c>
      <c r="K102" s="135" t="s">
        <v>81</v>
      </c>
      <c r="L102" s="2" t="s">
        <v>82</v>
      </c>
      <c r="M102" s="2" t="s">
        <v>70</v>
      </c>
      <c r="N102" s="124" t="s">
        <v>83</v>
      </c>
      <c r="O102" s="124" t="s">
        <v>64</v>
      </c>
      <c r="T102" s="2" t="str">
        <f t="shared" si="13"/>
        <v>Categoria d'impatto</v>
      </c>
      <c r="U102" s="2" t="str">
        <f t="shared" si="13"/>
        <v>Unità</v>
      </c>
      <c r="V102" s="2" t="str">
        <f t="shared" si="13"/>
        <v>Cement, limestone 6-20% {RoW}| cement production, limestone 6-20% | Cut-off, U</v>
      </c>
      <c r="W102" s="2" t="str">
        <f t="shared" si="13"/>
        <v>Sand 0/2 mm, wet and dry quarry, production mix, at plant, undried RER S -</v>
      </c>
      <c r="X102" s="2" t="str">
        <f t="shared" si="13"/>
        <v>Conveyor belt {GLO}| market for | APOS, U</v>
      </c>
      <c r="Y102" s="2" t="str">
        <f t="shared" si="13"/>
        <v>Industrial machine, heavy, unspecified {RoW}| market for industrial machine, heavy, unspecified | APOS, U</v>
      </c>
      <c r="Z102" s="2" t="str">
        <f t="shared" si="14"/>
        <v>Packing, cement {RoW}| processing | APOS, U</v>
      </c>
      <c r="AA102" s="2" t="str">
        <f t="shared" si="14"/>
        <v>T. Cemento_ Transport, freight, lorry, unspecified {RER}| market for transport, freight, lorry, unspecified | APOS, U</v>
      </c>
      <c r="AB102" s="140" t="str">
        <f t="shared" si="14"/>
        <v>T. Sabbia_ Transport, freight, lorry, unspecified {RER}| market for transport, freight, lorry, unspecified | APOS, U</v>
      </c>
      <c r="AC102" s="135" t="str">
        <f t="shared" si="14"/>
        <v>A4_ Transport, freight, lorry, unspecified {RER}| market for transport, freight, lorry, unspecified | APOS, U</v>
      </c>
      <c r="AD102" s="2" t="str">
        <f t="shared" si="14"/>
        <v>A5 - Tap water {Europe without Switzerland}| market for | APOS, U</v>
      </c>
      <c r="AE102" s="2" t="str">
        <f t="shared" si="14"/>
        <v>Electricity, medium voltage {IT}| market for | APOS, U</v>
      </c>
      <c r="AF102" s="124" t="str">
        <f t="shared" si="14"/>
        <v>A5 - Electricity grid mix, AC, consumption mix, at consumer, 230V IT S</v>
      </c>
      <c r="AG102" s="124" t="str">
        <f t="shared" si="14"/>
        <v>Totale</v>
      </c>
      <c r="AH102">
        <f t="shared" si="14"/>
        <v>0</v>
      </c>
      <c r="AI102">
        <f t="shared" si="14"/>
        <v>0</v>
      </c>
    </row>
    <row r="103" spans="2:35" x14ac:dyDescent="0.35">
      <c r="B103" t="s">
        <v>107</v>
      </c>
      <c r="C103" t="s">
        <v>47</v>
      </c>
      <c r="D103">
        <v>1.5839729</v>
      </c>
      <c r="E103">
        <v>4.2004234000000001E-2</v>
      </c>
      <c r="F103">
        <v>4.0112874000000002E-4</v>
      </c>
      <c r="G103">
        <v>1.5309977000000001E-4</v>
      </c>
      <c r="H103">
        <v>8.2706428999999998E-2</v>
      </c>
      <c r="I103">
        <v>5.6657882E-2</v>
      </c>
      <c r="J103" s="143">
        <v>1.1331576000000001</v>
      </c>
      <c r="K103" s="138">
        <v>0.18885961000000001</v>
      </c>
      <c r="L103">
        <v>1.2121961000000001E-3</v>
      </c>
      <c r="M103">
        <v>0.17464755000000001</v>
      </c>
      <c r="N103">
        <v>0.59026292000000002</v>
      </c>
      <c r="O103" s="128">
        <f t="shared" ref="O103:O108" si="17">SUM(D103:N103)</f>
        <v>3.8540355496100007</v>
      </c>
      <c r="P103" s="129">
        <f>SUM(O103:O105)</f>
        <v>4.0529269316584813</v>
      </c>
      <c r="Q103" s="130" t="s">
        <v>113</v>
      </c>
      <c r="T103" t="str">
        <f t="shared" si="13"/>
        <v>Non renewable, fossil</v>
      </c>
      <c r="U103" t="str">
        <f t="shared" si="13"/>
        <v>MJ</v>
      </c>
      <c r="V103">
        <f t="shared" si="13"/>
        <v>1.5839729</v>
      </c>
      <c r="W103">
        <f t="shared" si="13"/>
        <v>4.2004234000000001E-2</v>
      </c>
      <c r="X103">
        <f t="shared" si="13"/>
        <v>4.0112874000000002E-4</v>
      </c>
      <c r="Y103">
        <f t="shared" si="13"/>
        <v>1.5309977000000001E-4</v>
      </c>
      <c r="Z103">
        <f t="shared" si="14"/>
        <v>8.2706428999999998E-2</v>
      </c>
      <c r="AA103">
        <f t="shared" si="14"/>
        <v>5.6657882E-2</v>
      </c>
      <c r="AB103" s="143">
        <f t="shared" si="14"/>
        <v>1.1331576000000001</v>
      </c>
      <c r="AC103" s="145">
        <v>1.8885961</v>
      </c>
      <c r="AD103">
        <v>1.2121961000000001E-3</v>
      </c>
      <c r="AE103">
        <f t="shared" si="14"/>
        <v>0.17464755000000001</v>
      </c>
      <c r="AF103">
        <f t="shared" si="14"/>
        <v>0.59026292000000002</v>
      </c>
      <c r="AG103" s="128">
        <f t="shared" ref="AG103:AG108" si="18">SUM(V103:AF103)</f>
        <v>5.5537720396100001</v>
      </c>
      <c r="AH103" s="129">
        <f>SUM(AG103:AG105)</f>
        <v>5.7882650553109798</v>
      </c>
      <c r="AI103" s="130" t="s">
        <v>113</v>
      </c>
    </row>
    <row r="104" spans="2:35" x14ac:dyDescent="0.35">
      <c r="B104" t="s">
        <v>108</v>
      </c>
      <c r="C104" t="s">
        <v>47</v>
      </c>
      <c r="D104">
        <v>6.1838178000000001E-2</v>
      </c>
      <c r="E104">
        <v>1.8037277000000001E-2</v>
      </c>
      <c r="F104" s="1">
        <v>3.3708309000000002E-5</v>
      </c>
      <c r="G104" s="1">
        <v>1.6260898E-5</v>
      </c>
      <c r="H104">
        <v>8.8877583999999992E-3</v>
      </c>
      <c r="I104">
        <v>1.1852532999999999E-3</v>
      </c>
      <c r="J104" s="143">
        <v>2.3705065000000001E-2</v>
      </c>
      <c r="K104" s="138">
        <v>3.9508442000000003E-3</v>
      </c>
      <c r="L104">
        <v>6.1831208999999995E-4</v>
      </c>
      <c r="M104">
        <v>2.6862614E-2</v>
      </c>
      <c r="N104">
        <v>5.3627397E-2</v>
      </c>
      <c r="O104" s="128">
        <f t="shared" si="17"/>
        <v>0.19876266819699998</v>
      </c>
      <c r="P104" s="131"/>
      <c r="Q104" s="132"/>
      <c r="T104" t="str">
        <f t="shared" si="13"/>
        <v>Non-renewable, nuclear</v>
      </c>
      <c r="U104" t="str">
        <f t="shared" si="13"/>
        <v>MJ</v>
      </c>
      <c r="V104">
        <f t="shared" si="13"/>
        <v>6.1838178000000001E-2</v>
      </c>
      <c r="W104">
        <f t="shared" si="13"/>
        <v>1.8037277000000001E-2</v>
      </c>
      <c r="X104" s="1">
        <f t="shared" si="13"/>
        <v>3.3708309000000002E-5</v>
      </c>
      <c r="Y104" s="1">
        <f t="shared" si="13"/>
        <v>1.6260898E-5</v>
      </c>
      <c r="Z104">
        <f t="shared" si="14"/>
        <v>8.8877583999999992E-3</v>
      </c>
      <c r="AA104">
        <f t="shared" si="14"/>
        <v>1.1852532999999999E-3</v>
      </c>
      <c r="AB104" s="143">
        <f t="shared" si="14"/>
        <v>2.3705065000000001E-2</v>
      </c>
      <c r="AC104" s="146">
        <v>3.9508441999999998E-2</v>
      </c>
      <c r="AD104">
        <v>6.1831208999999995E-4</v>
      </c>
      <c r="AE104">
        <f t="shared" si="14"/>
        <v>2.6862614E-2</v>
      </c>
      <c r="AF104">
        <f t="shared" si="14"/>
        <v>5.3627397E-2</v>
      </c>
      <c r="AG104" s="128">
        <f t="shared" si="18"/>
        <v>0.23432026599699998</v>
      </c>
      <c r="AH104" s="131"/>
      <c r="AI104" s="132"/>
    </row>
    <row r="105" spans="2:35" x14ac:dyDescent="0.35">
      <c r="B105" t="s">
        <v>109</v>
      </c>
      <c r="C105" t="s">
        <v>47</v>
      </c>
      <c r="D105" s="1">
        <v>2.5978636000000001E-5</v>
      </c>
      <c r="E105">
        <v>0</v>
      </c>
      <c r="F105" s="1">
        <v>1.3002516E-7</v>
      </c>
      <c r="G105" s="1">
        <v>5.7966917000000002E-8</v>
      </c>
      <c r="H105" s="1">
        <v>3.9454437999999997E-5</v>
      </c>
      <c r="I105" s="1">
        <v>1.4678618000000001E-6</v>
      </c>
      <c r="J105" s="144">
        <v>2.9357235E-5</v>
      </c>
      <c r="K105" s="139">
        <v>4.8928725E-6</v>
      </c>
      <c r="L105" s="1">
        <v>9.1623103000000002E-8</v>
      </c>
      <c r="M105" s="1">
        <v>2.7283193000000001E-5</v>
      </c>
      <c r="N105">
        <v>0</v>
      </c>
      <c r="O105" s="128">
        <f t="shared" si="17"/>
        <v>1.2871385148000001E-4</v>
      </c>
      <c r="P105" s="131"/>
      <c r="Q105" s="132"/>
      <c r="T105" t="str">
        <f t="shared" si="13"/>
        <v>Non-renewable, biomass</v>
      </c>
      <c r="U105" t="str">
        <f t="shared" si="13"/>
        <v>MJ</v>
      </c>
      <c r="V105" s="1">
        <f t="shared" si="13"/>
        <v>2.5978636000000001E-5</v>
      </c>
      <c r="W105">
        <f t="shared" si="13"/>
        <v>0</v>
      </c>
      <c r="X105" s="1">
        <f t="shared" si="13"/>
        <v>1.3002516E-7</v>
      </c>
      <c r="Y105" s="1">
        <f t="shared" si="13"/>
        <v>5.7966917000000002E-8</v>
      </c>
      <c r="Z105" s="1">
        <f t="shared" si="14"/>
        <v>3.9454437999999997E-5</v>
      </c>
      <c r="AA105" s="1">
        <f t="shared" si="14"/>
        <v>1.4678618000000001E-6</v>
      </c>
      <c r="AB105" s="144">
        <f t="shared" si="14"/>
        <v>2.9357235E-5</v>
      </c>
      <c r="AC105" s="147">
        <v>4.8928725E-5</v>
      </c>
      <c r="AD105" s="1">
        <v>9.1623103000000002E-8</v>
      </c>
      <c r="AE105" s="1">
        <f t="shared" si="14"/>
        <v>2.7283193000000001E-5</v>
      </c>
      <c r="AF105">
        <f t="shared" si="14"/>
        <v>0</v>
      </c>
      <c r="AG105" s="128">
        <f t="shared" si="18"/>
        <v>1.7274970398000001E-4</v>
      </c>
      <c r="AH105" s="131"/>
      <c r="AI105" s="132"/>
    </row>
    <row r="106" spans="2:35" x14ac:dyDescent="0.35">
      <c r="B106" t="s">
        <v>110</v>
      </c>
      <c r="C106" t="s">
        <v>47</v>
      </c>
      <c r="D106">
        <v>3.0715550000000001E-2</v>
      </c>
      <c r="E106" s="1">
        <v>2.2170926999999999E-7</v>
      </c>
      <c r="F106" s="1">
        <v>9.5481612999999993E-6</v>
      </c>
      <c r="G106" s="1">
        <v>5.1551457000000002E-6</v>
      </c>
      <c r="H106">
        <v>0.21682095000000001</v>
      </c>
      <c r="I106">
        <v>2.8191944000000003E-4</v>
      </c>
      <c r="J106" s="143">
        <v>5.6383887000000001E-3</v>
      </c>
      <c r="K106" s="138">
        <v>9.3973145000000001E-4</v>
      </c>
      <c r="L106" s="1">
        <v>6.5660126000000003E-5</v>
      </c>
      <c r="M106">
        <v>1.0692617999999999E-2</v>
      </c>
      <c r="N106">
        <v>0</v>
      </c>
      <c r="O106" s="128">
        <f t="shared" si="17"/>
        <v>0.26516974273227001</v>
      </c>
      <c r="P106" s="131">
        <f>SUM(O106:O108)</f>
        <v>0.46318087715747003</v>
      </c>
      <c r="Q106" s="132" t="s">
        <v>114</v>
      </c>
      <c r="T106" t="str">
        <f t="shared" si="13"/>
        <v>Renewable, biomass</v>
      </c>
      <c r="U106" t="str">
        <f t="shared" si="13"/>
        <v>MJ</v>
      </c>
      <c r="V106">
        <f t="shared" si="13"/>
        <v>3.0715550000000001E-2</v>
      </c>
      <c r="W106" s="1">
        <f t="shared" si="13"/>
        <v>2.2170926999999999E-7</v>
      </c>
      <c r="X106" s="1">
        <f t="shared" si="13"/>
        <v>9.5481612999999993E-6</v>
      </c>
      <c r="Y106" s="1">
        <f t="shared" si="13"/>
        <v>5.1551457000000002E-6</v>
      </c>
      <c r="Z106">
        <f t="shared" si="14"/>
        <v>0.21682095000000001</v>
      </c>
      <c r="AA106">
        <f t="shared" si="14"/>
        <v>2.8191944000000003E-4</v>
      </c>
      <c r="AB106" s="143">
        <f t="shared" si="14"/>
        <v>5.6383887000000001E-3</v>
      </c>
      <c r="AC106" s="145">
        <v>9.3973145000000001E-3</v>
      </c>
      <c r="AD106" s="1">
        <v>6.5660126000000003E-5</v>
      </c>
      <c r="AE106">
        <f t="shared" si="14"/>
        <v>1.0692617999999999E-2</v>
      </c>
      <c r="AF106">
        <f t="shared" si="14"/>
        <v>0</v>
      </c>
      <c r="AG106" s="128">
        <f t="shared" si="18"/>
        <v>0.27362732578227</v>
      </c>
      <c r="AH106" s="131">
        <f>SUM(AG106:AG108)</f>
        <v>0.48814024216747004</v>
      </c>
      <c r="AI106" s="132" t="s">
        <v>114</v>
      </c>
    </row>
    <row r="107" spans="2:35" x14ac:dyDescent="0.35">
      <c r="B107" t="s">
        <v>111</v>
      </c>
      <c r="C107" t="s">
        <v>47</v>
      </c>
      <c r="D107">
        <v>9.3997908999999998E-3</v>
      </c>
      <c r="E107" s="1">
        <v>8.8282968000000001E-5</v>
      </c>
      <c r="F107" s="1">
        <v>3.7576910999999999E-6</v>
      </c>
      <c r="G107" s="1">
        <v>1.3537980999999999E-6</v>
      </c>
      <c r="H107">
        <v>9.3608912000000004E-4</v>
      </c>
      <c r="I107">
        <v>1.1830987E-4</v>
      </c>
      <c r="J107" s="143">
        <v>2.3661974000000001E-3</v>
      </c>
      <c r="K107" s="138">
        <v>3.9436624000000002E-4</v>
      </c>
      <c r="L107" s="1">
        <v>6.2769863000000002E-5</v>
      </c>
      <c r="M107">
        <v>1.1904501E-2</v>
      </c>
      <c r="N107">
        <v>2.0063208999999999E-2</v>
      </c>
      <c r="O107" s="128">
        <f t="shared" si="17"/>
        <v>4.53386278502E-2</v>
      </c>
      <c r="P107" s="29"/>
      <c r="Q107" s="8"/>
      <c r="T107" t="str">
        <f t="shared" si="13"/>
        <v>Renewable, wind, solar, geothe</v>
      </c>
      <c r="U107" t="str">
        <f t="shared" si="13"/>
        <v>MJ</v>
      </c>
      <c r="V107">
        <f t="shared" si="13"/>
        <v>9.3997908999999998E-3</v>
      </c>
      <c r="W107" s="1">
        <f t="shared" si="13"/>
        <v>8.8282968000000001E-5</v>
      </c>
      <c r="X107" s="1">
        <f t="shared" si="13"/>
        <v>3.7576910999999999E-6</v>
      </c>
      <c r="Y107" s="1">
        <f t="shared" si="13"/>
        <v>1.3537980999999999E-6</v>
      </c>
      <c r="Z107">
        <f t="shared" si="14"/>
        <v>9.3608912000000004E-4</v>
      </c>
      <c r="AA107">
        <f t="shared" si="14"/>
        <v>1.1830987E-4</v>
      </c>
      <c r="AB107" s="143">
        <f t="shared" si="14"/>
        <v>2.3661974000000001E-3</v>
      </c>
      <c r="AC107" s="146">
        <v>3.9436623000000002E-3</v>
      </c>
      <c r="AD107" s="1">
        <v>6.2769863000000002E-5</v>
      </c>
      <c r="AE107">
        <f t="shared" si="14"/>
        <v>1.1904501E-2</v>
      </c>
      <c r="AF107">
        <f t="shared" si="14"/>
        <v>2.0063208999999999E-2</v>
      </c>
      <c r="AG107" s="128">
        <f t="shared" si="18"/>
        <v>4.8887923910199999E-2</v>
      </c>
      <c r="AH107" s="29"/>
      <c r="AI107" s="8"/>
    </row>
    <row r="108" spans="2:35" x14ac:dyDescent="0.35">
      <c r="B108" t="s">
        <v>112</v>
      </c>
      <c r="C108" t="s">
        <v>47</v>
      </c>
      <c r="D108">
        <v>5.1477820000000001E-2</v>
      </c>
      <c r="E108">
        <v>2.2104232000000001E-3</v>
      </c>
      <c r="F108" s="1">
        <v>2.5653825E-5</v>
      </c>
      <c r="G108" s="1">
        <v>1.0273230000000001E-5</v>
      </c>
      <c r="H108">
        <v>3.0229814999999998E-3</v>
      </c>
      <c r="I108">
        <v>4.3174954E-4</v>
      </c>
      <c r="J108" s="143">
        <v>8.6349908000000006E-3</v>
      </c>
      <c r="K108" s="138">
        <v>1.4391651000000001E-3</v>
      </c>
      <c r="L108">
        <v>1.1759237999999999E-4</v>
      </c>
      <c r="M108">
        <v>2.3599014000000001E-2</v>
      </c>
      <c r="N108">
        <v>6.1702843E-2</v>
      </c>
      <c r="O108" s="133">
        <f t="shared" si="17"/>
        <v>0.15267250657500001</v>
      </c>
      <c r="P108" s="12"/>
      <c r="Q108" s="9"/>
      <c r="T108" t="str">
        <f t="shared" si="13"/>
        <v>Renewable, water</v>
      </c>
      <c r="U108" t="str">
        <f t="shared" si="13"/>
        <v>MJ</v>
      </c>
      <c r="V108">
        <f t="shared" si="13"/>
        <v>5.1477820000000001E-2</v>
      </c>
      <c r="W108">
        <f t="shared" si="13"/>
        <v>2.2104232000000001E-3</v>
      </c>
      <c r="X108" s="1">
        <f t="shared" si="13"/>
        <v>2.5653825E-5</v>
      </c>
      <c r="Y108" s="1">
        <f t="shared" si="13"/>
        <v>1.0273230000000001E-5</v>
      </c>
      <c r="Z108">
        <f t="shared" si="14"/>
        <v>3.0229814999999998E-3</v>
      </c>
      <c r="AA108">
        <f t="shared" si="14"/>
        <v>4.3174954E-4</v>
      </c>
      <c r="AB108" s="143">
        <f t="shared" si="14"/>
        <v>8.6349908000000006E-3</v>
      </c>
      <c r="AC108" s="148">
        <v>1.4391651E-2</v>
      </c>
      <c r="AD108">
        <v>1.1759237999999999E-4</v>
      </c>
      <c r="AE108">
        <f t="shared" si="14"/>
        <v>2.3599014000000001E-2</v>
      </c>
      <c r="AF108">
        <f t="shared" si="14"/>
        <v>6.1702843E-2</v>
      </c>
      <c r="AG108" s="133">
        <f t="shared" si="18"/>
        <v>0.16562499247500001</v>
      </c>
      <c r="AH108" s="12"/>
      <c r="AI108" s="9"/>
    </row>
    <row r="113" spans="2:35" x14ac:dyDescent="0.35">
      <c r="B113" t="s">
        <v>2</v>
      </c>
      <c r="C113" t="s">
        <v>62</v>
      </c>
      <c r="T113" t="str">
        <f t="shared" si="13"/>
        <v xml:space="preserve">Calculation: </v>
      </c>
      <c r="U113" t="str">
        <f t="shared" si="13"/>
        <v>Analizza</v>
      </c>
    </row>
    <row r="114" spans="2:35" x14ac:dyDescent="0.35">
      <c r="B114" t="s">
        <v>3</v>
      </c>
      <c r="C114" t="s">
        <v>4</v>
      </c>
      <c r="H114" s="159"/>
      <c r="I114" s="160" t="s">
        <v>75</v>
      </c>
      <c r="T114" t="str">
        <f t="shared" si="13"/>
        <v xml:space="preserve">Results: </v>
      </c>
      <c r="U114" t="str">
        <f t="shared" si="13"/>
        <v>Valutazione dell'impatto</v>
      </c>
      <c r="Z114" s="159">
        <f t="shared" si="14"/>
        <v>0</v>
      </c>
      <c r="AA114" s="160" t="str">
        <f t="shared" si="14"/>
        <v>Scenario SB-1A</v>
      </c>
    </row>
    <row r="115" spans="2:35" x14ac:dyDescent="0.35">
      <c r="B115" t="s">
        <v>63</v>
      </c>
      <c r="C115" t="s">
        <v>77</v>
      </c>
      <c r="H115" s="16" t="s">
        <v>76</v>
      </c>
      <c r="I115" s="161" t="s">
        <v>0</v>
      </c>
      <c r="T115" t="str">
        <f t="shared" si="13"/>
        <v xml:space="preserve">Product: </v>
      </c>
      <c r="U115" t="str">
        <f t="shared" si="13"/>
        <v xml:space="preserve">1 l 0. RIF - Mortar {Europe without Switzerland}| production | APOS, U - A1-A5 (del progetto </v>
      </c>
      <c r="Z115" s="16" t="str">
        <f t="shared" si="14"/>
        <v>Trasporto</v>
      </c>
      <c r="AA115" s="161" t="str">
        <f t="shared" si="14"/>
        <v>RIF</v>
      </c>
    </row>
    <row r="116" spans="2:35" x14ac:dyDescent="0.35">
      <c r="B116" t="s">
        <v>5</v>
      </c>
      <c r="C116" t="s">
        <v>106</v>
      </c>
      <c r="H116" s="16" t="s">
        <v>89</v>
      </c>
      <c r="I116" s="21">
        <v>60</v>
      </c>
      <c r="T116" t="str">
        <f t="shared" si="13"/>
        <v xml:space="preserve">Metodo: </v>
      </c>
      <c r="U116" t="str">
        <f t="shared" si="13"/>
        <v>Cumulative Energy Demand V1.11 / Cumulative energy demand</v>
      </c>
      <c r="Z116" s="16" t="str">
        <f t="shared" si="14"/>
        <v>Cemento</v>
      </c>
      <c r="AA116" s="21">
        <f t="shared" si="14"/>
        <v>60</v>
      </c>
    </row>
    <row r="117" spans="2:35" x14ac:dyDescent="0.35">
      <c r="B117" t="s">
        <v>7</v>
      </c>
      <c r="C117" t="s">
        <v>8</v>
      </c>
      <c r="H117" s="16" t="s">
        <v>90</v>
      </c>
      <c r="I117" s="49">
        <v>500</v>
      </c>
      <c r="T117" t="str">
        <f t="shared" si="13"/>
        <v xml:space="preserve">Indicatore: </v>
      </c>
      <c r="U117" t="str">
        <f t="shared" si="13"/>
        <v>Caratterizzazione</v>
      </c>
      <c r="Z117" s="16" t="str">
        <f t="shared" si="14"/>
        <v>Sabbia</v>
      </c>
      <c r="AA117" s="49">
        <f t="shared" si="14"/>
        <v>500</v>
      </c>
    </row>
    <row r="118" spans="2:35" x14ac:dyDescent="0.35">
      <c r="B118" t="s">
        <v>9</v>
      </c>
      <c r="C118" t="s">
        <v>10</v>
      </c>
      <c r="H118" s="16"/>
      <c r="I118" s="22" t="s">
        <v>74</v>
      </c>
      <c r="T118" t="str">
        <f t="shared" si="13"/>
        <v xml:space="preserve">Skip categories: </v>
      </c>
      <c r="U118" t="str">
        <f t="shared" si="13"/>
        <v>Mai</v>
      </c>
      <c r="Z118" s="16">
        <f t="shared" si="14"/>
        <v>0</v>
      </c>
      <c r="AA118" s="22" t="str">
        <f t="shared" si="14"/>
        <v>-</v>
      </c>
    </row>
    <row r="119" spans="2:35" x14ac:dyDescent="0.35">
      <c r="B119" t="s">
        <v>11</v>
      </c>
      <c r="C119" t="s">
        <v>12</v>
      </c>
      <c r="H119" s="16"/>
      <c r="I119" s="23" t="s">
        <v>74</v>
      </c>
      <c r="T119" t="str">
        <f t="shared" si="13"/>
        <v xml:space="preserve">Esclude processi di infrastrutture: </v>
      </c>
      <c r="U119" t="str">
        <f t="shared" si="13"/>
        <v>No</v>
      </c>
      <c r="Z119" s="16">
        <f t="shared" si="14"/>
        <v>0</v>
      </c>
      <c r="AA119" s="23" t="str">
        <f t="shared" si="14"/>
        <v>-</v>
      </c>
    </row>
    <row r="120" spans="2:35" x14ac:dyDescent="0.35">
      <c r="B120" t="s">
        <v>13</v>
      </c>
      <c r="C120" t="s">
        <v>12</v>
      </c>
      <c r="H120" s="16" t="s">
        <v>91</v>
      </c>
      <c r="I120" s="36">
        <v>50</v>
      </c>
      <c r="T120" t="str">
        <f t="shared" si="13"/>
        <v xml:space="preserve">Esclude le emissioni di lungo termine: </v>
      </c>
      <c r="U120" t="str">
        <f t="shared" si="13"/>
        <v>No</v>
      </c>
      <c r="Z120" s="16" t="str">
        <f t="shared" si="14"/>
        <v>Fabbrica-cantiere</v>
      </c>
      <c r="AA120" s="36">
        <v>500</v>
      </c>
    </row>
    <row r="121" spans="2:35" x14ac:dyDescent="0.35">
      <c r="B121" t="s">
        <v>14</v>
      </c>
      <c r="C121" t="s">
        <v>15</v>
      </c>
      <c r="H121" s="159"/>
      <c r="I121" s="24" t="s">
        <v>74</v>
      </c>
      <c r="T121" t="str">
        <f t="shared" si="13"/>
        <v xml:space="preserve">Sorted on item: </v>
      </c>
      <c r="U121" t="str">
        <f t="shared" si="13"/>
        <v>Categoria d'impatto</v>
      </c>
      <c r="Z121" s="159">
        <f t="shared" si="14"/>
        <v>0</v>
      </c>
      <c r="AA121" s="24" t="str">
        <f t="shared" si="14"/>
        <v>-</v>
      </c>
    </row>
    <row r="122" spans="2:35" x14ac:dyDescent="0.35">
      <c r="B122" t="s">
        <v>16</v>
      </c>
      <c r="C122" t="s">
        <v>17</v>
      </c>
      <c r="T122" t="str">
        <f t="shared" si="13"/>
        <v xml:space="preserve">Sort order: </v>
      </c>
      <c r="U122" t="str">
        <f t="shared" si="13"/>
        <v>Ascendente</v>
      </c>
    </row>
    <row r="124" spans="2:35" ht="157.5" customHeight="1" x14ac:dyDescent="0.35">
      <c r="B124" s="2" t="s">
        <v>15</v>
      </c>
      <c r="C124" s="2" t="s">
        <v>18</v>
      </c>
      <c r="D124" s="2" t="s">
        <v>65</v>
      </c>
      <c r="E124" s="2" t="s">
        <v>79</v>
      </c>
      <c r="F124" s="2" t="s">
        <v>67</v>
      </c>
      <c r="G124" s="2" t="s">
        <v>68</v>
      </c>
      <c r="H124" s="2" t="s">
        <v>69</v>
      </c>
      <c r="I124" s="2" t="s">
        <v>80</v>
      </c>
      <c r="J124" s="140" t="s">
        <v>87</v>
      </c>
      <c r="K124" s="135" t="s">
        <v>81</v>
      </c>
      <c r="L124" s="2" t="s">
        <v>82</v>
      </c>
      <c r="M124" s="2" t="s">
        <v>70</v>
      </c>
      <c r="N124" s="124" t="s">
        <v>83</v>
      </c>
      <c r="O124" s="124" t="s">
        <v>64</v>
      </c>
      <c r="T124" s="2" t="str">
        <f t="shared" si="13"/>
        <v>Categoria d'impatto</v>
      </c>
      <c r="U124" s="2" t="str">
        <f t="shared" si="13"/>
        <v>Unità</v>
      </c>
      <c r="V124" s="2" t="str">
        <f t="shared" si="13"/>
        <v>Cement, limestone 6-20% {RoW}| cement production, limestone 6-20% | Cut-off, U</v>
      </c>
      <c r="W124" s="2" t="str">
        <f t="shared" si="13"/>
        <v>Sand 0/2 mm, wet and dry quarry, production mix, at plant, undried RER S -</v>
      </c>
      <c r="X124" s="2" t="str">
        <f t="shared" si="13"/>
        <v>Conveyor belt {GLO}| market for | APOS, U</v>
      </c>
      <c r="Y124" s="2" t="str">
        <f t="shared" si="13"/>
        <v>Industrial machine, heavy, unspecified {RoW}| market for industrial machine, heavy, unspecified | APOS, U</v>
      </c>
      <c r="Z124" s="2" t="str">
        <f t="shared" si="14"/>
        <v>Packing, cement {RoW}| processing | APOS, U</v>
      </c>
      <c r="AA124" s="2" t="str">
        <f t="shared" si="14"/>
        <v>T. Cemento_ Transport, freight, lorry, unspecified {RER}| market for transport, freight, lorry, unspecified | APOS, U</v>
      </c>
      <c r="AB124" s="140" t="str">
        <f t="shared" si="14"/>
        <v>T. Sabbia_ Transport, freight, lorry, unspecified {RER}| market for transport, freight, lorry, unspecified | APOS, U</v>
      </c>
      <c r="AC124" s="135" t="str">
        <f t="shared" si="14"/>
        <v>A4_ Transport, freight, lorry, unspecified {RER}| market for transport, freight, lorry, unspecified | APOS, U</v>
      </c>
      <c r="AD124" s="2" t="str">
        <f t="shared" si="14"/>
        <v>A5 - Tap water {Europe without Switzerland}| market for | APOS, U</v>
      </c>
      <c r="AE124" s="2" t="str">
        <f t="shared" si="14"/>
        <v>Electricity, medium voltage {IT}| market for | APOS, U</v>
      </c>
      <c r="AF124" s="124" t="str">
        <f t="shared" si="14"/>
        <v>A5 - Electricity grid mix, AC, consumption mix, at consumer, 230V IT S</v>
      </c>
      <c r="AG124" s="124" t="str">
        <f t="shared" si="14"/>
        <v>Totale</v>
      </c>
      <c r="AH124">
        <f t="shared" si="14"/>
        <v>0</v>
      </c>
      <c r="AI124">
        <f t="shared" si="14"/>
        <v>0</v>
      </c>
    </row>
    <row r="125" spans="2:35" x14ac:dyDescent="0.35">
      <c r="B125" t="s">
        <v>107</v>
      </c>
      <c r="C125" t="s">
        <v>47</v>
      </c>
      <c r="D125">
        <v>1.5839729</v>
      </c>
      <c r="E125">
        <v>4.2004234000000001E-2</v>
      </c>
      <c r="F125">
        <v>4.0112874000000002E-4</v>
      </c>
      <c r="G125">
        <v>1.5309977000000001E-4</v>
      </c>
      <c r="H125">
        <v>8.2706428999999998E-2</v>
      </c>
      <c r="I125">
        <v>5.6657882E-2</v>
      </c>
      <c r="J125" s="143">
        <v>1.416447</v>
      </c>
      <c r="K125" s="138">
        <v>0.18885961000000001</v>
      </c>
      <c r="L125">
        <v>1.2121961000000001E-3</v>
      </c>
      <c r="M125">
        <v>0.17464755000000001</v>
      </c>
      <c r="N125">
        <v>0.59026292000000002</v>
      </c>
      <c r="O125" s="128">
        <f>SUM(D125:N125)</f>
        <v>4.13732494961</v>
      </c>
      <c r="P125" s="129">
        <f>SUM(O125:O127)</f>
        <v>4.3421499369674796</v>
      </c>
      <c r="Q125" s="130" t="s">
        <v>113</v>
      </c>
      <c r="T125" t="str">
        <f t="shared" si="13"/>
        <v>Non renewable, fossil</v>
      </c>
      <c r="U125" t="str">
        <f t="shared" si="13"/>
        <v>MJ</v>
      </c>
      <c r="V125">
        <f t="shared" si="13"/>
        <v>1.5839729</v>
      </c>
      <c r="W125">
        <f t="shared" si="13"/>
        <v>4.2004234000000001E-2</v>
      </c>
      <c r="X125">
        <f t="shared" si="13"/>
        <v>4.0112874000000002E-4</v>
      </c>
      <c r="Y125">
        <f t="shared" si="13"/>
        <v>1.5309977000000001E-4</v>
      </c>
      <c r="Z125">
        <f t="shared" si="14"/>
        <v>8.2706428999999998E-2</v>
      </c>
      <c r="AA125">
        <f t="shared" si="14"/>
        <v>5.6657882E-2</v>
      </c>
      <c r="AB125" s="143">
        <f t="shared" si="14"/>
        <v>1.416447</v>
      </c>
      <c r="AC125" s="145">
        <v>1.8885961</v>
      </c>
      <c r="AD125">
        <v>1.2121961000000001E-3</v>
      </c>
      <c r="AE125">
        <f t="shared" si="14"/>
        <v>0.17464755000000001</v>
      </c>
      <c r="AF125">
        <f t="shared" si="14"/>
        <v>0.59026292000000002</v>
      </c>
      <c r="AG125" s="128">
        <f t="shared" ref="AG125:AG130" si="19">SUM(V125:AF125)</f>
        <v>5.8370614396100002</v>
      </c>
      <c r="AH125" s="129">
        <f>SUM(AG125:AG127)</f>
        <v>6.0774880606199808</v>
      </c>
      <c r="AI125" s="130" t="s">
        <v>113</v>
      </c>
    </row>
    <row r="126" spans="2:35" x14ac:dyDescent="0.35">
      <c r="B126" t="s">
        <v>108</v>
      </c>
      <c r="C126" t="s">
        <v>47</v>
      </c>
      <c r="D126">
        <v>6.1838178000000001E-2</v>
      </c>
      <c r="E126">
        <v>1.8037277000000001E-2</v>
      </c>
      <c r="F126" s="1">
        <v>3.3708309000000002E-5</v>
      </c>
      <c r="G126" s="1">
        <v>1.6260898E-5</v>
      </c>
      <c r="H126">
        <v>8.8877583999999992E-3</v>
      </c>
      <c r="I126">
        <v>1.1852532999999999E-3</v>
      </c>
      <c r="J126" s="143">
        <v>2.9631331E-2</v>
      </c>
      <c r="K126" s="138">
        <v>3.9508442000000003E-3</v>
      </c>
      <c r="L126">
        <v>6.1831208999999995E-4</v>
      </c>
      <c r="M126">
        <v>2.6862614E-2</v>
      </c>
      <c r="N126">
        <v>5.3627397E-2</v>
      </c>
      <c r="O126" s="128">
        <f>SUM(D126:N126)</f>
        <v>0.20468893419699999</v>
      </c>
      <c r="P126" s="131"/>
      <c r="Q126" s="132"/>
      <c r="T126" t="str">
        <f t="shared" si="13"/>
        <v>Non-renewable, nuclear</v>
      </c>
      <c r="U126" t="str">
        <f t="shared" si="13"/>
        <v>MJ</v>
      </c>
      <c r="V126">
        <f t="shared" si="13"/>
        <v>6.1838178000000001E-2</v>
      </c>
      <c r="W126">
        <f t="shared" si="13"/>
        <v>1.8037277000000001E-2</v>
      </c>
      <c r="X126" s="1">
        <f t="shared" si="13"/>
        <v>3.3708309000000002E-5</v>
      </c>
      <c r="Y126" s="1">
        <f t="shared" si="13"/>
        <v>1.6260898E-5</v>
      </c>
      <c r="Z126">
        <f t="shared" si="14"/>
        <v>8.8877583999999992E-3</v>
      </c>
      <c r="AA126">
        <f t="shared" si="14"/>
        <v>1.1852532999999999E-3</v>
      </c>
      <c r="AB126" s="143">
        <f t="shared" si="14"/>
        <v>2.9631331E-2</v>
      </c>
      <c r="AC126" s="146">
        <v>3.9508441999999998E-2</v>
      </c>
      <c r="AD126">
        <v>6.1831208999999995E-4</v>
      </c>
      <c r="AE126">
        <f t="shared" si="14"/>
        <v>2.6862614E-2</v>
      </c>
      <c r="AF126">
        <f t="shared" si="14"/>
        <v>5.3627397E-2</v>
      </c>
      <c r="AG126" s="128">
        <f t="shared" si="19"/>
        <v>0.24024653199699997</v>
      </c>
      <c r="AH126" s="131"/>
      <c r="AI126" s="132"/>
    </row>
    <row r="127" spans="2:35" x14ac:dyDescent="0.35">
      <c r="B127" t="s">
        <v>109</v>
      </c>
      <c r="C127" t="s">
        <v>47</v>
      </c>
      <c r="D127" s="1">
        <v>2.5978636000000001E-5</v>
      </c>
      <c r="E127">
        <v>0</v>
      </c>
      <c r="F127" s="1">
        <v>1.3002516E-7</v>
      </c>
      <c r="G127" s="1">
        <v>5.7966917000000002E-8</v>
      </c>
      <c r="H127" s="1">
        <v>3.9454437999999997E-5</v>
      </c>
      <c r="I127" s="1">
        <v>1.4678618000000001E-6</v>
      </c>
      <c r="J127" s="144">
        <v>3.6696543999999997E-5</v>
      </c>
      <c r="K127" s="139">
        <v>4.8928725E-6</v>
      </c>
      <c r="L127" s="1">
        <v>9.1623103000000002E-8</v>
      </c>
      <c r="M127" s="1">
        <v>2.7283193000000001E-5</v>
      </c>
      <c r="N127">
        <v>0</v>
      </c>
      <c r="O127" s="167">
        <f>SUM(D127:N127)</f>
        <v>1.3605316048E-4</v>
      </c>
      <c r="P127" s="131"/>
      <c r="Q127" s="132"/>
      <c r="T127" t="str">
        <f t="shared" si="13"/>
        <v>Non-renewable, biomass</v>
      </c>
      <c r="U127" t="str">
        <f t="shared" si="13"/>
        <v>MJ</v>
      </c>
      <c r="V127" s="1">
        <f t="shared" si="13"/>
        <v>2.5978636000000001E-5</v>
      </c>
      <c r="W127">
        <f t="shared" si="13"/>
        <v>0</v>
      </c>
      <c r="X127" s="1">
        <f t="shared" si="13"/>
        <v>1.3002516E-7</v>
      </c>
      <c r="Y127" s="1">
        <f t="shared" si="13"/>
        <v>5.7966917000000002E-8</v>
      </c>
      <c r="Z127" s="1">
        <f t="shared" si="14"/>
        <v>3.9454437999999997E-5</v>
      </c>
      <c r="AA127" s="1">
        <f t="shared" si="14"/>
        <v>1.4678618000000001E-6</v>
      </c>
      <c r="AB127" s="144">
        <f t="shared" si="14"/>
        <v>3.6696543999999997E-5</v>
      </c>
      <c r="AC127" s="147">
        <v>4.8928725E-5</v>
      </c>
      <c r="AD127" s="1">
        <v>9.1623103000000002E-8</v>
      </c>
      <c r="AE127" s="1">
        <f t="shared" si="14"/>
        <v>2.7283193000000001E-5</v>
      </c>
      <c r="AF127">
        <f t="shared" si="14"/>
        <v>0</v>
      </c>
      <c r="AG127" s="128">
        <f t="shared" si="19"/>
        <v>1.8008901298E-4</v>
      </c>
      <c r="AH127" s="131"/>
      <c r="AI127" s="132"/>
    </row>
    <row r="128" spans="2:35" x14ac:dyDescent="0.35">
      <c r="B128" t="s">
        <v>110</v>
      </c>
      <c r="C128" t="s">
        <v>47</v>
      </c>
      <c r="D128">
        <v>3.0715550000000001E-2</v>
      </c>
      <c r="E128" s="1">
        <v>2.2170926999999999E-7</v>
      </c>
      <c r="F128" s="1">
        <v>9.5481612999999993E-6</v>
      </c>
      <c r="G128" s="1">
        <v>5.1551457000000002E-6</v>
      </c>
      <c r="H128">
        <v>0.21682095000000001</v>
      </c>
      <c r="I128">
        <v>2.8191944000000003E-4</v>
      </c>
      <c r="J128" s="143">
        <v>7.0479859000000004E-3</v>
      </c>
      <c r="K128" s="138">
        <v>9.3973145000000001E-4</v>
      </c>
      <c r="L128" s="1">
        <v>6.5660126000000003E-5</v>
      </c>
      <c r="M128">
        <v>1.0692617999999999E-2</v>
      </c>
      <c r="N128">
        <v>0</v>
      </c>
      <c r="O128" s="128">
        <f t="shared" ref="O128:O130" si="20">SUM(D128:N128)</f>
        <v>0.26657933993227001</v>
      </c>
      <c r="P128" s="131">
        <f>SUM(O128:O130)</f>
        <v>0.46734077095747001</v>
      </c>
      <c r="Q128" s="132" t="s">
        <v>114</v>
      </c>
      <c r="T128" t="str">
        <f t="shared" si="13"/>
        <v>Renewable, biomass</v>
      </c>
      <c r="U128" t="str">
        <f t="shared" si="13"/>
        <v>MJ</v>
      </c>
      <c r="V128">
        <f t="shared" si="13"/>
        <v>3.0715550000000001E-2</v>
      </c>
      <c r="W128" s="1">
        <f t="shared" si="13"/>
        <v>2.2170926999999999E-7</v>
      </c>
      <c r="X128" s="1">
        <f t="shared" si="13"/>
        <v>9.5481612999999993E-6</v>
      </c>
      <c r="Y128" s="1">
        <f t="shared" si="13"/>
        <v>5.1551457000000002E-6</v>
      </c>
      <c r="Z128">
        <f t="shared" si="14"/>
        <v>0.21682095000000001</v>
      </c>
      <c r="AA128">
        <f t="shared" si="14"/>
        <v>2.8191944000000003E-4</v>
      </c>
      <c r="AB128" s="143">
        <f t="shared" si="14"/>
        <v>7.0479859000000004E-3</v>
      </c>
      <c r="AC128" s="145">
        <v>9.3973145000000001E-3</v>
      </c>
      <c r="AD128" s="1">
        <v>6.5660126000000003E-5</v>
      </c>
      <c r="AE128">
        <f t="shared" si="14"/>
        <v>1.0692617999999999E-2</v>
      </c>
      <c r="AF128">
        <f t="shared" si="14"/>
        <v>0</v>
      </c>
      <c r="AG128" s="128">
        <f t="shared" si="19"/>
        <v>0.27503692298227</v>
      </c>
      <c r="AH128" s="131">
        <f>SUM(AG128:AG130)</f>
        <v>0.49230013596747002</v>
      </c>
      <c r="AI128" s="132" t="s">
        <v>114</v>
      </c>
    </row>
    <row r="129" spans="2:35" x14ac:dyDescent="0.35">
      <c r="B129" t="s">
        <v>111</v>
      </c>
      <c r="C129" t="s">
        <v>47</v>
      </c>
      <c r="D129">
        <v>9.3997908999999998E-3</v>
      </c>
      <c r="E129" s="1">
        <v>8.8282968000000001E-5</v>
      </c>
      <c r="F129" s="1">
        <v>3.7576910999999999E-6</v>
      </c>
      <c r="G129" s="1">
        <v>1.3537980999999999E-6</v>
      </c>
      <c r="H129">
        <v>9.3608912000000004E-4</v>
      </c>
      <c r="I129">
        <v>1.1830987E-4</v>
      </c>
      <c r="J129" s="143">
        <v>2.9577468000000001E-3</v>
      </c>
      <c r="K129" s="138">
        <v>3.9436624000000002E-4</v>
      </c>
      <c r="L129" s="1">
        <v>6.2769863000000002E-5</v>
      </c>
      <c r="M129">
        <v>1.1904501E-2</v>
      </c>
      <c r="N129">
        <v>2.0063208999999999E-2</v>
      </c>
      <c r="O129" s="128">
        <f t="shared" si="20"/>
        <v>4.5930177250200002E-2</v>
      </c>
      <c r="P129" s="29"/>
      <c r="Q129" s="8"/>
      <c r="T129" t="str">
        <f t="shared" si="13"/>
        <v>Renewable, wind, solar, geothe</v>
      </c>
      <c r="U129" t="str">
        <f t="shared" si="13"/>
        <v>MJ</v>
      </c>
      <c r="V129">
        <f t="shared" si="13"/>
        <v>9.3997908999999998E-3</v>
      </c>
      <c r="W129" s="1">
        <f t="shared" si="13"/>
        <v>8.8282968000000001E-5</v>
      </c>
      <c r="X129" s="1">
        <f t="shared" si="13"/>
        <v>3.7576910999999999E-6</v>
      </c>
      <c r="Y129" s="1">
        <f t="shared" si="13"/>
        <v>1.3537980999999999E-6</v>
      </c>
      <c r="Z129">
        <f t="shared" si="14"/>
        <v>9.3608912000000004E-4</v>
      </c>
      <c r="AA129">
        <f t="shared" si="14"/>
        <v>1.1830987E-4</v>
      </c>
      <c r="AB129" s="143">
        <f t="shared" si="14"/>
        <v>2.9577468000000001E-3</v>
      </c>
      <c r="AC129" s="146">
        <v>3.9436623000000002E-3</v>
      </c>
      <c r="AD129" s="1">
        <v>6.2769863000000002E-5</v>
      </c>
      <c r="AE129">
        <f t="shared" si="14"/>
        <v>1.1904501E-2</v>
      </c>
      <c r="AF129">
        <f t="shared" si="14"/>
        <v>2.0063208999999999E-2</v>
      </c>
      <c r="AG129" s="128">
        <f t="shared" si="19"/>
        <v>4.9479473310200001E-2</v>
      </c>
      <c r="AH129" s="29"/>
      <c r="AI129" s="8"/>
    </row>
    <row r="130" spans="2:35" x14ac:dyDescent="0.35">
      <c r="B130" t="s">
        <v>112</v>
      </c>
      <c r="C130" t="s">
        <v>47</v>
      </c>
      <c r="D130">
        <v>5.1477820000000001E-2</v>
      </c>
      <c r="E130">
        <v>2.2104232000000001E-3</v>
      </c>
      <c r="F130" s="1">
        <v>2.5653825E-5</v>
      </c>
      <c r="G130" s="1">
        <v>1.0273230000000001E-5</v>
      </c>
      <c r="H130">
        <v>3.0229814999999998E-3</v>
      </c>
      <c r="I130">
        <v>4.3174954E-4</v>
      </c>
      <c r="J130" s="143">
        <v>1.0793738000000001E-2</v>
      </c>
      <c r="K130" s="138">
        <v>1.4391651000000001E-3</v>
      </c>
      <c r="L130">
        <v>1.1759237999999999E-4</v>
      </c>
      <c r="M130">
        <v>2.3599014000000001E-2</v>
      </c>
      <c r="N130">
        <v>6.1702843E-2</v>
      </c>
      <c r="O130" s="133">
        <f t="shared" si="20"/>
        <v>0.15483125377500001</v>
      </c>
      <c r="P130" s="12"/>
      <c r="Q130" s="9"/>
      <c r="T130" t="str">
        <f t="shared" si="13"/>
        <v>Renewable, water</v>
      </c>
      <c r="U130" t="str">
        <f t="shared" si="13"/>
        <v>MJ</v>
      </c>
      <c r="V130">
        <f t="shared" si="13"/>
        <v>5.1477820000000001E-2</v>
      </c>
      <c r="W130">
        <f t="shared" si="13"/>
        <v>2.2104232000000001E-3</v>
      </c>
      <c r="X130" s="1">
        <f t="shared" si="13"/>
        <v>2.5653825E-5</v>
      </c>
      <c r="Y130" s="1">
        <f t="shared" si="13"/>
        <v>1.0273230000000001E-5</v>
      </c>
      <c r="Z130">
        <f t="shared" si="14"/>
        <v>3.0229814999999998E-3</v>
      </c>
      <c r="AA130">
        <f t="shared" si="14"/>
        <v>4.3174954E-4</v>
      </c>
      <c r="AB130" s="143">
        <f t="shared" si="14"/>
        <v>1.0793738000000001E-2</v>
      </c>
      <c r="AC130" s="148">
        <v>1.4391651E-2</v>
      </c>
      <c r="AD130">
        <v>1.1759237999999999E-4</v>
      </c>
      <c r="AE130">
        <f t="shared" si="14"/>
        <v>2.3599014000000001E-2</v>
      </c>
      <c r="AF130">
        <f t="shared" si="14"/>
        <v>6.1702843E-2</v>
      </c>
      <c r="AG130" s="133">
        <f t="shared" si="19"/>
        <v>0.16778373967500002</v>
      </c>
      <c r="AH130" s="12"/>
      <c r="AI130" s="9"/>
    </row>
    <row r="148" spans="6:32" s="2" customFormat="1" x14ac:dyDescent="0.35"/>
    <row r="149" spans="6:32" ht="45" customHeight="1" x14ac:dyDescent="0.35">
      <c r="AD149" s="2"/>
    </row>
    <row r="150" spans="6:32" x14ac:dyDescent="0.35">
      <c r="H150" s="1"/>
      <c r="I150" s="1"/>
    </row>
    <row r="151" spans="6:32" x14ac:dyDescent="0.35">
      <c r="F151" s="1"/>
      <c r="H151" s="1"/>
      <c r="I151" s="1"/>
      <c r="J151" s="1"/>
      <c r="K151" s="1"/>
      <c r="L151" s="1"/>
      <c r="M151" s="1"/>
      <c r="N151" s="1"/>
      <c r="Z151" s="1"/>
      <c r="AA151" s="1"/>
    </row>
    <row r="152" spans="6:32" x14ac:dyDescent="0.35">
      <c r="G152" s="1"/>
      <c r="H152" s="1"/>
      <c r="I152" s="1"/>
      <c r="M152" s="1"/>
      <c r="X152" s="1"/>
      <c r="Z152" s="1"/>
      <c r="AA152" s="1"/>
      <c r="AB152" s="1"/>
      <c r="AC152" s="1"/>
      <c r="AD152" s="1"/>
      <c r="AE152" s="1"/>
      <c r="AF152" s="1"/>
    </row>
    <row r="153" spans="6:32" x14ac:dyDescent="0.35">
      <c r="G153" s="1"/>
      <c r="H153" s="1"/>
      <c r="I153" s="1"/>
      <c r="M153" s="1"/>
      <c r="Y153" s="1"/>
      <c r="Z153" s="1"/>
      <c r="AA153" s="1"/>
      <c r="AE153" s="1"/>
    </row>
    <row r="154" spans="6:32" x14ac:dyDescent="0.35">
      <c r="H154" s="1"/>
      <c r="I154" s="1"/>
      <c r="Y154" s="1"/>
      <c r="Z154" s="1"/>
      <c r="AA154" s="1"/>
      <c r="AE154" s="1"/>
    </row>
    <row r="155" spans="6:32" x14ac:dyDescent="0.35">
      <c r="Z155" s="1"/>
      <c r="AA155" s="1"/>
    </row>
    <row r="158" spans="6:32" x14ac:dyDescent="0.35">
      <c r="L158" t="s">
        <v>116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4D6B0-26DE-4992-BDEF-B4B4AA0331EB}">
  <sheetPr>
    <tabColor rgb="FFFF0000"/>
  </sheetPr>
  <dimension ref="B4:AG357"/>
  <sheetViews>
    <sheetView topLeftCell="A247" zoomScale="20" zoomScaleNormal="20" workbookViewId="0">
      <selection activeCell="L8" sqref="L8"/>
    </sheetView>
  </sheetViews>
  <sheetFormatPr defaultRowHeight="14.5" x14ac:dyDescent="0.35"/>
  <cols>
    <col min="2" max="2" width="43.36328125" customWidth="1"/>
    <col min="3" max="3" width="12.90625" customWidth="1"/>
    <col min="4" max="15" width="20.6328125" style="10" customWidth="1"/>
    <col min="16" max="16" width="14.08984375" bestFit="1" customWidth="1"/>
    <col min="17" max="17" width="40" customWidth="1"/>
    <col min="18" max="18" width="12.6328125" customWidth="1"/>
    <col min="19" max="30" width="20.6328125" customWidth="1"/>
    <col min="31" max="31" width="15.90625" bestFit="1" customWidth="1"/>
  </cols>
  <sheetData>
    <row r="4" spans="2:30" x14ac:dyDescent="0.35">
      <c r="B4" t="s">
        <v>2</v>
      </c>
      <c r="C4" t="s">
        <v>62</v>
      </c>
      <c r="Q4" t="s">
        <v>2</v>
      </c>
      <c r="R4" t="s">
        <v>62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2:30" x14ac:dyDescent="0.35">
      <c r="B5" t="s">
        <v>3</v>
      </c>
      <c r="C5" t="s">
        <v>4</v>
      </c>
      <c r="J5" s="17" t="s">
        <v>75</v>
      </c>
      <c r="Q5" t="s">
        <v>3</v>
      </c>
      <c r="R5" t="s">
        <v>4</v>
      </c>
      <c r="S5" s="10"/>
      <c r="T5" s="10"/>
      <c r="U5" s="10"/>
      <c r="V5" s="10"/>
      <c r="W5" s="10"/>
      <c r="X5" s="10"/>
      <c r="Y5" s="17" t="s">
        <v>75</v>
      </c>
      <c r="Z5" s="10"/>
      <c r="AA5" s="10"/>
      <c r="AB5" s="10"/>
      <c r="AC5" s="10"/>
      <c r="AD5" s="10"/>
    </row>
    <row r="6" spans="2:30" x14ac:dyDescent="0.35">
      <c r="B6" t="s">
        <v>63</v>
      </c>
      <c r="C6" t="s">
        <v>77</v>
      </c>
      <c r="I6" s="16" t="s">
        <v>76</v>
      </c>
      <c r="J6" s="18" t="s">
        <v>0</v>
      </c>
      <c r="Q6" t="s">
        <v>63</v>
      </c>
      <c r="R6" t="s">
        <v>77</v>
      </c>
      <c r="S6" s="10"/>
      <c r="T6" s="10"/>
      <c r="U6" s="10"/>
      <c r="V6" s="10"/>
      <c r="W6" s="10"/>
      <c r="X6" s="16" t="s">
        <v>76</v>
      </c>
      <c r="Y6" s="18" t="s">
        <v>0</v>
      </c>
      <c r="Z6" s="10"/>
      <c r="AA6" s="10"/>
      <c r="AB6" s="10"/>
      <c r="AC6" s="10"/>
      <c r="AD6" s="10"/>
    </row>
    <row r="7" spans="2:30" x14ac:dyDescent="0.35">
      <c r="B7" t="s">
        <v>5</v>
      </c>
      <c r="C7" t="s">
        <v>6</v>
      </c>
      <c r="I7" s="16" t="s">
        <v>89</v>
      </c>
      <c r="J7" s="21">
        <v>60</v>
      </c>
      <c r="Q7" t="s">
        <v>5</v>
      </c>
      <c r="R7" t="s">
        <v>6</v>
      </c>
      <c r="S7" s="10"/>
      <c r="T7" s="10"/>
      <c r="U7" s="10"/>
      <c r="V7" s="10"/>
      <c r="W7" s="10"/>
      <c r="X7" s="16" t="s">
        <v>89</v>
      </c>
      <c r="Y7" s="21">
        <v>60</v>
      </c>
      <c r="Z7" s="10"/>
      <c r="AA7" s="10"/>
      <c r="AB7" s="10"/>
      <c r="AC7" s="10"/>
      <c r="AD7" s="10"/>
    </row>
    <row r="8" spans="2:30" x14ac:dyDescent="0.35">
      <c r="B8" t="s">
        <v>7</v>
      </c>
      <c r="C8" t="s">
        <v>8</v>
      </c>
      <c r="I8" s="16" t="s">
        <v>90</v>
      </c>
      <c r="J8" s="49">
        <v>0</v>
      </c>
      <c r="Q8" t="s">
        <v>7</v>
      </c>
      <c r="R8" t="s">
        <v>8</v>
      </c>
      <c r="S8" s="10"/>
      <c r="T8" s="10"/>
      <c r="U8" s="10"/>
      <c r="V8" s="10"/>
      <c r="W8" s="10"/>
      <c r="X8" s="16" t="s">
        <v>90</v>
      </c>
      <c r="Y8" s="49">
        <v>0</v>
      </c>
      <c r="Z8" s="10"/>
      <c r="AA8" s="10"/>
      <c r="AB8" s="10"/>
      <c r="AC8" s="10"/>
      <c r="AD8" s="10"/>
    </row>
    <row r="9" spans="2:30" x14ac:dyDescent="0.35">
      <c r="B9" t="s">
        <v>9</v>
      </c>
      <c r="C9" t="s">
        <v>10</v>
      </c>
      <c r="I9" s="16"/>
      <c r="J9" s="22" t="s">
        <v>74</v>
      </c>
      <c r="Q9" t="s">
        <v>9</v>
      </c>
      <c r="R9" t="s">
        <v>10</v>
      </c>
      <c r="S9" s="10"/>
      <c r="T9" s="10"/>
      <c r="U9" s="10"/>
      <c r="V9" s="10"/>
      <c r="W9" s="10"/>
      <c r="X9" s="16"/>
      <c r="Y9" s="22" t="s">
        <v>74</v>
      </c>
      <c r="Z9" s="10"/>
      <c r="AA9" s="10"/>
      <c r="AB9" s="10"/>
      <c r="AC9" s="10"/>
      <c r="AD9" s="10"/>
    </row>
    <row r="10" spans="2:30" x14ac:dyDescent="0.35">
      <c r="B10" t="s">
        <v>11</v>
      </c>
      <c r="C10" t="s">
        <v>12</v>
      </c>
      <c r="I10" s="16"/>
      <c r="J10" s="23" t="s">
        <v>74</v>
      </c>
      <c r="Q10" t="s">
        <v>11</v>
      </c>
      <c r="R10" t="s">
        <v>12</v>
      </c>
      <c r="S10" s="10"/>
      <c r="T10" s="10"/>
      <c r="U10" s="10"/>
      <c r="V10" s="10"/>
      <c r="W10" s="10"/>
      <c r="X10" s="16"/>
      <c r="Y10" s="23" t="s">
        <v>74</v>
      </c>
      <c r="Z10" s="10"/>
      <c r="AA10" s="10"/>
      <c r="AB10" s="10"/>
      <c r="AC10" s="10"/>
      <c r="AD10" s="10"/>
    </row>
    <row r="11" spans="2:30" x14ac:dyDescent="0.35">
      <c r="B11" t="s">
        <v>13</v>
      </c>
      <c r="C11" t="s">
        <v>12</v>
      </c>
      <c r="I11" s="16" t="s">
        <v>91</v>
      </c>
      <c r="J11" s="36">
        <v>50</v>
      </c>
      <c r="Q11" t="s">
        <v>13</v>
      </c>
      <c r="R11" t="s">
        <v>12</v>
      </c>
      <c r="S11" s="10"/>
      <c r="T11" s="10"/>
      <c r="U11" s="10"/>
      <c r="V11" s="10"/>
      <c r="W11" s="10"/>
      <c r="X11" s="16" t="s">
        <v>91</v>
      </c>
      <c r="Y11" s="36">
        <v>500</v>
      </c>
      <c r="Z11" s="10"/>
      <c r="AA11" s="10"/>
      <c r="AB11" s="10"/>
      <c r="AC11" s="10"/>
      <c r="AD11" s="10"/>
    </row>
    <row r="12" spans="2:30" x14ac:dyDescent="0.35">
      <c r="B12" t="s">
        <v>14</v>
      </c>
      <c r="C12" t="s">
        <v>15</v>
      </c>
      <c r="J12" s="24" t="s">
        <v>74</v>
      </c>
      <c r="Q12" t="s">
        <v>14</v>
      </c>
      <c r="R12" t="s">
        <v>15</v>
      </c>
      <c r="S12" s="10"/>
      <c r="T12" s="10"/>
      <c r="U12" s="10"/>
      <c r="V12" s="10"/>
      <c r="W12" s="10"/>
      <c r="X12" s="10"/>
      <c r="Y12" s="24" t="s">
        <v>74</v>
      </c>
      <c r="Z12" s="10"/>
      <c r="AA12" s="10"/>
      <c r="AB12" s="10"/>
      <c r="AC12" s="10"/>
      <c r="AD12" s="10"/>
    </row>
    <row r="13" spans="2:30" x14ac:dyDescent="0.35">
      <c r="B13" t="s">
        <v>16</v>
      </c>
      <c r="C13" t="s">
        <v>17</v>
      </c>
      <c r="Q13" t="s">
        <v>16</v>
      </c>
      <c r="R13" t="s">
        <v>17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2:30" ht="51" customHeight="1" x14ac:dyDescent="0.35">
      <c r="B14" s="175" t="s">
        <v>78</v>
      </c>
      <c r="C14" s="176"/>
      <c r="D14" s="172" t="s">
        <v>86</v>
      </c>
      <c r="E14" s="172"/>
      <c r="F14" s="173" t="s">
        <v>72</v>
      </c>
      <c r="G14" s="174"/>
      <c r="H14" s="172" t="s">
        <v>88</v>
      </c>
      <c r="I14" s="172"/>
      <c r="J14" s="172"/>
      <c r="K14" s="172"/>
      <c r="L14" s="37" t="s">
        <v>85</v>
      </c>
      <c r="M14" s="172" t="s">
        <v>84</v>
      </c>
      <c r="N14" s="172"/>
      <c r="O14" s="43" t="s">
        <v>71</v>
      </c>
      <c r="Q14" s="175" t="s">
        <v>78</v>
      </c>
      <c r="R14" s="176"/>
      <c r="S14" s="172" t="s">
        <v>86</v>
      </c>
      <c r="T14" s="172"/>
      <c r="U14" s="173" t="s">
        <v>72</v>
      </c>
      <c r="V14" s="174"/>
      <c r="W14" s="172" t="s">
        <v>88</v>
      </c>
      <c r="X14" s="172"/>
      <c r="Y14" s="172"/>
      <c r="Z14" s="172"/>
      <c r="AA14" s="37" t="s">
        <v>85</v>
      </c>
      <c r="AB14" s="172" t="s">
        <v>84</v>
      </c>
      <c r="AC14" s="172"/>
      <c r="AD14" s="43" t="s">
        <v>71</v>
      </c>
    </row>
    <row r="15" spans="2:30" s="2" customFormat="1" ht="109.5" customHeight="1" x14ac:dyDescent="0.35">
      <c r="B15" s="25" t="s">
        <v>15</v>
      </c>
      <c r="C15" s="26" t="s">
        <v>18</v>
      </c>
      <c r="D15" s="33" t="s">
        <v>65</v>
      </c>
      <c r="E15" s="28" t="s">
        <v>79</v>
      </c>
      <c r="F15" s="27" t="s">
        <v>80</v>
      </c>
      <c r="G15" s="46" t="s">
        <v>87</v>
      </c>
      <c r="H15" s="33" t="s">
        <v>67</v>
      </c>
      <c r="I15" s="27" t="s">
        <v>68</v>
      </c>
      <c r="J15" s="27" t="s">
        <v>69</v>
      </c>
      <c r="K15" s="28" t="s">
        <v>70</v>
      </c>
      <c r="L15" s="38" t="s">
        <v>81</v>
      </c>
      <c r="M15" s="33" t="s">
        <v>82</v>
      </c>
      <c r="N15" s="28" t="s">
        <v>83</v>
      </c>
      <c r="O15" s="44" t="s">
        <v>64</v>
      </c>
      <c r="Q15" s="25" t="s">
        <v>15</v>
      </c>
      <c r="R15" s="26" t="s">
        <v>18</v>
      </c>
      <c r="S15" s="33" t="s">
        <v>65</v>
      </c>
      <c r="T15" s="28" t="s">
        <v>79</v>
      </c>
      <c r="U15" s="27" t="s">
        <v>80</v>
      </c>
      <c r="V15" s="46" t="s">
        <v>87</v>
      </c>
      <c r="W15" s="33" t="s">
        <v>67</v>
      </c>
      <c r="X15" s="27" t="s">
        <v>68</v>
      </c>
      <c r="Y15" s="27" t="s">
        <v>69</v>
      </c>
      <c r="Z15" s="28" t="s">
        <v>70</v>
      </c>
      <c r="AA15" s="38" t="s">
        <v>81</v>
      </c>
      <c r="AB15" s="33" t="s">
        <v>82</v>
      </c>
      <c r="AC15" s="28" t="s">
        <v>83</v>
      </c>
      <c r="AD15" s="44" t="s">
        <v>64</v>
      </c>
    </row>
    <row r="16" spans="2:30" x14ac:dyDescent="0.35">
      <c r="B16" s="123" t="s">
        <v>19</v>
      </c>
      <c r="C16" s="29" t="s">
        <v>20</v>
      </c>
      <c r="D16" s="13">
        <v>0.33398129999999998</v>
      </c>
      <c r="E16" s="15">
        <v>3.3340605E-3</v>
      </c>
      <c r="F16" s="14">
        <v>3.5740170000000001E-3</v>
      </c>
      <c r="G16" s="47">
        <v>0</v>
      </c>
      <c r="H16" s="34">
        <v>4.2595305999999998E-5</v>
      </c>
      <c r="I16" s="30">
        <v>1.6024661999999999E-5</v>
      </c>
      <c r="J16" s="14">
        <v>1.0120832E-2</v>
      </c>
      <c r="K16" s="15">
        <v>1.3793788E-2</v>
      </c>
      <c r="L16" s="39">
        <v>1.1913389999999999E-2</v>
      </c>
      <c r="M16" s="51">
        <v>1.010311E-4</v>
      </c>
      <c r="N16" s="15">
        <v>4.2770213000000001E-2</v>
      </c>
      <c r="O16" s="45">
        <f>SUM(D16:N16)</f>
        <v>0.41964725156799998</v>
      </c>
      <c r="Q16" s="6" t="s">
        <v>19</v>
      </c>
      <c r="R16" s="29" t="s">
        <v>20</v>
      </c>
      <c r="S16" s="13">
        <v>0.33398129999999998</v>
      </c>
      <c r="T16" s="15">
        <v>3.3340605E-3</v>
      </c>
      <c r="U16" s="14">
        <v>3.5740170000000001E-3</v>
      </c>
      <c r="V16" s="47">
        <v>0</v>
      </c>
      <c r="W16" s="34">
        <v>4.2595305999999998E-5</v>
      </c>
      <c r="X16" s="30">
        <v>1.6024661999999999E-5</v>
      </c>
      <c r="Y16" s="14">
        <v>1.0120832E-2</v>
      </c>
      <c r="Z16" s="15">
        <v>1.3793788E-2</v>
      </c>
      <c r="AA16" s="39">
        <v>0.1191339</v>
      </c>
      <c r="AB16" s="51">
        <v>1.010311E-4</v>
      </c>
      <c r="AC16" s="15">
        <v>4.2770213000000001E-2</v>
      </c>
      <c r="AD16" s="45">
        <f>SUM(S16:AC16)</f>
        <v>0.52686776156799997</v>
      </c>
    </row>
    <row r="17" spans="2:30" x14ac:dyDescent="0.35">
      <c r="B17" s="123" t="s">
        <v>21</v>
      </c>
      <c r="C17" s="29" t="s">
        <v>22</v>
      </c>
      <c r="D17" s="34">
        <v>1.1359739E-8</v>
      </c>
      <c r="E17" s="31">
        <v>3.9635328000000001E-10</v>
      </c>
      <c r="F17" s="30">
        <v>8.2061525999999998E-10</v>
      </c>
      <c r="G17" s="47">
        <v>0</v>
      </c>
      <c r="H17" s="34">
        <v>2.4092251999999999E-12</v>
      </c>
      <c r="I17" s="30">
        <v>1.0375887999999999E-12</v>
      </c>
      <c r="J17" s="30">
        <v>5.3401182999999998E-10</v>
      </c>
      <c r="K17" s="31">
        <v>1.9101880999999998E-9</v>
      </c>
      <c r="L17" s="40">
        <v>2.7353841999999998E-9</v>
      </c>
      <c r="M17" s="20">
        <v>9.0552688999999998E-12</v>
      </c>
      <c r="N17" s="31">
        <v>3.7559526E-10</v>
      </c>
      <c r="O17" s="45">
        <f t="shared" ref="O17:O43" si="0">SUM(D17:N17)</f>
        <v>1.8144389012899999E-8</v>
      </c>
      <c r="Q17" s="6" t="s">
        <v>21</v>
      </c>
      <c r="R17" s="29" t="s">
        <v>22</v>
      </c>
      <c r="S17" s="34">
        <v>1.1359739E-8</v>
      </c>
      <c r="T17" s="31">
        <v>3.9635328000000001E-10</v>
      </c>
      <c r="U17" s="30">
        <v>8.2061525999999998E-10</v>
      </c>
      <c r="V17" s="47">
        <v>0</v>
      </c>
      <c r="W17" s="34">
        <v>2.4092251999999999E-12</v>
      </c>
      <c r="X17" s="30">
        <v>1.0375887999999999E-12</v>
      </c>
      <c r="Y17" s="30">
        <v>5.3401182999999998E-10</v>
      </c>
      <c r="Z17" s="31">
        <v>1.9101880999999998E-9</v>
      </c>
      <c r="AA17" s="40">
        <v>2.7353842000000001E-8</v>
      </c>
      <c r="AB17" s="20">
        <v>9.0552688999999998E-12</v>
      </c>
      <c r="AC17" s="31">
        <v>3.7559526E-10</v>
      </c>
      <c r="AD17" s="45">
        <f t="shared" ref="AD17:AD43" si="1">SUM(S17:AC17)</f>
        <v>4.2762846812900002E-8</v>
      </c>
    </row>
    <row r="18" spans="2:30" x14ac:dyDescent="0.35">
      <c r="B18" s="6" t="s">
        <v>23</v>
      </c>
      <c r="C18" s="29" t="s">
        <v>24</v>
      </c>
      <c r="D18" s="13">
        <v>6.9822052000000001E-3</v>
      </c>
      <c r="E18" s="15">
        <v>6.2649907000000003E-4</v>
      </c>
      <c r="F18" s="14">
        <v>2.8462422999999998E-4</v>
      </c>
      <c r="G18" s="47">
        <v>0</v>
      </c>
      <c r="H18" s="34">
        <v>2.4309652000000001E-6</v>
      </c>
      <c r="I18" s="30">
        <v>1.0992607E-6</v>
      </c>
      <c r="J18" s="14">
        <v>6.1394073999999996E-4</v>
      </c>
      <c r="K18" s="15">
        <v>1.5694012000000001E-3</v>
      </c>
      <c r="L18" s="39">
        <v>9.4874745000000005E-4</v>
      </c>
      <c r="M18" s="20">
        <v>3.3806334999999998E-5</v>
      </c>
      <c r="N18" s="15">
        <v>1.6987910000000001E-3</v>
      </c>
      <c r="O18" s="45">
        <f t="shared" si="0"/>
        <v>1.2761545450900001E-2</v>
      </c>
      <c r="Q18" s="6" t="s">
        <v>23</v>
      </c>
      <c r="R18" s="29" t="s">
        <v>24</v>
      </c>
      <c r="S18" s="13">
        <v>6.9822052000000001E-3</v>
      </c>
      <c r="T18" s="15">
        <v>6.2649907000000003E-4</v>
      </c>
      <c r="U18" s="14">
        <v>2.8462422999999998E-4</v>
      </c>
      <c r="V18" s="47">
        <v>0</v>
      </c>
      <c r="W18" s="34">
        <v>2.4309652000000001E-6</v>
      </c>
      <c r="X18" s="30">
        <v>1.0992607E-6</v>
      </c>
      <c r="Y18" s="14">
        <v>6.1394073999999996E-4</v>
      </c>
      <c r="Z18" s="15">
        <v>1.5694012000000001E-3</v>
      </c>
      <c r="AA18" s="39">
        <v>9.4874745000000007E-3</v>
      </c>
      <c r="AB18" s="20">
        <v>3.3806334999999998E-5</v>
      </c>
      <c r="AC18" s="15">
        <v>1.6987910000000001E-3</v>
      </c>
      <c r="AD18" s="45">
        <f t="shared" si="1"/>
        <v>2.1300272500900004E-2</v>
      </c>
    </row>
    <row r="19" spans="2:30" x14ac:dyDescent="0.35">
      <c r="B19" s="123" t="s">
        <v>25</v>
      </c>
      <c r="C19" s="29" t="s">
        <v>26</v>
      </c>
      <c r="D19" s="13">
        <v>7.9700715000000002E-4</v>
      </c>
      <c r="E19" s="31">
        <v>2.354279E-5</v>
      </c>
      <c r="F19" s="30">
        <v>2.2766777000000001E-5</v>
      </c>
      <c r="G19" s="47">
        <v>0</v>
      </c>
      <c r="H19" s="34">
        <v>1.6031480000000001E-7</v>
      </c>
      <c r="I19" s="30">
        <v>7.2081111000000001E-8</v>
      </c>
      <c r="J19" s="30">
        <v>3.8187986999999999E-5</v>
      </c>
      <c r="K19" s="31">
        <v>2.9267931E-5</v>
      </c>
      <c r="L19" s="40">
        <v>7.5889258000000004E-5</v>
      </c>
      <c r="M19" s="51">
        <v>3.1274533999999998E-7</v>
      </c>
      <c r="N19" s="31">
        <v>5.9273868000000001E-5</v>
      </c>
      <c r="O19" s="45">
        <f t="shared" si="0"/>
        <v>1.0464809022510001E-3</v>
      </c>
      <c r="Q19" s="6" t="s">
        <v>25</v>
      </c>
      <c r="R19" s="29" t="s">
        <v>26</v>
      </c>
      <c r="S19" s="13">
        <v>7.9700715000000002E-4</v>
      </c>
      <c r="T19" s="31">
        <v>2.354279E-5</v>
      </c>
      <c r="U19" s="30">
        <v>2.2766777000000001E-5</v>
      </c>
      <c r="V19" s="47">
        <v>0</v>
      </c>
      <c r="W19" s="34">
        <v>1.6031480000000001E-7</v>
      </c>
      <c r="X19" s="30">
        <v>7.2081111000000001E-8</v>
      </c>
      <c r="Y19" s="30">
        <v>3.8187986999999999E-5</v>
      </c>
      <c r="Z19" s="31">
        <v>2.9267931E-5</v>
      </c>
      <c r="AA19" s="40">
        <v>7.5889258000000001E-4</v>
      </c>
      <c r="AB19" s="51">
        <v>3.1274533999999998E-7</v>
      </c>
      <c r="AC19" s="31">
        <v>5.9273868000000001E-5</v>
      </c>
      <c r="AD19" s="45">
        <f t="shared" si="1"/>
        <v>1.729484224251E-3</v>
      </c>
    </row>
    <row r="20" spans="2:30" x14ac:dyDescent="0.35">
      <c r="B20" s="6" t="s">
        <v>27</v>
      </c>
      <c r="C20" s="29" t="s">
        <v>28</v>
      </c>
      <c r="D20" s="34">
        <v>6.9127839000000002E-9</v>
      </c>
      <c r="E20" s="31">
        <v>3.5762368000000001E-10</v>
      </c>
      <c r="F20" s="30">
        <v>3.2324118E-10</v>
      </c>
      <c r="G20" s="47">
        <v>0</v>
      </c>
      <c r="H20" s="34">
        <v>3.3985428000000002E-12</v>
      </c>
      <c r="I20" s="30">
        <v>1.4235873999999999E-12</v>
      </c>
      <c r="J20" s="30">
        <v>2.4731591999999999E-9</v>
      </c>
      <c r="K20" s="31">
        <v>2.4488918999999998E-10</v>
      </c>
      <c r="L20" s="40">
        <v>1.0774706E-9</v>
      </c>
      <c r="M20" s="20">
        <v>5.1714626000000001E-12</v>
      </c>
      <c r="N20" s="31">
        <v>8.6156633000000004E-10</v>
      </c>
      <c r="O20" s="45">
        <f t="shared" si="0"/>
        <v>1.2260727672799999E-8</v>
      </c>
      <c r="Q20" s="6" t="s">
        <v>27</v>
      </c>
      <c r="R20" s="29" t="s">
        <v>28</v>
      </c>
      <c r="S20" s="34">
        <v>6.9127839000000002E-9</v>
      </c>
      <c r="T20" s="31">
        <v>3.5762368000000001E-10</v>
      </c>
      <c r="U20" s="30">
        <v>3.2324118E-10</v>
      </c>
      <c r="V20" s="47">
        <v>0</v>
      </c>
      <c r="W20" s="34">
        <v>3.3985428000000002E-12</v>
      </c>
      <c r="X20" s="30">
        <v>1.4235873999999999E-12</v>
      </c>
      <c r="Y20" s="30">
        <v>2.4731591999999999E-9</v>
      </c>
      <c r="Z20" s="31">
        <v>2.4488918999999998E-10</v>
      </c>
      <c r="AA20" s="40">
        <v>1.0774705999999999E-8</v>
      </c>
      <c r="AB20" s="20">
        <v>5.1714626000000001E-12</v>
      </c>
      <c r="AC20" s="31">
        <v>8.6156633000000004E-10</v>
      </c>
      <c r="AD20" s="45">
        <f t="shared" si="1"/>
        <v>2.1957963072799999E-8</v>
      </c>
    </row>
    <row r="21" spans="2:30" x14ac:dyDescent="0.35">
      <c r="B21" s="6" t="s">
        <v>29</v>
      </c>
      <c r="C21" s="29" t="s">
        <v>30</v>
      </c>
      <c r="D21" s="34">
        <v>2.5576923E-9</v>
      </c>
      <c r="E21" s="31">
        <v>1.2252338999999999E-11</v>
      </c>
      <c r="F21" s="30">
        <v>5.2233551999999999E-11</v>
      </c>
      <c r="G21" s="47">
        <v>0</v>
      </c>
      <c r="H21" s="34">
        <v>3.3751856000000002E-12</v>
      </c>
      <c r="I21" s="30">
        <v>1.9401517000000001E-12</v>
      </c>
      <c r="J21" s="30">
        <v>2.0762220000000001E-10</v>
      </c>
      <c r="K21" s="31">
        <v>7.8645494000000004E-11</v>
      </c>
      <c r="L21" s="40">
        <v>1.7411184000000001E-10</v>
      </c>
      <c r="M21" s="20">
        <v>5.8542570999999997E-12</v>
      </c>
      <c r="N21" s="31">
        <v>6.3792065000000003E-11</v>
      </c>
      <c r="O21" s="45">
        <f t="shared" si="0"/>
        <v>3.1575193844000001E-9</v>
      </c>
      <c r="Q21" s="6" t="s">
        <v>29</v>
      </c>
      <c r="R21" s="29" t="s">
        <v>30</v>
      </c>
      <c r="S21" s="34">
        <v>2.5576923E-9</v>
      </c>
      <c r="T21" s="31">
        <v>1.2252338999999999E-11</v>
      </c>
      <c r="U21" s="30">
        <v>5.2233551999999999E-11</v>
      </c>
      <c r="V21" s="47">
        <v>0</v>
      </c>
      <c r="W21" s="34">
        <v>3.3751856000000002E-12</v>
      </c>
      <c r="X21" s="30">
        <v>1.9401517000000001E-12</v>
      </c>
      <c r="Y21" s="30">
        <v>2.0762220000000001E-10</v>
      </c>
      <c r="Z21" s="31">
        <v>7.8645494000000004E-11</v>
      </c>
      <c r="AA21" s="40">
        <v>1.7411184E-9</v>
      </c>
      <c r="AB21" s="20">
        <v>5.8542570999999997E-12</v>
      </c>
      <c r="AC21" s="31">
        <v>6.3792065000000003E-11</v>
      </c>
      <c r="AD21" s="45">
        <f t="shared" si="1"/>
        <v>4.7245259444E-9</v>
      </c>
    </row>
    <row r="22" spans="2:30" x14ac:dyDescent="0.35">
      <c r="B22" s="6" t="s">
        <v>31</v>
      </c>
      <c r="C22" s="29" t="s">
        <v>30</v>
      </c>
      <c r="D22" s="34">
        <v>6.6537799E-11</v>
      </c>
      <c r="E22" s="31">
        <v>2.1325315E-13</v>
      </c>
      <c r="F22" s="30">
        <v>1.4280851E-12</v>
      </c>
      <c r="G22" s="47">
        <v>0</v>
      </c>
      <c r="H22" s="34">
        <v>2.5824022E-13</v>
      </c>
      <c r="I22" s="30">
        <v>1.0341015999999999E-13</v>
      </c>
      <c r="J22" s="30">
        <v>1.9469501999999999E-11</v>
      </c>
      <c r="K22" s="31">
        <v>2.7830138E-12</v>
      </c>
      <c r="L22" s="40">
        <v>4.7602837999999998E-12</v>
      </c>
      <c r="M22" s="20">
        <v>2.3087413000000001E-13</v>
      </c>
      <c r="N22" s="31">
        <v>3.7175461999999999E-12</v>
      </c>
      <c r="O22" s="45">
        <f t="shared" si="0"/>
        <v>9.9502007560000002E-11</v>
      </c>
      <c r="Q22" s="6" t="s">
        <v>31</v>
      </c>
      <c r="R22" s="29" t="s">
        <v>30</v>
      </c>
      <c r="S22" s="34">
        <v>6.6537799E-11</v>
      </c>
      <c r="T22" s="31">
        <v>2.1325315E-13</v>
      </c>
      <c r="U22" s="30">
        <v>1.4280851E-12</v>
      </c>
      <c r="V22" s="47">
        <v>0</v>
      </c>
      <c r="W22" s="34">
        <v>2.5824022E-13</v>
      </c>
      <c r="X22" s="30">
        <v>1.0341015999999999E-13</v>
      </c>
      <c r="Y22" s="30">
        <v>1.9469501999999999E-11</v>
      </c>
      <c r="Z22" s="31">
        <v>2.7830138E-12</v>
      </c>
      <c r="AA22" s="40">
        <v>4.7602837999999999E-11</v>
      </c>
      <c r="AB22" s="20">
        <v>2.3087413000000001E-13</v>
      </c>
      <c r="AC22" s="31">
        <v>3.7175461999999999E-12</v>
      </c>
      <c r="AD22" s="45">
        <f t="shared" si="1"/>
        <v>1.4234456176000001E-10</v>
      </c>
    </row>
    <row r="23" spans="2:30" x14ac:dyDescent="0.35">
      <c r="B23" s="123" t="s">
        <v>32</v>
      </c>
      <c r="C23" s="29" t="s">
        <v>33</v>
      </c>
      <c r="D23" s="13">
        <v>9.9382337000000005E-4</v>
      </c>
      <c r="E23" s="31">
        <v>3.2003627E-5</v>
      </c>
      <c r="F23" s="30">
        <v>2.0254449000000001E-5</v>
      </c>
      <c r="G23" s="47">
        <v>0</v>
      </c>
      <c r="H23" s="34">
        <v>1.8797558E-7</v>
      </c>
      <c r="I23" s="30">
        <v>1.2613346999999999E-7</v>
      </c>
      <c r="J23" s="30">
        <v>3.8823384000000001E-5</v>
      </c>
      <c r="K23" s="31">
        <v>6.3975179999999996E-5</v>
      </c>
      <c r="L23" s="40">
        <v>6.7514831000000004E-5</v>
      </c>
      <c r="M23" s="20">
        <v>5.5717658E-7</v>
      </c>
      <c r="N23" s="15">
        <v>1.0722223E-4</v>
      </c>
      <c r="O23" s="45">
        <f t="shared" si="0"/>
        <v>1.3244883566300002E-3</v>
      </c>
      <c r="Q23" s="6" t="s">
        <v>32</v>
      </c>
      <c r="R23" s="29" t="s">
        <v>33</v>
      </c>
      <c r="S23" s="13">
        <v>9.9382337000000005E-4</v>
      </c>
      <c r="T23" s="31">
        <v>3.2003627E-5</v>
      </c>
      <c r="U23" s="30">
        <v>2.0254449000000001E-5</v>
      </c>
      <c r="V23" s="47">
        <v>0</v>
      </c>
      <c r="W23" s="34">
        <v>1.8797558E-7</v>
      </c>
      <c r="X23" s="30">
        <v>1.2613346999999999E-7</v>
      </c>
      <c r="Y23" s="30">
        <v>3.8823384000000001E-5</v>
      </c>
      <c r="Z23" s="31">
        <v>6.3975179999999996E-5</v>
      </c>
      <c r="AA23" s="40">
        <v>6.7514831000000004E-4</v>
      </c>
      <c r="AB23" s="20">
        <v>5.5717658E-7</v>
      </c>
      <c r="AC23" s="15">
        <v>1.0722223E-4</v>
      </c>
      <c r="AD23" s="45">
        <f t="shared" si="1"/>
        <v>1.9321218356300003E-3</v>
      </c>
    </row>
    <row r="24" spans="2:30" x14ac:dyDescent="0.35">
      <c r="B24" s="123" t="s">
        <v>34</v>
      </c>
      <c r="C24" s="29" t="s">
        <v>35</v>
      </c>
      <c r="D24" s="34">
        <v>4.2067563000000002E-5</v>
      </c>
      <c r="E24" s="31">
        <v>7.4652852999999997E-10</v>
      </c>
      <c r="F24" s="30">
        <v>2.6805973000000001E-7</v>
      </c>
      <c r="G24" s="47">
        <v>0</v>
      </c>
      <c r="H24" s="34">
        <v>2.3208294E-8</v>
      </c>
      <c r="I24" s="30">
        <v>1.4476225000000001E-8</v>
      </c>
      <c r="J24" s="30">
        <v>2.3646230000000002E-6</v>
      </c>
      <c r="K24" s="31">
        <v>3.5699806000000001E-6</v>
      </c>
      <c r="L24" s="40">
        <v>8.9353244000000004E-7</v>
      </c>
      <c r="M24" s="20">
        <v>7.0614163999999999E-8</v>
      </c>
      <c r="N24" s="31">
        <v>2.0209537000000001E-9</v>
      </c>
      <c r="O24" s="45">
        <f t="shared" si="0"/>
        <v>4.9274824935229999E-5</v>
      </c>
      <c r="Q24" s="6" t="s">
        <v>34</v>
      </c>
      <c r="R24" s="29" t="s">
        <v>35</v>
      </c>
      <c r="S24" s="34">
        <v>4.2067563000000002E-5</v>
      </c>
      <c r="T24" s="31">
        <v>7.4652852999999997E-10</v>
      </c>
      <c r="U24" s="30">
        <v>2.6805973000000001E-7</v>
      </c>
      <c r="V24" s="47">
        <v>0</v>
      </c>
      <c r="W24" s="34">
        <v>2.3208294E-8</v>
      </c>
      <c r="X24" s="30">
        <v>1.4476225000000001E-8</v>
      </c>
      <c r="Y24" s="30">
        <v>2.3646230000000002E-6</v>
      </c>
      <c r="Z24" s="31">
        <v>3.5699806000000001E-6</v>
      </c>
      <c r="AA24" s="40">
        <v>8.9353243999999994E-6</v>
      </c>
      <c r="AB24" s="20">
        <v>7.0614163999999999E-8</v>
      </c>
      <c r="AC24" s="31">
        <v>2.0209537000000001E-9</v>
      </c>
      <c r="AD24" s="45">
        <f t="shared" si="1"/>
        <v>5.7316616895229999E-5</v>
      </c>
    </row>
    <row r="25" spans="2:30" x14ac:dyDescent="0.35">
      <c r="B25" s="123" t="s">
        <v>36</v>
      </c>
      <c r="C25" s="29" t="s">
        <v>37</v>
      </c>
      <c r="D25" s="13">
        <v>2.8387327999999999E-4</v>
      </c>
      <c r="E25" s="31">
        <v>8.0008942000000001E-6</v>
      </c>
      <c r="F25" s="30">
        <v>7.3076242999999998E-6</v>
      </c>
      <c r="G25" s="47">
        <v>0</v>
      </c>
      <c r="H25" s="34">
        <v>4.2541116999999998E-8</v>
      </c>
      <c r="I25" s="30">
        <v>1.9611651999999999E-8</v>
      </c>
      <c r="J25" s="30">
        <v>1.7324953999999998E-5</v>
      </c>
      <c r="K25" s="31">
        <v>1.0023938E-5</v>
      </c>
      <c r="L25" s="40">
        <v>2.4358747999999999E-5</v>
      </c>
      <c r="M25" s="20">
        <v>1.0817747E-7</v>
      </c>
      <c r="N25" s="31">
        <v>1.9031412000000002E-5</v>
      </c>
      <c r="O25" s="45">
        <f t="shared" si="0"/>
        <v>3.7009118073900001E-4</v>
      </c>
      <c r="Q25" s="6" t="s">
        <v>36</v>
      </c>
      <c r="R25" s="29" t="s">
        <v>37</v>
      </c>
      <c r="S25" s="13">
        <v>2.8387327999999999E-4</v>
      </c>
      <c r="T25" s="31">
        <v>8.0008942000000001E-6</v>
      </c>
      <c r="U25" s="30">
        <v>7.3076242999999998E-6</v>
      </c>
      <c r="V25" s="47">
        <v>0</v>
      </c>
      <c r="W25" s="34">
        <v>4.2541116999999998E-8</v>
      </c>
      <c r="X25" s="30">
        <v>1.9611651999999999E-8</v>
      </c>
      <c r="Y25" s="30">
        <v>1.7324953999999998E-5</v>
      </c>
      <c r="Z25" s="31">
        <v>1.0023938E-5</v>
      </c>
      <c r="AA25" s="40">
        <v>2.4358748E-4</v>
      </c>
      <c r="AB25" s="20">
        <v>1.0817747E-7</v>
      </c>
      <c r="AC25" s="31">
        <v>1.9031412000000002E-5</v>
      </c>
      <c r="AD25" s="45">
        <f t="shared" si="1"/>
        <v>5.8931991273900009E-4</v>
      </c>
    </row>
    <row r="26" spans="2:30" x14ac:dyDescent="0.35">
      <c r="B26" s="123" t="s">
        <v>38</v>
      </c>
      <c r="C26" s="29" t="s">
        <v>39</v>
      </c>
      <c r="D26" s="13">
        <v>3.2106400999999999E-3</v>
      </c>
      <c r="E26" s="31">
        <v>8.7537596000000003E-5</v>
      </c>
      <c r="F26" s="30">
        <v>7.9874699E-5</v>
      </c>
      <c r="G26" s="47">
        <v>0</v>
      </c>
      <c r="H26" s="34">
        <v>4.1634333999999997E-7</v>
      </c>
      <c r="I26" s="30">
        <v>2.0500822000000001E-7</v>
      </c>
      <c r="J26" s="14">
        <v>1.1212992000000001E-4</v>
      </c>
      <c r="K26" s="15">
        <v>1.1033056999999999E-4</v>
      </c>
      <c r="L26" s="39">
        <v>2.6624899999999998E-4</v>
      </c>
      <c r="M26" s="20">
        <v>1.0140598E-6</v>
      </c>
      <c r="N26" s="15">
        <v>2.0919101E-4</v>
      </c>
      <c r="O26" s="45">
        <f t="shared" si="0"/>
        <v>4.0775883063599999E-3</v>
      </c>
      <c r="Q26" s="6" t="s">
        <v>38</v>
      </c>
      <c r="R26" s="29" t="s">
        <v>39</v>
      </c>
      <c r="S26" s="13">
        <v>3.2106400999999999E-3</v>
      </c>
      <c r="T26" s="31">
        <v>8.7537596000000003E-5</v>
      </c>
      <c r="U26" s="30">
        <v>7.9874699E-5</v>
      </c>
      <c r="V26" s="47">
        <v>0</v>
      </c>
      <c r="W26" s="34">
        <v>4.1634333999999997E-7</v>
      </c>
      <c r="X26" s="30">
        <v>2.0500822000000001E-7</v>
      </c>
      <c r="Y26" s="14">
        <v>1.1212992000000001E-4</v>
      </c>
      <c r="Z26" s="15">
        <v>1.1033056999999999E-4</v>
      </c>
      <c r="AA26" s="39">
        <v>2.66249E-3</v>
      </c>
      <c r="AB26" s="20">
        <v>1.0140598E-6</v>
      </c>
      <c r="AC26" s="15">
        <v>2.0919101E-4</v>
      </c>
      <c r="AD26" s="45">
        <f t="shared" si="1"/>
        <v>6.4738293063599994E-3</v>
      </c>
    </row>
    <row r="27" spans="2:30" x14ac:dyDescent="0.35">
      <c r="B27" s="6" t="s">
        <v>40</v>
      </c>
      <c r="C27" s="29" t="s">
        <v>41</v>
      </c>
      <c r="D27" s="13">
        <v>4.6096867000000001</v>
      </c>
      <c r="E27" s="15">
        <v>1.2876947999999999E-2</v>
      </c>
      <c r="F27" s="14">
        <v>4.4332275999999997E-2</v>
      </c>
      <c r="G27" s="47">
        <v>0</v>
      </c>
      <c r="H27" s="13">
        <v>1.4544607000000001E-3</v>
      </c>
      <c r="I27" s="14">
        <v>1.0534937E-3</v>
      </c>
      <c r="J27" s="14">
        <v>2.8009640999999998</v>
      </c>
      <c r="K27" s="15">
        <v>0.21429998</v>
      </c>
      <c r="L27" s="39">
        <v>0.14777425</v>
      </c>
      <c r="M27" s="20">
        <v>1.9143692E-3</v>
      </c>
      <c r="N27" s="15">
        <v>0.16811582</v>
      </c>
      <c r="O27" s="45">
        <f t="shared" si="0"/>
        <v>8.0024723975999983</v>
      </c>
      <c r="Q27" s="6" t="s">
        <v>40</v>
      </c>
      <c r="R27" s="29" t="s">
        <v>41</v>
      </c>
      <c r="S27" s="13">
        <v>4.6096867000000001</v>
      </c>
      <c r="T27" s="15">
        <v>1.2876947999999999E-2</v>
      </c>
      <c r="U27" s="14">
        <v>4.4332275999999997E-2</v>
      </c>
      <c r="V27" s="47">
        <v>0</v>
      </c>
      <c r="W27" s="13">
        <v>1.4544607000000001E-3</v>
      </c>
      <c r="X27" s="14">
        <v>1.0534937E-3</v>
      </c>
      <c r="Y27" s="14">
        <v>2.8009640999999998</v>
      </c>
      <c r="Z27" s="15">
        <v>0.21429998</v>
      </c>
      <c r="AA27" s="39">
        <v>1.4777425</v>
      </c>
      <c r="AB27" s="20">
        <v>1.9143692E-3</v>
      </c>
      <c r="AC27" s="15">
        <v>0.16811582</v>
      </c>
      <c r="AD27" s="45">
        <f t="shared" si="1"/>
        <v>9.3324406475999986</v>
      </c>
    </row>
    <row r="28" spans="2:30" x14ac:dyDescent="0.35">
      <c r="B28" s="6" t="s">
        <v>42</v>
      </c>
      <c r="C28" s="29" t="s">
        <v>43</v>
      </c>
      <c r="D28" s="13">
        <v>1.0299571000000001</v>
      </c>
      <c r="E28" s="15">
        <v>0</v>
      </c>
      <c r="F28" s="14">
        <v>6.2854249000000001E-2</v>
      </c>
      <c r="G28" s="47">
        <v>0</v>
      </c>
      <c r="H28" s="13">
        <v>1.1211426000000001E-3</v>
      </c>
      <c r="I28" s="14">
        <v>6.7606936999999999E-4</v>
      </c>
      <c r="J28" s="14">
        <v>1.5399006</v>
      </c>
      <c r="K28" s="15">
        <v>0.34034374000000001</v>
      </c>
      <c r="L28" s="39">
        <v>0.20951416</v>
      </c>
      <c r="M28" s="20">
        <v>1.5842859E-3</v>
      </c>
      <c r="N28" s="15">
        <v>3.2730951999999998E-3</v>
      </c>
      <c r="O28" s="45">
        <f t="shared" si="0"/>
        <v>3.18922444207</v>
      </c>
      <c r="Q28" s="6" t="s">
        <v>42</v>
      </c>
      <c r="R28" s="29" t="s">
        <v>43</v>
      </c>
      <c r="S28" s="13">
        <v>1.0299571000000001</v>
      </c>
      <c r="T28" s="15">
        <v>0</v>
      </c>
      <c r="U28" s="14">
        <v>6.2854249000000001E-2</v>
      </c>
      <c r="V28" s="47">
        <v>0</v>
      </c>
      <c r="W28" s="13">
        <v>1.1211426000000001E-3</v>
      </c>
      <c r="X28" s="14">
        <v>6.7606936999999999E-4</v>
      </c>
      <c r="Y28" s="14">
        <v>1.5399006</v>
      </c>
      <c r="Z28" s="15">
        <v>0.34034374000000001</v>
      </c>
      <c r="AA28" s="39">
        <v>2.0951415999999998</v>
      </c>
      <c r="AB28" s="20">
        <v>1.5842859E-3</v>
      </c>
      <c r="AC28" s="15">
        <v>3.2730951999999998E-3</v>
      </c>
      <c r="AD28" s="45">
        <f t="shared" si="1"/>
        <v>5.0748518820699999</v>
      </c>
    </row>
    <row r="29" spans="2:30" x14ac:dyDescent="0.35">
      <c r="B29" s="6" t="s">
        <v>44</v>
      </c>
      <c r="C29" s="29" t="s">
        <v>45</v>
      </c>
      <c r="D29" s="13">
        <v>1.5588912999999999E-2</v>
      </c>
      <c r="E29" s="15">
        <v>2.4258257999999999E-4</v>
      </c>
      <c r="F29" s="14">
        <v>1.8097554999999999E-4</v>
      </c>
      <c r="G29" s="47">
        <v>0</v>
      </c>
      <c r="H29" s="34">
        <v>1.8686441E-5</v>
      </c>
      <c r="I29" s="30">
        <v>7.0633277999999998E-6</v>
      </c>
      <c r="J29" s="14">
        <v>6.8390235000000002E-3</v>
      </c>
      <c r="K29" s="15">
        <v>1.0019879000000001E-2</v>
      </c>
      <c r="L29" s="39">
        <v>6.0325183000000001E-4</v>
      </c>
      <c r="M29" s="20">
        <v>1.2069096E-2</v>
      </c>
      <c r="N29" s="15">
        <v>2.8605065999999998E-2</v>
      </c>
      <c r="O29" s="45">
        <f t="shared" si="0"/>
        <v>7.4174537228799992E-2</v>
      </c>
      <c r="Q29" s="6" t="s">
        <v>44</v>
      </c>
      <c r="R29" s="29" t="s">
        <v>45</v>
      </c>
      <c r="S29" s="13">
        <v>1.5588912999999999E-2</v>
      </c>
      <c r="T29" s="15">
        <v>2.4258257999999999E-4</v>
      </c>
      <c r="U29" s="14">
        <v>1.8097554999999999E-4</v>
      </c>
      <c r="V29" s="47">
        <v>0</v>
      </c>
      <c r="W29" s="34">
        <v>1.8686441E-5</v>
      </c>
      <c r="X29" s="30">
        <v>7.0633277999999998E-6</v>
      </c>
      <c r="Y29" s="14">
        <v>6.8390235000000002E-3</v>
      </c>
      <c r="Z29" s="15">
        <v>1.0019879000000001E-2</v>
      </c>
      <c r="AA29" s="39">
        <v>6.0325183000000003E-3</v>
      </c>
      <c r="AB29" s="20">
        <v>1.2069096E-2</v>
      </c>
      <c r="AC29" s="15">
        <v>2.8605065999999998E-2</v>
      </c>
      <c r="AD29" s="45">
        <f t="shared" si="1"/>
        <v>7.9603803698799991E-2</v>
      </c>
    </row>
    <row r="30" spans="2:30" x14ac:dyDescent="0.35">
      <c r="B30" s="123" t="s">
        <v>46</v>
      </c>
      <c r="C30" s="29" t="s">
        <v>47</v>
      </c>
      <c r="D30" s="13">
        <v>1.5510136999999999</v>
      </c>
      <c r="E30" s="15">
        <v>5.7046428000000003E-2</v>
      </c>
      <c r="F30" s="14">
        <v>5.4485384999999997E-2</v>
      </c>
      <c r="G30" s="47">
        <v>0</v>
      </c>
      <c r="H30" s="13">
        <v>4.0884265999999999E-4</v>
      </c>
      <c r="I30" s="14">
        <v>1.5949622000000001E-4</v>
      </c>
      <c r="J30" s="14">
        <v>8.5962064000000005E-2</v>
      </c>
      <c r="K30" s="15">
        <v>0.18715780000000001</v>
      </c>
      <c r="L30" s="39">
        <v>0.18161795</v>
      </c>
      <c r="M30" s="20">
        <v>1.6216059E-3</v>
      </c>
      <c r="N30" s="15">
        <v>0.59533901</v>
      </c>
      <c r="O30" s="45">
        <f t="shared" si="0"/>
        <v>2.71481228178</v>
      </c>
      <c r="Q30" s="6" t="s">
        <v>46</v>
      </c>
      <c r="R30" s="29" t="s">
        <v>47</v>
      </c>
      <c r="S30" s="13">
        <v>1.5510136999999999</v>
      </c>
      <c r="T30" s="15">
        <v>5.7046428000000003E-2</v>
      </c>
      <c r="U30" s="14">
        <v>5.4485384999999997E-2</v>
      </c>
      <c r="V30" s="47">
        <v>0</v>
      </c>
      <c r="W30" s="13">
        <v>4.0884265999999999E-4</v>
      </c>
      <c r="X30" s="14">
        <v>1.5949622000000001E-4</v>
      </c>
      <c r="Y30" s="14">
        <v>8.5962064000000005E-2</v>
      </c>
      <c r="Z30" s="15">
        <v>0.18715780000000001</v>
      </c>
      <c r="AA30" s="39">
        <v>1.8161795000000001</v>
      </c>
      <c r="AB30" s="20">
        <v>1.6216059E-3</v>
      </c>
      <c r="AC30" s="15">
        <v>0.59533901</v>
      </c>
      <c r="AD30" s="45">
        <f t="shared" si="1"/>
        <v>4.3493738317799995</v>
      </c>
    </row>
    <row r="31" spans="2:30" x14ac:dyDescent="0.35">
      <c r="B31" s="123" t="s">
        <v>48</v>
      </c>
      <c r="C31" s="29" t="s">
        <v>49</v>
      </c>
      <c r="D31" s="34">
        <v>2.3185630999999999E-5</v>
      </c>
      <c r="E31" s="31">
        <v>9.8673122999999994E-11</v>
      </c>
      <c r="F31" s="30">
        <v>8.3766614000000001E-8</v>
      </c>
      <c r="G31" s="47">
        <v>0</v>
      </c>
      <c r="H31" s="34">
        <v>1.5435049E-9</v>
      </c>
      <c r="I31" s="30">
        <v>8.1392815999999997E-10</v>
      </c>
      <c r="J31" s="30">
        <v>9.7594652000000003E-8</v>
      </c>
      <c r="K31" s="31">
        <v>3.9486542000000001E-8</v>
      </c>
      <c r="L31" s="40">
        <v>2.7922205000000001E-7</v>
      </c>
      <c r="M31" s="20">
        <v>2.8809995000000001E-9</v>
      </c>
      <c r="N31" s="31">
        <v>3.7364848000000002E-9</v>
      </c>
      <c r="O31" s="45">
        <f t="shared" si="0"/>
        <v>2.3694774448482998E-5</v>
      </c>
      <c r="Q31" s="6" t="s">
        <v>48</v>
      </c>
      <c r="R31" s="29" t="s">
        <v>49</v>
      </c>
      <c r="S31" s="34">
        <v>2.3185630999999999E-5</v>
      </c>
      <c r="T31" s="31">
        <v>9.8673122999999994E-11</v>
      </c>
      <c r="U31" s="30">
        <v>8.3766614000000001E-8</v>
      </c>
      <c r="V31" s="47">
        <v>0</v>
      </c>
      <c r="W31" s="34">
        <v>1.5435049E-9</v>
      </c>
      <c r="X31" s="30">
        <v>8.1392815999999997E-10</v>
      </c>
      <c r="Y31" s="30">
        <v>9.7594652000000003E-8</v>
      </c>
      <c r="Z31" s="31">
        <v>3.9486542000000001E-8</v>
      </c>
      <c r="AA31" s="40">
        <v>2.7922205E-6</v>
      </c>
      <c r="AB31" s="20">
        <v>2.8809995000000001E-9</v>
      </c>
      <c r="AC31" s="31">
        <v>3.7364848000000002E-9</v>
      </c>
      <c r="AD31" s="45">
        <f t="shared" si="1"/>
        <v>2.6207772898482996E-5</v>
      </c>
    </row>
    <row r="32" spans="2:30" x14ac:dyDescent="0.35">
      <c r="B32" s="6" t="s">
        <v>50</v>
      </c>
      <c r="C32" s="29" t="s">
        <v>20</v>
      </c>
      <c r="D32" s="13">
        <v>0.33070121000000002</v>
      </c>
      <c r="E32" s="15">
        <v>3.3724265000000002E-3</v>
      </c>
      <c r="F32" s="14">
        <v>3.5707846999999998E-3</v>
      </c>
      <c r="G32" s="47">
        <v>0</v>
      </c>
      <c r="H32" s="34">
        <v>4.2475755000000001E-5</v>
      </c>
      <c r="I32" s="30">
        <v>1.5988629000000001E-5</v>
      </c>
      <c r="J32" s="14">
        <v>5.564678E-3</v>
      </c>
      <c r="K32" s="15">
        <v>1.2533506E-2</v>
      </c>
      <c r="L32" s="39">
        <v>1.1902616E-2</v>
      </c>
      <c r="M32" s="20">
        <v>9.8591782999999994E-5</v>
      </c>
      <c r="N32" s="15">
        <v>4.2831420000000002E-2</v>
      </c>
      <c r="O32" s="45">
        <f t="shared" si="0"/>
        <v>0.41063369736700001</v>
      </c>
      <c r="Q32" s="6" t="s">
        <v>50</v>
      </c>
      <c r="R32" s="29" t="s">
        <v>20</v>
      </c>
      <c r="S32" s="13">
        <v>0.33070121000000002</v>
      </c>
      <c r="T32" s="15">
        <v>3.3724265000000002E-3</v>
      </c>
      <c r="U32" s="14">
        <v>3.5707846999999998E-3</v>
      </c>
      <c r="V32" s="47">
        <v>0</v>
      </c>
      <c r="W32" s="34">
        <v>4.2475755000000001E-5</v>
      </c>
      <c r="X32" s="30">
        <v>1.5988629000000001E-5</v>
      </c>
      <c r="Y32" s="14">
        <v>5.564678E-3</v>
      </c>
      <c r="Z32" s="15">
        <v>1.2533506E-2</v>
      </c>
      <c r="AA32" s="39">
        <v>0.11902616000000001</v>
      </c>
      <c r="AB32" s="20">
        <v>9.8591782999999994E-5</v>
      </c>
      <c r="AC32" s="15">
        <v>4.2831420000000002E-2</v>
      </c>
      <c r="AD32" s="45">
        <f t="shared" si="1"/>
        <v>0.51775724136699997</v>
      </c>
    </row>
    <row r="33" spans="2:30" x14ac:dyDescent="0.35">
      <c r="B33" s="6" t="s">
        <v>51</v>
      </c>
      <c r="C33" s="29" t="s">
        <v>20</v>
      </c>
      <c r="D33" s="13">
        <v>3.1750073999999998E-3</v>
      </c>
      <c r="E33" s="31">
        <v>-3.8366040999999997E-5</v>
      </c>
      <c r="F33" s="30">
        <v>1.8366117E-6</v>
      </c>
      <c r="G33" s="47">
        <v>0</v>
      </c>
      <c r="H33" s="34">
        <v>1.2527435E-8</v>
      </c>
      <c r="I33" s="30">
        <v>-7.1170447000000003E-9</v>
      </c>
      <c r="J33" s="14">
        <v>4.5227525999999999E-3</v>
      </c>
      <c r="K33" s="15">
        <v>1.2479871999999999E-3</v>
      </c>
      <c r="L33" s="40">
        <v>6.1220391E-6</v>
      </c>
      <c r="M33" s="20">
        <v>2.255775E-6</v>
      </c>
      <c r="N33" s="31">
        <v>-6.1206446999999999E-5</v>
      </c>
      <c r="O33" s="45">
        <f t="shared" si="0"/>
        <v>8.8563945481902988E-3</v>
      </c>
      <c r="Q33" s="6" t="s">
        <v>51</v>
      </c>
      <c r="R33" s="29" t="s">
        <v>20</v>
      </c>
      <c r="S33" s="13">
        <v>3.1750073999999998E-3</v>
      </c>
      <c r="T33" s="31">
        <v>-3.8366040999999997E-5</v>
      </c>
      <c r="U33" s="30">
        <v>1.8366117E-6</v>
      </c>
      <c r="V33" s="47">
        <v>0</v>
      </c>
      <c r="W33" s="34">
        <v>1.2527435E-8</v>
      </c>
      <c r="X33" s="30">
        <v>-7.1170447000000003E-9</v>
      </c>
      <c r="Y33" s="14">
        <v>4.5227525999999999E-3</v>
      </c>
      <c r="Z33" s="15">
        <v>1.2479871999999999E-3</v>
      </c>
      <c r="AA33" s="40">
        <v>6.1220390999999996E-5</v>
      </c>
      <c r="AB33" s="20">
        <v>2.255775E-6</v>
      </c>
      <c r="AC33" s="31">
        <v>-6.1206446999999999E-5</v>
      </c>
      <c r="AD33" s="45">
        <f t="shared" si="1"/>
        <v>8.9114929000902992E-3</v>
      </c>
    </row>
    <row r="34" spans="2:30" x14ac:dyDescent="0.35">
      <c r="B34" s="6" t="s">
        <v>52</v>
      </c>
      <c r="C34" s="29" t="s">
        <v>20</v>
      </c>
      <c r="D34" s="13">
        <v>1.0507587E-4</v>
      </c>
      <c r="E34" s="15">
        <v>0</v>
      </c>
      <c r="F34" s="30">
        <v>1.3957447E-6</v>
      </c>
      <c r="G34" s="47">
        <v>0</v>
      </c>
      <c r="H34" s="34">
        <v>1.0702412E-7</v>
      </c>
      <c r="I34" s="30">
        <v>4.3149468000000002E-8</v>
      </c>
      <c r="J34" s="30">
        <v>3.3401617999999998E-5</v>
      </c>
      <c r="K34" s="31">
        <v>1.2294826000000001E-5</v>
      </c>
      <c r="L34" s="40">
        <v>4.6524823999999996E-6</v>
      </c>
      <c r="M34" s="20">
        <v>1.8353778000000001E-7</v>
      </c>
      <c r="N34" s="15">
        <v>0</v>
      </c>
      <c r="O34" s="45">
        <f t="shared" si="0"/>
        <v>1.5715425246800002E-4</v>
      </c>
      <c r="Q34" s="6" t="s">
        <v>52</v>
      </c>
      <c r="R34" s="29" t="s">
        <v>20</v>
      </c>
      <c r="S34" s="13">
        <v>1.0507587E-4</v>
      </c>
      <c r="T34" s="15">
        <v>0</v>
      </c>
      <c r="U34" s="30">
        <v>1.3957447E-6</v>
      </c>
      <c r="V34" s="47">
        <v>0</v>
      </c>
      <c r="W34" s="34">
        <v>1.0702412E-7</v>
      </c>
      <c r="X34" s="30">
        <v>4.3149468000000002E-8</v>
      </c>
      <c r="Y34" s="30">
        <v>3.3401617999999998E-5</v>
      </c>
      <c r="Z34" s="31">
        <v>1.2294826000000001E-5</v>
      </c>
      <c r="AA34" s="40">
        <v>4.6524823999999998E-5</v>
      </c>
      <c r="AB34" s="20">
        <v>1.8353778000000001E-7</v>
      </c>
      <c r="AC34" s="15">
        <v>0</v>
      </c>
      <c r="AD34" s="45">
        <f t="shared" si="1"/>
        <v>1.9902659406800002E-4</v>
      </c>
    </row>
    <row r="35" spans="2:30" x14ac:dyDescent="0.35">
      <c r="B35" s="6" t="s">
        <v>53</v>
      </c>
      <c r="C35" s="29" t="s">
        <v>30</v>
      </c>
      <c r="D35" s="34">
        <v>3.7568336000000002E-11</v>
      </c>
      <c r="E35" s="31">
        <v>1.2448342000000001E-13</v>
      </c>
      <c r="F35" s="30">
        <v>5.9086355000000004E-12</v>
      </c>
      <c r="G35" s="47">
        <v>0</v>
      </c>
      <c r="H35" s="34">
        <v>5.9590326000000006E-14</v>
      </c>
      <c r="I35" s="30">
        <v>5.6305263000000003E-14</v>
      </c>
      <c r="J35" s="30">
        <v>2.0681095999999999E-11</v>
      </c>
      <c r="K35" s="31">
        <v>2.6528778999999999E-12</v>
      </c>
      <c r="L35" s="40">
        <v>1.9695451999999999E-11</v>
      </c>
      <c r="M35" s="20">
        <v>2.9531469000000002E-14</v>
      </c>
      <c r="N35" s="31">
        <v>3.4249934999999998E-13</v>
      </c>
      <c r="O35" s="45">
        <f t="shared" si="0"/>
        <v>8.7118807228000014E-11</v>
      </c>
      <c r="Q35" s="6" t="s">
        <v>53</v>
      </c>
      <c r="R35" s="29" t="s">
        <v>30</v>
      </c>
      <c r="S35" s="34">
        <v>3.7568336000000002E-11</v>
      </c>
      <c r="T35" s="31">
        <v>1.2448342000000001E-13</v>
      </c>
      <c r="U35" s="30">
        <v>5.9086355000000004E-12</v>
      </c>
      <c r="V35" s="47">
        <v>0</v>
      </c>
      <c r="W35" s="34">
        <v>5.9590326000000006E-14</v>
      </c>
      <c r="X35" s="30">
        <v>5.6305263000000003E-14</v>
      </c>
      <c r="Y35" s="30">
        <v>2.0681095999999999E-11</v>
      </c>
      <c r="Z35" s="31">
        <v>2.6528778999999999E-12</v>
      </c>
      <c r="AA35" s="40">
        <v>1.9695452E-10</v>
      </c>
      <c r="AB35" s="20">
        <v>2.9531469000000002E-14</v>
      </c>
      <c r="AC35" s="31">
        <v>3.4249934999999998E-13</v>
      </c>
      <c r="AD35" s="45">
        <f t="shared" si="1"/>
        <v>2.6437787522800005E-10</v>
      </c>
    </row>
    <row r="36" spans="2:30" x14ac:dyDescent="0.35">
      <c r="B36" s="6" t="s">
        <v>54</v>
      </c>
      <c r="C36" s="29" t="s">
        <v>30</v>
      </c>
      <c r="D36" s="34">
        <v>3.8434890999999997E-10</v>
      </c>
      <c r="E36" s="31">
        <v>4.0881543999999998E-12</v>
      </c>
      <c r="F36" s="30">
        <v>1.0064070000000001E-11</v>
      </c>
      <c r="G36" s="47">
        <v>0</v>
      </c>
      <c r="H36" s="34">
        <v>4.6577638000000003E-13</v>
      </c>
      <c r="I36" s="30">
        <v>1.7807256000000001E-13</v>
      </c>
      <c r="J36" s="30">
        <v>6.3374345999999998E-11</v>
      </c>
      <c r="K36" s="31">
        <v>1.1376801E-11</v>
      </c>
      <c r="L36" s="40">
        <v>3.3546899000000003E-11</v>
      </c>
      <c r="M36" s="20">
        <v>5.2786497000000004E-13</v>
      </c>
      <c r="N36" s="31">
        <v>2.1660544E-11</v>
      </c>
      <c r="O36" s="45">
        <f t="shared" si="0"/>
        <v>5.2963143830999997E-10</v>
      </c>
      <c r="Q36" s="6" t="s">
        <v>54</v>
      </c>
      <c r="R36" s="29" t="s">
        <v>30</v>
      </c>
      <c r="S36" s="34">
        <v>3.8434890999999997E-10</v>
      </c>
      <c r="T36" s="31">
        <v>4.0881543999999998E-12</v>
      </c>
      <c r="U36" s="30">
        <v>1.0064070000000001E-11</v>
      </c>
      <c r="V36" s="47">
        <v>0</v>
      </c>
      <c r="W36" s="34">
        <v>4.6577638000000003E-13</v>
      </c>
      <c r="X36" s="30">
        <v>1.7807256000000001E-13</v>
      </c>
      <c r="Y36" s="30">
        <v>6.3374345999999998E-11</v>
      </c>
      <c r="Z36" s="31">
        <v>1.1376801E-11</v>
      </c>
      <c r="AA36" s="40">
        <v>3.3546898999999998E-10</v>
      </c>
      <c r="AB36" s="20">
        <v>5.2786497000000004E-13</v>
      </c>
      <c r="AC36" s="31">
        <v>2.1660544E-11</v>
      </c>
      <c r="AD36" s="45">
        <f t="shared" si="1"/>
        <v>8.3155352930999984E-10</v>
      </c>
    </row>
    <row r="37" spans="2:30" x14ac:dyDescent="0.35">
      <c r="B37" s="6" t="s">
        <v>55</v>
      </c>
      <c r="C37" s="29" t="s">
        <v>30</v>
      </c>
      <c r="D37" s="34">
        <v>2.1473063000000002E-9</v>
      </c>
      <c r="E37" s="31">
        <v>8.0397010000000007E-12</v>
      </c>
      <c r="F37" s="30">
        <v>3.6370574000000001E-11</v>
      </c>
      <c r="G37" s="47">
        <v>0</v>
      </c>
      <c r="H37" s="34">
        <v>2.8539717E-12</v>
      </c>
      <c r="I37" s="30">
        <v>1.7073746999999999E-12</v>
      </c>
      <c r="J37" s="30">
        <v>1.2421438E-10</v>
      </c>
      <c r="K37" s="31">
        <v>6.6007511000000004E-11</v>
      </c>
      <c r="L37" s="40">
        <v>1.2123525E-10</v>
      </c>
      <c r="M37" s="20">
        <v>5.3051866E-12</v>
      </c>
      <c r="N37" s="31">
        <v>4.1789022000000003E-11</v>
      </c>
      <c r="O37" s="45">
        <f t="shared" si="0"/>
        <v>2.5548292710000004E-9</v>
      </c>
      <c r="Q37" s="6" t="s">
        <v>55</v>
      </c>
      <c r="R37" s="29" t="s">
        <v>30</v>
      </c>
      <c r="S37" s="34">
        <v>2.1473063000000002E-9</v>
      </c>
      <c r="T37" s="31">
        <v>8.0397010000000007E-12</v>
      </c>
      <c r="U37" s="30">
        <v>3.6370574000000001E-11</v>
      </c>
      <c r="V37" s="47">
        <v>0</v>
      </c>
      <c r="W37" s="34">
        <v>2.8539717E-12</v>
      </c>
      <c r="X37" s="30">
        <v>1.7073746999999999E-12</v>
      </c>
      <c r="Y37" s="30">
        <v>1.2421438E-10</v>
      </c>
      <c r="Z37" s="31">
        <v>6.6007511000000004E-11</v>
      </c>
      <c r="AA37" s="40">
        <v>1.2123525E-9</v>
      </c>
      <c r="AB37" s="20">
        <v>5.3051866E-12</v>
      </c>
      <c r="AC37" s="31">
        <v>4.1789022000000003E-11</v>
      </c>
      <c r="AD37" s="45">
        <f t="shared" si="1"/>
        <v>3.6459465210000006E-9</v>
      </c>
    </row>
    <row r="38" spans="2:30" x14ac:dyDescent="0.35">
      <c r="B38" s="6" t="s">
        <v>56</v>
      </c>
      <c r="C38" s="29" t="s">
        <v>30</v>
      </c>
      <c r="D38" s="34">
        <v>3.3894977000000003E-11</v>
      </c>
      <c r="E38" s="31">
        <v>1.044259E-13</v>
      </c>
      <c r="F38" s="30">
        <v>8.4071645000000005E-13</v>
      </c>
      <c r="G38" s="47">
        <v>0</v>
      </c>
      <c r="H38" s="34">
        <v>6.8433639E-14</v>
      </c>
      <c r="I38" s="30">
        <v>2.6351675000000001E-14</v>
      </c>
      <c r="J38" s="30">
        <v>1.6428857000000001E-11</v>
      </c>
      <c r="K38" s="31">
        <v>1.0919120999999999E-12</v>
      </c>
      <c r="L38" s="40">
        <v>2.8023881999999999E-12</v>
      </c>
      <c r="M38" s="20">
        <v>7.8071279999999999E-14</v>
      </c>
      <c r="N38" s="31">
        <v>2.0966305E-12</v>
      </c>
      <c r="O38" s="45">
        <f t="shared" si="0"/>
        <v>5.7432763744000003E-11</v>
      </c>
      <c r="Q38" s="6" t="s">
        <v>56</v>
      </c>
      <c r="R38" s="29" t="s">
        <v>30</v>
      </c>
      <c r="S38" s="34">
        <v>3.3894977000000003E-11</v>
      </c>
      <c r="T38" s="31">
        <v>1.044259E-13</v>
      </c>
      <c r="U38" s="30">
        <v>8.4071645000000005E-13</v>
      </c>
      <c r="V38" s="47">
        <v>0</v>
      </c>
      <c r="W38" s="34">
        <v>6.8433639E-14</v>
      </c>
      <c r="X38" s="30">
        <v>2.6351675000000001E-14</v>
      </c>
      <c r="Y38" s="30">
        <v>1.6428857000000001E-11</v>
      </c>
      <c r="Z38" s="31">
        <v>1.0919120999999999E-12</v>
      </c>
      <c r="AA38" s="40">
        <v>2.8023881999999999E-11</v>
      </c>
      <c r="AB38" s="20">
        <v>7.8071279999999999E-14</v>
      </c>
      <c r="AC38" s="31">
        <v>2.0966305E-12</v>
      </c>
      <c r="AD38" s="45">
        <f t="shared" si="1"/>
        <v>8.2654257543999998E-11</v>
      </c>
    </row>
    <row r="39" spans="2:30" x14ac:dyDescent="0.35">
      <c r="B39" s="6" t="s">
        <v>57</v>
      </c>
      <c r="C39" s="29" t="s">
        <v>30</v>
      </c>
      <c r="D39" s="13">
        <v>0</v>
      </c>
      <c r="E39" s="15">
        <v>0</v>
      </c>
      <c r="F39" s="30">
        <v>7.2896055000000003E-21</v>
      </c>
      <c r="G39" s="47">
        <v>0</v>
      </c>
      <c r="H39" s="34">
        <v>2.1897312999999998E-22</v>
      </c>
      <c r="I39" s="30">
        <v>8.3536271000000003E-23</v>
      </c>
      <c r="J39" s="30">
        <v>5.3653618999999998E-20</v>
      </c>
      <c r="K39" s="31">
        <v>2.5274826000000001E-20</v>
      </c>
      <c r="L39" s="40">
        <v>2.4298685000000001E-20</v>
      </c>
      <c r="M39" s="20">
        <v>4.3777858999999997E-22</v>
      </c>
      <c r="N39" s="15">
        <v>0</v>
      </c>
      <c r="O39" s="45">
        <f t="shared" si="0"/>
        <v>1.1125702349099999E-19</v>
      </c>
      <c r="Q39" s="6" t="s">
        <v>57</v>
      </c>
      <c r="R39" s="29" t="s">
        <v>30</v>
      </c>
      <c r="S39" s="13">
        <v>0</v>
      </c>
      <c r="T39" s="15">
        <v>0</v>
      </c>
      <c r="U39" s="30">
        <v>7.2896055000000003E-21</v>
      </c>
      <c r="V39" s="47">
        <v>0</v>
      </c>
      <c r="W39" s="34">
        <v>2.1897312999999998E-22</v>
      </c>
      <c r="X39" s="30">
        <v>8.3536271000000003E-23</v>
      </c>
      <c r="Y39" s="30">
        <v>5.3653618999999998E-20</v>
      </c>
      <c r="Z39" s="31">
        <v>2.5274826000000001E-20</v>
      </c>
      <c r="AA39" s="40">
        <v>2.4298685000000002E-19</v>
      </c>
      <c r="AB39" s="20">
        <v>4.3777858999999997E-22</v>
      </c>
      <c r="AC39" s="15">
        <v>0</v>
      </c>
      <c r="AD39" s="45">
        <f t="shared" si="1"/>
        <v>3.2994518849100003E-19</v>
      </c>
    </row>
    <row r="40" spans="2:30" x14ac:dyDescent="0.35">
      <c r="B40" s="6" t="s">
        <v>58</v>
      </c>
      <c r="C40" s="29" t="s">
        <v>30</v>
      </c>
      <c r="D40" s="34">
        <v>3.2642821000000003E-11</v>
      </c>
      <c r="E40" s="31">
        <v>1.0882726E-13</v>
      </c>
      <c r="F40" s="30">
        <v>5.8736866999999995E-13</v>
      </c>
      <c r="G40" s="47">
        <v>0</v>
      </c>
      <c r="H40" s="34">
        <v>1.8980658000000001E-13</v>
      </c>
      <c r="I40" s="30">
        <v>7.7058489999999996E-14</v>
      </c>
      <c r="J40" s="30">
        <v>3.0406456999999999E-12</v>
      </c>
      <c r="K40" s="31">
        <v>1.6911016E-12</v>
      </c>
      <c r="L40" s="40">
        <v>1.9578955999999999E-12</v>
      </c>
      <c r="M40" s="20">
        <v>1.5280284999999999E-13</v>
      </c>
      <c r="N40" s="31">
        <v>1.6209157000000001E-12</v>
      </c>
      <c r="O40" s="45">
        <f t="shared" si="0"/>
        <v>4.2069243449999998E-11</v>
      </c>
      <c r="Q40" s="6" t="s">
        <v>58</v>
      </c>
      <c r="R40" s="29" t="s">
        <v>30</v>
      </c>
      <c r="S40" s="34">
        <v>3.2642821000000003E-11</v>
      </c>
      <c r="T40" s="31">
        <v>1.0882726E-13</v>
      </c>
      <c r="U40" s="30">
        <v>5.8736866999999995E-13</v>
      </c>
      <c r="V40" s="47">
        <v>0</v>
      </c>
      <c r="W40" s="34">
        <v>1.8980658000000001E-13</v>
      </c>
      <c r="X40" s="30">
        <v>7.7058489999999996E-14</v>
      </c>
      <c r="Y40" s="30">
        <v>3.0406456999999999E-12</v>
      </c>
      <c r="Z40" s="31">
        <v>1.6911016E-12</v>
      </c>
      <c r="AA40" s="40">
        <v>1.9578956E-11</v>
      </c>
      <c r="AB40" s="20">
        <v>1.5280284999999999E-13</v>
      </c>
      <c r="AC40" s="31">
        <v>1.6209157000000001E-12</v>
      </c>
      <c r="AD40" s="45">
        <f t="shared" si="1"/>
        <v>5.9690303849999996E-11</v>
      </c>
    </row>
    <row r="41" spans="2:30" x14ac:dyDescent="0.35">
      <c r="B41" s="6" t="s">
        <v>59</v>
      </c>
      <c r="C41" s="29" t="s">
        <v>41</v>
      </c>
      <c r="D41" s="13">
        <v>4.1349512999999997E-2</v>
      </c>
      <c r="E41" s="31">
        <v>9.8862288000000004E-5</v>
      </c>
      <c r="F41" s="14">
        <v>3.2572878E-3</v>
      </c>
      <c r="G41" s="47">
        <v>0</v>
      </c>
      <c r="H41" s="34">
        <v>1.4698567999999999E-5</v>
      </c>
      <c r="I41" s="30">
        <v>8.9659083E-6</v>
      </c>
      <c r="J41" s="14">
        <v>8.5990932999999992E-3</v>
      </c>
      <c r="K41" s="15">
        <v>2.2291953999999999E-3</v>
      </c>
      <c r="L41" s="39">
        <v>1.0857626E-2</v>
      </c>
      <c r="M41" s="20">
        <v>3.2909893000000002E-5</v>
      </c>
      <c r="N41" s="15">
        <v>4.2652682999999998E-4</v>
      </c>
      <c r="O41" s="45">
        <f t="shared" si="0"/>
        <v>6.6874678987299999E-2</v>
      </c>
      <c r="Q41" s="6" t="s">
        <v>59</v>
      </c>
      <c r="R41" s="29" t="s">
        <v>41</v>
      </c>
      <c r="S41" s="13">
        <v>4.1349512999999997E-2</v>
      </c>
      <c r="T41" s="31">
        <v>9.8862288000000004E-5</v>
      </c>
      <c r="U41" s="14">
        <v>3.2572878E-3</v>
      </c>
      <c r="V41" s="47">
        <v>0</v>
      </c>
      <c r="W41" s="34">
        <v>1.4698567999999999E-5</v>
      </c>
      <c r="X41" s="30">
        <v>8.9659083E-6</v>
      </c>
      <c r="Y41" s="14">
        <v>8.5990932999999992E-3</v>
      </c>
      <c r="Z41" s="15">
        <v>2.2291953999999999E-3</v>
      </c>
      <c r="AA41" s="39">
        <v>0.10857625999999999</v>
      </c>
      <c r="AB41" s="20">
        <v>3.2909893000000002E-5</v>
      </c>
      <c r="AC41" s="15">
        <v>4.2652682999999998E-4</v>
      </c>
      <c r="AD41" s="45">
        <f t="shared" si="1"/>
        <v>0.16459331298729998</v>
      </c>
    </row>
    <row r="42" spans="2:30" x14ac:dyDescent="0.35">
      <c r="B42" s="6" t="s">
        <v>60</v>
      </c>
      <c r="C42" s="29" t="s">
        <v>41</v>
      </c>
      <c r="D42" s="13">
        <v>0.26738369000000001</v>
      </c>
      <c r="E42" s="15">
        <v>3.6119055000000001E-3</v>
      </c>
      <c r="F42" s="14">
        <v>1.1460698E-2</v>
      </c>
      <c r="G42" s="47">
        <v>0</v>
      </c>
      <c r="H42" s="13">
        <v>1.1231036E-4</v>
      </c>
      <c r="I42" s="30">
        <v>8.2115978000000004E-5</v>
      </c>
      <c r="J42" s="14">
        <v>2.0022465E-2</v>
      </c>
      <c r="K42" s="15">
        <v>1.3035563E-2</v>
      </c>
      <c r="L42" s="39">
        <v>3.8202327000000001E-2</v>
      </c>
      <c r="M42" s="20">
        <v>1.707065E-4</v>
      </c>
      <c r="N42" s="15">
        <v>0.13538042</v>
      </c>
      <c r="O42" s="45">
        <f t="shared" si="0"/>
        <v>0.48946220133799995</v>
      </c>
      <c r="Q42" s="6" t="s">
        <v>60</v>
      </c>
      <c r="R42" s="29" t="s">
        <v>41</v>
      </c>
      <c r="S42" s="13">
        <v>0.26738369000000001</v>
      </c>
      <c r="T42" s="15">
        <v>3.6119055000000001E-3</v>
      </c>
      <c r="U42" s="14">
        <v>1.1460698E-2</v>
      </c>
      <c r="V42" s="47">
        <v>0</v>
      </c>
      <c r="W42" s="13">
        <v>1.1231036E-4</v>
      </c>
      <c r="X42" s="30">
        <v>8.2115978000000004E-5</v>
      </c>
      <c r="Y42" s="14">
        <v>2.0022465E-2</v>
      </c>
      <c r="Z42" s="15">
        <v>1.3035563E-2</v>
      </c>
      <c r="AA42" s="39">
        <v>0.38202327000000003</v>
      </c>
      <c r="AB42" s="20">
        <v>1.707065E-4</v>
      </c>
      <c r="AC42" s="15">
        <v>0.13538042</v>
      </c>
      <c r="AD42" s="45">
        <f t="shared" si="1"/>
        <v>0.83328314433799999</v>
      </c>
    </row>
    <row r="43" spans="2:30" x14ac:dyDescent="0.35">
      <c r="B43" s="7" t="s">
        <v>61</v>
      </c>
      <c r="C43" s="12" t="s">
        <v>41</v>
      </c>
      <c r="D43" s="35">
        <v>4.3009535000000003</v>
      </c>
      <c r="E43" s="32">
        <v>9.1661804999999992E-3</v>
      </c>
      <c r="F43" s="11">
        <v>2.9614290000000001E-2</v>
      </c>
      <c r="G43" s="48">
        <v>0</v>
      </c>
      <c r="H43" s="35">
        <v>1.3274517999999999E-3</v>
      </c>
      <c r="I43" s="11">
        <v>9.6241179999999999E-4</v>
      </c>
      <c r="J43" s="11">
        <v>2.7723426</v>
      </c>
      <c r="K43" s="32">
        <v>0.19903522000000001</v>
      </c>
      <c r="L43" s="41">
        <v>9.8714301000000004E-2</v>
      </c>
      <c r="M43" s="20">
        <v>1.7107527999999999E-3</v>
      </c>
      <c r="N43" s="32">
        <v>3.2308874000000001E-2</v>
      </c>
      <c r="O43" s="45">
        <f t="shared" si="0"/>
        <v>7.4461355819000001</v>
      </c>
      <c r="Q43" s="7" t="s">
        <v>61</v>
      </c>
      <c r="R43" s="12" t="s">
        <v>41</v>
      </c>
      <c r="S43" s="35">
        <v>4.3009535000000003</v>
      </c>
      <c r="T43" s="32">
        <v>9.1661804999999992E-3</v>
      </c>
      <c r="U43" s="11">
        <v>2.9614290000000001E-2</v>
      </c>
      <c r="V43" s="48">
        <v>0</v>
      </c>
      <c r="W43" s="35">
        <v>1.3274517999999999E-3</v>
      </c>
      <c r="X43" s="11">
        <v>9.6241179999999999E-4</v>
      </c>
      <c r="Y43" s="11">
        <v>2.7723426</v>
      </c>
      <c r="Z43" s="32">
        <v>0.19903522000000001</v>
      </c>
      <c r="AA43" s="41">
        <v>0.98714301000000004</v>
      </c>
      <c r="AB43" s="20">
        <v>1.7107527999999999E-3</v>
      </c>
      <c r="AC43" s="32">
        <v>3.2308874000000001E-2</v>
      </c>
      <c r="AD43" s="45">
        <f t="shared" si="1"/>
        <v>8.3345642908999995</v>
      </c>
    </row>
    <row r="47" spans="2:30" x14ac:dyDescent="0.35">
      <c r="B47" t="s">
        <v>2</v>
      </c>
      <c r="C47" t="s">
        <v>62</v>
      </c>
      <c r="Q47" t="s">
        <v>2</v>
      </c>
      <c r="R47" t="s">
        <v>62</v>
      </c>
      <c r="Y47" s="10"/>
      <c r="Z47" s="17" t="s">
        <v>75</v>
      </c>
    </row>
    <row r="48" spans="2:30" x14ac:dyDescent="0.35">
      <c r="B48" t="s">
        <v>3</v>
      </c>
      <c r="C48" t="s">
        <v>4</v>
      </c>
      <c r="J48" s="17" t="s">
        <v>75</v>
      </c>
      <c r="Q48" t="s">
        <v>3</v>
      </c>
      <c r="R48" t="s">
        <v>4</v>
      </c>
      <c r="Y48" s="16" t="s">
        <v>76</v>
      </c>
      <c r="Z48" s="18" t="s">
        <v>0</v>
      </c>
    </row>
    <row r="49" spans="2:31" x14ac:dyDescent="0.35">
      <c r="B49" t="s">
        <v>63</v>
      </c>
      <c r="C49" t="s">
        <v>77</v>
      </c>
      <c r="I49" s="16" t="s">
        <v>76</v>
      </c>
      <c r="J49" s="18" t="s">
        <v>0</v>
      </c>
      <c r="Q49" t="s">
        <v>63</v>
      </c>
      <c r="R49" t="s">
        <v>77</v>
      </c>
      <c r="Y49" s="16" t="s">
        <v>89</v>
      </c>
      <c r="Z49" s="21">
        <v>60</v>
      </c>
    </row>
    <row r="50" spans="2:31" x14ac:dyDescent="0.35">
      <c r="B50" t="s">
        <v>5</v>
      </c>
      <c r="C50" t="s">
        <v>6</v>
      </c>
      <c r="I50" s="16" t="s">
        <v>89</v>
      </c>
      <c r="J50" s="21">
        <v>60</v>
      </c>
      <c r="Q50" t="s">
        <v>5</v>
      </c>
      <c r="R50" t="s">
        <v>6</v>
      </c>
      <c r="Y50" s="16" t="s">
        <v>90</v>
      </c>
      <c r="Z50" s="49">
        <v>100</v>
      </c>
    </row>
    <row r="51" spans="2:31" x14ac:dyDescent="0.35">
      <c r="B51" t="s">
        <v>7</v>
      </c>
      <c r="C51" t="s">
        <v>8</v>
      </c>
      <c r="I51" s="16" t="s">
        <v>90</v>
      </c>
      <c r="J51" s="49">
        <v>100</v>
      </c>
      <c r="Q51" t="s">
        <v>7</v>
      </c>
      <c r="R51" t="s">
        <v>8</v>
      </c>
      <c r="Y51" s="16"/>
      <c r="Z51" s="22" t="s">
        <v>74</v>
      </c>
    </row>
    <row r="52" spans="2:31" x14ac:dyDescent="0.35">
      <c r="B52" t="s">
        <v>9</v>
      </c>
      <c r="C52" t="s">
        <v>10</v>
      </c>
      <c r="I52" s="16"/>
      <c r="J52" s="22" t="s">
        <v>74</v>
      </c>
      <c r="Q52" t="s">
        <v>9</v>
      </c>
      <c r="R52" t="s">
        <v>10</v>
      </c>
      <c r="Y52" s="16"/>
      <c r="Z52" s="23" t="s">
        <v>74</v>
      </c>
    </row>
    <row r="53" spans="2:31" x14ac:dyDescent="0.35">
      <c r="B53" t="s">
        <v>11</v>
      </c>
      <c r="C53" t="s">
        <v>12</v>
      </c>
      <c r="I53" s="16"/>
      <c r="J53" s="23" t="s">
        <v>74</v>
      </c>
      <c r="Q53" t="s">
        <v>11</v>
      </c>
      <c r="R53" t="s">
        <v>12</v>
      </c>
      <c r="Y53" s="16" t="s">
        <v>91</v>
      </c>
      <c r="Z53" s="36">
        <v>500</v>
      </c>
    </row>
    <row r="54" spans="2:31" x14ac:dyDescent="0.35">
      <c r="B54" t="s">
        <v>13</v>
      </c>
      <c r="C54" t="s">
        <v>12</v>
      </c>
      <c r="I54" s="16" t="s">
        <v>91</v>
      </c>
      <c r="J54" s="36">
        <v>50</v>
      </c>
      <c r="Q54" t="s">
        <v>13</v>
      </c>
      <c r="R54" t="s">
        <v>12</v>
      </c>
      <c r="Y54" s="10"/>
      <c r="Z54" s="24" t="s">
        <v>74</v>
      </c>
    </row>
    <row r="55" spans="2:31" x14ac:dyDescent="0.35">
      <c r="B55" t="s">
        <v>14</v>
      </c>
      <c r="C55" t="s">
        <v>15</v>
      </c>
      <c r="J55" s="24" t="s">
        <v>74</v>
      </c>
      <c r="Q55" t="s">
        <v>14</v>
      </c>
      <c r="R55" t="s">
        <v>15</v>
      </c>
    </row>
    <row r="56" spans="2:31" x14ac:dyDescent="0.35">
      <c r="B56" t="s">
        <v>16</v>
      </c>
      <c r="C56" t="s">
        <v>17</v>
      </c>
      <c r="Q56" t="s">
        <v>16</v>
      </c>
      <c r="R56" t="s">
        <v>17</v>
      </c>
    </row>
    <row r="57" spans="2:31" ht="51" customHeight="1" x14ac:dyDescent="0.35">
      <c r="B57" s="175" t="s">
        <v>78</v>
      </c>
      <c r="C57" s="176"/>
      <c r="D57" s="172" t="s">
        <v>86</v>
      </c>
      <c r="E57" s="172"/>
      <c r="F57" s="173" t="s">
        <v>72</v>
      </c>
      <c r="G57" s="174"/>
      <c r="H57" s="172" t="s">
        <v>88</v>
      </c>
      <c r="I57" s="172"/>
      <c r="J57" s="172"/>
      <c r="K57" s="172"/>
      <c r="L57" s="37" t="s">
        <v>85</v>
      </c>
      <c r="M57" s="172" t="s">
        <v>84</v>
      </c>
      <c r="N57" s="172"/>
      <c r="O57" s="43" t="s">
        <v>71</v>
      </c>
      <c r="Q57" s="175" t="s">
        <v>78</v>
      </c>
      <c r="R57" s="176"/>
      <c r="S57" s="172" t="s">
        <v>86</v>
      </c>
      <c r="T57" s="172"/>
      <c r="U57" s="173" t="s">
        <v>72</v>
      </c>
      <c r="V57" s="174"/>
      <c r="W57" s="172" t="s">
        <v>88</v>
      </c>
      <c r="X57" s="172"/>
      <c r="Y57" s="172"/>
      <c r="Z57" s="172"/>
      <c r="AA57" s="37" t="s">
        <v>85</v>
      </c>
      <c r="AB57" s="172" t="s">
        <v>84</v>
      </c>
      <c r="AC57" s="172"/>
      <c r="AD57" s="43" t="s">
        <v>71</v>
      </c>
      <c r="AE57" s="5"/>
    </row>
    <row r="58" spans="2:31" s="5" customFormat="1" ht="110.15" customHeight="1" x14ac:dyDescent="0.35">
      <c r="B58" s="25" t="s">
        <v>15</v>
      </c>
      <c r="C58" s="26" t="s">
        <v>18</v>
      </c>
      <c r="D58" s="33" t="s">
        <v>65</v>
      </c>
      <c r="E58" s="28" t="s">
        <v>79</v>
      </c>
      <c r="F58" s="27" t="s">
        <v>80</v>
      </c>
      <c r="G58" s="46" t="s">
        <v>87</v>
      </c>
      <c r="H58" s="33" t="s">
        <v>67</v>
      </c>
      <c r="I58" s="27" t="s">
        <v>68</v>
      </c>
      <c r="J58" s="27" t="s">
        <v>69</v>
      </c>
      <c r="K58" s="28" t="s">
        <v>70</v>
      </c>
      <c r="L58" s="38" t="s">
        <v>81</v>
      </c>
      <c r="M58" s="33" t="s">
        <v>82</v>
      </c>
      <c r="N58" s="28" t="s">
        <v>83</v>
      </c>
      <c r="O58" s="44" t="s">
        <v>64</v>
      </c>
      <c r="Q58" s="25" t="s">
        <v>15</v>
      </c>
      <c r="R58" s="26" t="s">
        <v>18</v>
      </c>
      <c r="S58" s="33" t="s">
        <v>65</v>
      </c>
      <c r="T58" s="28" t="s">
        <v>79</v>
      </c>
      <c r="U58" s="27" t="s">
        <v>80</v>
      </c>
      <c r="V58" s="46" t="s">
        <v>87</v>
      </c>
      <c r="W58" s="33" t="s">
        <v>67</v>
      </c>
      <c r="X58" s="27" t="s">
        <v>68</v>
      </c>
      <c r="Y58" s="27" t="s">
        <v>69</v>
      </c>
      <c r="Z58" s="28" t="s">
        <v>70</v>
      </c>
      <c r="AA58" s="38" t="s">
        <v>81</v>
      </c>
      <c r="AB58" s="33" t="s">
        <v>82</v>
      </c>
      <c r="AC58" s="28" t="s">
        <v>83</v>
      </c>
      <c r="AD58" s="44" t="s">
        <v>64</v>
      </c>
    </row>
    <row r="59" spans="2:31" x14ac:dyDescent="0.35">
      <c r="B59" s="6" t="s">
        <v>19</v>
      </c>
      <c r="C59" s="29" t="s">
        <v>20</v>
      </c>
      <c r="D59" s="13">
        <v>0.33398129999999998</v>
      </c>
      <c r="E59" s="15">
        <v>3.3340605E-3</v>
      </c>
      <c r="F59" s="14">
        <v>3.5740170000000001E-3</v>
      </c>
      <c r="G59" s="47">
        <v>1.7870085000000001E-2</v>
      </c>
      <c r="H59" s="34">
        <v>4.2595305999999998E-5</v>
      </c>
      <c r="I59" s="30">
        <v>1.6024660999999999E-5</v>
      </c>
      <c r="J59" s="14">
        <v>1.0120832E-2</v>
      </c>
      <c r="K59" s="15">
        <v>1.3793788E-2</v>
      </c>
      <c r="L59" s="39">
        <v>1.1913389999999999E-2</v>
      </c>
      <c r="M59" s="51">
        <v>1.010311E-4</v>
      </c>
      <c r="N59" s="15">
        <v>4.2770213000000001E-2</v>
      </c>
      <c r="O59" s="45">
        <f>SUM(D59:N59)</f>
        <v>0.43751733656699993</v>
      </c>
      <c r="Q59" s="6" t="s">
        <v>19</v>
      </c>
      <c r="R59" s="29" t="s">
        <v>20</v>
      </c>
      <c r="S59" s="13">
        <v>0.33398129999999998</v>
      </c>
      <c r="T59" s="15">
        <v>3.3340605E-3</v>
      </c>
      <c r="U59" s="14">
        <v>3.5740170000000001E-3</v>
      </c>
      <c r="V59" s="47">
        <v>1.7870085000000001E-2</v>
      </c>
      <c r="W59" s="34">
        <v>4.2595305999999998E-5</v>
      </c>
      <c r="X59" s="30">
        <v>1.6024660999999999E-5</v>
      </c>
      <c r="Y59" s="14">
        <v>1.0120832E-2</v>
      </c>
      <c r="Z59" s="15">
        <v>1.3793788E-2</v>
      </c>
      <c r="AA59" s="39">
        <v>0.1191339</v>
      </c>
      <c r="AB59" s="51">
        <v>1.010311E-4</v>
      </c>
      <c r="AC59" s="15">
        <v>4.2770213000000001E-2</v>
      </c>
      <c r="AD59" s="45">
        <f>SUM(S59:AC59)</f>
        <v>0.54473784656699986</v>
      </c>
    </row>
    <row r="60" spans="2:31" x14ac:dyDescent="0.35">
      <c r="B60" s="6" t="s">
        <v>21</v>
      </c>
      <c r="C60" s="29" t="s">
        <v>22</v>
      </c>
      <c r="D60" s="34">
        <v>1.1359739E-8</v>
      </c>
      <c r="E60" s="31">
        <v>3.9635328000000001E-10</v>
      </c>
      <c r="F60" s="30">
        <v>8.2061525999999998E-10</v>
      </c>
      <c r="G60" s="47">
        <v>4.1030762999999999E-9</v>
      </c>
      <c r="H60" s="34">
        <v>2.4092251999999999E-12</v>
      </c>
      <c r="I60" s="30">
        <v>1.0375887999999999E-12</v>
      </c>
      <c r="J60" s="30">
        <v>5.3401182999999998E-10</v>
      </c>
      <c r="K60" s="31">
        <v>1.9101880999999998E-9</v>
      </c>
      <c r="L60" s="40">
        <v>2.7353841999999998E-9</v>
      </c>
      <c r="M60" s="20">
        <v>9.0552688999999998E-12</v>
      </c>
      <c r="N60" s="31">
        <v>3.7559526E-10</v>
      </c>
      <c r="O60" s="45">
        <f t="shared" ref="O60:O86" si="2">SUM(D60:N60)</f>
        <v>2.2247465312900006E-8</v>
      </c>
      <c r="Q60" s="6" t="s">
        <v>21</v>
      </c>
      <c r="R60" s="29" t="s">
        <v>22</v>
      </c>
      <c r="S60" s="34">
        <v>1.1359739E-8</v>
      </c>
      <c r="T60" s="31">
        <v>3.9635328000000001E-10</v>
      </c>
      <c r="U60" s="30">
        <v>8.2061525999999998E-10</v>
      </c>
      <c r="V60" s="47">
        <v>4.1030762999999999E-9</v>
      </c>
      <c r="W60" s="34">
        <v>2.4092251999999999E-12</v>
      </c>
      <c r="X60" s="30">
        <v>1.0375887999999999E-12</v>
      </c>
      <c r="Y60" s="30">
        <v>5.3401182999999998E-10</v>
      </c>
      <c r="Z60" s="31">
        <v>1.9101880999999998E-9</v>
      </c>
      <c r="AA60" s="40">
        <v>2.7353842000000001E-8</v>
      </c>
      <c r="AB60" s="20">
        <v>9.0552688999999998E-12</v>
      </c>
      <c r="AC60" s="31">
        <v>3.7559526E-10</v>
      </c>
      <c r="AD60" s="45">
        <f t="shared" ref="AD60:AD86" si="3">SUM(S60:AC60)</f>
        <v>4.6865923112900005E-8</v>
      </c>
    </row>
    <row r="61" spans="2:31" x14ac:dyDescent="0.35">
      <c r="B61" s="6" t="s">
        <v>23</v>
      </c>
      <c r="C61" s="29" t="s">
        <v>24</v>
      </c>
      <c r="D61" s="13">
        <v>6.9822050999999996E-3</v>
      </c>
      <c r="E61" s="15">
        <v>6.2649907000000003E-4</v>
      </c>
      <c r="F61" s="14">
        <v>2.8462423999999999E-4</v>
      </c>
      <c r="G61" s="47">
        <v>1.4231211999999999E-3</v>
      </c>
      <c r="H61" s="34">
        <v>2.4309652000000001E-6</v>
      </c>
      <c r="I61" s="30">
        <v>1.0992607E-6</v>
      </c>
      <c r="J61" s="14">
        <v>6.1394073999999996E-4</v>
      </c>
      <c r="K61" s="15">
        <v>1.5694012000000001E-3</v>
      </c>
      <c r="L61" s="39">
        <v>9.4874745000000005E-4</v>
      </c>
      <c r="M61" s="20">
        <v>3.3806334999999998E-5</v>
      </c>
      <c r="N61" s="15">
        <v>1.6987910000000001E-3</v>
      </c>
      <c r="O61" s="45">
        <f t="shared" si="2"/>
        <v>1.4184666560900002E-2</v>
      </c>
      <c r="Q61" s="6" t="s">
        <v>23</v>
      </c>
      <c r="R61" s="29" t="s">
        <v>24</v>
      </c>
      <c r="S61" s="13">
        <v>6.9822050999999996E-3</v>
      </c>
      <c r="T61" s="15">
        <v>6.2649907000000003E-4</v>
      </c>
      <c r="U61" s="14">
        <v>2.8462423999999999E-4</v>
      </c>
      <c r="V61" s="47">
        <v>1.4231211999999999E-3</v>
      </c>
      <c r="W61" s="34">
        <v>2.4309652000000001E-6</v>
      </c>
      <c r="X61" s="30">
        <v>1.0992607E-6</v>
      </c>
      <c r="Y61" s="14">
        <v>6.1394073999999996E-4</v>
      </c>
      <c r="Z61" s="15">
        <v>1.5694012000000001E-3</v>
      </c>
      <c r="AA61" s="39">
        <v>9.4874745000000007E-3</v>
      </c>
      <c r="AB61" s="20">
        <v>3.3806334999999998E-5</v>
      </c>
      <c r="AC61" s="15">
        <v>1.6987910000000001E-3</v>
      </c>
      <c r="AD61" s="45">
        <f t="shared" si="3"/>
        <v>2.2723393610900006E-2</v>
      </c>
    </row>
    <row r="62" spans="2:31" x14ac:dyDescent="0.35">
      <c r="B62" s="6" t="s">
        <v>25</v>
      </c>
      <c r="C62" s="29" t="s">
        <v>26</v>
      </c>
      <c r="D62" s="13">
        <v>7.9700715000000002E-4</v>
      </c>
      <c r="E62" s="31">
        <v>2.354279E-5</v>
      </c>
      <c r="F62" s="30">
        <v>2.2766777000000001E-5</v>
      </c>
      <c r="G62" s="47">
        <v>1.1383389E-4</v>
      </c>
      <c r="H62" s="34">
        <v>1.6031480000000001E-7</v>
      </c>
      <c r="I62" s="30">
        <v>7.2081109999999997E-8</v>
      </c>
      <c r="J62" s="30">
        <v>3.8187986999999999E-5</v>
      </c>
      <c r="K62" s="31">
        <v>2.9267931E-5</v>
      </c>
      <c r="L62" s="40">
        <v>7.5889258000000004E-5</v>
      </c>
      <c r="M62" s="51">
        <v>3.1274533999999998E-7</v>
      </c>
      <c r="N62" s="31">
        <v>5.9273868000000001E-5</v>
      </c>
      <c r="O62" s="45">
        <f t="shared" si="2"/>
        <v>1.1603147922499999E-3</v>
      </c>
      <c r="Q62" s="6" t="s">
        <v>25</v>
      </c>
      <c r="R62" s="29" t="s">
        <v>26</v>
      </c>
      <c r="S62" s="13">
        <v>7.9700715000000002E-4</v>
      </c>
      <c r="T62" s="31">
        <v>2.354279E-5</v>
      </c>
      <c r="U62" s="30">
        <v>2.2766777000000001E-5</v>
      </c>
      <c r="V62" s="47">
        <v>1.1383389E-4</v>
      </c>
      <c r="W62" s="34">
        <v>1.6031480000000001E-7</v>
      </c>
      <c r="X62" s="30">
        <v>7.2081109999999997E-8</v>
      </c>
      <c r="Y62" s="30">
        <v>3.8187986999999999E-5</v>
      </c>
      <c r="Z62" s="31">
        <v>2.9267931E-5</v>
      </c>
      <c r="AA62" s="40">
        <v>7.5889258000000001E-4</v>
      </c>
      <c r="AB62" s="51">
        <v>3.1274533999999998E-7</v>
      </c>
      <c r="AC62" s="31">
        <v>5.9273868000000001E-5</v>
      </c>
      <c r="AD62" s="45">
        <f t="shared" si="3"/>
        <v>1.8433181142499999E-3</v>
      </c>
    </row>
    <row r="63" spans="2:31" x14ac:dyDescent="0.35">
      <c r="B63" s="6" t="s">
        <v>27</v>
      </c>
      <c r="C63" s="29" t="s">
        <v>28</v>
      </c>
      <c r="D63" s="34">
        <v>6.9127839000000002E-9</v>
      </c>
      <c r="E63" s="31">
        <v>3.5762368000000001E-10</v>
      </c>
      <c r="F63" s="30">
        <v>3.2324118E-10</v>
      </c>
      <c r="G63" s="47">
        <v>1.6162059000000001E-9</v>
      </c>
      <c r="H63" s="34">
        <v>3.3985428000000002E-12</v>
      </c>
      <c r="I63" s="30">
        <v>1.4235873999999999E-12</v>
      </c>
      <c r="J63" s="30">
        <v>2.4731591999999999E-9</v>
      </c>
      <c r="K63" s="31">
        <v>2.4488918999999998E-10</v>
      </c>
      <c r="L63" s="40">
        <v>1.0774706E-9</v>
      </c>
      <c r="M63" s="20">
        <v>5.1714626000000001E-12</v>
      </c>
      <c r="N63" s="31">
        <v>8.6156633000000004E-10</v>
      </c>
      <c r="O63" s="45">
        <f t="shared" si="2"/>
        <v>1.38769335728E-8</v>
      </c>
      <c r="Q63" s="6" t="s">
        <v>27</v>
      </c>
      <c r="R63" s="29" t="s">
        <v>28</v>
      </c>
      <c r="S63" s="34">
        <v>6.9127839000000002E-9</v>
      </c>
      <c r="T63" s="31">
        <v>3.5762368000000001E-10</v>
      </c>
      <c r="U63" s="30">
        <v>3.2324118E-10</v>
      </c>
      <c r="V63" s="47">
        <v>1.6162059000000001E-9</v>
      </c>
      <c r="W63" s="34">
        <v>3.3985428000000002E-12</v>
      </c>
      <c r="X63" s="30">
        <v>1.4235873999999999E-12</v>
      </c>
      <c r="Y63" s="30">
        <v>2.4731591999999999E-9</v>
      </c>
      <c r="Z63" s="31">
        <v>2.4488918999999998E-10</v>
      </c>
      <c r="AA63" s="40">
        <v>1.0774705999999999E-8</v>
      </c>
      <c r="AB63" s="20">
        <v>5.1714626000000001E-12</v>
      </c>
      <c r="AC63" s="31">
        <v>8.6156633000000004E-10</v>
      </c>
      <c r="AD63" s="45">
        <f t="shared" si="3"/>
        <v>2.3574168972800003E-8</v>
      </c>
    </row>
    <row r="64" spans="2:31" x14ac:dyDescent="0.35">
      <c r="B64" s="6" t="s">
        <v>29</v>
      </c>
      <c r="C64" s="29" t="s">
        <v>30</v>
      </c>
      <c r="D64" s="34">
        <v>2.5576923E-9</v>
      </c>
      <c r="E64" s="31">
        <v>1.2252338999999999E-11</v>
      </c>
      <c r="F64" s="30">
        <v>5.2233551999999999E-11</v>
      </c>
      <c r="G64" s="47">
        <v>2.6116775999999999E-10</v>
      </c>
      <c r="H64" s="34">
        <v>3.3751856000000002E-12</v>
      </c>
      <c r="I64" s="30">
        <v>1.9401517000000001E-12</v>
      </c>
      <c r="J64" s="30">
        <v>2.0762220000000001E-10</v>
      </c>
      <c r="K64" s="31">
        <v>7.8645494000000004E-11</v>
      </c>
      <c r="L64" s="40">
        <v>1.7411184000000001E-10</v>
      </c>
      <c r="M64" s="20">
        <v>5.8542570999999997E-12</v>
      </c>
      <c r="N64" s="31">
        <v>6.3792065000000003E-11</v>
      </c>
      <c r="O64" s="45">
        <f t="shared" si="2"/>
        <v>3.4186871444000003E-9</v>
      </c>
      <c r="Q64" s="6" t="s">
        <v>29</v>
      </c>
      <c r="R64" s="29" t="s">
        <v>30</v>
      </c>
      <c r="S64" s="34">
        <v>2.5576923E-9</v>
      </c>
      <c r="T64" s="31">
        <v>1.2252338999999999E-11</v>
      </c>
      <c r="U64" s="30">
        <v>5.2233551999999999E-11</v>
      </c>
      <c r="V64" s="47">
        <v>2.6116775999999999E-10</v>
      </c>
      <c r="W64" s="34">
        <v>3.3751856000000002E-12</v>
      </c>
      <c r="X64" s="30">
        <v>1.9401517000000001E-12</v>
      </c>
      <c r="Y64" s="30">
        <v>2.0762220000000001E-10</v>
      </c>
      <c r="Z64" s="31">
        <v>7.8645494000000004E-11</v>
      </c>
      <c r="AA64" s="40">
        <v>1.7411184E-9</v>
      </c>
      <c r="AB64" s="20">
        <v>5.8542570999999997E-12</v>
      </c>
      <c r="AC64" s="31">
        <v>6.3792065000000003E-11</v>
      </c>
      <c r="AD64" s="45">
        <f t="shared" si="3"/>
        <v>4.9856937044000002E-9</v>
      </c>
    </row>
    <row r="65" spans="2:30" x14ac:dyDescent="0.35">
      <c r="B65" s="6" t="s">
        <v>31</v>
      </c>
      <c r="C65" s="29" t="s">
        <v>30</v>
      </c>
      <c r="D65" s="34">
        <v>6.6537799E-11</v>
      </c>
      <c r="E65" s="31">
        <v>2.1325315E-13</v>
      </c>
      <c r="F65" s="30">
        <v>1.4280851E-12</v>
      </c>
      <c r="G65" s="47">
        <v>7.1404256E-12</v>
      </c>
      <c r="H65" s="34">
        <v>2.5824021000000002E-13</v>
      </c>
      <c r="I65" s="30">
        <v>1.0341015999999999E-13</v>
      </c>
      <c r="J65" s="30">
        <v>1.9469501999999999E-11</v>
      </c>
      <c r="K65" s="31">
        <v>2.7830138E-12</v>
      </c>
      <c r="L65" s="40">
        <v>4.7602836999999997E-12</v>
      </c>
      <c r="M65" s="20">
        <v>2.3087413000000001E-13</v>
      </c>
      <c r="N65" s="31">
        <v>3.7175461999999999E-12</v>
      </c>
      <c r="O65" s="45">
        <f t="shared" si="2"/>
        <v>1.0664243305E-10</v>
      </c>
      <c r="Q65" s="6" t="s">
        <v>31</v>
      </c>
      <c r="R65" s="29" t="s">
        <v>30</v>
      </c>
      <c r="S65" s="34">
        <v>6.6537799E-11</v>
      </c>
      <c r="T65" s="31">
        <v>2.1325315E-13</v>
      </c>
      <c r="U65" s="30">
        <v>1.4280851E-12</v>
      </c>
      <c r="V65" s="47">
        <v>7.1404256E-12</v>
      </c>
      <c r="W65" s="34">
        <v>2.5824021000000002E-13</v>
      </c>
      <c r="X65" s="30">
        <v>1.0341015999999999E-13</v>
      </c>
      <c r="Y65" s="30">
        <v>1.9469501999999999E-11</v>
      </c>
      <c r="Z65" s="31">
        <v>2.7830138E-12</v>
      </c>
      <c r="AA65" s="40">
        <v>4.7602836999999999E-11</v>
      </c>
      <c r="AB65" s="20">
        <v>2.3087413000000001E-13</v>
      </c>
      <c r="AC65" s="31">
        <v>3.7175461999999999E-12</v>
      </c>
      <c r="AD65" s="45">
        <f t="shared" si="3"/>
        <v>1.4948498635E-10</v>
      </c>
    </row>
    <row r="66" spans="2:30" x14ac:dyDescent="0.35">
      <c r="B66" s="6" t="s">
        <v>32</v>
      </c>
      <c r="C66" s="29" t="s">
        <v>33</v>
      </c>
      <c r="D66" s="13">
        <v>9.9382337000000005E-4</v>
      </c>
      <c r="E66" s="31">
        <v>3.2003627E-5</v>
      </c>
      <c r="F66" s="30">
        <v>2.0254449000000001E-5</v>
      </c>
      <c r="G66" s="47">
        <v>1.0127225000000001E-4</v>
      </c>
      <c r="H66" s="34">
        <v>1.8797558E-7</v>
      </c>
      <c r="I66" s="30">
        <v>1.2613346999999999E-7</v>
      </c>
      <c r="J66" s="30">
        <v>3.8823384000000001E-5</v>
      </c>
      <c r="K66" s="31">
        <v>6.3975181000000005E-5</v>
      </c>
      <c r="L66" s="40">
        <v>6.7514831000000004E-5</v>
      </c>
      <c r="M66" s="20">
        <v>5.5717658E-7</v>
      </c>
      <c r="N66" s="15">
        <v>1.0722223E-4</v>
      </c>
      <c r="O66" s="45">
        <f t="shared" si="2"/>
        <v>1.4257606076300002E-3</v>
      </c>
      <c r="Q66" s="6" t="s">
        <v>32</v>
      </c>
      <c r="R66" s="29" t="s">
        <v>33</v>
      </c>
      <c r="S66" s="13">
        <v>9.9382337000000005E-4</v>
      </c>
      <c r="T66" s="31">
        <v>3.2003627E-5</v>
      </c>
      <c r="U66" s="30">
        <v>2.0254449000000001E-5</v>
      </c>
      <c r="V66" s="47">
        <v>1.0127225000000001E-4</v>
      </c>
      <c r="W66" s="34">
        <v>1.8797558E-7</v>
      </c>
      <c r="X66" s="30">
        <v>1.2613346999999999E-7</v>
      </c>
      <c r="Y66" s="30">
        <v>3.8823384000000001E-5</v>
      </c>
      <c r="Z66" s="31">
        <v>6.3975181000000005E-5</v>
      </c>
      <c r="AA66" s="40">
        <v>6.7514831000000004E-4</v>
      </c>
      <c r="AB66" s="20">
        <v>5.5717658E-7</v>
      </c>
      <c r="AC66" s="15">
        <v>1.0722223E-4</v>
      </c>
      <c r="AD66" s="45">
        <f t="shared" si="3"/>
        <v>2.03339408663E-3</v>
      </c>
    </row>
    <row r="67" spans="2:30" x14ac:dyDescent="0.35">
      <c r="B67" s="6" t="s">
        <v>34</v>
      </c>
      <c r="C67" s="29" t="s">
        <v>35</v>
      </c>
      <c r="D67" s="34">
        <v>4.2067563000000002E-5</v>
      </c>
      <c r="E67" s="31">
        <v>7.4652852999999997E-10</v>
      </c>
      <c r="F67" s="30">
        <v>2.6805973000000001E-7</v>
      </c>
      <c r="G67" s="47">
        <v>1.3402987000000001E-6</v>
      </c>
      <c r="H67" s="34">
        <v>2.3208294E-8</v>
      </c>
      <c r="I67" s="30">
        <v>1.4476225000000001E-8</v>
      </c>
      <c r="J67" s="30">
        <v>2.3646230000000002E-6</v>
      </c>
      <c r="K67" s="31">
        <v>3.5699806000000001E-6</v>
      </c>
      <c r="L67" s="40">
        <v>8.9353244000000004E-7</v>
      </c>
      <c r="M67" s="20">
        <v>7.0614163999999999E-8</v>
      </c>
      <c r="N67" s="31">
        <v>2.0209537000000001E-9</v>
      </c>
      <c r="O67" s="45">
        <f t="shared" si="2"/>
        <v>5.0615123635229999E-5</v>
      </c>
      <c r="Q67" s="6" t="s">
        <v>34</v>
      </c>
      <c r="R67" s="29" t="s">
        <v>35</v>
      </c>
      <c r="S67" s="34">
        <v>4.2067563000000002E-5</v>
      </c>
      <c r="T67" s="31">
        <v>7.4652852999999997E-10</v>
      </c>
      <c r="U67" s="30">
        <v>2.6805973000000001E-7</v>
      </c>
      <c r="V67" s="47">
        <v>1.3402987000000001E-6</v>
      </c>
      <c r="W67" s="34">
        <v>2.3208294E-8</v>
      </c>
      <c r="X67" s="30">
        <v>1.4476225000000001E-8</v>
      </c>
      <c r="Y67" s="30">
        <v>2.3646230000000002E-6</v>
      </c>
      <c r="Z67" s="31">
        <v>3.5699806000000001E-6</v>
      </c>
      <c r="AA67" s="40">
        <v>8.9353243999999994E-6</v>
      </c>
      <c r="AB67" s="20">
        <v>7.0614163999999999E-8</v>
      </c>
      <c r="AC67" s="31">
        <v>2.0209537000000001E-9</v>
      </c>
      <c r="AD67" s="45">
        <f t="shared" si="3"/>
        <v>5.865691559523E-5</v>
      </c>
    </row>
    <row r="68" spans="2:30" x14ac:dyDescent="0.35">
      <c r="B68" s="6" t="s">
        <v>36</v>
      </c>
      <c r="C68" s="29" t="s">
        <v>37</v>
      </c>
      <c r="D68" s="13">
        <v>2.8387327999999999E-4</v>
      </c>
      <c r="E68" s="31">
        <v>8.0008942000000001E-6</v>
      </c>
      <c r="F68" s="30">
        <v>7.3076242999999998E-6</v>
      </c>
      <c r="G68" s="47">
        <v>3.6538122000000002E-5</v>
      </c>
      <c r="H68" s="34">
        <v>4.2541116999999998E-8</v>
      </c>
      <c r="I68" s="30">
        <v>1.9611651999999999E-8</v>
      </c>
      <c r="J68" s="30">
        <v>1.7324953999999998E-5</v>
      </c>
      <c r="K68" s="31">
        <v>1.0023938E-5</v>
      </c>
      <c r="L68" s="40">
        <v>2.4358747999999999E-5</v>
      </c>
      <c r="M68" s="20">
        <v>1.0817747E-7</v>
      </c>
      <c r="N68" s="31">
        <v>1.9031412000000002E-5</v>
      </c>
      <c r="O68" s="45">
        <f t="shared" si="2"/>
        <v>4.0662930273900003E-4</v>
      </c>
      <c r="Q68" s="6" t="s">
        <v>36</v>
      </c>
      <c r="R68" s="29" t="s">
        <v>37</v>
      </c>
      <c r="S68" s="13">
        <v>2.8387327999999999E-4</v>
      </c>
      <c r="T68" s="31">
        <v>8.0008942000000001E-6</v>
      </c>
      <c r="U68" s="30">
        <v>7.3076242999999998E-6</v>
      </c>
      <c r="V68" s="47">
        <v>3.6538122000000002E-5</v>
      </c>
      <c r="W68" s="34">
        <v>4.2541116999999998E-8</v>
      </c>
      <c r="X68" s="30">
        <v>1.9611651999999999E-8</v>
      </c>
      <c r="Y68" s="30">
        <v>1.7324953999999998E-5</v>
      </c>
      <c r="Z68" s="31">
        <v>1.0023938E-5</v>
      </c>
      <c r="AA68" s="40">
        <v>2.4358748E-4</v>
      </c>
      <c r="AB68" s="20">
        <v>1.0817747E-7</v>
      </c>
      <c r="AC68" s="31">
        <v>1.9031412000000002E-5</v>
      </c>
      <c r="AD68" s="45">
        <f t="shared" si="3"/>
        <v>6.2585803473900006E-4</v>
      </c>
    </row>
    <row r="69" spans="2:30" x14ac:dyDescent="0.35">
      <c r="B69" s="6" t="s">
        <v>38</v>
      </c>
      <c r="C69" s="29" t="s">
        <v>39</v>
      </c>
      <c r="D69" s="13">
        <v>3.2106400999999999E-3</v>
      </c>
      <c r="E69" s="31">
        <v>8.7537596000000003E-5</v>
      </c>
      <c r="F69" s="30">
        <v>7.9874699E-5</v>
      </c>
      <c r="G69" s="47">
        <v>3.9937349000000001E-4</v>
      </c>
      <c r="H69" s="34">
        <v>4.1634333999999997E-7</v>
      </c>
      <c r="I69" s="30">
        <v>2.0500822000000001E-7</v>
      </c>
      <c r="J69" s="14">
        <v>1.1212992000000001E-4</v>
      </c>
      <c r="K69" s="15">
        <v>1.1033056999999999E-4</v>
      </c>
      <c r="L69" s="39">
        <v>2.6624899999999998E-4</v>
      </c>
      <c r="M69" s="20">
        <v>1.0140598E-6</v>
      </c>
      <c r="N69" s="15">
        <v>2.0919101E-4</v>
      </c>
      <c r="O69" s="45">
        <f t="shared" si="2"/>
        <v>4.4769617963599994E-3</v>
      </c>
      <c r="Q69" s="6" t="s">
        <v>38</v>
      </c>
      <c r="R69" s="29" t="s">
        <v>39</v>
      </c>
      <c r="S69" s="13">
        <v>3.2106400999999999E-3</v>
      </c>
      <c r="T69" s="31">
        <v>8.7537596000000003E-5</v>
      </c>
      <c r="U69" s="30">
        <v>7.9874699E-5</v>
      </c>
      <c r="V69" s="47">
        <v>3.9937349000000001E-4</v>
      </c>
      <c r="W69" s="34">
        <v>4.1634333999999997E-7</v>
      </c>
      <c r="X69" s="30">
        <v>2.0500822000000001E-7</v>
      </c>
      <c r="Y69" s="14">
        <v>1.1212992000000001E-4</v>
      </c>
      <c r="Z69" s="15">
        <v>1.1033056999999999E-4</v>
      </c>
      <c r="AA69" s="39">
        <v>2.66249E-3</v>
      </c>
      <c r="AB69" s="20">
        <v>1.0140598E-6</v>
      </c>
      <c r="AC69" s="15">
        <v>2.0919101E-4</v>
      </c>
      <c r="AD69" s="45">
        <f t="shared" si="3"/>
        <v>6.8732027963599998E-3</v>
      </c>
    </row>
    <row r="70" spans="2:30" x14ac:dyDescent="0.35">
      <c r="B70" s="6" t="s">
        <v>40</v>
      </c>
      <c r="C70" s="29" t="s">
        <v>41</v>
      </c>
      <c r="D70" s="13">
        <v>4.6096867000000001</v>
      </c>
      <c r="E70" s="15">
        <v>1.2876947999999999E-2</v>
      </c>
      <c r="F70" s="14">
        <v>4.4332275999999997E-2</v>
      </c>
      <c r="G70" s="47">
        <v>0.22166137999999999</v>
      </c>
      <c r="H70" s="13">
        <v>1.4544607000000001E-3</v>
      </c>
      <c r="I70" s="14">
        <v>1.0534937E-3</v>
      </c>
      <c r="J70" s="14">
        <v>2.8009640999999998</v>
      </c>
      <c r="K70" s="15">
        <v>0.21429998</v>
      </c>
      <c r="L70" s="39">
        <v>0.14777425</v>
      </c>
      <c r="M70" s="20">
        <v>1.9143692E-3</v>
      </c>
      <c r="N70" s="15">
        <v>0.16811582</v>
      </c>
      <c r="O70" s="45">
        <f t="shared" si="2"/>
        <v>8.2241337775999988</v>
      </c>
      <c r="Q70" s="6" t="s">
        <v>40</v>
      </c>
      <c r="R70" s="29" t="s">
        <v>41</v>
      </c>
      <c r="S70" s="13">
        <v>4.6096867000000001</v>
      </c>
      <c r="T70" s="15">
        <v>1.2876947999999999E-2</v>
      </c>
      <c r="U70" s="14">
        <v>4.4332275999999997E-2</v>
      </c>
      <c r="V70" s="47">
        <v>0.22166137999999999</v>
      </c>
      <c r="W70" s="13">
        <v>1.4544607000000001E-3</v>
      </c>
      <c r="X70" s="14">
        <v>1.0534937E-3</v>
      </c>
      <c r="Y70" s="14">
        <v>2.8009640999999998</v>
      </c>
      <c r="Z70" s="15">
        <v>0.21429998</v>
      </c>
      <c r="AA70" s="39">
        <v>1.4777425</v>
      </c>
      <c r="AB70" s="20">
        <v>1.9143692E-3</v>
      </c>
      <c r="AC70" s="15">
        <v>0.16811582</v>
      </c>
      <c r="AD70" s="45">
        <f t="shared" si="3"/>
        <v>9.554102027599999</v>
      </c>
    </row>
    <row r="71" spans="2:30" x14ac:dyDescent="0.35">
      <c r="B71" s="6" t="s">
        <v>42</v>
      </c>
      <c r="C71" s="29" t="s">
        <v>43</v>
      </c>
      <c r="D71" s="13">
        <v>1.0299571000000001</v>
      </c>
      <c r="E71" s="15">
        <v>0</v>
      </c>
      <c r="F71" s="14">
        <v>6.2854249000000001E-2</v>
      </c>
      <c r="G71" s="47">
        <v>0.31427124000000001</v>
      </c>
      <c r="H71" s="13">
        <v>1.1211425000000001E-3</v>
      </c>
      <c r="I71" s="14">
        <v>6.7606936999999999E-4</v>
      </c>
      <c r="J71" s="14">
        <v>1.5399006</v>
      </c>
      <c r="K71" s="15">
        <v>0.34034374000000001</v>
      </c>
      <c r="L71" s="39">
        <v>0.20951416</v>
      </c>
      <c r="M71" s="20">
        <v>1.5842859E-3</v>
      </c>
      <c r="N71" s="15">
        <v>3.2730951999999998E-3</v>
      </c>
      <c r="O71" s="45">
        <f t="shared" si="2"/>
        <v>3.5034956819700001</v>
      </c>
      <c r="Q71" s="6" t="s">
        <v>42</v>
      </c>
      <c r="R71" s="29" t="s">
        <v>43</v>
      </c>
      <c r="S71" s="13">
        <v>1.0299571000000001</v>
      </c>
      <c r="T71" s="15">
        <v>0</v>
      </c>
      <c r="U71" s="14">
        <v>6.2854249000000001E-2</v>
      </c>
      <c r="V71" s="47">
        <v>0.31427124000000001</v>
      </c>
      <c r="W71" s="13">
        <v>1.1211425000000001E-3</v>
      </c>
      <c r="X71" s="14">
        <v>6.7606936999999999E-4</v>
      </c>
      <c r="Y71" s="14">
        <v>1.5399006</v>
      </c>
      <c r="Z71" s="15">
        <v>0.34034374000000001</v>
      </c>
      <c r="AA71" s="39">
        <v>2.0951415999999998</v>
      </c>
      <c r="AB71" s="20">
        <v>1.5842859E-3</v>
      </c>
      <c r="AC71" s="15">
        <v>3.2730951999999998E-3</v>
      </c>
      <c r="AD71" s="45">
        <f t="shared" si="3"/>
        <v>5.38912312197</v>
      </c>
    </row>
    <row r="72" spans="2:30" x14ac:dyDescent="0.35">
      <c r="B72" s="6" t="s">
        <v>44</v>
      </c>
      <c r="C72" s="29" t="s">
        <v>45</v>
      </c>
      <c r="D72" s="13">
        <v>1.5588912999999999E-2</v>
      </c>
      <c r="E72" s="15">
        <v>2.4258257999999999E-4</v>
      </c>
      <c r="F72" s="14">
        <v>1.8097554999999999E-4</v>
      </c>
      <c r="G72" s="47">
        <v>9.0487773999999997E-4</v>
      </c>
      <c r="H72" s="34">
        <v>1.8686441E-5</v>
      </c>
      <c r="I72" s="30">
        <v>7.0633276999999999E-6</v>
      </c>
      <c r="J72" s="14">
        <v>6.8390235000000002E-3</v>
      </c>
      <c r="K72" s="15">
        <v>1.0019879000000001E-2</v>
      </c>
      <c r="L72" s="39">
        <v>6.0325182000000005E-4</v>
      </c>
      <c r="M72" s="20">
        <v>1.2069096E-2</v>
      </c>
      <c r="N72" s="15">
        <v>2.8605065999999998E-2</v>
      </c>
      <c r="O72" s="45">
        <f t="shared" si="2"/>
        <v>7.5079414958699991E-2</v>
      </c>
      <c r="Q72" s="6" t="s">
        <v>44</v>
      </c>
      <c r="R72" s="29" t="s">
        <v>45</v>
      </c>
      <c r="S72" s="13">
        <v>1.5588912999999999E-2</v>
      </c>
      <c r="T72" s="15">
        <v>2.4258257999999999E-4</v>
      </c>
      <c r="U72" s="14">
        <v>1.8097554999999999E-4</v>
      </c>
      <c r="V72" s="47">
        <v>9.0487773999999997E-4</v>
      </c>
      <c r="W72" s="34">
        <v>1.8686441E-5</v>
      </c>
      <c r="X72" s="30">
        <v>7.0633276999999999E-6</v>
      </c>
      <c r="Y72" s="14">
        <v>6.8390235000000002E-3</v>
      </c>
      <c r="Z72" s="15">
        <v>1.0019879000000001E-2</v>
      </c>
      <c r="AA72" s="39">
        <v>6.0325181999999998E-3</v>
      </c>
      <c r="AB72" s="20">
        <v>1.2069096E-2</v>
      </c>
      <c r="AC72" s="15">
        <v>2.8605065999999998E-2</v>
      </c>
      <c r="AD72" s="45">
        <f t="shared" si="3"/>
        <v>8.0508681338699997E-2</v>
      </c>
    </row>
    <row r="73" spans="2:30" x14ac:dyDescent="0.35">
      <c r="B73" s="6" t="s">
        <v>46</v>
      </c>
      <c r="C73" s="29" t="s">
        <v>47</v>
      </c>
      <c r="D73" s="13">
        <v>1.5510136999999999</v>
      </c>
      <c r="E73" s="15">
        <v>5.7046428000000003E-2</v>
      </c>
      <c r="F73" s="14">
        <v>5.4485384999999997E-2</v>
      </c>
      <c r="G73" s="47">
        <v>0.27242693000000001</v>
      </c>
      <c r="H73" s="13">
        <v>4.0884265999999999E-4</v>
      </c>
      <c r="I73" s="14">
        <v>1.5949620999999999E-4</v>
      </c>
      <c r="J73" s="14">
        <v>8.5962064000000005E-2</v>
      </c>
      <c r="K73" s="15">
        <v>0.18715781000000001</v>
      </c>
      <c r="L73" s="39">
        <v>0.18161795</v>
      </c>
      <c r="M73" s="20">
        <v>1.6216059E-3</v>
      </c>
      <c r="N73" s="15">
        <v>0.59533901</v>
      </c>
      <c r="O73" s="45">
        <f t="shared" si="2"/>
        <v>2.9872392217699999</v>
      </c>
      <c r="Q73" s="6" t="s">
        <v>46</v>
      </c>
      <c r="R73" s="29" t="s">
        <v>47</v>
      </c>
      <c r="S73" s="13">
        <v>1.5510136999999999</v>
      </c>
      <c r="T73" s="15">
        <v>5.7046428000000003E-2</v>
      </c>
      <c r="U73" s="14">
        <v>5.4485384999999997E-2</v>
      </c>
      <c r="V73" s="47">
        <v>0.27242693000000001</v>
      </c>
      <c r="W73" s="13">
        <v>4.0884265999999999E-4</v>
      </c>
      <c r="X73" s="14">
        <v>1.5949620999999999E-4</v>
      </c>
      <c r="Y73" s="14">
        <v>8.5962064000000005E-2</v>
      </c>
      <c r="Z73" s="15">
        <v>0.18715781000000001</v>
      </c>
      <c r="AA73" s="39">
        <v>1.8161795000000001</v>
      </c>
      <c r="AB73" s="20">
        <v>1.6216059E-3</v>
      </c>
      <c r="AC73" s="15">
        <v>0.59533901</v>
      </c>
      <c r="AD73" s="45">
        <f t="shared" si="3"/>
        <v>4.6218007717699994</v>
      </c>
    </row>
    <row r="74" spans="2:30" x14ac:dyDescent="0.35">
      <c r="B74" s="6" t="s">
        <v>48</v>
      </c>
      <c r="C74" s="29" t="s">
        <v>49</v>
      </c>
      <c r="D74" s="34">
        <v>2.3185630999999999E-5</v>
      </c>
      <c r="E74" s="31">
        <v>9.8673122999999994E-11</v>
      </c>
      <c r="F74" s="30">
        <v>8.3766614000000001E-8</v>
      </c>
      <c r="G74" s="47">
        <v>4.1883307000000002E-7</v>
      </c>
      <c r="H74" s="34">
        <v>1.5435049E-9</v>
      </c>
      <c r="I74" s="30">
        <v>8.1392815999999997E-10</v>
      </c>
      <c r="J74" s="30">
        <v>9.7594652000000003E-8</v>
      </c>
      <c r="K74" s="31">
        <v>3.9486542000000001E-8</v>
      </c>
      <c r="L74" s="40">
        <v>2.7922205000000001E-7</v>
      </c>
      <c r="M74" s="20">
        <v>2.8809995000000001E-9</v>
      </c>
      <c r="N74" s="31">
        <v>3.7364848000000002E-9</v>
      </c>
      <c r="O74" s="45">
        <f t="shared" si="2"/>
        <v>2.4113607518482997E-5</v>
      </c>
      <c r="Q74" s="6" t="s">
        <v>48</v>
      </c>
      <c r="R74" s="29" t="s">
        <v>49</v>
      </c>
      <c r="S74" s="34">
        <v>2.3185630999999999E-5</v>
      </c>
      <c r="T74" s="31">
        <v>9.8673122999999994E-11</v>
      </c>
      <c r="U74" s="30">
        <v>8.3766614000000001E-8</v>
      </c>
      <c r="V74" s="47">
        <v>4.1883307000000002E-7</v>
      </c>
      <c r="W74" s="34">
        <v>1.5435049E-9</v>
      </c>
      <c r="X74" s="30">
        <v>8.1392815999999997E-10</v>
      </c>
      <c r="Y74" s="30">
        <v>9.7594652000000003E-8</v>
      </c>
      <c r="Z74" s="31">
        <v>3.9486542000000001E-8</v>
      </c>
      <c r="AA74" s="40">
        <v>2.7922205E-6</v>
      </c>
      <c r="AB74" s="20">
        <v>2.8809995000000001E-9</v>
      </c>
      <c r="AC74" s="31">
        <v>3.7364848000000002E-9</v>
      </c>
      <c r="AD74" s="45">
        <f t="shared" si="3"/>
        <v>2.6626605968482995E-5</v>
      </c>
    </row>
    <row r="75" spans="2:30" x14ac:dyDescent="0.35">
      <c r="B75" s="6" t="s">
        <v>50</v>
      </c>
      <c r="C75" s="29" t="s">
        <v>20</v>
      </c>
      <c r="D75" s="13">
        <v>0.33070121000000002</v>
      </c>
      <c r="E75" s="15">
        <v>3.3724265000000002E-3</v>
      </c>
      <c r="F75" s="14">
        <v>3.5707845999999998E-3</v>
      </c>
      <c r="G75" s="47">
        <v>1.7853923000000001E-2</v>
      </c>
      <c r="H75" s="34">
        <v>4.2475753999999998E-5</v>
      </c>
      <c r="I75" s="30">
        <v>1.5988629000000001E-5</v>
      </c>
      <c r="J75" s="14">
        <v>5.564678E-3</v>
      </c>
      <c r="K75" s="15">
        <v>1.2533506E-2</v>
      </c>
      <c r="L75" s="39">
        <v>1.1902615E-2</v>
      </c>
      <c r="M75" s="20">
        <v>9.8591782999999994E-5</v>
      </c>
      <c r="N75" s="15">
        <v>4.2831420000000002E-2</v>
      </c>
      <c r="O75" s="45">
        <f t="shared" si="2"/>
        <v>0.42848761926600004</v>
      </c>
      <c r="Q75" s="6" t="s">
        <v>50</v>
      </c>
      <c r="R75" s="29" t="s">
        <v>20</v>
      </c>
      <c r="S75" s="13">
        <v>0.33070121000000002</v>
      </c>
      <c r="T75" s="15">
        <v>3.3724265000000002E-3</v>
      </c>
      <c r="U75" s="14">
        <v>3.5707845999999998E-3</v>
      </c>
      <c r="V75" s="47">
        <v>1.7853923000000001E-2</v>
      </c>
      <c r="W75" s="34">
        <v>4.2475753999999998E-5</v>
      </c>
      <c r="X75" s="30">
        <v>1.5988629000000001E-5</v>
      </c>
      <c r="Y75" s="14">
        <v>5.564678E-3</v>
      </c>
      <c r="Z75" s="15">
        <v>1.2533506E-2</v>
      </c>
      <c r="AA75" s="39">
        <v>0.11902615</v>
      </c>
      <c r="AB75" s="20">
        <v>9.8591782999999994E-5</v>
      </c>
      <c r="AC75" s="15">
        <v>4.2831420000000002E-2</v>
      </c>
      <c r="AD75" s="45">
        <f t="shared" si="3"/>
        <v>0.53561115426600003</v>
      </c>
    </row>
    <row r="76" spans="2:30" x14ac:dyDescent="0.35">
      <c r="B76" s="6" t="s">
        <v>51</v>
      </c>
      <c r="C76" s="29" t="s">
        <v>20</v>
      </c>
      <c r="D76" s="13">
        <v>3.1750073999999998E-3</v>
      </c>
      <c r="E76" s="31">
        <v>-3.8366040999999997E-5</v>
      </c>
      <c r="F76" s="30">
        <v>1.8366117E-6</v>
      </c>
      <c r="G76" s="47">
        <v>9.1830585E-6</v>
      </c>
      <c r="H76" s="34">
        <v>1.2527434E-8</v>
      </c>
      <c r="I76" s="30">
        <v>-7.1170442000000002E-9</v>
      </c>
      <c r="J76" s="14">
        <v>4.5227525999999999E-3</v>
      </c>
      <c r="K76" s="15">
        <v>1.2479871999999999E-3</v>
      </c>
      <c r="L76" s="40">
        <v>6.122039E-6</v>
      </c>
      <c r="M76" s="20">
        <v>2.255775E-6</v>
      </c>
      <c r="N76" s="31">
        <v>-6.1206446999999999E-5</v>
      </c>
      <c r="O76" s="45">
        <f t="shared" si="2"/>
        <v>8.8655776065897987E-3</v>
      </c>
      <c r="Q76" s="6" t="s">
        <v>51</v>
      </c>
      <c r="R76" s="29" t="s">
        <v>20</v>
      </c>
      <c r="S76" s="13">
        <v>3.1750073999999998E-3</v>
      </c>
      <c r="T76" s="31">
        <v>-3.8366040999999997E-5</v>
      </c>
      <c r="U76" s="30">
        <v>1.8366117E-6</v>
      </c>
      <c r="V76" s="47">
        <v>9.1830585E-6</v>
      </c>
      <c r="W76" s="34">
        <v>1.2527434E-8</v>
      </c>
      <c r="X76" s="30">
        <v>-7.1170442000000002E-9</v>
      </c>
      <c r="Y76" s="14">
        <v>4.5227525999999999E-3</v>
      </c>
      <c r="Z76" s="15">
        <v>1.2479871999999999E-3</v>
      </c>
      <c r="AA76" s="40">
        <v>6.122039E-5</v>
      </c>
      <c r="AB76" s="20">
        <v>2.255775E-6</v>
      </c>
      <c r="AC76" s="31">
        <v>-6.1206446999999999E-5</v>
      </c>
      <c r="AD76" s="45">
        <f t="shared" si="3"/>
        <v>8.9206759575897986E-3</v>
      </c>
    </row>
    <row r="77" spans="2:30" x14ac:dyDescent="0.35">
      <c r="B77" s="6" t="s">
        <v>52</v>
      </c>
      <c r="C77" s="29" t="s">
        <v>20</v>
      </c>
      <c r="D77" s="13">
        <v>1.0507587E-4</v>
      </c>
      <c r="E77" s="15">
        <v>0</v>
      </c>
      <c r="F77" s="30">
        <v>1.3957447E-6</v>
      </c>
      <c r="G77" s="47">
        <v>6.9787234999999999E-6</v>
      </c>
      <c r="H77" s="34">
        <v>1.0702412E-7</v>
      </c>
      <c r="I77" s="30">
        <v>4.3149468000000002E-8</v>
      </c>
      <c r="J77" s="30">
        <v>3.3401617999999998E-5</v>
      </c>
      <c r="K77" s="31">
        <v>1.2294826000000001E-5</v>
      </c>
      <c r="L77" s="40">
        <v>4.6524822999999997E-6</v>
      </c>
      <c r="M77" s="20">
        <v>1.8353778000000001E-7</v>
      </c>
      <c r="N77" s="15">
        <v>0</v>
      </c>
      <c r="O77" s="45">
        <f t="shared" si="2"/>
        <v>1.6413297586799998E-4</v>
      </c>
      <c r="Q77" s="6" t="s">
        <v>52</v>
      </c>
      <c r="R77" s="29" t="s">
        <v>20</v>
      </c>
      <c r="S77" s="13">
        <v>1.0507587E-4</v>
      </c>
      <c r="T77" s="15">
        <v>0</v>
      </c>
      <c r="U77" s="30">
        <v>1.3957447E-6</v>
      </c>
      <c r="V77" s="47">
        <v>6.9787234999999999E-6</v>
      </c>
      <c r="W77" s="34">
        <v>1.0702412E-7</v>
      </c>
      <c r="X77" s="30">
        <v>4.3149468000000002E-8</v>
      </c>
      <c r="Y77" s="30">
        <v>3.3401617999999998E-5</v>
      </c>
      <c r="Z77" s="31">
        <v>1.2294826000000001E-5</v>
      </c>
      <c r="AA77" s="40">
        <v>4.6524823000000002E-5</v>
      </c>
      <c r="AB77" s="20">
        <v>1.8353778000000001E-7</v>
      </c>
      <c r="AC77" s="15">
        <v>0</v>
      </c>
      <c r="AD77" s="45">
        <f t="shared" si="3"/>
        <v>2.0600531656799999E-4</v>
      </c>
    </row>
    <row r="78" spans="2:30" x14ac:dyDescent="0.35">
      <c r="B78" s="6" t="s">
        <v>53</v>
      </c>
      <c r="C78" s="29" t="s">
        <v>30</v>
      </c>
      <c r="D78" s="34">
        <v>3.7568336000000002E-11</v>
      </c>
      <c r="E78" s="31">
        <v>1.2448342000000001E-13</v>
      </c>
      <c r="F78" s="30">
        <v>5.9086355000000004E-12</v>
      </c>
      <c r="G78" s="47">
        <v>2.9543177000000001E-11</v>
      </c>
      <c r="H78" s="34">
        <v>5.9590325E-14</v>
      </c>
      <c r="I78" s="30">
        <v>5.6305263000000003E-14</v>
      </c>
      <c r="J78" s="30">
        <v>2.0681095999999999E-11</v>
      </c>
      <c r="K78" s="31">
        <v>2.6528778999999999E-12</v>
      </c>
      <c r="L78" s="40">
        <v>1.9695451999999999E-11</v>
      </c>
      <c r="M78" s="20">
        <v>2.9531469000000002E-14</v>
      </c>
      <c r="N78" s="31">
        <v>3.4249934999999998E-13</v>
      </c>
      <c r="O78" s="45">
        <f t="shared" si="2"/>
        <v>1.1666198422699999E-10</v>
      </c>
      <c r="Q78" s="6" t="s">
        <v>53</v>
      </c>
      <c r="R78" s="29" t="s">
        <v>30</v>
      </c>
      <c r="S78" s="34">
        <v>3.7568336000000002E-11</v>
      </c>
      <c r="T78" s="31">
        <v>1.2448342000000001E-13</v>
      </c>
      <c r="U78" s="30">
        <v>5.9086355000000004E-12</v>
      </c>
      <c r="V78" s="47">
        <v>2.9543177000000001E-11</v>
      </c>
      <c r="W78" s="34">
        <v>5.9590325E-14</v>
      </c>
      <c r="X78" s="30">
        <v>5.6305263000000003E-14</v>
      </c>
      <c r="Y78" s="30">
        <v>2.0681095999999999E-11</v>
      </c>
      <c r="Z78" s="31">
        <v>2.6528778999999999E-12</v>
      </c>
      <c r="AA78" s="40">
        <v>1.9695452E-10</v>
      </c>
      <c r="AB78" s="20">
        <v>2.9531469000000002E-14</v>
      </c>
      <c r="AC78" s="31">
        <v>3.4249934999999998E-13</v>
      </c>
      <c r="AD78" s="45">
        <f t="shared" si="3"/>
        <v>2.9392105222700004E-10</v>
      </c>
    </row>
    <row r="79" spans="2:30" x14ac:dyDescent="0.35">
      <c r="B79" s="6" t="s">
        <v>54</v>
      </c>
      <c r="C79" s="29" t="s">
        <v>30</v>
      </c>
      <c r="D79" s="34">
        <v>3.8434890999999997E-10</v>
      </c>
      <c r="E79" s="31">
        <v>4.0881543999999998E-12</v>
      </c>
      <c r="F79" s="30">
        <v>1.0064070000000001E-11</v>
      </c>
      <c r="G79" s="47">
        <v>5.0320348000000001E-11</v>
      </c>
      <c r="H79" s="34">
        <v>4.6577637000000005E-13</v>
      </c>
      <c r="I79" s="30">
        <v>1.7807256000000001E-13</v>
      </c>
      <c r="J79" s="30">
        <v>6.3374345999999998E-11</v>
      </c>
      <c r="K79" s="31">
        <v>1.1376801E-11</v>
      </c>
      <c r="L79" s="40">
        <v>3.3546899000000003E-11</v>
      </c>
      <c r="M79" s="20">
        <v>5.2786497000000004E-13</v>
      </c>
      <c r="N79" s="31">
        <v>2.1660544E-11</v>
      </c>
      <c r="O79" s="45">
        <f t="shared" si="2"/>
        <v>5.7995178629999988E-10</v>
      </c>
      <c r="Q79" s="6" t="s">
        <v>54</v>
      </c>
      <c r="R79" s="29" t="s">
        <v>30</v>
      </c>
      <c r="S79" s="34">
        <v>3.8434890999999997E-10</v>
      </c>
      <c r="T79" s="31">
        <v>4.0881543999999998E-12</v>
      </c>
      <c r="U79" s="30">
        <v>1.0064070000000001E-11</v>
      </c>
      <c r="V79" s="47">
        <v>5.0320348000000001E-11</v>
      </c>
      <c r="W79" s="34">
        <v>4.6577637000000005E-13</v>
      </c>
      <c r="X79" s="30">
        <v>1.7807256000000001E-13</v>
      </c>
      <c r="Y79" s="30">
        <v>6.3374345999999998E-11</v>
      </c>
      <c r="Z79" s="31">
        <v>1.1376801E-11</v>
      </c>
      <c r="AA79" s="40">
        <v>3.3546898999999998E-10</v>
      </c>
      <c r="AB79" s="20">
        <v>5.2786497000000004E-13</v>
      </c>
      <c r="AC79" s="31">
        <v>2.1660544E-11</v>
      </c>
      <c r="AD79" s="45">
        <f t="shared" si="3"/>
        <v>8.8187387729999996E-10</v>
      </c>
    </row>
    <row r="80" spans="2:30" x14ac:dyDescent="0.35">
      <c r="B80" s="6" t="s">
        <v>55</v>
      </c>
      <c r="C80" s="29" t="s">
        <v>30</v>
      </c>
      <c r="D80" s="34">
        <v>2.1473063000000002E-9</v>
      </c>
      <c r="E80" s="31">
        <v>8.0397010000000007E-12</v>
      </c>
      <c r="F80" s="30">
        <v>3.6370574000000001E-11</v>
      </c>
      <c r="G80" s="47">
        <v>1.8185287000000001E-10</v>
      </c>
      <c r="H80" s="34">
        <v>2.8539717E-12</v>
      </c>
      <c r="I80" s="30">
        <v>1.7073746999999999E-12</v>
      </c>
      <c r="J80" s="30">
        <v>1.2421438E-10</v>
      </c>
      <c r="K80" s="31">
        <v>6.6007511000000004E-11</v>
      </c>
      <c r="L80" s="40">
        <v>1.2123525E-10</v>
      </c>
      <c r="M80" s="20">
        <v>5.3051866E-12</v>
      </c>
      <c r="N80" s="31">
        <v>4.1789022000000003E-11</v>
      </c>
      <c r="O80" s="45">
        <f t="shared" si="2"/>
        <v>2.7366821410000003E-9</v>
      </c>
      <c r="Q80" s="6" t="s">
        <v>55</v>
      </c>
      <c r="R80" s="29" t="s">
        <v>30</v>
      </c>
      <c r="S80" s="34">
        <v>2.1473063000000002E-9</v>
      </c>
      <c r="T80" s="31">
        <v>8.0397010000000007E-12</v>
      </c>
      <c r="U80" s="30">
        <v>3.6370574000000001E-11</v>
      </c>
      <c r="V80" s="47">
        <v>1.8185287000000001E-10</v>
      </c>
      <c r="W80" s="34">
        <v>2.8539717E-12</v>
      </c>
      <c r="X80" s="30">
        <v>1.7073746999999999E-12</v>
      </c>
      <c r="Y80" s="30">
        <v>1.2421438E-10</v>
      </c>
      <c r="Z80" s="31">
        <v>6.6007511000000004E-11</v>
      </c>
      <c r="AA80" s="40">
        <v>1.2123525E-9</v>
      </c>
      <c r="AB80" s="20">
        <v>5.3051866E-12</v>
      </c>
      <c r="AC80" s="31">
        <v>4.1789022000000003E-11</v>
      </c>
      <c r="AD80" s="45">
        <f t="shared" si="3"/>
        <v>3.8277993910000005E-9</v>
      </c>
    </row>
    <row r="81" spans="2:30" x14ac:dyDescent="0.35">
      <c r="B81" s="6" t="s">
        <v>56</v>
      </c>
      <c r="C81" s="29" t="s">
        <v>30</v>
      </c>
      <c r="D81" s="34">
        <v>3.3894978000000003E-11</v>
      </c>
      <c r="E81" s="31">
        <v>1.044259E-13</v>
      </c>
      <c r="F81" s="30">
        <v>8.4071645000000005E-13</v>
      </c>
      <c r="G81" s="47">
        <v>4.2035822999999999E-12</v>
      </c>
      <c r="H81" s="34">
        <v>6.8433639E-14</v>
      </c>
      <c r="I81" s="30">
        <v>2.6351674000000001E-14</v>
      </c>
      <c r="J81" s="30">
        <v>1.6428857000000001E-11</v>
      </c>
      <c r="K81" s="31">
        <v>1.0919120999999999E-12</v>
      </c>
      <c r="L81" s="40">
        <v>2.8023881999999999E-12</v>
      </c>
      <c r="M81" s="20">
        <v>7.8071279999999999E-14</v>
      </c>
      <c r="N81" s="31">
        <v>2.0966305E-12</v>
      </c>
      <c r="O81" s="45">
        <f t="shared" si="2"/>
        <v>6.1636347043E-11</v>
      </c>
      <c r="Q81" s="6" t="s">
        <v>56</v>
      </c>
      <c r="R81" s="29" t="s">
        <v>30</v>
      </c>
      <c r="S81" s="34">
        <v>3.3894978000000003E-11</v>
      </c>
      <c r="T81" s="31">
        <v>1.044259E-13</v>
      </c>
      <c r="U81" s="30">
        <v>8.4071645000000005E-13</v>
      </c>
      <c r="V81" s="47">
        <v>4.2035822999999999E-12</v>
      </c>
      <c r="W81" s="34">
        <v>6.8433639E-14</v>
      </c>
      <c r="X81" s="30">
        <v>2.6351674000000001E-14</v>
      </c>
      <c r="Y81" s="30">
        <v>1.6428857000000001E-11</v>
      </c>
      <c r="Z81" s="31">
        <v>1.0919120999999999E-12</v>
      </c>
      <c r="AA81" s="40">
        <v>2.8023881999999999E-11</v>
      </c>
      <c r="AB81" s="20">
        <v>7.8071279999999999E-14</v>
      </c>
      <c r="AC81" s="31">
        <v>2.0966305E-12</v>
      </c>
      <c r="AD81" s="45">
        <f t="shared" si="3"/>
        <v>8.6857840842999994E-11</v>
      </c>
    </row>
    <row r="82" spans="2:30" x14ac:dyDescent="0.35">
      <c r="B82" s="6" t="s">
        <v>57</v>
      </c>
      <c r="C82" s="29" t="s">
        <v>30</v>
      </c>
      <c r="D82" s="13">
        <v>0</v>
      </c>
      <c r="E82" s="15">
        <v>0</v>
      </c>
      <c r="F82" s="30">
        <v>7.2896055000000003E-21</v>
      </c>
      <c r="G82" s="47">
        <v>3.6448026999999997E-20</v>
      </c>
      <c r="H82" s="34">
        <v>2.1897312999999998E-22</v>
      </c>
      <c r="I82" s="30">
        <v>8.353627E-23</v>
      </c>
      <c r="J82" s="30">
        <v>5.3653618999999998E-20</v>
      </c>
      <c r="K82" s="31">
        <v>2.5274826000000001E-20</v>
      </c>
      <c r="L82" s="40">
        <v>2.4298685000000001E-20</v>
      </c>
      <c r="M82" s="20">
        <v>4.3777858999999997E-22</v>
      </c>
      <c r="N82" s="15">
        <v>0</v>
      </c>
      <c r="O82" s="45">
        <f t="shared" si="2"/>
        <v>1.4770505048999998E-19</v>
      </c>
      <c r="Q82" s="6" t="s">
        <v>57</v>
      </c>
      <c r="R82" s="29" t="s">
        <v>30</v>
      </c>
      <c r="S82" s="13">
        <v>0</v>
      </c>
      <c r="T82" s="15">
        <v>0</v>
      </c>
      <c r="U82" s="30">
        <v>7.2896055000000003E-21</v>
      </c>
      <c r="V82" s="47">
        <v>3.6448026999999997E-20</v>
      </c>
      <c r="W82" s="34">
        <v>2.1897312999999998E-22</v>
      </c>
      <c r="X82" s="30">
        <v>8.353627E-23</v>
      </c>
      <c r="Y82" s="30">
        <v>5.3653618999999998E-20</v>
      </c>
      <c r="Z82" s="31">
        <v>2.5274826000000001E-20</v>
      </c>
      <c r="AA82" s="40">
        <v>2.4298685000000002E-19</v>
      </c>
      <c r="AB82" s="20">
        <v>4.3777858999999997E-22</v>
      </c>
      <c r="AC82" s="15">
        <v>0</v>
      </c>
      <c r="AD82" s="45">
        <f t="shared" si="3"/>
        <v>3.6639321549000002E-19</v>
      </c>
    </row>
    <row r="83" spans="2:30" x14ac:dyDescent="0.35">
      <c r="B83" s="6" t="s">
        <v>58</v>
      </c>
      <c r="C83" s="29" t="s">
        <v>30</v>
      </c>
      <c r="D83" s="34">
        <v>3.2642821000000003E-11</v>
      </c>
      <c r="E83" s="31">
        <v>1.0882726E-13</v>
      </c>
      <c r="F83" s="30">
        <v>5.8736865999999996E-13</v>
      </c>
      <c r="G83" s="47">
        <v>2.9368433000000001E-12</v>
      </c>
      <c r="H83" s="34">
        <v>1.8980658000000001E-13</v>
      </c>
      <c r="I83" s="30">
        <v>7.7058489000000003E-14</v>
      </c>
      <c r="J83" s="30">
        <v>3.0406456999999999E-12</v>
      </c>
      <c r="K83" s="31">
        <v>1.6911016E-12</v>
      </c>
      <c r="L83" s="40">
        <v>1.9578955000000002E-12</v>
      </c>
      <c r="M83" s="20">
        <v>1.5280284999999999E-13</v>
      </c>
      <c r="N83" s="31">
        <v>1.6209157000000001E-12</v>
      </c>
      <c r="O83" s="45">
        <f t="shared" si="2"/>
        <v>4.5006086639000006E-11</v>
      </c>
      <c r="Q83" s="6" t="s">
        <v>58</v>
      </c>
      <c r="R83" s="29" t="s">
        <v>30</v>
      </c>
      <c r="S83" s="34">
        <v>3.2642821000000003E-11</v>
      </c>
      <c r="T83" s="31">
        <v>1.0882726E-13</v>
      </c>
      <c r="U83" s="30">
        <v>5.8736865999999996E-13</v>
      </c>
      <c r="V83" s="47">
        <v>2.9368433000000001E-12</v>
      </c>
      <c r="W83" s="34">
        <v>1.8980658000000001E-13</v>
      </c>
      <c r="X83" s="30">
        <v>7.7058489000000003E-14</v>
      </c>
      <c r="Y83" s="30">
        <v>3.0406456999999999E-12</v>
      </c>
      <c r="Z83" s="31">
        <v>1.6911016E-12</v>
      </c>
      <c r="AA83" s="40">
        <v>1.9578955E-11</v>
      </c>
      <c r="AB83" s="20">
        <v>1.5280284999999999E-13</v>
      </c>
      <c r="AC83" s="31">
        <v>1.6209157000000001E-12</v>
      </c>
      <c r="AD83" s="45">
        <f t="shared" si="3"/>
        <v>6.2627146139E-11</v>
      </c>
    </row>
    <row r="84" spans="2:30" x14ac:dyDescent="0.35">
      <c r="B84" s="6" t="s">
        <v>59</v>
      </c>
      <c r="C84" s="29" t="s">
        <v>41</v>
      </c>
      <c r="D84" s="13">
        <v>4.1349512999999997E-2</v>
      </c>
      <c r="E84" s="31">
        <v>9.8862288000000004E-5</v>
      </c>
      <c r="F84" s="14">
        <v>3.2572878E-3</v>
      </c>
      <c r="G84" s="47">
        <v>1.6286439E-2</v>
      </c>
      <c r="H84" s="34">
        <v>1.4698567999999999E-5</v>
      </c>
      <c r="I84" s="30">
        <v>8.9659082000000001E-6</v>
      </c>
      <c r="J84" s="14">
        <v>8.5990932999999992E-3</v>
      </c>
      <c r="K84" s="15">
        <v>2.2291953999999999E-3</v>
      </c>
      <c r="L84" s="39">
        <v>1.0857626E-2</v>
      </c>
      <c r="M84" s="20">
        <v>3.2909893000000002E-5</v>
      </c>
      <c r="N84" s="15">
        <v>4.2652682999999998E-4</v>
      </c>
      <c r="O84" s="45">
        <f t="shared" si="2"/>
        <v>8.3161117987199981E-2</v>
      </c>
      <c r="Q84" s="6" t="s">
        <v>59</v>
      </c>
      <c r="R84" s="29" t="s">
        <v>41</v>
      </c>
      <c r="S84" s="13">
        <v>4.1349512999999997E-2</v>
      </c>
      <c r="T84" s="31">
        <v>9.8862288000000004E-5</v>
      </c>
      <c r="U84" s="14">
        <v>3.2572878E-3</v>
      </c>
      <c r="V84" s="47">
        <v>1.6286439E-2</v>
      </c>
      <c r="W84" s="34">
        <v>1.4698567999999999E-5</v>
      </c>
      <c r="X84" s="30">
        <v>8.9659082000000001E-6</v>
      </c>
      <c r="Y84" s="14">
        <v>8.5990932999999992E-3</v>
      </c>
      <c r="Z84" s="15">
        <v>2.2291953999999999E-3</v>
      </c>
      <c r="AA84" s="39">
        <v>0.10857625999999999</v>
      </c>
      <c r="AB84" s="20">
        <v>3.2909893000000002E-5</v>
      </c>
      <c r="AC84" s="15">
        <v>4.2652682999999998E-4</v>
      </c>
      <c r="AD84" s="45">
        <f t="shared" si="3"/>
        <v>0.18087975198719999</v>
      </c>
    </row>
    <row r="85" spans="2:30" x14ac:dyDescent="0.35">
      <c r="B85" s="6" t="s">
        <v>60</v>
      </c>
      <c r="C85" s="29" t="s">
        <v>41</v>
      </c>
      <c r="D85" s="13">
        <v>0.26738369000000001</v>
      </c>
      <c r="E85" s="15">
        <v>3.6119055000000001E-3</v>
      </c>
      <c r="F85" s="14">
        <v>1.1460698E-2</v>
      </c>
      <c r="G85" s="47">
        <v>5.7303490999999998E-2</v>
      </c>
      <c r="H85" s="13">
        <v>1.1231036E-4</v>
      </c>
      <c r="I85" s="30">
        <v>8.2115978000000004E-5</v>
      </c>
      <c r="J85" s="14">
        <v>2.0022465E-2</v>
      </c>
      <c r="K85" s="15">
        <v>1.3035563E-2</v>
      </c>
      <c r="L85" s="39">
        <v>3.8202327000000001E-2</v>
      </c>
      <c r="M85" s="20">
        <v>1.707065E-4</v>
      </c>
      <c r="N85" s="15">
        <v>0.13538042</v>
      </c>
      <c r="O85" s="45">
        <f t="shared" si="2"/>
        <v>0.54676569233799999</v>
      </c>
      <c r="Q85" s="6" t="s">
        <v>60</v>
      </c>
      <c r="R85" s="29" t="s">
        <v>41</v>
      </c>
      <c r="S85" s="13">
        <v>0.26738369000000001</v>
      </c>
      <c r="T85" s="15">
        <v>3.6119055000000001E-3</v>
      </c>
      <c r="U85" s="14">
        <v>1.1460698E-2</v>
      </c>
      <c r="V85" s="47">
        <v>5.7303490999999998E-2</v>
      </c>
      <c r="W85" s="13">
        <v>1.1231036E-4</v>
      </c>
      <c r="X85" s="30">
        <v>8.2115978000000004E-5</v>
      </c>
      <c r="Y85" s="14">
        <v>2.0022465E-2</v>
      </c>
      <c r="Z85" s="15">
        <v>1.3035563E-2</v>
      </c>
      <c r="AA85" s="39">
        <v>0.38202327000000003</v>
      </c>
      <c r="AB85" s="20">
        <v>1.707065E-4</v>
      </c>
      <c r="AC85" s="15">
        <v>0.13538042</v>
      </c>
      <c r="AD85" s="45">
        <f t="shared" si="3"/>
        <v>0.89058663533799987</v>
      </c>
    </row>
    <row r="86" spans="2:30" x14ac:dyDescent="0.35">
      <c r="B86" s="7" t="s">
        <v>61</v>
      </c>
      <c r="C86" s="12" t="s">
        <v>41</v>
      </c>
      <c r="D86" s="35">
        <v>4.3009535000000003</v>
      </c>
      <c r="E86" s="32">
        <v>9.1661804999999992E-3</v>
      </c>
      <c r="F86" s="11">
        <v>2.9614290000000001E-2</v>
      </c>
      <c r="G86" s="48">
        <v>0.14807144999999999</v>
      </c>
      <c r="H86" s="35">
        <v>1.3274517999999999E-3</v>
      </c>
      <c r="I86" s="11">
        <v>9.6241179999999999E-4</v>
      </c>
      <c r="J86" s="11">
        <v>2.7723426</v>
      </c>
      <c r="K86" s="32">
        <v>0.19903522000000001</v>
      </c>
      <c r="L86" s="41">
        <v>9.8714301000000004E-2</v>
      </c>
      <c r="M86" s="20">
        <v>1.7107527999999999E-3</v>
      </c>
      <c r="N86" s="32">
        <v>3.2308874000000001E-2</v>
      </c>
      <c r="O86" s="45">
        <f t="shared" si="2"/>
        <v>7.5942070318999999</v>
      </c>
      <c r="Q86" s="7" t="s">
        <v>61</v>
      </c>
      <c r="R86" s="12" t="s">
        <v>41</v>
      </c>
      <c r="S86" s="35">
        <v>4.3009535000000003</v>
      </c>
      <c r="T86" s="32">
        <v>9.1661804999999992E-3</v>
      </c>
      <c r="U86" s="11">
        <v>2.9614290000000001E-2</v>
      </c>
      <c r="V86" s="48">
        <v>0.14807144999999999</v>
      </c>
      <c r="W86" s="35">
        <v>1.3274517999999999E-3</v>
      </c>
      <c r="X86" s="11">
        <v>9.6241179999999999E-4</v>
      </c>
      <c r="Y86" s="11">
        <v>2.7723426</v>
      </c>
      <c r="Z86" s="32">
        <v>0.19903522000000001</v>
      </c>
      <c r="AA86" s="41">
        <v>0.98714301000000004</v>
      </c>
      <c r="AB86" s="20">
        <v>1.7107527999999999E-3</v>
      </c>
      <c r="AC86" s="32">
        <v>3.2308874000000001E-2</v>
      </c>
      <c r="AD86" s="45">
        <f t="shared" si="3"/>
        <v>8.4826357408999993</v>
      </c>
    </row>
    <row r="90" spans="2:30" x14ac:dyDescent="0.35">
      <c r="B90" t="s">
        <v>2</v>
      </c>
      <c r="C90" t="s">
        <v>62</v>
      </c>
      <c r="L90"/>
      <c r="M90"/>
      <c r="Q90" t="s">
        <v>2</v>
      </c>
      <c r="R90" t="s">
        <v>62</v>
      </c>
      <c r="S90" s="10"/>
      <c r="T90" s="10"/>
      <c r="U90" s="10"/>
      <c r="V90" s="10"/>
      <c r="W90" s="10"/>
      <c r="X90" s="10"/>
      <c r="Y90" s="10"/>
      <c r="AB90" s="10"/>
    </row>
    <row r="91" spans="2:30" x14ac:dyDescent="0.35">
      <c r="B91" t="s">
        <v>3</v>
      </c>
      <c r="C91" t="s">
        <v>4</v>
      </c>
      <c r="J91" s="17" t="s">
        <v>75</v>
      </c>
      <c r="L91"/>
      <c r="M91"/>
      <c r="Q91" t="s">
        <v>3</v>
      </c>
      <c r="R91" t="s">
        <v>4</v>
      </c>
      <c r="S91" s="10"/>
      <c r="T91" s="10"/>
      <c r="U91" s="10"/>
      <c r="V91" s="10"/>
      <c r="W91" s="10"/>
      <c r="X91" s="10"/>
      <c r="Y91" s="17" t="s">
        <v>75</v>
      </c>
      <c r="AB91" s="10"/>
    </row>
    <row r="92" spans="2:30" x14ac:dyDescent="0.35">
      <c r="B92" t="s">
        <v>63</v>
      </c>
      <c r="C92" t="s">
        <v>77</v>
      </c>
      <c r="I92" s="16" t="s">
        <v>76</v>
      </c>
      <c r="J92" s="18" t="s">
        <v>0</v>
      </c>
      <c r="L92"/>
      <c r="M92"/>
      <c r="Q92" t="s">
        <v>63</v>
      </c>
      <c r="R92" t="s">
        <v>77</v>
      </c>
      <c r="S92" s="10"/>
      <c r="T92" s="10"/>
      <c r="U92" s="10"/>
      <c r="V92" s="10"/>
      <c r="W92" s="10"/>
      <c r="X92" s="16" t="s">
        <v>76</v>
      </c>
      <c r="Y92" s="18" t="s">
        <v>0</v>
      </c>
      <c r="AB92" s="10"/>
    </row>
    <row r="93" spans="2:30" x14ac:dyDescent="0.35">
      <c r="B93" t="s">
        <v>5</v>
      </c>
      <c r="C93" t="s">
        <v>6</v>
      </c>
      <c r="I93" s="16" t="s">
        <v>89</v>
      </c>
      <c r="J93" s="21">
        <v>60</v>
      </c>
      <c r="L93"/>
      <c r="M93"/>
      <c r="Q93" t="s">
        <v>5</v>
      </c>
      <c r="R93" t="s">
        <v>6</v>
      </c>
      <c r="S93" s="10"/>
      <c r="T93" s="10"/>
      <c r="U93" s="10"/>
      <c r="V93" s="10"/>
      <c r="W93" s="10"/>
      <c r="X93" s="16" t="s">
        <v>89</v>
      </c>
      <c r="Y93" s="21">
        <v>60</v>
      </c>
      <c r="AB93" s="10"/>
    </row>
    <row r="94" spans="2:30" x14ac:dyDescent="0.35">
      <c r="B94" t="s">
        <v>7</v>
      </c>
      <c r="C94" t="s">
        <v>8</v>
      </c>
      <c r="I94" s="16" t="s">
        <v>90</v>
      </c>
      <c r="J94" s="49">
        <v>200</v>
      </c>
      <c r="L94"/>
      <c r="M94"/>
      <c r="Q94" t="s">
        <v>7</v>
      </c>
      <c r="R94" t="s">
        <v>8</v>
      </c>
      <c r="S94" s="10"/>
      <c r="T94" s="10"/>
      <c r="U94" s="10"/>
      <c r="V94" s="10"/>
      <c r="W94" s="10"/>
      <c r="X94" s="16" t="s">
        <v>90</v>
      </c>
      <c r="Y94" s="49">
        <v>200</v>
      </c>
      <c r="AB94" s="10"/>
    </row>
    <row r="95" spans="2:30" x14ac:dyDescent="0.35">
      <c r="B95" t="s">
        <v>9</v>
      </c>
      <c r="C95" t="s">
        <v>10</v>
      </c>
      <c r="I95" s="16"/>
      <c r="J95" s="22" t="s">
        <v>74</v>
      </c>
      <c r="L95"/>
      <c r="M95"/>
      <c r="Q95" t="s">
        <v>9</v>
      </c>
      <c r="R95" t="s">
        <v>10</v>
      </c>
      <c r="S95" s="10"/>
      <c r="T95" s="10"/>
      <c r="U95" s="10"/>
      <c r="V95" s="10"/>
      <c r="W95" s="10"/>
      <c r="X95" s="16"/>
      <c r="Y95" s="22" t="s">
        <v>74</v>
      </c>
      <c r="AB95" s="10"/>
    </row>
    <row r="96" spans="2:30" x14ac:dyDescent="0.35">
      <c r="B96" t="s">
        <v>11</v>
      </c>
      <c r="C96" t="s">
        <v>12</v>
      </c>
      <c r="I96" s="16"/>
      <c r="J96" s="23" t="s">
        <v>74</v>
      </c>
      <c r="L96"/>
      <c r="M96"/>
      <c r="Q96" t="s">
        <v>11</v>
      </c>
      <c r="R96" t="s">
        <v>12</v>
      </c>
      <c r="S96" s="10"/>
      <c r="T96" s="10"/>
      <c r="U96" s="10"/>
      <c r="V96" s="10"/>
      <c r="W96" s="10"/>
      <c r="X96" s="16"/>
      <c r="Y96" s="23" t="s">
        <v>74</v>
      </c>
      <c r="AB96" s="10"/>
    </row>
    <row r="97" spans="2:33" x14ac:dyDescent="0.35">
      <c r="B97" t="s">
        <v>13</v>
      </c>
      <c r="C97" t="s">
        <v>12</v>
      </c>
      <c r="I97" s="16" t="s">
        <v>91</v>
      </c>
      <c r="J97" s="36">
        <v>50</v>
      </c>
      <c r="L97"/>
      <c r="M97"/>
      <c r="Q97" t="s">
        <v>13</v>
      </c>
      <c r="R97" t="s">
        <v>12</v>
      </c>
      <c r="S97" s="10"/>
      <c r="T97" s="10"/>
      <c r="U97" s="10"/>
      <c r="V97" s="10"/>
      <c r="W97" s="10"/>
      <c r="X97" s="16" t="s">
        <v>91</v>
      </c>
      <c r="Y97" s="36">
        <v>500</v>
      </c>
      <c r="AB97" s="10"/>
    </row>
    <row r="98" spans="2:33" x14ac:dyDescent="0.35">
      <c r="B98" t="s">
        <v>14</v>
      </c>
      <c r="C98" t="s">
        <v>15</v>
      </c>
      <c r="J98" s="24" t="s">
        <v>74</v>
      </c>
      <c r="L98"/>
      <c r="M98"/>
      <c r="Q98" t="s">
        <v>14</v>
      </c>
      <c r="R98" t="s">
        <v>15</v>
      </c>
      <c r="S98" s="10"/>
      <c r="T98" s="10"/>
      <c r="U98" s="10"/>
      <c r="V98" s="10"/>
      <c r="W98" s="10"/>
      <c r="X98" s="10"/>
      <c r="Y98" s="24" t="s">
        <v>74</v>
      </c>
      <c r="AB98" s="10"/>
    </row>
    <row r="99" spans="2:33" x14ac:dyDescent="0.35">
      <c r="B99" t="s">
        <v>16</v>
      </c>
      <c r="C99" t="s">
        <v>17</v>
      </c>
      <c r="L99"/>
      <c r="M99"/>
      <c r="Q99" t="s">
        <v>16</v>
      </c>
      <c r="R99" t="s">
        <v>17</v>
      </c>
      <c r="S99" s="10"/>
      <c r="T99" s="10"/>
      <c r="U99" s="10"/>
      <c r="V99" s="10"/>
      <c r="W99" s="10"/>
      <c r="X99" s="10"/>
      <c r="Y99" s="10"/>
      <c r="AB99" s="10"/>
    </row>
    <row r="100" spans="2:33" ht="51" customHeight="1" x14ac:dyDescent="0.35">
      <c r="B100" s="175" t="s">
        <v>78</v>
      </c>
      <c r="C100" s="176"/>
      <c r="D100" s="172" t="s">
        <v>86</v>
      </c>
      <c r="E100" s="172"/>
      <c r="F100" s="173" t="s">
        <v>72</v>
      </c>
      <c r="G100" s="174"/>
      <c r="H100" s="172" t="s">
        <v>88</v>
      </c>
      <c r="I100" s="172"/>
      <c r="J100" s="172"/>
      <c r="K100" s="172"/>
      <c r="L100" s="37" t="s">
        <v>85</v>
      </c>
      <c r="M100" s="172" t="s">
        <v>84</v>
      </c>
      <c r="N100" s="172"/>
      <c r="O100" s="43" t="s">
        <v>71</v>
      </c>
      <c r="Q100" s="175" t="s">
        <v>78</v>
      </c>
      <c r="R100" s="176"/>
      <c r="S100" s="172" t="s">
        <v>86</v>
      </c>
      <c r="T100" s="172"/>
      <c r="U100" s="173" t="s">
        <v>72</v>
      </c>
      <c r="V100" s="174"/>
      <c r="W100" s="172" t="s">
        <v>88</v>
      </c>
      <c r="X100" s="172"/>
      <c r="Y100" s="172"/>
      <c r="Z100" s="172"/>
      <c r="AA100" s="37" t="s">
        <v>85</v>
      </c>
      <c r="AB100" s="172" t="s">
        <v>84</v>
      </c>
      <c r="AC100" s="172"/>
      <c r="AD100" s="43" t="s">
        <v>71</v>
      </c>
    </row>
    <row r="101" spans="2:33" ht="110.15" customHeight="1" x14ac:dyDescent="0.35">
      <c r="B101" s="25" t="s">
        <v>15</v>
      </c>
      <c r="C101" s="26" t="s">
        <v>18</v>
      </c>
      <c r="D101" s="33" t="s">
        <v>65</v>
      </c>
      <c r="E101" s="28" t="s">
        <v>79</v>
      </c>
      <c r="F101" s="27" t="s">
        <v>80</v>
      </c>
      <c r="G101" s="46" t="s">
        <v>87</v>
      </c>
      <c r="H101" s="33" t="s">
        <v>67</v>
      </c>
      <c r="I101" s="27" t="s">
        <v>68</v>
      </c>
      <c r="J101" s="27" t="s">
        <v>69</v>
      </c>
      <c r="K101" s="28" t="s">
        <v>70</v>
      </c>
      <c r="L101" s="38" t="s">
        <v>81</v>
      </c>
      <c r="M101" s="33" t="s">
        <v>82</v>
      </c>
      <c r="N101" s="28" t="s">
        <v>83</v>
      </c>
      <c r="O101" s="44" t="s">
        <v>64</v>
      </c>
      <c r="Q101" s="25" t="s">
        <v>15</v>
      </c>
      <c r="R101" s="26" t="s">
        <v>18</v>
      </c>
      <c r="S101" s="33" t="s">
        <v>65</v>
      </c>
      <c r="T101" s="28" t="s">
        <v>79</v>
      </c>
      <c r="U101" s="27" t="s">
        <v>80</v>
      </c>
      <c r="V101" s="46" t="s">
        <v>87</v>
      </c>
      <c r="W101" s="33" t="s">
        <v>67</v>
      </c>
      <c r="X101" s="27" t="s">
        <v>68</v>
      </c>
      <c r="Y101" s="27" t="s">
        <v>69</v>
      </c>
      <c r="Z101" s="28" t="s">
        <v>70</v>
      </c>
      <c r="AA101" s="38" t="s">
        <v>81</v>
      </c>
      <c r="AB101" s="33" t="s">
        <v>82</v>
      </c>
      <c r="AC101" s="28" t="s">
        <v>83</v>
      </c>
      <c r="AD101" s="44" t="s">
        <v>64</v>
      </c>
      <c r="AG101" s="2"/>
    </row>
    <row r="102" spans="2:33" x14ac:dyDescent="0.35">
      <c r="B102" s="6" t="s">
        <v>19</v>
      </c>
      <c r="C102" s="29" t="s">
        <v>20</v>
      </c>
      <c r="D102" s="13">
        <v>0.33398129999999998</v>
      </c>
      <c r="E102" s="15">
        <v>3.3340605E-3</v>
      </c>
      <c r="F102" s="14">
        <v>3.5740170000000001E-3</v>
      </c>
      <c r="G102" s="47">
        <v>3.5740170000000002E-2</v>
      </c>
      <c r="H102" s="34">
        <v>4.2595305999999998E-5</v>
      </c>
      <c r="I102" s="30">
        <v>1.6024660999999999E-5</v>
      </c>
      <c r="J102" s="14">
        <v>1.0120832E-2</v>
      </c>
      <c r="K102" s="15">
        <v>1.3793788E-2</v>
      </c>
      <c r="L102" s="39">
        <v>1.1913389999999999E-2</v>
      </c>
      <c r="M102" s="51">
        <v>1.010311E-4</v>
      </c>
      <c r="N102" s="15">
        <v>4.2770213000000001E-2</v>
      </c>
      <c r="O102" s="45">
        <f>SUM(D102:N102)</f>
        <v>0.45538742156699996</v>
      </c>
      <c r="Q102" s="6" t="s">
        <v>19</v>
      </c>
      <c r="R102" s="29" t="s">
        <v>20</v>
      </c>
      <c r="S102" s="13">
        <v>0.33398129999999998</v>
      </c>
      <c r="T102" s="15">
        <v>3.3340605E-3</v>
      </c>
      <c r="U102" s="14">
        <v>3.5740170000000001E-3</v>
      </c>
      <c r="V102" s="47">
        <v>3.5740170000000002E-2</v>
      </c>
      <c r="W102" s="34">
        <v>4.2595305999999998E-5</v>
      </c>
      <c r="X102" s="30">
        <v>1.6024660999999999E-5</v>
      </c>
      <c r="Y102" s="14">
        <v>1.0120832E-2</v>
      </c>
      <c r="Z102" s="15">
        <v>1.3793788E-2</v>
      </c>
      <c r="AA102" s="39">
        <v>0.1191339</v>
      </c>
      <c r="AB102" s="51">
        <v>1.010311E-4</v>
      </c>
      <c r="AC102" s="15">
        <v>4.2770213000000001E-2</v>
      </c>
      <c r="AD102" s="45">
        <f>SUM(S102:AC102)</f>
        <v>0.56260793156700006</v>
      </c>
    </row>
    <row r="103" spans="2:33" x14ac:dyDescent="0.35">
      <c r="B103" s="6" t="s">
        <v>21</v>
      </c>
      <c r="C103" s="29" t="s">
        <v>22</v>
      </c>
      <c r="D103" s="34">
        <v>1.1359739E-8</v>
      </c>
      <c r="E103" s="31">
        <v>3.9635328000000001E-10</v>
      </c>
      <c r="F103" s="30">
        <v>8.2061525999999998E-10</v>
      </c>
      <c r="G103" s="47">
        <v>8.2061525999999998E-9</v>
      </c>
      <c r="H103" s="34">
        <v>2.4092251999999999E-12</v>
      </c>
      <c r="I103" s="30">
        <v>1.0375887999999999E-12</v>
      </c>
      <c r="J103" s="30">
        <v>5.3401182999999998E-10</v>
      </c>
      <c r="K103" s="31">
        <v>1.9101880999999998E-9</v>
      </c>
      <c r="L103" s="40">
        <v>2.7353841999999998E-9</v>
      </c>
      <c r="M103" s="20">
        <v>9.0552688999999998E-12</v>
      </c>
      <c r="N103" s="31">
        <v>3.7559526E-10</v>
      </c>
      <c r="O103" s="45">
        <f t="shared" ref="O103:O129" si="4">SUM(D103:N103)</f>
        <v>2.6350541612900002E-8</v>
      </c>
      <c r="Q103" s="6" t="s">
        <v>21</v>
      </c>
      <c r="R103" s="29" t="s">
        <v>22</v>
      </c>
      <c r="S103" s="34">
        <v>1.1359739E-8</v>
      </c>
      <c r="T103" s="31">
        <v>3.9635328000000001E-10</v>
      </c>
      <c r="U103" s="30">
        <v>8.2061525999999998E-10</v>
      </c>
      <c r="V103" s="47">
        <v>8.2061525999999998E-9</v>
      </c>
      <c r="W103" s="34">
        <v>2.4092251999999999E-12</v>
      </c>
      <c r="X103" s="30">
        <v>1.0375887999999999E-12</v>
      </c>
      <c r="Y103" s="30">
        <v>5.3401182999999998E-10</v>
      </c>
      <c r="Z103" s="31">
        <v>1.9101880999999998E-9</v>
      </c>
      <c r="AA103" s="40">
        <v>2.7353842000000001E-8</v>
      </c>
      <c r="AB103" s="20">
        <v>9.0552688999999998E-12</v>
      </c>
      <c r="AC103" s="31">
        <v>3.7559526E-10</v>
      </c>
      <c r="AD103" s="45">
        <f t="shared" ref="AD103:AD129" si="5">SUM(S103:AC103)</f>
        <v>5.0968999412900002E-8</v>
      </c>
    </row>
    <row r="104" spans="2:33" x14ac:dyDescent="0.35">
      <c r="B104" s="6" t="s">
        <v>23</v>
      </c>
      <c r="C104" s="29" t="s">
        <v>24</v>
      </c>
      <c r="D104" s="13">
        <v>6.9822050999999996E-3</v>
      </c>
      <c r="E104" s="15">
        <v>6.2649907000000003E-4</v>
      </c>
      <c r="F104" s="14">
        <v>2.8462423999999999E-4</v>
      </c>
      <c r="G104" s="47">
        <v>2.8462423999999998E-3</v>
      </c>
      <c r="H104" s="34">
        <v>2.4309652000000001E-6</v>
      </c>
      <c r="I104" s="30">
        <v>1.0992607E-6</v>
      </c>
      <c r="J104" s="14">
        <v>6.1394073999999996E-4</v>
      </c>
      <c r="K104" s="15">
        <v>1.5694012000000001E-3</v>
      </c>
      <c r="L104" s="39">
        <v>9.4874745000000005E-4</v>
      </c>
      <c r="M104" s="20">
        <v>3.3806334999999998E-5</v>
      </c>
      <c r="N104" s="15">
        <v>1.6987910000000001E-3</v>
      </c>
      <c r="O104" s="45">
        <f t="shared" si="4"/>
        <v>1.5607787760900001E-2</v>
      </c>
      <c r="Q104" s="6" t="s">
        <v>23</v>
      </c>
      <c r="R104" s="29" t="s">
        <v>24</v>
      </c>
      <c r="S104" s="13">
        <v>6.9822050999999996E-3</v>
      </c>
      <c r="T104" s="15">
        <v>6.2649907000000003E-4</v>
      </c>
      <c r="U104" s="14">
        <v>2.8462423999999999E-4</v>
      </c>
      <c r="V104" s="47">
        <v>2.8462423999999998E-3</v>
      </c>
      <c r="W104" s="34">
        <v>2.4309652000000001E-6</v>
      </c>
      <c r="X104" s="30">
        <v>1.0992607E-6</v>
      </c>
      <c r="Y104" s="14">
        <v>6.1394073999999996E-4</v>
      </c>
      <c r="Z104" s="15">
        <v>1.5694012000000001E-3</v>
      </c>
      <c r="AA104" s="39">
        <v>9.4874745000000007E-3</v>
      </c>
      <c r="AB104" s="20">
        <v>3.3806334999999998E-5</v>
      </c>
      <c r="AC104" s="15">
        <v>1.6987910000000001E-3</v>
      </c>
      <c r="AD104" s="45">
        <f t="shared" si="5"/>
        <v>2.4146514810900001E-2</v>
      </c>
    </row>
    <row r="105" spans="2:33" x14ac:dyDescent="0.35">
      <c r="B105" s="6" t="s">
        <v>25</v>
      </c>
      <c r="C105" s="29" t="s">
        <v>26</v>
      </c>
      <c r="D105" s="13">
        <v>7.9700715000000002E-4</v>
      </c>
      <c r="E105" s="31">
        <v>2.354279E-5</v>
      </c>
      <c r="F105" s="30">
        <v>2.2766777000000001E-5</v>
      </c>
      <c r="G105" s="47">
        <v>2.2766776999999999E-4</v>
      </c>
      <c r="H105" s="34">
        <v>1.6031480000000001E-7</v>
      </c>
      <c r="I105" s="30">
        <v>7.2081109999999997E-8</v>
      </c>
      <c r="J105" s="30">
        <v>3.8187986999999999E-5</v>
      </c>
      <c r="K105" s="31">
        <v>2.9267931E-5</v>
      </c>
      <c r="L105" s="40">
        <v>7.5889258000000004E-5</v>
      </c>
      <c r="M105" s="51">
        <v>3.1274533999999998E-7</v>
      </c>
      <c r="N105" s="31">
        <v>5.9273868000000001E-5</v>
      </c>
      <c r="O105" s="45">
        <f t="shared" si="4"/>
        <v>1.2741486722500001E-3</v>
      </c>
      <c r="Q105" s="6" t="s">
        <v>25</v>
      </c>
      <c r="R105" s="29" t="s">
        <v>26</v>
      </c>
      <c r="S105" s="13">
        <v>7.9700715000000002E-4</v>
      </c>
      <c r="T105" s="31">
        <v>2.354279E-5</v>
      </c>
      <c r="U105" s="30">
        <v>2.2766777000000001E-5</v>
      </c>
      <c r="V105" s="47">
        <v>2.2766776999999999E-4</v>
      </c>
      <c r="W105" s="34">
        <v>1.6031480000000001E-7</v>
      </c>
      <c r="X105" s="30">
        <v>7.2081109999999997E-8</v>
      </c>
      <c r="Y105" s="30">
        <v>3.8187986999999999E-5</v>
      </c>
      <c r="Z105" s="31">
        <v>2.9267931E-5</v>
      </c>
      <c r="AA105" s="40">
        <v>7.5889258000000001E-4</v>
      </c>
      <c r="AB105" s="51">
        <v>3.1274533999999998E-7</v>
      </c>
      <c r="AC105" s="31">
        <v>5.9273868000000001E-5</v>
      </c>
      <c r="AD105" s="45">
        <f t="shared" si="5"/>
        <v>1.9571519942499999E-3</v>
      </c>
    </row>
    <row r="106" spans="2:33" x14ac:dyDescent="0.35">
      <c r="B106" s="6" t="s">
        <v>27</v>
      </c>
      <c r="C106" s="29" t="s">
        <v>28</v>
      </c>
      <c r="D106" s="34">
        <v>6.9127839000000002E-9</v>
      </c>
      <c r="E106" s="31">
        <v>3.5762368000000001E-10</v>
      </c>
      <c r="F106" s="30">
        <v>3.2324118E-10</v>
      </c>
      <c r="G106" s="47">
        <v>3.2324118000000002E-9</v>
      </c>
      <c r="H106" s="34">
        <v>3.3985428000000002E-12</v>
      </c>
      <c r="I106" s="30">
        <v>1.4235873999999999E-12</v>
      </c>
      <c r="J106" s="30">
        <v>2.4731591999999999E-9</v>
      </c>
      <c r="K106" s="31">
        <v>2.4488918999999998E-10</v>
      </c>
      <c r="L106" s="40">
        <v>1.0774706E-9</v>
      </c>
      <c r="M106" s="20">
        <v>5.1714626000000001E-12</v>
      </c>
      <c r="N106" s="31">
        <v>8.6156633000000004E-10</v>
      </c>
      <c r="O106" s="45">
        <f t="shared" si="4"/>
        <v>1.54931394728E-8</v>
      </c>
      <c r="Q106" s="6" t="s">
        <v>27</v>
      </c>
      <c r="R106" s="29" t="s">
        <v>28</v>
      </c>
      <c r="S106" s="34">
        <v>6.9127839000000002E-9</v>
      </c>
      <c r="T106" s="31">
        <v>3.5762368000000001E-10</v>
      </c>
      <c r="U106" s="30">
        <v>3.2324118E-10</v>
      </c>
      <c r="V106" s="47">
        <v>3.2324118000000002E-9</v>
      </c>
      <c r="W106" s="34">
        <v>3.3985428000000002E-12</v>
      </c>
      <c r="X106" s="30">
        <v>1.4235873999999999E-12</v>
      </c>
      <c r="Y106" s="30">
        <v>2.4731591999999999E-9</v>
      </c>
      <c r="Z106" s="31">
        <v>2.4488918999999998E-10</v>
      </c>
      <c r="AA106" s="40">
        <v>1.0774705999999999E-8</v>
      </c>
      <c r="AB106" s="20">
        <v>5.1714626000000001E-12</v>
      </c>
      <c r="AC106" s="31">
        <v>8.6156633000000004E-10</v>
      </c>
      <c r="AD106" s="45">
        <f t="shared" si="5"/>
        <v>2.51903748728E-8</v>
      </c>
    </row>
    <row r="107" spans="2:33" x14ac:dyDescent="0.35">
      <c r="B107" s="6" t="s">
        <v>29</v>
      </c>
      <c r="C107" s="29" t="s">
        <v>30</v>
      </c>
      <c r="D107" s="34">
        <v>2.5576923E-9</v>
      </c>
      <c r="E107" s="31">
        <v>1.2252338999999999E-11</v>
      </c>
      <c r="F107" s="30">
        <v>5.2233551999999999E-11</v>
      </c>
      <c r="G107" s="47">
        <v>5.2233551999999998E-10</v>
      </c>
      <c r="H107" s="34">
        <v>3.3751856000000002E-12</v>
      </c>
      <c r="I107" s="30">
        <v>1.9401517000000001E-12</v>
      </c>
      <c r="J107" s="30">
        <v>2.0762220000000001E-10</v>
      </c>
      <c r="K107" s="31">
        <v>7.8645494000000004E-11</v>
      </c>
      <c r="L107" s="40">
        <v>1.7411184000000001E-10</v>
      </c>
      <c r="M107" s="20">
        <v>5.8542570999999997E-12</v>
      </c>
      <c r="N107" s="31">
        <v>6.3792065000000003E-11</v>
      </c>
      <c r="O107" s="45">
        <f t="shared" si="4"/>
        <v>3.6798549044000001E-9</v>
      </c>
      <c r="Q107" s="6" t="s">
        <v>29</v>
      </c>
      <c r="R107" s="29" t="s">
        <v>30</v>
      </c>
      <c r="S107" s="34">
        <v>2.5576923E-9</v>
      </c>
      <c r="T107" s="31">
        <v>1.2252338999999999E-11</v>
      </c>
      <c r="U107" s="30">
        <v>5.2233551999999999E-11</v>
      </c>
      <c r="V107" s="47">
        <v>5.2233551999999998E-10</v>
      </c>
      <c r="W107" s="34">
        <v>3.3751856000000002E-12</v>
      </c>
      <c r="X107" s="30">
        <v>1.9401517000000001E-12</v>
      </c>
      <c r="Y107" s="30">
        <v>2.0762220000000001E-10</v>
      </c>
      <c r="Z107" s="31">
        <v>7.8645494000000004E-11</v>
      </c>
      <c r="AA107" s="40">
        <v>1.7411184E-9</v>
      </c>
      <c r="AB107" s="20">
        <v>5.8542570999999997E-12</v>
      </c>
      <c r="AC107" s="31">
        <v>6.3792065000000003E-11</v>
      </c>
      <c r="AD107" s="45">
        <f t="shared" si="5"/>
        <v>5.2468614644000004E-9</v>
      </c>
    </row>
    <row r="108" spans="2:33" x14ac:dyDescent="0.35">
      <c r="B108" s="6" t="s">
        <v>31</v>
      </c>
      <c r="C108" s="29" t="s">
        <v>30</v>
      </c>
      <c r="D108" s="34">
        <v>6.6537799E-11</v>
      </c>
      <c r="E108" s="31">
        <v>2.1325315E-13</v>
      </c>
      <c r="F108" s="30">
        <v>1.4280851E-12</v>
      </c>
      <c r="G108" s="47">
        <v>1.4280851E-11</v>
      </c>
      <c r="H108" s="34">
        <v>2.5824021000000002E-13</v>
      </c>
      <c r="I108" s="30">
        <v>1.0341015999999999E-13</v>
      </c>
      <c r="J108" s="30">
        <v>1.9469501999999999E-11</v>
      </c>
      <c r="K108" s="31">
        <v>2.7830138E-12</v>
      </c>
      <c r="L108" s="40">
        <v>4.7602836999999997E-12</v>
      </c>
      <c r="M108" s="20">
        <v>2.3087413000000001E-13</v>
      </c>
      <c r="N108" s="31">
        <v>3.7175461999999999E-12</v>
      </c>
      <c r="O108" s="45">
        <f t="shared" si="4"/>
        <v>1.1378285844999999E-10</v>
      </c>
      <c r="Q108" s="6" t="s">
        <v>31</v>
      </c>
      <c r="R108" s="29" t="s">
        <v>30</v>
      </c>
      <c r="S108" s="34">
        <v>6.6537799E-11</v>
      </c>
      <c r="T108" s="31">
        <v>2.1325315E-13</v>
      </c>
      <c r="U108" s="30">
        <v>1.4280851E-12</v>
      </c>
      <c r="V108" s="47">
        <v>1.4280851E-11</v>
      </c>
      <c r="W108" s="34">
        <v>2.5824021000000002E-13</v>
      </c>
      <c r="X108" s="30">
        <v>1.0341015999999999E-13</v>
      </c>
      <c r="Y108" s="30">
        <v>1.9469501999999999E-11</v>
      </c>
      <c r="Z108" s="31">
        <v>2.7830138E-12</v>
      </c>
      <c r="AA108" s="40">
        <v>4.7602836999999999E-11</v>
      </c>
      <c r="AB108" s="20">
        <v>2.3087413000000001E-13</v>
      </c>
      <c r="AC108" s="31">
        <v>3.7175461999999999E-12</v>
      </c>
      <c r="AD108" s="45">
        <f t="shared" si="5"/>
        <v>1.5662541174999998E-10</v>
      </c>
    </row>
    <row r="109" spans="2:33" x14ac:dyDescent="0.35">
      <c r="B109" s="6" t="s">
        <v>32</v>
      </c>
      <c r="C109" s="29" t="s">
        <v>33</v>
      </c>
      <c r="D109" s="13">
        <v>9.9382337000000005E-4</v>
      </c>
      <c r="E109" s="31">
        <v>3.2003627E-5</v>
      </c>
      <c r="F109" s="30">
        <v>2.0254449000000001E-5</v>
      </c>
      <c r="G109" s="47">
        <v>2.0254449E-4</v>
      </c>
      <c r="H109" s="34">
        <v>1.8797558E-7</v>
      </c>
      <c r="I109" s="30">
        <v>1.2613346999999999E-7</v>
      </c>
      <c r="J109" s="30">
        <v>3.8823384000000001E-5</v>
      </c>
      <c r="K109" s="31">
        <v>6.3975181000000005E-5</v>
      </c>
      <c r="L109" s="40">
        <v>6.7514831000000004E-5</v>
      </c>
      <c r="M109" s="20">
        <v>5.5717658E-7</v>
      </c>
      <c r="N109" s="15">
        <v>1.0722223E-4</v>
      </c>
      <c r="O109" s="45">
        <f t="shared" si="4"/>
        <v>1.5270328476300005E-3</v>
      </c>
      <c r="Q109" s="6" t="s">
        <v>32</v>
      </c>
      <c r="R109" s="29" t="s">
        <v>33</v>
      </c>
      <c r="S109" s="13">
        <v>9.9382337000000005E-4</v>
      </c>
      <c r="T109" s="31">
        <v>3.2003627E-5</v>
      </c>
      <c r="U109" s="30">
        <v>2.0254449000000001E-5</v>
      </c>
      <c r="V109" s="47">
        <v>2.0254449E-4</v>
      </c>
      <c r="W109" s="34">
        <v>1.8797558E-7</v>
      </c>
      <c r="X109" s="30">
        <v>1.2613346999999999E-7</v>
      </c>
      <c r="Y109" s="30">
        <v>3.8823384000000001E-5</v>
      </c>
      <c r="Z109" s="31">
        <v>6.3975181000000005E-5</v>
      </c>
      <c r="AA109" s="40">
        <v>6.7514831000000004E-4</v>
      </c>
      <c r="AB109" s="20">
        <v>5.5717658E-7</v>
      </c>
      <c r="AC109" s="15">
        <v>1.0722223E-4</v>
      </c>
      <c r="AD109" s="45">
        <f t="shared" si="5"/>
        <v>2.1346663266300007E-3</v>
      </c>
    </row>
    <row r="110" spans="2:33" x14ac:dyDescent="0.35">
      <c r="B110" s="6" t="s">
        <v>34</v>
      </c>
      <c r="C110" s="29" t="s">
        <v>35</v>
      </c>
      <c r="D110" s="34">
        <v>4.2067563000000002E-5</v>
      </c>
      <c r="E110" s="31">
        <v>7.4652852999999997E-10</v>
      </c>
      <c r="F110" s="30">
        <v>2.6805973000000001E-7</v>
      </c>
      <c r="G110" s="47">
        <v>2.6805973000000002E-6</v>
      </c>
      <c r="H110" s="34">
        <v>2.3208294E-8</v>
      </c>
      <c r="I110" s="30">
        <v>1.4476225000000001E-8</v>
      </c>
      <c r="J110" s="30">
        <v>2.3646230000000002E-6</v>
      </c>
      <c r="K110" s="31">
        <v>3.5699806000000001E-6</v>
      </c>
      <c r="L110" s="40">
        <v>8.9353244000000004E-7</v>
      </c>
      <c r="M110" s="20">
        <v>7.0614163999999999E-8</v>
      </c>
      <c r="N110" s="31">
        <v>2.0209537000000001E-9</v>
      </c>
      <c r="O110" s="45">
        <f t="shared" si="4"/>
        <v>5.1955422235230002E-5</v>
      </c>
      <c r="Q110" s="6" t="s">
        <v>34</v>
      </c>
      <c r="R110" s="29" t="s">
        <v>35</v>
      </c>
      <c r="S110" s="34">
        <v>4.2067563000000002E-5</v>
      </c>
      <c r="T110" s="31">
        <v>7.4652852999999997E-10</v>
      </c>
      <c r="U110" s="30">
        <v>2.6805973000000001E-7</v>
      </c>
      <c r="V110" s="47">
        <v>2.6805973000000002E-6</v>
      </c>
      <c r="W110" s="34">
        <v>2.3208294E-8</v>
      </c>
      <c r="X110" s="30">
        <v>1.4476225000000001E-8</v>
      </c>
      <c r="Y110" s="30">
        <v>2.3646230000000002E-6</v>
      </c>
      <c r="Z110" s="31">
        <v>3.5699806000000001E-6</v>
      </c>
      <c r="AA110" s="40">
        <v>8.9353243999999994E-6</v>
      </c>
      <c r="AB110" s="20">
        <v>7.0614163999999999E-8</v>
      </c>
      <c r="AC110" s="31">
        <v>2.0209537000000001E-9</v>
      </c>
      <c r="AD110" s="45">
        <f t="shared" si="5"/>
        <v>5.9997214195230002E-5</v>
      </c>
    </row>
    <row r="111" spans="2:33" x14ac:dyDescent="0.35">
      <c r="B111" s="6" t="s">
        <v>36</v>
      </c>
      <c r="C111" s="29" t="s">
        <v>37</v>
      </c>
      <c r="D111" s="13">
        <v>2.8387327999999999E-4</v>
      </c>
      <c r="E111" s="31">
        <v>8.0008942000000001E-6</v>
      </c>
      <c r="F111" s="30">
        <v>7.3076242999999998E-6</v>
      </c>
      <c r="G111" s="47">
        <v>7.3076242999999994E-5</v>
      </c>
      <c r="H111" s="34">
        <v>4.2541116999999998E-8</v>
      </c>
      <c r="I111" s="30">
        <v>1.9611651999999999E-8</v>
      </c>
      <c r="J111" s="30">
        <v>1.7324953999999998E-5</v>
      </c>
      <c r="K111" s="31">
        <v>1.0023938E-5</v>
      </c>
      <c r="L111" s="40">
        <v>2.4358747999999999E-5</v>
      </c>
      <c r="M111" s="20">
        <v>1.0817747E-7</v>
      </c>
      <c r="N111" s="31">
        <v>1.9031412000000002E-5</v>
      </c>
      <c r="O111" s="45">
        <f t="shared" si="4"/>
        <v>4.43167423739E-4</v>
      </c>
      <c r="Q111" s="6" t="s">
        <v>36</v>
      </c>
      <c r="R111" s="29" t="s">
        <v>37</v>
      </c>
      <c r="S111" s="13">
        <v>2.8387327999999999E-4</v>
      </c>
      <c r="T111" s="31">
        <v>8.0008942000000001E-6</v>
      </c>
      <c r="U111" s="30">
        <v>7.3076242999999998E-6</v>
      </c>
      <c r="V111" s="47">
        <v>7.3076242999999994E-5</v>
      </c>
      <c r="W111" s="34">
        <v>4.2541116999999998E-8</v>
      </c>
      <c r="X111" s="30">
        <v>1.9611651999999999E-8</v>
      </c>
      <c r="Y111" s="30">
        <v>1.7324953999999998E-5</v>
      </c>
      <c r="Z111" s="31">
        <v>1.0023938E-5</v>
      </c>
      <c r="AA111" s="40">
        <v>2.4358748E-4</v>
      </c>
      <c r="AB111" s="20">
        <v>1.0817747E-7</v>
      </c>
      <c r="AC111" s="31">
        <v>1.9031412000000002E-5</v>
      </c>
      <c r="AD111" s="45">
        <f t="shared" si="5"/>
        <v>6.6239615573900003E-4</v>
      </c>
    </row>
    <row r="112" spans="2:33" x14ac:dyDescent="0.35">
      <c r="B112" s="6" t="s">
        <v>38</v>
      </c>
      <c r="C112" s="29" t="s">
        <v>39</v>
      </c>
      <c r="D112" s="13">
        <v>3.2106400999999999E-3</v>
      </c>
      <c r="E112" s="31">
        <v>8.7537596000000003E-5</v>
      </c>
      <c r="F112" s="30">
        <v>7.9874699E-5</v>
      </c>
      <c r="G112" s="47">
        <v>7.9874698999999997E-4</v>
      </c>
      <c r="H112" s="34">
        <v>4.1634333999999997E-7</v>
      </c>
      <c r="I112" s="30">
        <v>2.0500822000000001E-7</v>
      </c>
      <c r="J112" s="14">
        <v>1.1212992000000001E-4</v>
      </c>
      <c r="K112" s="15">
        <v>1.1033056999999999E-4</v>
      </c>
      <c r="L112" s="39">
        <v>2.6624899999999998E-4</v>
      </c>
      <c r="M112" s="20">
        <v>1.0140598E-6</v>
      </c>
      <c r="N112" s="15">
        <v>2.0919101E-4</v>
      </c>
      <c r="O112" s="45">
        <f t="shared" si="4"/>
        <v>4.8763352963599989E-3</v>
      </c>
      <c r="Q112" s="6" t="s">
        <v>38</v>
      </c>
      <c r="R112" s="29" t="s">
        <v>39</v>
      </c>
      <c r="S112" s="13">
        <v>3.2106400999999999E-3</v>
      </c>
      <c r="T112" s="31">
        <v>8.7537596000000003E-5</v>
      </c>
      <c r="U112" s="30">
        <v>7.9874699E-5</v>
      </c>
      <c r="V112" s="47">
        <v>7.9874698999999997E-4</v>
      </c>
      <c r="W112" s="34">
        <v>4.1634333999999997E-7</v>
      </c>
      <c r="X112" s="30">
        <v>2.0500822000000001E-7</v>
      </c>
      <c r="Y112" s="14">
        <v>1.1212992000000001E-4</v>
      </c>
      <c r="Z112" s="15">
        <v>1.1033056999999999E-4</v>
      </c>
      <c r="AA112" s="39">
        <v>2.66249E-3</v>
      </c>
      <c r="AB112" s="20">
        <v>1.0140598E-6</v>
      </c>
      <c r="AC112" s="15">
        <v>2.0919101E-4</v>
      </c>
      <c r="AD112" s="45">
        <f t="shared" si="5"/>
        <v>7.2725762963599993E-3</v>
      </c>
    </row>
    <row r="113" spans="2:30" x14ac:dyDescent="0.35">
      <c r="B113" s="6" t="s">
        <v>40</v>
      </c>
      <c r="C113" s="29" t="s">
        <v>41</v>
      </c>
      <c r="D113" s="13">
        <v>4.6096867000000001</v>
      </c>
      <c r="E113" s="15">
        <v>1.2876947999999999E-2</v>
      </c>
      <c r="F113" s="14">
        <v>4.4332275999999997E-2</v>
      </c>
      <c r="G113" s="47">
        <v>0.44332275999999998</v>
      </c>
      <c r="H113" s="13">
        <v>1.4544607000000001E-3</v>
      </c>
      <c r="I113" s="14">
        <v>1.0534937E-3</v>
      </c>
      <c r="J113" s="14">
        <v>2.8009640999999998</v>
      </c>
      <c r="K113" s="15">
        <v>0.21429998</v>
      </c>
      <c r="L113" s="39">
        <v>0.14777425</v>
      </c>
      <c r="M113" s="20">
        <v>1.9143692E-3</v>
      </c>
      <c r="N113" s="15">
        <v>0.16811582</v>
      </c>
      <c r="O113" s="45">
        <f t="shared" si="4"/>
        <v>8.4457951575999992</v>
      </c>
      <c r="Q113" s="6" t="s">
        <v>40</v>
      </c>
      <c r="R113" s="29" t="s">
        <v>41</v>
      </c>
      <c r="S113" s="13">
        <v>4.6096867000000001</v>
      </c>
      <c r="T113" s="15">
        <v>1.2876947999999999E-2</v>
      </c>
      <c r="U113" s="14">
        <v>4.4332275999999997E-2</v>
      </c>
      <c r="V113" s="47">
        <v>0.44332275999999998</v>
      </c>
      <c r="W113" s="13">
        <v>1.4544607000000001E-3</v>
      </c>
      <c r="X113" s="14">
        <v>1.0534937E-3</v>
      </c>
      <c r="Y113" s="14">
        <v>2.8009640999999998</v>
      </c>
      <c r="Z113" s="15">
        <v>0.21429998</v>
      </c>
      <c r="AA113" s="39">
        <v>1.4777425</v>
      </c>
      <c r="AB113" s="20">
        <v>1.9143692E-3</v>
      </c>
      <c r="AC113" s="15">
        <v>0.16811582</v>
      </c>
      <c r="AD113" s="45">
        <f t="shared" si="5"/>
        <v>9.7757634075999995</v>
      </c>
    </row>
    <row r="114" spans="2:30" x14ac:dyDescent="0.35">
      <c r="B114" s="6" t="s">
        <v>42</v>
      </c>
      <c r="C114" s="29" t="s">
        <v>43</v>
      </c>
      <c r="D114" s="13">
        <v>1.0299571000000001</v>
      </c>
      <c r="E114" s="15">
        <v>0</v>
      </c>
      <c r="F114" s="14">
        <v>6.2854249000000001E-2</v>
      </c>
      <c r="G114" s="47">
        <v>0.62854248999999995</v>
      </c>
      <c r="H114" s="13">
        <v>1.1211425000000001E-3</v>
      </c>
      <c r="I114" s="14">
        <v>6.7606936999999999E-4</v>
      </c>
      <c r="J114" s="14">
        <v>1.5399006</v>
      </c>
      <c r="K114" s="15">
        <v>0.34034374000000001</v>
      </c>
      <c r="L114" s="39">
        <v>0.20951416</v>
      </c>
      <c r="M114" s="20">
        <v>1.5842859E-3</v>
      </c>
      <c r="N114" s="15">
        <v>3.2730951999999998E-3</v>
      </c>
      <c r="O114" s="45">
        <f t="shared" si="4"/>
        <v>3.8177669319699992</v>
      </c>
      <c r="Q114" s="6" t="s">
        <v>42</v>
      </c>
      <c r="R114" s="29" t="s">
        <v>43</v>
      </c>
      <c r="S114" s="13">
        <v>1.0299571000000001</v>
      </c>
      <c r="T114" s="15">
        <v>0</v>
      </c>
      <c r="U114" s="14">
        <v>6.2854249000000001E-2</v>
      </c>
      <c r="V114" s="47">
        <v>0.62854248999999995</v>
      </c>
      <c r="W114" s="13">
        <v>1.1211425000000001E-3</v>
      </c>
      <c r="X114" s="14">
        <v>6.7606936999999999E-4</v>
      </c>
      <c r="Y114" s="14">
        <v>1.5399006</v>
      </c>
      <c r="Z114" s="15">
        <v>0.34034374000000001</v>
      </c>
      <c r="AA114" s="39">
        <v>2.0951415999999998</v>
      </c>
      <c r="AB114" s="20">
        <v>1.5842859E-3</v>
      </c>
      <c r="AC114" s="15">
        <v>3.2730951999999998E-3</v>
      </c>
      <c r="AD114" s="45">
        <f t="shared" si="5"/>
        <v>5.7033943719699991</v>
      </c>
    </row>
    <row r="115" spans="2:30" x14ac:dyDescent="0.35">
      <c r="B115" s="6" t="s">
        <v>44</v>
      </c>
      <c r="C115" s="29" t="s">
        <v>45</v>
      </c>
      <c r="D115" s="13">
        <v>1.5588912999999999E-2</v>
      </c>
      <c r="E115" s="15">
        <v>2.4258257999999999E-4</v>
      </c>
      <c r="F115" s="14">
        <v>1.8097554999999999E-4</v>
      </c>
      <c r="G115" s="47">
        <v>1.8097555000000001E-3</v>
      </c>
      <c r="H115" s="34">
        <v>1.8686441E-5</v>
      </c>
      <c r="I115" s="30">
        <v>7.0633276999999999E-6</v>
      </c>
      <c r="J115" s="14">
        <v>6.8390235000000002E-3</v>
      </c>
      <c r="K115" s="15">
        <v>1.0019879000000001E-2</v>
      </c>
      <c r="L115" s="39">
        <v>6.0325182000000005E-4</v>
      </c>
      <c r="M115" s="20">
        <v>1.2069096E-2</v>
      </c>
      <c r="N115" s="15">
        <v>2.8605065999999998E-2</v>
      </c>
      <c r="O115" s="45">
        <f t="shared" si="4"/>
        <v>7.5984292718699997E-2</v>
      </c>
      <c r="Q115" s="6" t="s">
        <v>44</v>
      </c>
      <c r="R115" s="29" t="s">
        <v>45</v>
      </c>
      <c r="S115" s="13">
        <v>1.5588912999999999E-2</v>
      </c>
      <c r="T115" s="15">
        <v>2.4258257999999999E-4</v>
      </c>
      <c r="U115" s="14">
        <v>1.8097554999999999E-4</v>
      </c>
      <c r="V115" s="47">
        <v>1.8097555000000001E-3</v>
      </c>
      <c r="W115" s="34">
        <v>1.8686441E-5</v>
      </c>
      <c r="X115" s="30">
        <v>7.0633276999999999E-6</v>
      </c>
      <c r="Y115" s="14">
        <v>6.8390235000000002E-3</v>
      </c>
      <c r="Z115" s="15">
        <v>1.0019879000000001E-2</v>
      </c>
      <c r="AA115" s="39">
        <v>6.0325181999999998E-3</v>
      </c>
      <c r="AB115" s="20">
        <v>1.2069096E-2</v>
      </c>
      <c r="AC115" s="15">
        <v>2.8605065999999998E-2</v>
      </c>
      <c r="AD115" s="45">
        <f t="shared" si="5"/>
        <v>8.1413559098700003E-2</v>
      </c>
    </row>
    <row r="116" spans="2:30" x14ac:dyDescent="0.35">
      <c r="B116" s="6" t="s">
        <v>46</v>
      </c>
      <c r="C116" s="29" t="s">
        <v>47</v>
      </c>
      <c r="D116" s="13">
        <v>1.5510136999999999</v>
      </c>
      <c r="E116" s="15">
        <v>5.7046428000000003E-2</v>
      </c>
      <c r="F116" s="14">
        <v>5.4485384999999997E-2</v>
      </c>
      <c r="G116" s="47">
        <v>0.54485384999999997</v>
      </c>
      <c r="H116" s="13">
        <v>4.0884265999999999E-4</v>
      </c>
      <c r="I116" s="14">
        <v>1.5949620999999999E-4</v>
      </c>
      <c r="J116" s="14">
        <v>8.5962064000000005E-2</v>
      </c>
      <c r="K116" s="15">
        <v>0.18715781000000001</v>
      </c>
      <c r="L116" s="39">
        <v>0.18161795</v>
      </c>
      <c r="M116" s="20">
        <v>1.6216059E-3</v>
      </c>
      <c r="N116" s="15">
        <v>0.59533901</v>
      </c>
      <c r="O116" s="45">
        <f t="shared" si="4"/>
        <v>3.2596661417700004</v>
      </c>
      <c r="Q116" s="6" t="s">
        <v>46</v>
      </c>
      <c r="R116" s="29" t="s">
        <v>47</v>
      </c>
      <c r="S116" s="13">
        <v>1.5510136999999999</v>
      </c>
      <c r="T116" s="15">
        <v>5.7046428000000003E-2</v>
      </c>
      <c r="U116" s="14">
        <v>5.4485384999999997E-2</v>
      </c>
      <c r="V116" s="47">
        <v>0.54485384999999997</v>
      </c>
      <c r="W116" s="13">
        <v>4.0884265999999999E-4</v>
      </c>
      <c r="X116" s="14">
        <v>1.5949620999999999E-4</v>
      </c>
      <c r="Y116" s="14">
        <v>8.5962064000000005E-2</v>
      </c>
      <c r="Z116" s="15">
        <v>0.18715781000000001</v>
      </c>
      <c r="AA116" s="39">
        <v>1.8161795000000001</v>
      </c>
      <c r="AB116" s="20">
        <v>1.6216059E-3</v>
      </c>
      <c r="AC116" s="15">
        <v>0.59533901</v>
      </c>
      <c r="AD116" s="45">
        <f t="shared" si="5"/>
        <v>4.8942276917699994</v>
      </c>
    </row>
    <row r="117" spans="2:30" x14ac:dyDescent="0.35">
      <c r="B117" s="6" t="s">
        <v>48</v>
      </c>
      <c r="C117" s="29" t="s">
        <v>49</v>
      </c>
      <c r="D117" s="34">
        <v>2.3185630999999999E-5</v>
      </c>
      <c r="E117" s="31">
        <v>9.8673122999999994E-11</v>
      </c>
      <c r="F117" s="30">
        <v>8.3766614000000001E-8</v>
      </c>
      <c r="G117" s="47">
        <v>8.3766614000000004E-7</v>
      </c>
      <c r="H117" s="34">
        <v>1.5435049E-9</v>
      </c>
      <c r="I117" s="30">
        <v>8.1392815999999997E-10</v>
      </c>
      <c r="J117" s="30">
        <v>9.7594652000000003E-8</v>
      </c>
      <c r="K117" s="31">
        <v>3.9486542000000001E-8</v>
      </c>
      <c r="L117" s="40">
        <v>2.7922205000000001E-7</v>
      </c>
      <c r="M117" s="20">
        <v>2.8809995000000001E-9</v>
      </c>
      <c r="N117" s="31">
        <v>3.7364848000000002E-9</v>
      </c>
      <c r="O117" s="45">
        <f t="shared" si="4"/>
        <v>2.4532440588483E-5</v>
      </c>
      <c r="Q117" s="6" t="s">
        <v>48</v>
      </c>
      <c r="R117" s="29" t="s">
        <v>49</v>
      </c>
      <c r="S117" s="34">
        <v>2.3185630999999999E-5</v>
      </c>
      <c r="T117" s="31">
        <v>9.8673122999999994E-11</v>
      </c>
      <c r="U117" s="30">
        <v>8.3766614000000001E-8</v>
      </c>
      <c r="V117" s="47">
        <v>8.3766614000000004E-7</v>
      </c>
      <c r="W117" s="34">
        <v>1.5435049E-9</v>
      </c>
      <c r="X117" s="30">
        <v>8.1392815999999997E-10</v>
      </c>
      <c r="Y117" s="30">
        <v>9.7594652000000003E-8</v>
      </c>
      <c r="Z117" s="31">
        <v>3.9486542000000001E-8</v>
      </c>
      <c r="AA117" s="40">
        <v>2.7922205E-6</v>
      </c>
      <c r="AB117" s="20">
        <v>2.8809995000000001E-9</v>
      </c>
      <c r="AC117" s="31">
        <v>3.7364848000000002E-9</v>
      </c>
      <c r="AD117" s="45">
        <f t="shared" si="5"/>
        <v>2.7045439038482997E-5</v>
      </c>
    </row>
    <row r="118" spans="2:30" x14ac:dyDescent="0.35">
      <c r="B118" s="6" t="s">
        <v>50</v>
      </c>
      <c r="C118" s="29" t="s">
        <v>20</v>
      </c>
      <c r="D118" s="13">
        <v>0.33070121000000002</v>
      </c>
      <c r="E118" s="15">
        <v>3.3724265000000002E-3</v>
      </c>
      <c r="F118" s="14">
        <v>3.5707845999999998E-3</v>
      </c>
      <c r="G118" s="47">
        <v>3.5707846000000001E-2</v>
      </c>
      <c r="H118" s="34">
        <v>4.2475753999999998E-5</v>
      </c>
      <c r="I118" s="30">
        <v>1.5988629000000001E-5</v>
      </c>
      <c r="J118" s="14">
        <v>5.564678E-3</v>
      </c>
      <c r="K118" s="15">
        <v>1.2533506E-2</v>
      </c>
      <c r="L118" s="39">
        <v>1.1902615E-2</v>
      </c>
      <c r="M118" s="20">
        <v>9.8591782999999994E-5</v>
      </c>
      <c r="N118" s="15">
        <v>4.2831420000000002E-2</v>
      </c>
      <c r="O118" s="45">
        <f t="shared" si="4"/>
        <v>0.44634154226600004</v>
      </c>
      <c r="Q118" s="6" t="s">
        <v>50</v>
      </c>
      <c r="R118" s="29" t="s">
        <v>20</v>
      </c>
      <c r="S118" s="13">
        <v>0.33070121000000002</v>
      </c>
      <c r="T118" s="15">
        <v>3.3724265000000002E-3</v>
      </c>
      <c r="U118" s="14">
        <v>3.5707845999999998E-3</v>
      </c>
      <c r="V118" s="47">
        <v>3.5707846000000001E-2</v>
      </c>
      <c r="W118" s="34">
        <v>4.2475753999999998E-5</v>
      </c>
      <c r="X118" s="30">
        <v>1.5988629000000001E-5</v>
      </c>
      <c r="Y118" s="14">
        <v>5.564678E-3</v>
      </c>
      <c r="Z118" s="15">
        <v>1.2533506E-2</v>
      </c>
      <c r="AA118" s="39">
        <v>0.11902615</v>
      </c>
      <c r="AB118" s="20">
        <v>9.8591782999999994E-5</v>
      </c>
      <c r="AC118" s="15">
        <v>4.2831420000000002E-2</v>
      </c>
      <c r="AD118" s="45">
        <f t="shared" si="5"/>
        <v>0.55346507726600003</v>
      </c>
    </row>
    <row r="119" spans="2:30" x14ac:dyDescent="0.35">
      <c r="B119" s="6" t="s">
        <v>51</v>
      </c>
      <c r="C119" s="29" t="s">
        <v>20</v>
      </c>
      <c r="D119" s="13">
        <v>3.1750073999999998E-3</v>
      </c>
      <c r="E119" s="31">
        <v>-3.8366040999999997E-5</v>
      </c>
      <c r="F119" s="30">
        <v>1.8366117E-6</v>
      </c>
      <c r="G119" s="47">
        <v>1.8366117E-5</v>
      </c>
      <c r="H119" s="34">
        <v>1.2527434E-8</v>
      </c>
      <c r="I119" s="30">
        <v>-7.1170442000000002E-9</v>
      </c>
      <c r="J119" s="14">
        <v>4.5227525999999999E-3</v>
      </c>
      <c r="K119" s="15">
        <v>1.2479871999999999E-3</v>
      </c>
      <c r="L119" s="40">
        <v>6.122039E-6</v>
      </c>
      <c r="M119" s="20">
        <v>2.255775E-6</v>
      </c>
      <c r="N119" s="31">
        <v>-6.1206446999999999E-5</v>
      </c>
      <c r="O119" s="45">
        <f t="shared" si="4"/>
        <v>8.8747606650897981E-3</v>
      </c>
      <c r="Q119" s="6" t="s">
        <v>51</v>
      </c>
      <c r="R119" s="29" t="s">
        <v>20</v>
      </c>
      <c r="S119" s="13">
        <v>3.1750073999999998E-3</v>
      </c>
      <c r="T119" s="31">
        <v>-3.8366040999999997E-5</v>
      </c>
      <c r="U119" s="30">
        <v>1.8366117E-6</v>
      </c>
      <c r="V119" s="47">
        <v>1.8366117E-5</v>
      </c>
      <c r="W119" s="34">
        <v>1.2527434E-8</v>
      </c>
      <c r="X119" s="30">
        <v>-7.1170442000000002E-9</v>
      </c>
      <c r="Y119" s="14">
        <v>4.5227525999999999E-3</v>
      </c>
      <c r="Z119" s="15">
        <v>1.2479871999999999E-3</v>
      </c>
      <c r="AA119" s="40">
        <v>6.122039E-5</v>
      </c>
      <c r="AB119" s="20">
        <v>2.255775E-6</v>
      </c>
      <c r="AC119" s="31">
        <v>-6.1206446999999999E-5</v>
      </c>
      <c r="AD119" s="45">
        <f t="shared" si="5"/>
        <v>8.929859016089798E-3</v>
      </c>
    </row>
    <row r="120" spans="2:30" x14ac:dyDescent="0.35">
      <c r="B120" s="6" t="s">
        <v>52</v>
      </c>
      <c r="C120" s="29" t="s">
        <v>20</v>
      </c>
      <c r="D120" s="13">
        <v>1.0507587E-4</v>
      </c>
      <c r="E120" s="15">
        <v>0</v>
      </c>
      <c r="F120" s="30">
        <v>1.3957447E-6</v>
      </c>
      <c r="G120" s="47">
        <v>1.3957447E-5</v>
      </c>
      <c r="H120" s="34">
        <v>1.0702412E-7</v>
      </c>
      <c r="I120" s="30">
        <v>4.3149468000000002E-8</v>
      </c>
      <c r="J120" s="30">
        <v>3.3401617999999998E-5</v>
      </c>
      <c r="K120" s="31">
        <v>1.2294826000000001E-5</v>
      </c>
      <c r="L120" s="40">
        <v>4.6524822999999997E-6</v>
      </c>
      <c r="M120" s="20">
        <v>1.8353778000000001E-7</v>
      </c>
      <c r="N120" s="15">
        <v>0</v>
      </c>
      <c r="O120" s="45">
        <f t="shared" si="4"/>
        <v>1.71111699368E-4</v>
      </c>
      <c r="Q120" s="6" t="s">
        <v>52</v>
      </c>
      <c r="R120" s="29" t="s">
        <v>20</v>
      </c>
      <c r="S120" s="13">
        <v>1.0507587E-4</v>
      </c>
      <c r="T120" s="15">
        <v>0</v>
      </c>
      <c r="U120" s="30">
        <v>1.3957447E-6</v>
      </c>
      <c r="V120" s="47">
        <v>1.3957447E-5</v>
      </c>
      <c r="W120" s="34">
        <v>1.0702412E-7</v>
      </c>
      <c r="X120" s="30">
        <v>4.3149468000000002E-8</v>
      </c>
      <c r="Y120" s="30">
        <v>3.3401617999999998E-5</v>
      </c>
      <c r="Z120" s="31">
        <v>1.2294826000000001E-5</v>
      </c>
      <c r="AA120" s="40">
        <v>4.6524823000000002E-5</v>
      </c>
      <c r="AB120" s="20">
        <v>1.8353778000000001E-7</v>
      </c>
      <c r="AC120" s="15">
        <v>0</v>
      </c>
      <c r="AD120" s="45">
        <f t="shared" si="5"/>
        <v>2.1298404006800002E-4</v>
      </c>
    </row>
    <row r="121" spans="2:30" x14ac:dyDescent="0.35">
      <c r="B121" s="6" t="s">
        <v>53</v>
      </c>
      <c r="C121" s="29" t="s">
        <v>30</v>
      </c>
      <c r="D121" s="34">
        <v>3.7568336000000002E-11</v>
      </c>
      <c r="E121" s="31">
        <v>1.2448342000000001E-13</v>
      </c>
      <c r="F121" s="30">
        <v>5.9086355000000004E-12</v>
      </c>
      <c r="G121" s="47">
        <v>5.9086354999999996E-11</v>
      </c>
      <c r="H121" s="34">
        <v>5.9590325E-14</v>
      </c>
      <c r="I121" s="30">
        <v>5.6305263000000003E-14</v>
      </c>
      <c r="J121" s="30">
        <v>2.0681095999999999E-11</v>
      </c>
      <c r="K121" s="31">
        <v>2.6528778999999999E-12</v>
      </c>
      <c r="L121" s="40">
        <v>1.9695451999999999E-11</v>
      </c>
      <c r="M121" s="20">
        <v>2.9531469000000002E-14</v>
      </c>
      <c r="N121" s="31">
        <v>3.4249934999999998E-13</v>
      </c>
      <c r="O121" s="45">
        <f t="shared" si="4"/>
        <v>1.4620516222699999E-10</v>
      </c>
      <c r="Q121" s="6" t="s">
        <v>53</v>
      </c>
      <c r="R121" s="29" t="s">
        <v>30</v>
      </c>
      <c r="S121" s="34">
        <v>3.7568336000000002E-11</v>
      </c>
      <c r="T121" s="31">
        <v>1.2448342000000001E-13</v>
      </c>
      <c r="U121" s="30">
        <v>5.9086355000000004E-12</v>
      </c>
      <c r="V121" s="47">
        <v>5.9086354999999996E-11</v>
      </c>
      <c r="W121" s="34">
        <v>5.9590325E-14</v>
      </c>
      <c r="X121" s="30">
        <v>5.6305263000000003E-14</v>
      </c>
      <c r="Y121" s="30">
        <v>2.0681095999999999E-11</v>
      </c>
      <c r="Z121" s="31">
        <v>2.6528778999999999E-12</v>
      </c>
      <c r="AA121" s="40">
        <v>1.9695452E-10</v>
      </c>
      <c r="AB121" s="20">
        <v>2.9531469000000002E-14</v>
      </c>
      <c r="AC121" s="31">
        <v>3.4249934999999998E-13</v>
      </c>
      <c r="AD121" s="45">
        <f t="shared" si="5"/>
        <v>3.2346423022700003E-10</v>
      </c>
    </row>
    <row r="122" spans="2:30" x14ac:dyDescent="0.35">
      <c r="B122" s="6" t="s">
        <v>54</v>
      </c>
      <c r="C122" s="29" t="s">
        <v>30</v>
      </c>
      <c r="D122" s="34">
        <v>3.8434890999999997E-10</v>
      </c>
      <c r="E122" s="31">
        <v>4.0881543999999998E-12</v>
      </c>
      <c r="F122" s="30">
        <v>1.0064070000000001E-11</v>
      </c>
      <c r="G122" s="47">
        <v>1.006407E-10</v>
      </c>
      <c r="H122" s="34">
        <v>4.6577637000000005E-13</v>
      </c>
      <c r="I122" s="30">
        <v>1.7807256000000001E-13</v>
      </c>
      <c r="J122" s="30">
        <v>6.3374345999999998E-11</v>
      </c>
      <c r="K122" s="31">
        <v>1.1376801E-11</v>
      </c>
      <c r="L122" s="40">
        <v>3.3546899000000003E-11</v>
      </c>
      <c r="M122" s="20">
        <v>5.2786497000000004E-13</v>
      </c>
      <c r="N122" s="31">
        <v>2.1660544E-11</v>
      </c>
      <c r="O122" s="45">
        <f t="shared" si="4"/>
        <v>6.3027213829999997E-10</v>
      </c>
      <c r="Q122" s="6" t="s">
        <v>54</v>
      </c>
      <c r="R122" s="29" t="s">
        <v>30</v>
      </c>
      <c r="S122" s="34">
        <v>3.8434890999999997E-10</v>
      </c>
      <c r="T122" s="31">
        <v>4.0881543999999998E-12</v>
      </c>
      <c r="U122" s="30">
        <v>1.0064070000000001E-11</v>
      </c>
      <c r="V122" s="47">
        <v>1.006407E-10</v>
      </c>
      <c r="W122" s="34">
        <v>4.6577637000000005E-13</v>
      </c>
      <c r="X122" s="30">
        <v>1.7807256000000001E-13</v>
      </c>
      <c r="Y122" s="30">
        <v>6.3374345999999998E-11</v>
      </c>
      <c r="Z122" s="31">
        <v>1.1376801E-11</v>
      </c>
      <c r="AA122" s="40">
        <v>3.3546898999999998E-10</v>
      </c>
      <c r="AB122" s="20">
        <v>5.2786497000000004E-13</v>
      </c>
      <c r="AC122" s="31">
        <v>2.1660544E-11</v>
      </c>
      <c r="AD122" s="45">
        <f t="shared" si="5"/>
        <v>9.3219422929999994E-10</v>
      </c>
    </row>
    <row r="123" spans="2:30" x14ac:dyDescent="0.35">
      <c r="B123" s="6" t="s">
        <v>55</v>
      </c>
      <c r="C123" s="29" t="s">
        <v>30</v>
      </c>
      <c r="D123" s="34">
        <v>2.1473063000000002E-9</v>
      </c>
      <c r="E123" s="31">
        <v>8.0397010000000007E-12</v>
      </c>
      <c r="F123" s="30">
        <v>3.6370574000000001E-11</v>
      </c>
      <c r="G123" s="47">
        <v>3.6370574000000003E-10</v>
      </c>
      <c r="H123" s="34">
        <v>2.8539717E-12</v>
      </c>
      <c r="I123" s="30">
        <v>1.7073746999999999E-12</v>
      </c>
      <c r="J123" s="30">
        <v>1.2421438E-10</v>
      </c>
      <c r="K123" s="31">
        <v>6.6007511000000004E-11</v>
      </c>
      <c r="L123" s="40">
        <v>1.2123525E-10</v>
      </c>
      <c r="M123" s="20">
        <v>5.3051866E-12</v>
      </c>
      <c r="N123" s="31">
        <v>4.1789022000000003E-11</v>
      </c>
      <c r="O123" s="45">
        <f t="shared" si="4"/>
        <v>2.9185350110000002E-9</v>
      </c>
      <c r="Q123" s="6" t="s">
        <v>55</v>
      </c>
      <c r="R123" s="29" t="s">
        <v>30</v>
      </c>
      <c r="S123" s="34">
        <v>2.1473063000000002E-9</v>
      </c>
      <c r="T123" s="31">
        <v>8.0397010000000007E-12</v>
      </c>
      <c r="U123" s="30">
        <v>3.6370574000000001E-11</v>
      </c>
      <c r="V123" s="47">
        <v>3.6370574000000003E-10</v>
      </c>
      <c r="W123" s="34">
        <v>2.8539717E-12</v>
      </c>
      <c r="X123" s="30">
        <v>1.7073746999999999E-12</v>
      </c>
      <c r="Y123" s="30">
        <v>1.2421438E-10</v>
      </c>
      <c r="Z123" s="31">
        <v>6.6007511000000004E-11</v>
      </c>
      <c r="AA123" s="40">
        <v>1.2123525E-9</v>
      </c>
      <c r="AB123" s="20">
        <v>5.3051866E-12</v>
      </c>
      <c r="AC123" s="31">
        <v>4.1789022000000003E-11</v>
      </c>
      <c r="AD123" s="45">
        <f t="shared" si="5"/>
        <v>4.0096522610000008E-9</v>
      </c>
    </row>
    <row r="124" spans="2:30" x14ac:dyDescent="0.35">
      <c r="B124" s="6" t="s">
        <v>56</v>
      </c>
      <c r="C124" s="29" t="s">
        <v>30</v>
      </c>
      <c r="D124" s="34">
        <v>3.3894978000000003E-11</v>
      </c>
      <c r="E124" s="31">
        <v>1.044259E-13</v>
      </c>
      <c r="F124" s="30">
        <v>8.4071645000000005E-13</v>
      </c>
      <c r="G124" s="47">
        <v>8.4071644999999997E-12</v>
      </c>
      <c r="H124" s="34">
        <v>6.8433639E-14</v>
      </c>
      <c r="I124" s="30">
        <v>2.6351674000000001E-14</v>
      </c>
      <c r="J124" s="30">
        <v>1.6428857000000001E-11</v>
      </c>
      <c r="K124" s="31">
        <v>1.0919120999999999E-12</v>
      </c>
      <c r="L124" s="40">
        <v>2.8023881999999999E-12</v>
      </c>
      <c r="M124" s="20">
        <v>7.8071279999999999E-14</v>
      </c>
      <c r="N124" s="31">
        <v>2.0966305E-12</v>
      </c>
      <c r="O124" s="45">
        <f t="shared" si="4"/>
        <v>6.5839929242999989E-11</v>
      </c>
      <c r="Q124" s="6" t="s">
        <v>56</v>
      </c>
      <c r="R124" s="29" t="s">
        <v>30</v>
      </c>
      <c r="S124" s="34">
        <v>3.3894978000000003E-11</v>
      </c>
      <c r="T124" s="31">
        <v>1.044259E-13</v>
      </c>
      <c r="U124" s="30">
        <v>8.4071645000000005E-13</v>
      </c>
      <c r="V124" s="47">
        <v>8.4071644999999997E-12</v>
      </c>
      <c r="W124" s="34">
        <v>6.8433639E-14</v>
      </c>
      <c r="X124" s="30">
        <v>2.6351674000000001E-14</v>
      </c>
      <c r="Y124" s="30">
        <v>1.6428857000000001E-11</v>
      </c>
      <c r="Z124" s="31">
        <v>1.0919120999999999E-12</v>
      </c>
      <c r="AA124" s="40">
        <v>2.8023881999999999E-11</v>
      </c>
      <c r="AB124" s="20">
        <v>7.8071279999999999E-14</v>
      </c>
      <c r="AC124" s="31">
        <v>2.0966305E-12</v>
      </c>
      <c r="AD124" s="45">
        <f t="shared" si="5"/>
        <v>9.1061423042999996E-11</v>
      </c>
    </row>
    <row r="125" spans="2:30" x14ac:dyDescent="0.35">
      <c r="B125" s="6" t="s">
        <v>57</v>
      </c>
      <c r="C125" s="29" t="s">
        <v>30</v>
      </c>
      <c r="D125" s="13">
        <v>0</v>
      </c>
      <c r="E125" s="15">
        <v>0</v>
      </c>
      <c r="F125" s="30">
        <v>7.2896055000000003E-21</v>
      </c>
      <c r="G125" s="47">
        <v>7.2896054999999997E-20</v>
      </c>
      <c r="H125" s="34">
        <v>2.1897312999999998E-22</v>
      </c>
      <c r="I125" s="30">
        <v>8.353627E-23</v>
      </c>
      <c r="J125" s="30">
        <v>5.3653618999999998E-20</v>
      </c>
      <c r="K125" s="31">
        <v>2.5274826000000001E-20</v>
      </c>
      <c r="L125" s="40">
        <v>2.4298685000000001E-20</v>
      </c>
      <c r="M125" s="20">
        <v>4.3777858999999997E-22</v>
      </c>
      <c r="N125" s="15">
        <v>0</v>
      </c>
      <c r="O125" s="45">
        <f t="shared" si="4"/>
        <v>1.8415307848999999E-19</v>
      </c>
      <c r="Q125" s="6" t="s">
        <v>57</v>
      </c>
      <c r="R125" s="29" t="s">
        <v>30</v>
      </c>
      <c r="S125" s="13">
        <v>0</v>
      </c>
      <c r="T125" s="15">
        <v>0</v>
      </c>
      <c r="U125" s="30">
        <v>7.2896055000000003E-21</v>
      </c>
      <c r="V125" s="47">
        <v>7.2896054999999997E-20</v>
      </c>
      <c r="W125" s="34">
        <v>2.1897312999999998E-22</v>
      </c>
      <c r="X125" s="30">
        <v>8.353627E-23</v>
      </c>
      <c r="Y125" s="30">
        <v>5.3653618999999998E-20</v>
      </c>
      <c r="Z125" s="31">
        <v>2.5274826000000001E-20</v>
      </c>
      <c r="AA125" s="40">
        <v>2.4298685000000002E-19</v>
      </c>
      <c r="AB125" s="20">
        <v>4.3777858999999997E-22</v>
      </c>
      <c r="AC125" s="15">
        <v>0</v>
      </c>
      <c r="AD125" s="45">
        <f t="shared" si="5"/>
        <v>4.0284124349000003E-19</v>
      </c>
    </row>
    <row r="126" spans="2:30" x14ac:dyDescent="0.35">
      <c r="B126" s="6" t="s">
        <v>58</v>
      </c>
      <c r="C126" s="29" t="s">
        <v>30</v>
      </c>
      <c r="D126" s="34">
        <v>3.2642821000000003E-11</v>
      </c>
      <c r="E126" s="31">
        <v>1.0882726E-13</v>
      </c>
      <c r="F126" s="30">
        <v>5.8736865999999996E-13</v>
      </c>
      <c r="G126" s="47">
        <v>5.8736866000000002E-12</v>
      </c>
      <c r="H126" s="34">
        <v>1.8980658000000001E-13</v>
      </c>
      <c r="I126" s="30">
        <v>7.7058489000000003E-14</v>
      </c>
      <c r="J126" s="30">
        <v>3.0406456999999999E-12</v>
      </c>
      <c r="K126" s="31">
        <v>1.6911016E-12</v>
      </c>
      <c r="L126" s="40">
        <v>1.9578955000000002E-12</v>
      </c>
      <c r="M126" s="20">
        <v>1.5280284999999999E-13</v>
      </c>
      <c r="N126" s="31">
        <v>1.6209157000000001E-12</v>
      </c>
      <c r="O126" s="45">
        <f t="shared" si="4"/>
        <v>4.7942929939000001E-11</v>
      </c>
      <c r="Q126" s="6" t="s">
        <v>58</v>
      </c>
      <c r="R126" s="29" t="s">
        <v>30</v>
      </c>
      <c r="S126" s="34">
        <v>3.2642821000000003E-11</v>
      </c>
      <c r="T126" s="31">
        <v>1.0882726E-13</v>
      </c>
      <c r="U126" s="30">
        <v>5.8736865999999996E-13</v>
      </c>
      <c r="V126" s="47">
        <v>5.8736866000000002E-12</v>
      </c>
      <c r="W126" s="34">
        <v>1.8980658000000001E-13</v>
      </c>
      <c r="X126" s="30">
        <v>7.7058489000000003E-14</v>
      </c>
      <c r="Y126" s="30">
        <v>3.0406456999999999E-12</v>
      </c>
      <c r="Z126" s="31">
        <v>1.6911016E-12</v>
      </c>
      <c r="AA126" s="40">
        <v>1.9578955E-11</v>
      </c>
      <c r="AB126" s="20">
        <v>1.5280284999999999E-13</v>
      </c>
      <c r="AC126" s="31">
        <v>1.6209157000000001E-12</v>
      </c>
      <c r="AD126" s="45">
        <f t="shared" si="5"/>
        <v>6.5563989439000002E-11</v>
      </c>
    </row>
    <row r="127" spans="2:30" x14ac:dyDescent="0.35">
      <c r="B127" s="6" t="s">
        <v>59</v>
      </c>
      <c r="C127" s="29" t="s">
        <v>41</v>
      </c>
      <c r="D127" s="13">
        <v>4.1349512999999997E-2</v>
      </c>
      <c r="E127" s="31">
        <v>9.8862288000000004E-5</v>
      </c>
      <c r="F127" s="14">
        <v>3.2572878E-3</v>
      </c>
      <c r="G127" s="47">
        <v>3.2572878E-2</v>
      </c>
      <c r="H127" s="34">
        <v>1.4698567999999999E-5</v>
      </c>
      <c r="I127" s="30">
        <v>8.9659082000000001E-6</v>
      </c>
      <c r="J127" s="14">
        <v>8.5990932999999992E-3</v>
      </c>
      <c r="K127" s="15">
        <v>2.2291953999999999E-3</v>
      </c>
      <c r="L127" s="39">
        <v>1.0857626E-2</v>
      </c>
      <c r="M127" s="20">
        <v>3.2909893000000002E-5</v>
      </c>
      <c r="N127" s="15">
        <v>4.2652682999999998E-4</v>
      </c>
      <c r="O127" s="45">
        <f t="shared" si="4"/>
        <v>9.9447556987199995E-2</v>
      </c>
      <c r="Q127" s="6" t="s">
        <v>59</v>
      </c>
      <c r="R127" s="29" t="s">
        <v>41</v>
      </c>
      <c r="S127" s="13">
        <v>4.1349512999999997E-2</v>
      </c>
      <c r="T127" s="31">
        <v>9.8862288000000004E-5</v>
      </c>
      <c r="U127" s="14">
        <v>3.2572878E-3</v>
      </c>
      <c r="V127" s="47">
        <v>3.2572878E-2</v>
      </c>
      <c r="W127" s="34">
        <v>1.4698567999999999E-5</v>
      </c>
      <c r="X127" s="30">
        <v>8.9659082000000001E-6</v>
      </c>
      <c r="Y127" s="14">
        <v>8.5990932999999992E-3</v>
      </c>
      <c r="Z127" s="15">
        <v>2.2291953999999999E-3</v>
      </c>
      <c r="AA127" s="39">
        <v>0.10857625999999999</v>
      </c>
      <c r="AB127" s="20">
        <v>3.2909893000000002E-5</v>
      </c>
      <c r="AC127" s="15">
        <v>4.2652682999999998E-4</v>
      </c>
      <c r="AD127" s="45">
        <f t="shared" si="5"/>
        <v>0.19716619098719998</v>
      </c>
    </row>
    <row r="128" spans="2:30" x14ac:dyDescent="0.35">
      <c r="B128" s="6" t="s">
        <v>60</v>
      </c>
      <c r="C128" s="29" t="s">
        <v>41</v>
      </c>
      <c r="D128" s="13">
        <v>0.26738369000000001</v>
      </c>
      <c r="E128" s="15">
        <v>3.6119055000000001E-3</v>
      </c>
      <c r="F128" s="14">
        <v>1.1460698E-2</v>
      </c>
      <c r="G128" s="47">
        <v>0.11460698</v>
      </c>
      <c r="H128" s="13">
        <v>1.1231036E-4</v>
      </c>
      <c r="I128" s="30">
        <v>8.2115978000000004E-5</v>
      </c>
      <c r="J128" s="14">
        <v>2.0022465E-2</v>
      </c>
      <c r="K128" s="15">
        <v>1.3035563E-2</v>
      </c>
      <c r="L128" s="39">
        <v>3.8202327000000001E-2</v>
      </c>
      <c r="M128" s="20">
        <v>1.707065E-4</v>
      </c>
      <c r="N128" s="15">
        <v>0.13538042</v>
      </c>
      <c r="O128" s="45">
        <f t="shared" si="4"/>
        <v>0.60406918133799992</v>
      </c>
      <c r="Q128" s="6" t="s">
        <v>60</v>
      </c>
      <c r="R128" s="29" t="s">
        <v>41</v>
      </c>
      <c r="S128" s="13">
        <v>0.26738369000000001</v>
      </c>
      <c r="T128" s="15">
        <v>3.6119055000000001E-3</v>
      </c>
      <c r="U128" s="14">
        <v>1.1460698E-2</v>
      </c>
      <c r="V128" s="47">
        <v>0.11460698</v>
      </c>
      <c r="W128" s="13">
        <v>1.1231036E-4</v>
      </c>
      <c r="X128" s="30">
        <v>8.2115978000000004E-5</v>
      </c>
      <c r="Y128" s="14">
        <v>2.0022465E-2</v>
      </c>
      <c r="Z128" s="15">
        <v>1.3035563E-2</v>
      </c>
      <c r="AA128" s="39">
        <v>0.38202327000000003</v>
      </c>
      <c r="AB128" s="20">
        <v>1.707065E-4</v>
      </c>
      <c r="AC128" s="15">
        <v>0.13538042</v>
      </c>
      <c r="AD128" s="45">
        <f t="shared" si="5"/>
        <v>0.94789012433800002</v>
      </c>
    </row>
    <row r="129" spans="2:30" x14ac:dyDescent="0.35">
      <c r="B129" s="7" t="s">
        <v>61</v>
      </c>
      <c r="C129" s="12" t="s">
        <v>41</v>
      </c>
      <c r="D129" s="35">
        <v>4.3009535000000003</v>
      </c>
      <c r="E129" s="32">
        <v>9.1661804999999992E-3</v>
      </c>
      <c r="F129" s="11">
        <v>2.9614290000000001E-2</v>
      </c>
      <c r="G129" s="48">
        <v>0.29614289999999999</v>
      </c>
      <c r="H129" s="35">
        <v>1.3274517999999999E-3</v>
      </c>
      <c r="I129" s="11">
        <v>9.6241179999999999E-4</v>
      </c>
      <c r="J129" s="11">
        <v>2.7723426</v>
      </c>
      <c r="K129" s="32">
        <v>0.19903522000000001</v>
      </c>
      <c r="L129" s="41">
        <v>9.8714301000000004E-2</v>
      </c>
      <c r="M129" s="20">
        <v>1.7107527999999999E-3</v>
      </c>
      <c r="N129" s="32">
        <v>3.2308874000000001E-2</v>
      </c>
      <c r="O129" s="45">
        <f t="shared" si="4"/>
        <v>7.7422784819000006</v>
      </c>
      <c r="Q129" s="7" t="s">
        <v>61</v>
      </c>
      <c r="R129" s="12" t="s">
        <v>41</v>
      </c>
      <c r="S129" s="35">
        <v>4.3009535000000003</v>
      </c>
      <c r="T129" s="32">
        <v>9.1661804999999992E-3</v>
      </c>
      <c r="U129" s="11">
        <v>2.9614290000000001E-2</v>
      </c>
      <c r="V129" s="48">
        <v>0.29614289999999999</v>
      </c>
      <c r="W129" s="35">
        <v>1.3274517999999999E-3</v>
      </c>
      <c r="X129" s="11">
        <v>9.6241179999999999E-4</v>
      </c>
      <c r="Y129" s="11">
        <v>2.7723426</v>
      </c>
      <c r="Z129" s="32">
        <v>0.19903522000000001</v>
      </c>
      <c r="AA129" s="41">
        <v>0.98714301000000004</v>
      </c>
      <c r="AB129" s="20">
        <v>1.7107527999999999E-3</v>
      </c>
      <c r="AC129" s="32">
        <v>3.2308874000000001E-2</v>
      </c>
      <c r="AD129" s="45">
        <f t="shared" si="5"/>
        <v>8.630707190899999</v>
      </c>
    </row>
    <row r="130" spans="2:30" x14ac:dyDescent="0.35">
      <c r="Q130" s="10"/>
    </row>
    <row r="131" spans="2:30" x14ac:dyDescent="0.35">
      <c r="Q131" s="10"/>
    </row>
    <row r="133" spans="2:30" x14ac:dyDescent="0.35">
      <c r="B133" t="s">
        <v>2</v>
      </c>
      <c r="C133" t="s">
        <v>62</v>
      </c>
      <c r="L133"/>
      <c r="M133"/>
      <c r="Q133" t="s">
        <v>2</v>
      </c>
      <c r="R133" t="s">
        <v>62</v>
      </c>
      <c r="S133" s="10"/>
      <c r="T133" s="10"/>
      <c r="U133" s="10"/>
      <c r="V133" s="10"/>
      <c r="W133" s="10"/>
      <c r="X133" s="10"/>
      <c r="Y133" s="10"/>
      <c r="Z133" s="10"/>
      <c r="AC133" s="10"/>
      <c r="AD133" s="10"/>
    </row>
    <row r="134" spans="2:30" x14ac:dyDescent="0.35">
      <c r="B134" t="s">
        <v>3</v>
      </c>
      <c r="C134" t="s">
        <v>4</v>
      </c>
      <c r="J134" s="17" t="s">
        <v>75</v>
      </c>
      <c r="L134"/>
      <c r="M134"/>
      <c r="Q134" t="s">
        <v>3</v>
      </c>
      <c r="R134" t="s">
        <v>4</v>
      </c>
      <c r="S134" s="10"/>
      <c r="T134" s="10"/>
      <c r="U134" s="10"/>
      <c r="V134" s="10"/>
      <c r="W134" s="10"/>
      <c r="X134" s="10"/>
      <c r="Y134" s="17" t="s">
        <v>75</v>
      </c>
      <c r="Z134" s="10"/>
      <c r="AC134" s="10"/>
      <c r="AD134" s="10"/>
    </row>
    <row r="135" spans="2:30" x14ac:dyDescent="0.35">
      <c r="B135" t="s">
        <v>63</v>
      </c>
      <c r="C135" t="s">
        <v>77</v>
      </c>
      <c r="I135" s="16" t="s">
        <v>76</v>
      </c>
      <c r="J135" s="18" t="s">
        <v>0</v>
      </c>
      <c r="L135"/>
      <c r="M135"/>
      <c r="Q135" t="s">
        <v>63</v>
      </c>
      <c r="R135" t="s">
        <v>77</v>
      </c>
      <c r="S135" s="10"/>
      <c r="T135" s="10"/>
      <c r="U135" s="10"/>
      <c r="V135" s="10"/>
      <c r="W135" s="10"/>
      <c r="X135" s="16" t="s">
        <v>76</v>
      </c>
      <c r="Y135" s="18" t="s">
        <v>0</v>
      </c>
      <c r="Z135" s="10"/>
      <c r="AC135" s="10"/>
      <c r="AD135" s="10"/>
    </row>
    <row r="136" spans="2:30" x14ac:dyDescent="0.35">
      <c r="B136" t="s">
        <v>5</v>
      </c>
      <c r="C136" t="s">
        <v>6</v>
      </c>
      <c r="I136" s="16" t="s">
        <v>89</v>
      </c>
      <c r="J136" s="21">
        <v>60</v>
      </c>
      <c r="L136"/>
      <c r="M136"/>
      <c r="Q136" t="s">
        <v>5</v>
      </c>
      <c r="R136" t="s">
        <v>6</v>
      </c>
      <c r="S136" s="10"/>
      <c r="T136" s="10"/>
      <c r="U136" s="10"/>
      <c r="V136" s="10"/>
      <c r="W136" s="10"/>
      <c r="X136" s="16" t="s">
        <v>89</v>
      </c>
      <c r="Y136" s="21">
        <v>60</v>
      </c>
      <c r="Z136" s="10"/>
      <c r="AC136" s="10"/>
      <c r="AD136" s="10"/>
    </row>
    <row r="137" spans="2:30" x14ac:dyDescent="0.35">
      <c r="B137" t="s">
        <v>7</v>
      </c>
      <c r="C137" t="s">
        <v>8</v>
      </c>
      <c r="I137" s="16" t="s">
        <v>90</v>
      </c>
      <c r="J137" s="49">
        <v>300</v>
      </c>
      <c r="L137"/>
      <c r="M137"/>
      <c r="Q137" t="s">
        <v>7</v>
      </c>
      <c r="R137" t="s">
        <v>8</v>
      </c>
      <c r="S137" s="10"/>
      <c r="T137" s="10"/>
      <c r="U137" s="10"/>
      <c r="V137" s="10"/>
      <c r="W137" s="10"/>
      <c r="X137" s="16" t="s">
        <v>90</v>
      </c>
      <c r="Y137" s="49">
        <v>300</v>
      </c>
      <c r="Z137" s="10"/>
      <c r="AC137" s="10"/>
      <c r="AD137" s="10"/>
    </row>
    <row r="138" spans="2:30" x14ac:dyDescent="0.35">
      <c r="B138" t="s">
        <v>9</v>
      </c>
      <c r="C138" t="s">
        <v>10</v>
      </c>
      <c r="I138" s="16"/>
      <c r="J138" s="22" t="s">
        <v>74</v>
      </c>
      <c r="L138"/>
      <c r="M138"/>
      <c r="Q138" t="s">
        <v>9</v>
      </c>
      <c r="R138" t="s">
        <v>10</v>
      </c>
      <c r="S138" s="10"/>
      <c r="T138" s="10"/>
      <c r="U138" s="10"/>
      <c r="V138" s="10"/>
      <c r="W138" s="10"/>
      <c r="X138" s="16"/>
      <c r="Y138" s="22" t="s">
        <v>74</v>
      </c>
      <c r="Z138" s="10"/>
      <c r="AC138" s="10"/>
      <c r="AD138" s="10"/>
    </row>
    <row r="139" spans="2:30" x14ac:dyDescent="0.35">
      <c r="B139" t="s">
        <v>11</v>
      </c>
      <c r="C139" t="s">
        <v>12</v>
      </c>
      <c r="I139" s="16"/>
      <c r="J139" s="23" t="s">
        <v>74</v>
      </c>
      <c r="L139"/>
      <c r="M139"/>
      <c r="Q139" t="s">
        <v>11</v>
      </c>
      <c r="R139" t="s">
        <v>12</v>
      </c>
      <c r="S139" s="10"/>
      <c r="T139" s="10"/>
      <c r="U139" s="10"/>
      <c r="V139" s="10"/>
      <c r="W139" s="10"/>
      <c r="X139" s="16"/>
      <c r="Y139" s="23" t="s">
        <v>74</v>
      </c>
      <c r="Z139" s="10"/>
      <c r="AC139" s="10"/>
      <c r="AD139" s="10"/>
    </row>
    <row r="140" spans="2:30" x14ac:dyDescent="0.35">
      <c r="B140" t="s">
        <v>13</v>
      </c>
      <c r="C140" t="s">
        <v>12</v>
      </c>
      <c r="I140" s="16" t="s">
        <v>91</v>
      </c>
      <c r="J140" s="36">
        <v>50</v>
      </c>
      <c r="L140"/>
      <c r="M140"/>
      <c r="Q140" t="s">
        <v>13</v>
      </c>
      <c r="R140" t="s">
        <v>12</v>
      </c>
      <c r="S140" s="10"/>
      <c r="T140" s="10"/>
      <c r="U140" s="10"/>
      <c r="V140" s="10"/>
      <c r="W140" s="10"/>
      <c r="X140" s="16" t="s">
        <v>91</v>
      </c>
      <c r="Y140" s="36">
        <v>500</v>
      </c>
      <c r="Z140" s="10"/>
      <c r="AC140" s="10"/>
      <c r="AD140" s="10"/>
    </row>
    <row r="141" spans="2:30" x14ac:dyDescent="0.35">
      <c r="B141" t="s">
        <v>14</v>
      </c>
      <c r="C141" t="s">
        <v>15</v>
      </c>
      <c r="J141" s="24" t="s">
        <v>74</v>
      </c>
      <c r="L141"/>
      <c r="M141"/>
      <c r="Q141" t="s">
        <v>14</v>
      </c>
      <c r="R141" t="s">
        <v>15</v>
      </c>
      <c r="S141" s="10"/>
      <c r="T141" s="10"/>
      <c r="U141" s="10"/>
      <c r="V141" s="10"/>
      <c r="W141" s="10"/>
      <c r="X141" s="10"/>
      <c r="Y141" s="24" t="s">
        <v>74</v>
      </c>
      <c r="Z141" s="10"/>
      <c r="AC141" s="10"/>
      <c r="AD141" s="10"/>
    </row>
    <row r="142" spans="2:30" x14ac:dyDescent="0.35">
      <c r="B142" t="s">
        <v>16</v>
      </c>
      <c r="C142" t="s">
        <v>17</v>
      </c>
      <c r="L142"/>
      <c r="M142"/>
      <c r="Q142" t="s">
        <v>16</v>
      </c>
      <c r="R142" t="s">
        <v>17</v>
      </c>
      <c r="S142" s="10"/>
      <c r="T142" s="10"/>
      <c r="U142" s="10"/>
      <c r="V142" s="10"/>
      <c r="W142" s="10"/>
      <c r="X142" s="10"/>
      <c r="Y142" s="10"/>
      <c r="Z142" s="10"/>
      <c r="AC142" s="10"/>
      <c r="AD142" s="10"/>
    </row>
    <row r="143" spans="2:30" ht="41.25" customHeight="1" x14ac:dyDescent="0.35">
      <c r="B143" s="175" t="s">
        <v>78</v>
      </c>
      <c r="C143" s="176"/>
      <c r="D143" s="172" t="s">
        <v>86</v>
      </c>
      <c r="E143" s="172"/>
      <c r="F143" s="173" t="s">
        <v>72</v>
      </c>
      <c r="G143" s="174"/>
      <c r="H143" s="172" t="s">
        <v>88</v>
      </c>
      <c r="I143" s="172"/>
      <c r="J143" s="172"/>
      <c r="K143" s="172"/>
      <c r="L143" s="37" t="s">
        <v>85</v>
      </c>
      <c r="M143" s="172" t="s">
        <v>84</v>
      </c>
      <c r="N143" s="172"/>
      <c r="O143" s="43" t="s">
        <v>71</v>
      </c>
      <c r="Q143" s="175" t="s">
        <v>78</v>
      </c>
      <c r="R143" s="176"/>
      <c r="S143" s="172" t="s">
        <v>86</v>
      </c>
      <c r="T143" s="172"/>
      <c r="U143" s="173" t="s">
        <v>72</v>
      </c>
      <c r="V143" s="174"/>
      <c r="W143" s="172" t="s">
        <v>88</v>
      </c>
      <c r="X143" s="172"/>
      <c r="Y143" s="172"/>
      <c r="Z143" s="172"/>
      <c r="AA143" s="37" t="s">
        <v>85</v>
      </c>
      <c r="AB143" s="172" t="s">
        <v>84</v>
      </c>
      <c r="AC143" s="172"/>
      <c r="AD143" s="43" t="s">
        <v>71</v>
      </c>
    </row>
    <row r="144" spans="2:30" ht="87" x14ac:dyDescent="0.35">
      <c r="B144" s="25" t="s">
        <v>15</v>
      </c>
      <c r="C144" s="26" t="s">
        <v>18</v>
      </c>
      <c r="D144" s="33" t="s">
        <v>65</v>
      </c>
      <c r="E144" s="28" t="s">
        <v>79</v>
      </c>
      <c r="F144" s="27" t="s">
        <v>80</v>
      </c>
      <c r="G144" s="46" t="s">
        <v>87</v>
      </c>
      <c r="H144" s="33" t="s">
        <v>67</v>
      </c>
      <c r="I144" s="27" t="s">
        <v>68</v>
      </c>
      <c r="J144" s="27" t="s">
        <v>69</v>
      </c>
      <c r="K144" s="28" t="s">
        <v>70</v>
      </c>
      <c r="L144" s="38" t="s">
        <v>81</v>
      </c>
      <c r="M144" s="33" t="s">
        <v>82</v>
      </c>
      <c r="N144" s="28" t="s">
        <v>83</v>
      </c>
      <c r="O144" s="44" t="s">
        <v>64</v>
      </c>
      <c r="Q144" s="25" t="s">
        <v>15</v>
      </c>
      <c r="R144" s="26" t="s">
        <v>18</v>
      </c>
      <c r="S144" s="33" t="s">
        <v>65</v>
      </c>
      <c r="T144" s="28" t="s">
        <v>79</v>
      </c>
      <c r="U144" s="27" t="s">
        <v>80</v>
      </c>
      <c r="V144" s="46" t="s">
        <v>87</v>
      </c>
      <c r="W144" s="33" t="s">
        <v>67</v>
      </c>
      <c r="X144" s="27" t="s">
        <v>68</v>
      </c>
      <c r="Y144" s="27" t="s">
        <v>69</v>
      </c>
      <c r="Z144" s="28" t="s">
        <v>70</v>
      </c>
      <c r="AA144" s="38" t="s">
        <v>81</v>
      </c>
      <c r="AB144" s="33" t="s">
        <v>82</v>
      </c>
      <c r="AC144" s="28" t="s">
        <v>83</v>
      </c>
      <c r="AD144" s="44" t="s">
        <v>64</v>
      </c>
    </row>
    <row r="145" spans="2:30" x14ac:dyDescent="0.35">
      <c r="B145" s="6" t="s">
        <v>19</v>
      </c>
      <c r="C145" s="29" t="s">
        <v>20</v>
      </c>
      <c r="D145" s="13">
        <v>0.33398129999999998</v>
      </c>
      <c r="E145" s="15">
        <v>3.3340605E-3</v>
      </c>
      <c r="F145" s="14">
        <v>3.5740170000000001E-3</v>
      </c>
      <c r="G145" s="47">
        <v>5.3610255000000002E-2</v>
      </c>
      <c r="H145" s="34">
        <v>4.2595305999999998E-5</v>
      </c>
      <c r="I145" s="30">
        <v>1.6024660999999999E-5</v>
      </c>
      <c r="J145" s="14">
        <v>1.0120832E-2</v>
      </c>
      <c r="K145" s="15">
        <v>1.3793788E-2</v>
      </c>
      <c r="L145" s="39">
        <v>1.1913389999999999E-2</v>
      </c>
      <c r="M145" s="51">
        <v>1.010311E-4</v>
      </c>
      <c r="N145" s="15">
        <v>4.2770213000000001E-2</v>
      </c>
      <c r="O145" s="45">
        <f>SUM(D145:N145)</f>
        <v>0.47325750656699994</v>
      </c>
      <c r="Q145" s="6" t="s">
        <v>19</v>
      </c>
      <c r="R145" s="29" t="s">
        <v>20</v>
      </c>
      <c r="S145" s="13">
        <v>0.33398129999999998</v>
      </c>
      <c r="T145" s="15">
        <v>3.3340605E-3</v>
      </c>
      <c r="U145" s="14">
        <v>3.5740170000000001E-3</v>
      </c>
      <c r="V145" s="47">
        <f>G145</f>
        <v>5.3610255000000002E-2</v>
      </c>
      <c r="W145" s="34">
        <v>4.2595305999999998E-5</v>
      </c>
      <c r="X145" s="30">
        <v>1.6024660999999999E-5</v>
      </c>
      <c r="Y145" s="14">
        <v>1.0120832E-2</v>
      </c>
      <c r="Z145" s="15">
        <v>1.3793788E-2</v>
      </c>
      <c r="AA145" s="39">
        <v>0.1191339</v>
      </c>
      <c r="AB145" s="51">
        <v>1.010311E-4</v>
      </c>
      <c r="AC145" s="15">
        <v>4.2770213000000001E-2</v>
      </c>
      <c r="AD145" s="45">
        <f>SUM(S145:AC145)</f>
        <v>0.58047801656700004</v>
      </c>
    </row>
    <row r="146" spans="2:30" x14ac:dyDescent="0.35">
      <c r="B146" s="6" t="s">
        <v>21</v>
      </c>
      <c r="C146" s="29" t="s">
        <v>22</v>
      </c>
      <c r="D146" s="34">
        <v>1.1359739E-8</v>
      </c>
      <c r="E146" s="31">
        <v>3.9635328000000001E-10</v>
      </c>
      <c r="F146" s="30">
        <v>8.2061525999999998E-10</v>
      </c>
      <c r="G146" s="47">
        <v>1.2309229E-8</v>
      </c>
      <c r="H146" s="34">
        <v>2.4092251999999999E-12</v>
      </c>
      <c r="I146" s="30">
        <v>1.0375887999999999E-12</v>
      </c>
      <c r="J146" s="30">
        <v>5.3401182999999998E-10</v>
      </c>
      <c r="K146" s="31">
        <v>1.9101880999999998E-9</v>
      </c>
      <c r="L146" s="40">
        <v>2.7353841999999998E-9</v>
      </c>
      <c r="M146" s="20">
        <v>9.0552688999999998E-12</v>
      </c>
      <c r="N146" s="31">
        <v>3.7559526E-10</v>
      </c>
      <c r="O146" s="45">
        <f t="shared" ref="O146:O172" si="6">SUM(D146:N146)</f>
        <v>3.0453618012900001E-8</v>
      </c>
      <c r="Q146" s="6" t="s">
        <v>21</v>
      </c>
      <c r="R146" s="29" t="s">
        <v>22</v>
      </c>
      <c r="S146" s="34">
        <v>1.1359739E-8</v>
      </c>
      <c r="T146" s="31">
        <v>3.9635328000000001E-10</v>
      </c>
      <c r="U146" s="30">
        <v>8.2061525999999998E-10</v>
      </c>
      <c r="V146" s="47">
        <f t="shared" ref="V146:V172" si="7">G146</f>
        <v>1.2309229E-8</v>
      </c>
      <c r="W146" s="34">
        <v>2.4092251999999999E-12</v>
      </c>
      <c r="X146" s="30">
        <v>1.0375887999999999E-12</v>
      </c>
      <c r="Y146" s="30">
        <v>5.3401182999999998E-10</v>
      </c>
      <c r="Z146" s="31">
        <v>1.9101880999999998E-9</v>
      </c>
      <c r="AA146" s="40">
        <v>2.7353842000000001E-8</v>
      </c>
      <c r="AB146" s="20">
        <v>9.0552688999999998E-12</v>
      </c>
      <c r="AC146" s="31">
        <v>3.7559526E-10</v>
      </c>
      <c r="AD146" s="45">
        <f t="shared" ref="AD146:AD172" si="8">SUM(S146:AC146)</f>
        <v>5.50720758129E-8</v>
      </c>
    </row>
    <row r="147" spans="2:30" x14ac:dyDescent="0.35">
      <c r="B147" s="6" t="s">
        <v>23</v>
      </c>
      <c r="C147" s="29" t="s">
        <v>24</v>
      </c>
      <c r="D147" s="13">
        <v>6.9822050999999996E-3</v>
      </c>
      <c r="E147" s="15">
        <v>6.2649907000000003E-4</v>
      </c>
      <c r="F147" s="14">
        <v>2.8462423999999999E-4</v>
      </c>
      <c r="G147" s="47">
        <v>4.2693634999999997E-3</v>
      </c>
      <c r="H147" s="34">
        <v>2.4309652000000001E-6</v>
      </c>
      <c r="I147" s="30">
        <v>1.0992607E-6</v>
      </c>
      <c r="J147" s="14">
        <v>6.1394073999999996E-4</v>
      </c>
      <c r="K147" s="15">
        <v>1.5694012000000001E-3</v>
      </c>
      <c r="L147" s="39">
        <v>9.4874745000000005E-4</v>
      </c>
      <c r="M147" s="20">
        <v>3.3806334999999998E-5</v>
      </c>
      <c r="N147" s="15">
        <v>1.6987910000000001E-3</v>
      </c>
      <c r="O147" s="45">
        <f t="shared" si="6"/>
        <v>1.7030908860900001E-2</v>
      </c>
      <c r="Q147" s="6" t="s">
        <v>23</v>
      </c>
      <c r="R147" s="29" t="s">
        <v>24</v>
      </c>
      <c r="S147" s="13">
        <v>6.9822050999999996E-3</v>
      </c>
      <c r="T147" s="15">
        <v>6.2649907000000003E-4</v>
      </c>
      <c r="U147" s="14">
        <v>2.8462423999999999E-4</v>
      </c>
      <c r="V147" s="47">
        <f t="shared" si="7"/>
        <v>4.2693634999999997E-3</v>
      </c>
      <c r="W147" s="34">
        <v>2.4309652000000001E-6</v>
      </c>
      <c r="X147" s="30">
        <v>1.0992607E-6</v>
      </c>
      <c r="Y147" s="14">
        <v>6.1394073999999996E-4</v>
      </c>
      <c r="Z147" s="15">
        <v>1.5694012000000001E-3</v>
      </c>
      <c r="AA147" s="39">
        <v>9.4874745000000007E-3</v>
      </c>
      <c r="AB147" s="20">
        <v>3.3806334999999998E-5</v>
      </c>
      <c r="AC147" s="15">
        <v>1.6987910000000001E-3</v>
      </c>
      <c r="AD147" s="45">
        <f t="shared" si="8"/>
        <v>2.5569635910900002E-2</v>
      </c>
    </row>
    <row r="148" spans="2:30" x14ac:dyDescent="0.35">
      <c r="B148" s="6" t="s">
        <v>25</v>
      </c>
      <c r="C148" s="29" t="s">
        <v>26</v>
      </c>
      <c r="D148" s="13">
        <v>7.9700715000000002E-4</v>
      </c>
      <c r="E148" s="31">
        <v>2.354279E-5</v>
      </c>
      <c r="F148" s="30">
        <v>2.2766777000000001E-5</v>
      </c>
      <c r="G148" s="47">
        <v>3.4150165999999999E-4</v>
      </c>
      <c r="H148" s="34">
        <v>1.6031480000000001E-7</v>
      </c>
      <c r="I148" s="30">
        <v>7.2081109999999997E-8</v>
      </c>
      <c r="J148" s="30">
        <v>3.8187986999999999E-5</v>
      </c>
      <c r="K148" s="31">
        <v>2.9267931E-5</v>
      </c>
      <c r="L148" s="40">
        <v>7.5889258000000004E-5</v>
      </c>
      <c r="M148" s="51">
        <v>3.1274533999999998E-7</v>
      </c>
      <c r="N148" s="31">
        <v>5.9273868000000001E-5</v>
      </c>
      <c r="O148" s="45">
        <f t="shared" si="6"/>
        <v>1.3879825622500003E-3</v>
      </c>
      <c r="Q148" s="6" t="s">
        <v>25</v>
      </c>
      <c r="R148" s="29" t="s">
        <v>26</v>
      </c>
      <c r="S148" s="13">
        <v>7.9700715000000002E-4</v>
      </c>
      <c r="T148" s="31">
        <v>2.354279E-5</v>
      </c>
      <c r="U148" s="30">
        <v>2.2766777000000001E-5</v>
      </c>
      <c r="V148" s="47">
        <f t="shared" si="7"/>
        <v>3.4150165999999999E-4</v>
      </c>
      <c r="W148" s="34">
        <v>1.6031480000000001E-7</v>
      </c>
      <c r="X148" s="30">
        <v>7.2081109999999997E-8</v>
      </c>
      <c r="Y148" s="30">
        <v>3.8187986999999999E-5</v>
      </c>
      <c r="Z148" s="31">
        <v>2.9267931E-5</v>
      </c>
      <c r="AA148" s="40">
        <v>7.5889258000000001E-4</v>
      </c>
      <c r="AB148" s="51">
        <v>3.1274533999999998E-7</v>
      </c>
      <c r="AC148" s="31">
        <v>5.9273868000000001E-5</v>
      </c>
      <c r="AD148" s="45">
        <f t="shared" si="8"/>
        <v>2.0709858842500001E-3</v>
      </c>
    </row>
    <row r="149" spans="2:30" x14ac:dyDescent="0.35">
      <c r="B149" s="6" t="s">
        <v>27</v>
      </c>
      <c r="C149" s="29" t="s">
        <v>28</v>
      </c>
      <c r="D149" s="34">
        <v>6.9127839000000002E-9</v>
      </c>
      <c r="E149" s="31">
        <v>3.5762368000000001E-10</v>
      </c>
      <c r="F149" s="30">
        <v>3.2324118E-10</v>
      </c>
      <c r="G149" s="47">
        <v>4.8486177999999999E-9</v>
      </c>
      <c r="H149" s="34">
        <v>3.3985428000000002E-12</v>
      </c>
      <c r="I149" s="30">
        <v>1.4235873999999999E-12</v>
      </c>
      <c r="J149" s="30">
        <v>2.4731591999999999E-9</v>
      </c>
      <c r="K149" s="31">
        <v>2.4488918999999998E-10</v>
      </c>
      <c r="L149" s="40">
        <v>1.0774706E-9</v>
      </c>
      <c r="M149" s="20">
        <v>5.1714626000000001E-12</v>
      </c>
      <c r="N149" s="31">
        <v>8.6156633000000004E-10</v>
      </c>
      <c r="O149" s="45">
        <f t="shared" si="6"/>
        <v>1.7109345472800002E-8</v>
      </c>
      <c r="Q149" s="6" t="s">
        <v>27</v>
      </c>
      <c r="R149" s="29" t="s">
        <v>28</v>
      </c>
      <c r="S149" s="34">
        <v>6.9127839000000002E-9</v>
      </c>
      <c r="T149" s="31">
        <v>3.5762368000000001E-10</v>
      </c>
      <c r="U149" s="30">
        <v>3.2324118E-10</v>
      </c>
      <c r="V149" s="47">
        <f t="shared" si="7"/>
        <v>4.8486177999999999E-9</v>
      </c>
      <c r="W149" s="34">
        <v>3.3985428000000002E-12</v>
      </c>
      <c r="X149" s="30">
        <v>1.4235873999999999E-12</v>
      </c>
      <c r="Y149" s="30">
        <v>2.4731591999999999E-9</v>
      </c>
      <c r="Z149" s="31">
        <v>2.4488918999999998E-10</v>
      </c>
      <c r="AA149" s="40">
        <v>1.0774705999999999E-8</v>
      </c>
      <c r="AB149" s="20">
        <v>5.1714626000000001E-12</v>
      </c>
      <c r="AC149" s="31">
        <v>8.6156633000000004E-10</v>
      </c>
      <c r="AD149" s="45">
        <f t="shared" si="8"/>
        <v>2.6806580872799999E-8</v>
      </c>
    </row>
    <row r="150" spans="2:30" x14ac:dyDescent="0.35">
      <c r="B150" s="6" t="s">
        <v>29</v>
      </c>
      <c r="C150" s="29" t="s">
        <v>30</v>
      </c>
      <c r="D150" s="34">
        <v>2.5576923E-9</v>
      </c>
      <c r="E150" s="31">
        <v>1.2252338999999999E-11</v>
      </c>
      <c r="F150" s="30">
        <v>5.2233551999999999E-11</v>
      </c>
      <c r="G150" s="47">
        <v>7.8350327999999996E-10</v>
      </c>
      <c r="H150" s="34">
        <v>3.3751856000000002E-12</v>
      </c>
      <c r="I150" s="30">
        <v>1.9401517000000001E-12</v>
      </c>
      <c r="J150" s="30">
        <v>2.0762220000000001E-10</v>
      </c>
      <c r="K150" s="31">
        <v>7.8645494000000004E-11</v>
      </c>
      <c r="L150" s="40">
        <v>1.7411184000000001E-10</v>
      </c>
      <c r="M150" s="20">
        <v>5.8542570999999997E-12</v>
      </c>
      <c r="N150" s="31">
        <v>6.3792065000000003E-11</v>
      </c>
      <c r="O150" s="45">
        <f t="shared" si="6"/>
        <v>3.9410226644000003E-9</v>
      </c>
      <c r="Q150" s="6" t="s">
        <v>29</v>
      </c>
      <c r="R150" s="29" t="s">
        <v>30</v>
      </c>
      <c r="S150" s="34">
        <v>2.5576923E-9</v>
      </c>
      <c r="T150" s="31">
        <v>1.2252338999999999E-11</v>
      </c>
      <c r="U150" s="30">
        <v>5.2233551999999999E-11</v>
      </c>
      <c r="V150" s="47">
        <f t="shared" si="7"/>
        <v>7.8350327999999996E-10</v>
      </c>
      <c r="W150" s="34">
        <v>3.3751856000000002E-12</v>
      </c>
      <c r="X150" s="30">
        <v>1.9401517000000001E-12</v>
      </c>
      <c r="Y150" s="30">
        <v>2.0762220000000001E-10</v>
      </c>
      <c r="Z150" s="31">
        <v>7.8645494000000004E-11</v>
      </c>
      <c r="AA150" s="40">
        <v>1.7411184E-9</v>
      </c>
      <c r="AB150" s="20">
        <v>5.8542570999999997E-12</v>
      </c>
      <c r="AC150" s="31">
        <v>6.3792065000000003E-11</v>
      </c>
      <c r="AD150" s="45">
        <f t="shared" si="8"/>
        <v>5.5080292243999998E-9</v>
      </c>
    </row>
    <row r="151" spans="2:30" x14ac:dyDescent="0.35">
      <c r="B151" s="6" t="s">
        <v>31</v>
      </c>
      <c r="C151" s="29" t="s">
        <v>30</v>
      </c>
      <c r="D151" s="34">
        <v>6.6537799E-11</v>
      </c>
      <c r="E151" s="31">
        <v>2.1325315E-13</v>
      </c>
      <c r="F151" s="30">
        <v>1.4280851E-12</v>
      </c>
      <c r="G151" s="47">
        <v>2.1421276999999999E-11</v>
      </c>
      <c r="H151" s="34">
        <v>2.5824021000000002E-13</v>
      </c>
      <c r="I151" s="30">
        <v>1.0341015999999999E-13</v>
      </c>
      <c r="J151" s="30">
        <v>1.9469501999999999E-11</v>
      </c>
      <c r="K151" s="31">
        <v>2.7830138E-12</v>
      </c>
      <c r="L151" s="40">
        <v>4.7602836999999997E-12</v>
      </c>
      <c r="M151" s="20">
        <v>2.3087413000000001E-13</v>
      </c>
      <c r="N151" s="31">
        <v>3.7175461999999999E-12</v>
      </c>
      <c r="O151" s="45">
        <f t="shared" si="6"/>
        <v>1.2092328445E-10</v>
      </c>
      <c r="Q151" s="6" t="s">
        <v>31</v>
      </c>
      <c r="R151" s="29" t="s">
        <v>30</v>
      </c>
      <c r="S151" s="34">
        <v>6.6537799E-11</v>
      </c>
      <c r="T151" s="31">
        <v>2.1325315E-13</v>
      </c>
      <c r="U151" s="30">
        <v>1.4280851E-12</v>
      </c>
      <c r="V151" s="47">
        <f t="shared" si="7"/>
        <v>2.1421276999999999E-11</v>
      </c>
      <c r="W151" s="34">
        <v>2.5824021000000002E-13</v>
      </c>
      <c r="X151" s="30">
        <v>1.0341015999999999E-13</v>
      </c>
      <c r="Y151" s="30">
        <v>1.9469501999999999E-11</v>
      </c>
      <c r="Z151" s="31">
        <v>2.7830138E-12</v>
      </c>
      <c r="AA151" s="40">
        <v>4.7602836999999999E-11</v>
      </c>
      <c r="AB151" s="20">
        <v>2.3087413000000001E-13</v>
      </c>
      <c r="AC151" s="31">
        <v>3.7175461999999999E-12</v>
      </c>
      <c r="AD151" s="45">
        <f t="shared" si="8"/>
        <v>1.6376583775E-10</v>
      </c>
    </row>
    <row r="152" spans="2:30" x14ac:dyDescent="0.35">
      <c r="B152" s="6" t="s">
        <v>32</v>
      </c>
      <c r="C152" s="29" t="s">
        <v>33</v>
      </c>
      <c r="D152" s="13">
        <v>9.9382337000000005E-4</v>
      </c>
      <c r="E152" s="31">
        <v>3.2003627E-5</v>
      </c>
      <c r="F152" s="30">
        <v>2.0254449000000001E-5</v>
      </c>
      <c r="G152" s="47">
        <v>3.0381674000000002E-4</v>
      </c>
      <c r="H152" s="34">
        <v>1.8797558E-7</v>
      </c>
      <c r="I152" s="30">
        <v>1.2613346999999999E-7</v>
      </c>
      <c r="J152" s="30">
        <v>3.8823384000000001E-5</v>
      </c>
      <c r="K152" s="31">
        <v>6.3975181000000005E-5</v>
      </c>
      <c r="L152" s="40">
        <v>6.7514831000000004E-5</v>
      </c>
      <c r="M152" s="20">
        <v>5.5717658E-7</v>
      </c>
      <c r="N152" s="15">
        <v>1.0722223E-4</v>
      </c>
      <c r="O152" s="45">
        <f t="shared" si="6"/>
        <v>1.6283050976300003E-3</v>
      </c>
      <c r="Q152" s="6" t="s">
        <v>32</v>
      </c>
      <c r="R152" s="29" t="s">
        <v>33</v>
      </c>
      <c r="S152" s="13">
        <v>9.9382337000000005E-4</v>
      </c>
      <c r="T152" s="31">
        <v>3.2003627E-5</v>
      </c>
      <c r="U152" s="30">
        <v>2.0254449000000001E-5</v>
      </c>
      <c r="V152" s="47">
        <f t="shared" si="7"/>
        <v>3.0381674000000002E-4</v>
      </c>
      <c r="W152" s="34">
        <v>1.8797558E-7</v>
      </c>
      <c r="X152" s="30">
        <v>1.2613346999999999E-7</v>
      </c>
      <c r="Y152" s="30">
        <v>3.8823384000000001E-5</v>
      </c>
      <c r="Z152" s="31">
        <v>6.3975181000000005E-5</v>
      </c>
      <c r="AA152" s="40">
        <v>6.7514831000000004E-4</v>
      </c>
      <c r="AB152" s="20">
        <v>5.5717658E-7</v>
      </c>
      <c r="AC152" s="15">
        <v>1.0722223E-4</v>
      </c>
      <c r="AD152" s="45">
        <f t="shared" si="8"/>
        <v>2.2359385766300005E-3</v>
      </c>
    </row>
    <row r="153" spans="2:30" x14ac:dyDescent="0.35">
      <c r="B153" s="6" t="s">
        <v>34</v>
      </c>
      <c r="C153" s="29" t="s">
        <v>35</v>
      </c>
      <c r="D153" s="34">
        <v>4.2067563000000002E-5</v>
      </c>
      <c r="E153" s="31">
        <v>7.4652852999999997E-10</v>
      </c>
      <c r="F153" s="30">
        <v>2.6805973000000001E-7</v>
      </c>
      <c r="G153" s="47">
        <v>4.0208959999999998E-6</v>
      </c>
      <c r="H153" s="34">
        <v>2.3208294E-8</v>
      </c>
      <c r="I153" s="30">
        <v>1.4476225000000001E-8</v>
      </c>
      <c r="J153" s="30">
        <v>2.3646230000000002E-6</v>
      </c>
      <c r="K153" s="31">
        <v>3.5699806000000001E-6</v>
      </c>
      <c r="L153" s="40">
        <v>8.9353244000000004E-7</v>
      </c>
      <c r="M153" s="20">
        <v>7.0614163999999999E-8</v>
      </c>
      <c r="N153" s="31">
        <v>2.0209537000000001E-9</v>
      </c>
      <c r="O153" s="45">
        <f t="shared" si="6"/>
        <v>5.3295720935230002E-5</v>
      </c>
      <c r="Q153" s="6" t="s">
        <v>34</v>
      </c>
      <c r="R153" s="29" t="s">
        <v>35</v>
      </c>
      <c r="S153" s="34">
        <v>4.2067563000000002E-5</v>
      </c>
      <c r="T153" s="31">
        <v>7.4652852999999997E-10</v>
      </c>
      <c r="U153" s="30">
        <v>2.6805973000000001E-7</v>
      </c>
      <c r="V153" s="47">
        <f t="shared" si="7"/>
        <v>4.0208959999999998E-6</v>
      </c>
      <c r="W153" s="34">
        <v>2.3208294E-8</v>
      </c>
      <c r="X153" s="30">
        <v>1.4476225000000001E-8</v>
      </c>
      <c r="Y153" s="30">
        <v>2.3646230000000002E-6</v>
      </c>
      <c r="Z153" s="31">
        <v>3.5699806000000001E-6</v>
      </c>
      <c r="AA153" s="40">
        <v>8.9353243999999994E-6</v>
      </c>
      <c r="AB153" s="20">
        <v>7.0614163999999999E-8</v>
      </c>
      <c r="AC153" s="31">
        <v>2.0209537000000001E-9</v>
      </c>
      <c r="AD153" s="45">
        <f t="shared" si="8"/>
        <v>6.1337512895230003E-5</v>
      </c>
    </row>
    <row r="154" spans="2:30" x14ac:dyDescent="0.35">
      <c r="B154" s="6" t="s">
        <v>36</v>
      </c>
      <c r="C154" s="29" t="s">
        <v>37</v>
      </c>
      <c r="D154" s="13">
        <v>2.8387327999999999E-4</v>
      </c>
      <c r="E154" s="31">
        <v>8.0008942000000001E-6</v>
      </c>
      <c r="F154" s="30">
        <v>7.3076242999999998E-6</v>
      </c>
      <c r="G154" s="47">
        <v>1.0961436E-4</v>
      </c>
      <c r="H154" s="34">
        <v>4.2541116999999998E-8</v>
      </c>
      <c r="I154" s="30">
        <v>1.9611651999999999E-8</v>
      </c>
      <c r="J154" s="30">
        <v>1.7324953999999998E-5</v>
      </c>
      <c r="K154" s="31">
        <v>1.0023938E-5</v>
      </c>
      <c r="L154" s="40">
        <v>2.4358747999999999E-5</v>
      </c>
      <c r="M154" s="20">
        <v>1.0817747E-7</v>
      </c>
      <c r="N154" s="31">
        <v>1.9031412000000002E-5</v>
      </c>
      <c r="O154" s="45">
        <f t="shared" si="6"/>
        <v>4.7970554073899999E-4</v>
      </c>
      <c r="Q154" s="6" t="s">
        <v>36</v>
      </c>
      <c r="R154" s="29" t="s">
        <v>37</v>
      </c>
      <c r="S154" s="13">
        <v>2.8387327999999999E-4</v>
      </c>
      <c r="T154" s="31">
        <v>8.0008942000000001E-6</v>
      </c>
      <c r="U154" s="30">
        <v>7.3076242999999998E-6</v>
      </c>
      <c r="V154" s="47">
        <f t="shared" si="7"/>
        <v>1.0961436E-4</v>
      </c>
      <c r="W154" s="34">
        <v>4.2541116999999998E-8</v>
      </c>
      <c r="X154" s="30">
        <v>1.9611651999999999E-8</v>
      </c>
      <c r="Y154" s="30">
        <v>1.7324953999999998E-5</v>
      </c>
      <c r="Z154" s="31">
        <v>1.0023938E-5</v>
      </c>
      <c r="AA154" s="40">
        <v>2.4358748E-4</v>
      </c>
      <c r="AB154" s="20">
        <v>1.0817747E-7</v>
      </c>
      <c r="AC154" s="31">
        <v>1.9031412000000002E-5</v>
      </c>
      <c r="AD154" s="45">
        <f t="shared" si="8"/>
        <v>6.9893427273900002E-4</v>
      </c>
    </row>
    <row r="155" spans="2:30" x14ac:dyDescent="0.35">
      <c r="B155" s="6" t="s">
        <v>38</v>
      </c>
      <c r="C155" s="29" t="s">
        <v>39</v>
      </c>
      <c r="D155" s="13">
        <v>3.2106400999999999E-3</v>
      </c>
      <c r="E155" s="31">
        <v>8.7537596000000003E-5</v>
      </c>
      <c r="F155" s="30">
        <v>7.9874699E-5</v>
      </c>
      <c r="G155" s="47">
        <v>1.1981205E-3</v>
      </c>
      <c r="H155" s="34">
        <v>4.1634333999999997E-7</v>
      </c>
      <c r="I155" s="30">
        <v>2.0500822000000001E-7</v>
      </c>
      <c r="J155" s="14">
        <v>1.1212992000000001E-4</v>
      </c>
      <c r="K155" s="15">
        <v>1.1033056999999999E-4</v>
      </c>
      <c r="L155" s="39">
        <v>2.6624899999999998E-4</v>
      </c>
      <c r="M155" s="20">
        <v>1.0140598E-6</v>
      </c>
      <c r="N155" s="15">
        <v>2.0919101E-4</v>
      </c>
      <c r="O155" s="45">
        <f t="shared" si="6"/>
        <v>5.2757088063599992E-3</v>
      </c>
      <c r="Q155" s="6" t="s">
        <v>38</v>
      </c>
      <c r="R155" s="29" t="s">
        <v>39</v>
      </c>
      <c r="S155" s="13">
        <v>3.2106400999999999E-3</v>
      </c>
      <c r="T155" s="31">
        <v>8.7537596000000003E-5</v>
      </c>
      <c r="U155" s="30">
        <v>7.9874699E-5</v>
      </c>
      <c r="V155" s="47">
        <f t="shared" si="7"/>
        <v>1.1981205E-3</v>
      </c>
      <c r="W155" s="34">
        <v>4.1634333999999997E-7</v>
      </c>
      <c r="X155" s="30">
        <v>2.0500822000000001E-7</v>
      </c>
      <c r="Y155" s="14">
        <v>1.1212992000000001E-4</v>
      </c>
      <c r="Z155" s="15">
        <v>1.1033056999999999E-4</v>
      </c>
      <c r="AA155" s="39">
        <v>2.66249E-3</v>
      </c>
      <c r="AB155" s="20">
        <v>1.0140598E-6</v>
      </c>
      <c r="AC155" s="15">
        <v>2.0919101E-4</v>
      </c>
      <c r="AD155" s="45">
        <f t="shared" si="8"/>
        <v>7.6719498063599996E-3</v>
      </c>
    </row>
    <row r="156" spans="2:30" x14ac:dyDescent="0.35">
      <c r="B156" s="6" t="s">
        <v>40</v>
      </c>
      <c r="C156" s="29" t="s">
        <v>41</v>
      </c>
      <c r="D156" s="13">
        <v>4.6096867000000001</v>
      </c>
      <c r="E156" s="15">
        <v>1.2876947999999999E-2</v>
      </c>
      <c r="F156" s="14">
        <v>4.4332275999999997E-2</v>
      </c>
      <c r="G156" s="47">
        <v>0.66498413999999995</v>
      </c>
      <c r="H156" s="13">
        <v>1.4544607000000001E-3</v>
      </c>
      <c r="I156" s="14">
        <v>1.0534937E-3</v>
      </c>
      <c r="J156" s="14">
        <v>2.8009640999999998</v>
      </c>
      <c r="K156" s="15">
        <v>0.21429998</v>
      </c>
      <c r="L156" s="39">
        <v>0.14777425</v>
      </c>
      <c r="M156" s="20">
        <v>1.9143692E-3</v>
      </c>
      <c r="N156" s="15">
        <v>0.16811582</v>
      </c>
      <c r="O156" s="45">
        <f t="shared" si="6"/>
        <v>8.6674565375999979</v>
      </c>
      <c r="Q156" s="6" t="s">
        <v>40</v>
      </c>
      <c r="R156" s="29" t="s">
        <v>41</v>
      </c>
      <c r="S156" s="13">
        <v>4.6096867000000001</v>
      </c>
      <c r="T156" s="15">
        <v>1.2876947999999999E-2</v>
      </c>
      <c r="U156" s="14">
        <v>4.4332275999999997E-2</v>
      </c>
      <c r="V156" s="47">
        <f t="shared" si="7"/>
        <v>0.66498413999999995</v>
      </c>
      <c r="W156" s="13">
        <v>1.4544607000000001E-3</v>
      </c>
      <c r="X156" s="14">
        <v>1.0534937E-3</v>
      </c>
      <c r="Y156" s="14">
        <v>2.8009640999999998</v>
      </c>
      <c r="Z156" s="15">
        <v>0.21429998</v>
      </c>
      <c r="AA156" s="39">
        <v>1.4777425</v>
      </c>
      <c r="AB156" s="20">
        <v>1.9143692E-3</v>
      </c>
      <c r="AC156" s="15">
        <v>0.16811582</v>
      </c>
      <c r="AD156" s="45">
        <f t="shared" si="8"/>
        <v>9.9974247875999982</v>
      </c>
    </row>
    <row r="157" spans="2:30" x14ac:dyDescent="0.35">
      <c r="B157" s="6" t="s">
        <v>42</v>
      </c>
      <c r="C157" s="29" t="s">
        <v>43</v>
      </c>
      <c r="D157" s="13">
        <v>1.0299571000000001</v>
      </c>
      <c r="E157" s="15">
        <v>0</v>
      </c>
      <c r="F157" s="14">
        <v>6.2854249000000001E-2</v>
      </c>
      <c r="G157" s="47">
        <v>0.94281373000000002</v>
      </c>
      <c r="H157" s="13">
        <v>1.1211425000000001E-3</v>
      </c>
      <c r="I157" s="14">
        <v>6.7606936999999999E-4</v>
      </c>
      <c r="J157" s="14">
        <v>1.5399006</v>
      </c>
      <c r="K157" s="15">
        <v>0.34034374000000001</v>
      </c>
      <c r="L157" s="39">
        <v>0.20951416</v>
      </c>
      <c r="M157" s="20">
        <v>1.5842859E-3</v>
      </c>
      <c r="N157" s="15">
        <v>3.2730951999999998E-3</v>
      </c>
      <c r="O157" s="45">
        <f t="shared" si="6"/>
        <v>4.1320381719699997</v>
      </c>
      <c r="Q157" s="6" t="s">
        <v>42</v>
      </c>
      <c r="R157" s="29" t="s">
        <v>43</v>
      </c>
      <c r="S157" s="13">
        <v>1.0299571000000001</v>
      </c>
      <c r="T157" s="15">
        <v>0</v>
      </c>
      <c r="U157" s="14">
        <v>6.2854249000000001E-2</v>
      </c>
      <c r="V157" s="47">
        <f t="shared" si="7"/>
        <v>0.94281373000000002</v>
      </c>
      <c r="W157" s="13">
        <v>1.1211425000000001E-3</v>
      </c>
      <c r="X157" s="14">
        <v>6.7606936999999999E-4</v>
      </c>
      <c r="Y157" s="14">
        <v>1.5399006</v>
      </c>
      <c r="Z157" s="15">
        <v>0.34034374000000001</v>
      </c>
      <c r="AA157" s="39">
        <v>2.0951415999999998</v>
      </c>
      <c r="AB157" s="20">
        <v>1.5842859E-3</v>
      </c>
      <c r="AC157" s="15">
        <v>3.2730951999999998E-3</v>
      </c>
      <c r="AD157" s="45">
        <f t="shared" si="8"/>
        <v>6.0176656119699992</v>
      </c>
    </row>
    <row r="158" spans="2:30" x14ac:dyDescent="0.35">
      <c r="B158" s="6" t="s">
        <v>44</v>
      </c>
      <c r="C158" s="29" t="s">
        <v>45</v>
      </c>
      <c r="D158" s="13">
        <v>1.5588912999999999E-2</v>
      </c>
      <c r="E158" s="15">
        <v>2.4258257999999999E-4</v>
      </c>
      <c r="F158" s="14">
        <v>1.8097554999999999E-4</v>
      </c>
      <c r="G158" s="47">
        <v>2.7146331999999998E-3</v>
      </c>
      <c r="H158" s="34">
        <v>1.8686441E-5</v>
      </c>
      <c r="I158" s="30">
        <v>7.0633276999999999E-6</v>
      </c>
      <c r="J158" s="14">
        <v>6.8390235000000002E-3</v>
      </c>
      <c r="K158" s="15">
        <v>1.0019879000000001E-2</v>
      </c>
      <c r="L158" s="39">
        <v>6.0325182000000005E-4</v>
      </c>
      <c r="M158" s="20">
        <v>1.2069096E-2</v>
      </c>
      <c r="N158" s="15">
        <v>2.8605065999999998E-2</v>
      </c>
      <c r="O158" s="45">
        <f t="shared" si="6"/>
        <v>7.6889170418699998E-2</v>
      </c>
      <c r="Q158" s="6" t="s">
        <v>44</v>
      </c>
      <c r="R158" s="29" t="s">
        <v>45</v>
      </c>
      <c r="S158" s="13">
        <v>1.5588912999999999E-2</v>
      </c>
      <c r="T158" s="15">
        <v>2.4258257999999999E-4</v>
      </c>
      <c r="U158" s="14">
        <v>1.8097554999999999E-4</v>
      </c>
      <c r="V158" s="47">
        <f t="shared" si="7"/>
        <v>2.7146331999999998E-3</v>
      </c>
      <c r="W158" s="34">
        <v>1.8686441E-5</v>
      </c>
      <c r="X158" s="30">
        <v>7.0633276999999999E-6</v>
      </c>
      <c r="Y158" s="14">
        <v>6.8390235000000002E-3</v>
      </c>
      <c r="Z158" s="15">
        <v>1.0019879000000001E-2</v>
      </c>
      <c r="AA158" s="39">
        <v>6.0325181999999998E-3</v>
      </c>
      <c r="AB158" s="20">
        <v>1.2069096E-2</v>
      </c>
      <c r="AC158" s="15">
        <v>2.8605065999999998E-2</v>
      </c>
      <c r="AD158" s="45">
        <f t="shared" si="8"/>
        <v>8.2318436798700004E-2</v>
      </c>
    </row>
    <row r="159" spans="2:30" x14ac:dyDescent="0.35">
      <c r="B159" s="6" t="s">
        <v>46</v>
      </c>
      <c r="C159" s="29" t="s">
        <v>47</v>
      </c>
      <c r="D159" s="13">
        <v>1.5510136999999999</v>
      </c>
      <c r="E159" s="15">
        <v>5.7046428000000003E-2</v>
      </c>
      <c r="F159" s="14">
        <v>5.4485384999999997E-2</v>
      </c>
      <c r="G159" s="47">
        <v>0.81728078000000004</v>
      </c>
      <c r="H159" s="13">
        <v>4.0884265999999999E-4</v>
      </c>
      <c r="I159" s="14">
        <v>1.5949620999999999E-4</v>
      </c>
      <c r="J159" s="14">
        <v>8.5962064000000005E-2</v>
      </c>
      <c r="K159" s="15">
        <v>0.18715781000000001</v>
      </c>
      <c r="L159" s="39">
        <v>0.18161795</v>
      </c>
      <c r="M159" s="20">
        <v>1.6216059E-3</v>
      </c>
      <c r="N159" s="15">
        <v>0.59533901</v>
      </c>
      <c r="O159" s="45">
        <f t="shared" si="6"/>
        <v>3.5320930717700003</v>
      </c>
      <c r="Q159" s="6" t="s">
        <v>46</v>
      </c>
      <c r="R159" s="29" t="s">
        <v>47</v>
      </c>
      <c r="S159" s="13">
        <v>1.5510136999999999</v>
      </c>
      <c r="T159" s="15">
        <v>5.7046428000000003E-2</v>
      </c>
      <c r="U159" s="14">
        <v>5.4485384999999997E-2</v>
      </c>
      <c r="V159" s="47">
        <f t="shared" si="7"/>
        <v>0.81728078000000004</v>
      </c>
      <c r="W159" s="13">
        <v>4.0884265999999999E-4</v>
      </c>
      <c r="X159" s="14">
        <v>1.5949620999999999E-4</v>
      </c>
      <c r="Y159" s="14">
        <v>8.5962064000000005E-2</v>
      </c>
      <c r="Z159" s="15">
        <v>0.18715781000000001</v>
      </c>
      <c r="AA159" s="39">
        <v>1.8161795000000001</v>
      </c>
      <c r="AB159" s="20">
        <v>1.6216059E-3</v>
      </c>
      <c r="AC159" s="15">
        <v>0.59533901</v>
      </c>
      <c r="AD159" s="45">
        <f t="shared" si="8"/>
        <v>5.1666546217699993</v>
      </c>
    </row>
    <row r="160" spans="2:30" x14ac:dyDescent="0.35">
      <c r="B160" s="6" t="s">
        <v>48</v>
      </c>
      <c r="C160" s="29" t="s">
        <v>49</v>
      </c>
      <c r="D160" s="34">
        <v>2.3185630999999999E-5</v>
      </c>
      <c r="E160" s="31">
        <v>9.8673122999999994E-11</v>
      </c>
      <c r="F160" s="30">
        <v>8.3766614000000001E-8</v>
      </c>
      <c r="G160" s="47">
        <v>1.2564992E-6</v>
      </c>
      <c r="H160" s="34">
        <v>1.5435049E-9</v>
      </c>
      <c r="I160" s="30">
        <v>8.1392815999999997E-10</v>
      </c>
      <c r="J160" s="30">
        <v>9.7594652000000003E-8</v>
      </c>
      <c r="K160" s="31">
        <v>3.9486542000000001E-8</v>
      </c>
      <c r="L160" s="40">
        <v>2.7922205000000001E-7</v>
      </c>
      <c r="M160" s="20">
        <v>2.8809995000000001E-9</v>
      </c>
      <c r="N160" s="31">
        <v>3.7364848000000002E-9</v>
      </c>
      <c r="O160" s="45">
        <f t="shared" si="6"/>
        <v>2.4951273648482999E-5</v>
      </c>
      <c r="Q160" s="6" t="s">
        <v>48</v>
      </c>
      <c r="R160" s="29" t="s">
        <v>49</v>
      </c>
      <c r="S160" s="34">
        <v>2.3185630999999999E-5</v>
      </c>
      <c r="T160" s="31">
        <v>9.8673122999999994E-11</v>
      </c>
      <c r="U160" s="30">
        <v>8.3766614000000001E-8</v>
      </c>
      <c r="V160" s="47">
        <f t="shared" si="7"/>
        <v>1.2564992E-6</v>
      </c>
      <c r="W160" s="34">
        <v>1.5435049E-9</v>
      </c>
      <c r="X160" s="30">
        <v>8.1392815999999997E-10</v>
      </c>
      <c r="Y160" s="30">
        <v>9.7594652000000003E-8</v>
      </c>
      <c r="Z160" s="31">
        <v>3.9486542000000001E-8</v>
      </c>
      <c r="AA160" s="40">
        <v>2.7922205E-6</v>
      </c>
      <c r="AB160" s="20">
        <v>2.8809995000000001E-9</v>
      </c>
      <c r="AC160" s="31">
        <v>3.7364848000000002E-9</v>
      </c>
      <c r="AD160" s="45">
        <f t="shared" si="8"/>
        <v>2.7464272098482997E-5</v>
      </c>
    </row>
    <row r="161" spans="2:30" x14ac:dyDescent="0.35">
      <c r="B161" s="6" t="s">
        <v>50</v>
      </c>
      <c r="C161" s="29" t="s">
        <v>20</v>
      </c>
      <c r="D161" s="13">
        <v>0.33070121000000002</v>
      </c>
      <c r="E161" s="15">
        <v>3.3724265000000002E-3</v>
      </c>
      <c r="F161" s="14">
        <v>3.5707845999999998E-3</v>
      </c>
      <c r="G161" s="47">
        <v>5.3561770000000002E-2</v>
      </c>
      <c r="H161" s="34">
        <v>4.2475753999999998E-5</v>
      </c>
      <c r="I161" s="30">
        <v>1.5988629000000001E-5</v>
      </c>
      <c r="J161" s="14">
        <v>5.564678E-3</v>
      </c>
      <c r="K161" s="15">
        <v>1.2533506E-2</v>
      </c>
      <c r="L161" s="39">
        <v>1.1902615E-2</v>
      </c>
      <c r="M161" s="20">
        <v>9.8591782999999994E-5</v>
      </c>
      <c r="N161" s="15">
        <v>4.2831420000000002E-2</v>
      </c>
      <c r="O161" s="45">
        <f t="shared" si="6"/>
        <v>0.464195466266</v>
      </c>
      <c r="Q161" s="6" t="s">
        <v>50</v>
      </c>
      <c r="R161" s="29" t="s">
        <v>20</v>
      </c>
      <c r="S161" s="13">
        <v>0.33070121000000002</v>
      </c>
      <c r="T161" s="15">
        <v>3.3724265000000002E-3</v>
      </c>
      <c r="U161" s="14">
        <v>3.5707845999999998E-3</v>
      </c>
      <c r="V161" s="47">
        <f t="shared" si="7"/>
        <v>5.3561770000000002E-2</v>
      </c>
      <c r="W161" s="34">
        <v>4.2475753999999998E-5</v>
      </c>
      <c r="X161" s="30">
        <v>1.5988629000000001E-5</v>
      </c>
      <c r="Y161" s="14">
        <v>5.564678E-3</v>
      </c>
      <c r="Z161" s="15">
        <v>1.2533506E-2</v>
      </c>
      <c r="AA161" s="39">
        <v>0.11902615</v>
      </c>
      <c r="AB161" s="20">
        <v>9.8591782999999994E-5</v>
      </c>
      <c r="AC161" s="15">
        <v>4.2831420000000002E-2</v>
      </c>
      <c r="AD161" s="45">
        <f t="shared" si="8"/>
        <v>0.57131900126599999</v>
      </c>
    </row>
    <row r="162" spans="2:30" x14ac:dyDescent="0.35">
      <c r="B162" s="6" t="s">
        <v>51</v>
      </c>
      <c r="C162" s="29" t="s">
        <v>20</v>
      </c>
      <c r="D162" s="13">
        <v>3.1750073999999998E-3</v>
      </c>
      <c r="E162" s="31">
        <v>-3.8366040999999997E-5</v>
      </c>
      <c r="F162" s="30">
        <v>1.8366117E-6</v>
      </c>
      <c r="G162" s="47">
        <v>2.7549176000000001E-5</v>
      </c>
      <c r="H162" s="34">
        <v>1.2527434E-8</v>
      </c>
      <c r="I162" s="30">
        <v>-7.1170442000000002E-9</v>
      </c>
      <c r="J162" s="14">
        <v>4.5227525999999999E-3</v>
      </c>
      <c r="K162" s="15">
        <v>1.2479871999999999E-3</v>
      </c>
      <c r="L162" s="40">
        <v>6.122039E-6</v>
      </c>
      <c r="M162" s="20">
        <v>2.255775E-6</v>
      </c>
      <c r="N162" s="31">
        <v>-6.1206446999999999E-5</v>
      </c>
      <c r="O162" s="45">
        <f t="shared" si="6"/>
        <v>8.8839437240897986E-3</v>
      </c>
      <c r="Q162" s="6" t="s">
        <v>51</v>
      </c>
      <c r="R162" s="29" t="s">
        <v>20</v>
      </c>
      <c r="S162" s="13">
        <v>3.1750073999999998E-3</v>
      </c>
      <c r="T162" s="31">
        <v>-3.8366040999999997E-5</v>
      </c>
      <c r="U162" s="30">
        <v>1.8366117E-6</v>
      </c>
      <c r="V162" s="47">
        <f t="shared" si="7"/>
        <v>2.7549176000000001E-5</v>
      </c>
      <c r="W162" s="34">
        <v>1.2527434E-8</v>
      </c>
      <c r="X162" s="30">
        <v>-7.1170442000000002E-9</v>
      </c>
      <c r="Y162" s="14">
        <v>4.5227525999999999E-3</v>
      </c>
      <c r="Z162" s="15">
        <v>1.2479871999999999E-3</v>
      </c>
      <c r="AA162" s="40">
        <v>6.122039E-5</v>
      </c>
      <c r="AB162" s="20">
        <v>2.255775E-6</v>
      </c>
      <c r="AC162" s="31">
        <v>-6.1206446999999999E-5</v>
      </c>
      <c r="AD162" s="45">
        <f t="shared" si="8"/>
        <v>8.9390420750897984E-3</v>
      </c>
    </row>
    <row r="163" spans="2:30" x14ac:dyDescent="0.35">
      <c r="B163" s="6" t="s">
        <v>52</v>
      </c>
      <c r="C163" s="29" t="s">
        <v>20</v>
      </c>
      <c r="D163" s="13">
        <v>1.0507587E-4</v>
      </c>
      <c r="E163" s="15">
        <v>0</v>
      </c>
      <c r="F163" s="30">
        <v>1.3957447E-6</v>
      </c>
      <c r="G163" s="47">
        <v>2.0936170999999999E-5</v>
      </c>
      <c r="H163" s="34">
        <v>1.0702412E-7</v>
      </c>
      <c r="I163" s="30">
        <v>4.3149468000000002E-8</v>
      </c>
      <c r="J163" s="30">
        <v>3.3401617999999998E-5</v>
      </c>
      <c r="K163" s="31">
        <v>1.2294826000000001E-5</v>
      </c>
      <c r="L163" s="40">
        <v>4.6524822999999997E-6</v>
      </c>
      <c r="M163" s="20">
        <v>1.8353778000000001E-7</v>
      </c>
      <c r="N163" s="15">
        <v>0</v>
      </c>
      <c r="O163" s="45">
        <f t="shared" si="6"/>
        <v>1.7809042336799997E-4</v>
      </c>
      <c r="Q163" s="6" t="s">
        <v>52</v>
      </c>
      <c r="R163" s="29" t="s">
        <v>20</v>
      </c>
      <c r="S163" s="13">
        <v>1.0507587E-4</v>
      </c>
      <c r="T163" s="15">
        <v>0</v>
      </c>
      <c r="U163" s="30">
        <v>1.3957447E-6</v>
      </c>
      <c r="V163" s="47">
        <f t="shared" si="7"/>
        <v>2.0936170999999999E-5</v>
      </c>
      <c r="W163" s="34">
        <v>1.0702412E-7</v>
      </c>
      <c r="X163" s="30">
        <v>4.3149468000000002E-8</v>
      </c>
      <c r="Y163" s="30">
        <v>3.3401617999999998E-5</v>
      </c>
      <c r="Z163" s="31">
        <v>1.2294826000000001E-5</v>
      </c>
      <c r="AA163" s="40">
        <v>4.6524823000000002E-5</v>
      </c>
      <c r="AB163" s="20">
        <v>1.8353778000000001E-7</v>
      </c>
      <c r="AC163" s="15">
        <v>0</v>
      </c>
      <c r="AD163" s="45">
        <f t="shared" si="8"/>
        <v>2.1996276406799998E-4</v>
      </c>
    </row>
    <row r="164" spans="2:30" x14ac:dyDescent="0.35">
      <c r="B164" s="6" t="s">
        <v>53</v>
      </c>
      <c r="C164" s="29" t="s">
        <v>30</v>
      </c>
      <c r="D164" s="34">
        <v>3.7568336000000002E-11</v>
      </c>
      <c r="E164" s="31">
        <v>1.2448342000000001E-13</v>
      </c>
      <c r="F164" s="30">
        <v>5.9086355000000004E-12</v>
      </c>
      <c r="G164" s="47">
        <v>8.8629531999999997E-11</v>
      </c>
      <c r="H164" s="34">
        <v>5.9590325E-14</v>
      </c>
      <c r="I164" s="30">
        <v>5.6305263000000003E-14</v>
      </c>
      <c r="J164" s="30">
        <v>2.0681095999999999E-11</v>
      </c>
      <c r="K164" s="31">
        <v>2.6528778999999999E-12</v>
      </c>
      <c r="L164" s="40">
        <v>1.9695451999999999E-11</v>
      </c>
      <c r="M164" s="20">
        <v>2.9531469000000002E-14</v>
      </c>
      <c r="N164" s="31">
        <v>3.4249934999999998E-13</v>
      </c>
      <c r="O164" s="45">
        <f t="shared" si="6"/>
        <v>1.7574833922699999E-10</v>
      </c>
      <c r="Q164" s="6" t="s">
        <v>53</v>
      </c>
      <c r="R164" s="29" t="s">
        <v>30</v>
      </c>
      <c r="S164" s="34">
        <v>3.7568336000000002E-11</v>
      </c>
      <c r="T164" s="31">
        <v>1.2448342000000001E-13</v>
      </c>
      <c r="U164" s="30">
        <v>5.9086355000000004E-12</v>
      </c>
      <c r="V164" s="47">
        <f t="shared" si="7"/>
        <v>8.8629531999999997E-11</v>
      </c>
      <c r="W164" s="34">
        <v>5.9590325E-14</v>
      </c>
      <c r="X164" s="30">
        <v>5.6305263000000003E-14</v>
      </c>
      <c r="Y164" s="30">
        <v>2.0681095999999999E-11</v>
      </c>
      <c r="Z164" s="31">
        <v>2.6528778999999999E-12</v>
      </c>
      <c r="AA164" s="40">
        <v>1.9695452E-10</v>
      </c>
      <c r="AB164" s="20">
        <v>2.9531469000000002E-14</v>
      </c>
      <c r="AC164" s="31">
        <v>3.4249934999999998E-13</v>
      </c>
      <c r="AD164" s="45">
        <f t="shared" si="8"/>
        <v>3.5300740722699998E-10</v>
      </c>
    </row>
    <row r="165" spans="2:30" x14ac:dyDescent="0.35">
      <c r="B165" s="6" t="s">
        <v>54</v>
      </c>
      <c r="C165" s="29" t="s">
        <v>30</v>
      </c>
      <c r="D165" s="34">
        <v>3.8434890999999997E-10</v>
      </c>
      <c r="E165" s="31">
        <v>4.0881543999999998E-12</v>
      </c>
      <c r="F165" s="30">
        <v>1.0064070000000001E-11</v>
      </c>
      <c r="G165" s="47">
        <v>1.5096104999999999E-10</v>
      </c>
      <c r="H165" s="34">
        <v>4.6577637000000005E-13</v>
      </c>
      <c r="I165" s="30">
        <v>1.7807256000000001E-13</v>
      </c>
      <c r="J165" s="30">
        <v>6.3374345999999998E-11</v>
      </c>
      <c r="K165" s="31">
        <v>1.1376801E-11</v>
      </c>
      <c r="L165" s="40">
        <v>3.3546899000000003E-11</v>
      </c>
      <c r="M165" s="20">
        <v>5.2786497000000004E-13</v>
      </c>
      <c r="N165" s="31">
        <v>2.1660544E-11</v>
      </c>
      <c r="O165" s="45">
        <f t="shared" si="6"/>
        <v>6.8059248829999997E-10</v>
      </c>
      <c r="Q165" s="6" t="s">
        <v>54</v>
      </c>
      <c r="R165" s="29" t="s">
        <v>30</v>
      </c>
      <c r="S165" s="34">
        <v>3.8434890999999997E-10</v>
      </c>
      <c r="T165" s="31">
        <v>4.0881543999999998E-12</v>
      </c>
      <c r="U165" s="30">
        <v>1.0064070000000001E-11</v>
      </c>
      <c r="V165" s="47">
        <f t="shared" si="7"/>
        <v>1.5096104999999999E-10</v>
      </c>
      <c r="W165" s="34">
        <v>4.6577637000000005E-13</v>
      </c>
      <c r="X165" s="30">
        <v>1.7807256000000001E-13</v>
      </c>
      <c r="Y165" s="30">
        <v>6.3374345999999998E-11</v>
      </c>
      <c r="Z165" s="31">
        <v>1.1376801E-11</v>
      </c>
      <c r="AA165" s="40">
        <v>3.3546898999999998E-10</v>
      </c>
      <c r="AB165" s="20">
        <v>5.2786497000000004E-13</v>
      </c>
      <c r="AC165" s="31">
        <v>2.1660544E-11</v>
      </c>
      <c r="AD165" s="45">
        <f t="shared" si="8"/>
        <v>9.8251457929999994E-10</v>
      </c>
    </row>
    <row r="166" spans="2:30" x14ac:dyDescent="0.35">
      <c r="B166" s="6" t="s">
        <v>55</v>
      </c>
      <c r="C166" s="29" t="s">
        <v>30</v>
      </c>
      <c r="D166" s="34">
        <v>2.1473063000000002E-9</v>
      </c>
      <c r="E166" s="31">
        <v>8.0397010000000007E-12</v>
      </c>
      <c r="F166" s="30">
        <v>3.6370574000000001E-11</v>
      </c>
      <c r="G166" s="47">
        <v>5.4555859999999999E-10</v>
      </c>
      <c r="H166" s="34">
        <v>2.8539717E-12</v>
      </c>
      <c r="I166" s="30">
        <v>1.7073746999999999E-12</v>
      </c>
      <c r="J166" s="30">
        <v>1.2421438E-10</v>
      </c>
      <c r="K166" s="31">
        <v>6.6007511000000004E-11</v>
      </c>
      <c r="L166" s="40">
        <v>1.2123525E-10</v>
      </c>
      <c r="M166" s="20">
        <v>5.3051866E-12</v>
      </c>
      <c r="N166" s="31">
        <v>4.1789022000000003E-11</v>
      </c>
      <c r="O166" s="45">
        <f t="shared" si="6"/>
        <v>3.1003878710000003E-9</v>
      </c>
      <c r="Q166" s="6" t="s">
        <v>55</v>
      </c>
      <c r="R166" s="29" t="s">
        <v>30</v>
      </c>
      <c r="S166" s="34">
        <v>2.1473063000000002E-9</v>
      </c>
      <c r="T166" s="31">
        <v>8.0397010000000007E-12</v>
      </c>
      <c r="U166" s="30">
        <v>3.6370574000000001E-11</v>
      </c>
      <c r="V166" s="47">
        <f t="shared" si="7"/>
        <v>5.4555859999999999E-10</v>
      </c>
      <c r="W166" s="34">
        <v>2.8539717E-12</v>
      </c>
      <c r="X166" s="30">
        <v>1.7073746999999999E-12</v>
      </c>
      <c r="Y166" s="30">
        <v>1.2421438E-10</v>
      </c>
      <c r="Z166" s="31">
        <v>6.6007511000000004E-11</v>
      </c>
      <c r="AA166" s="40">
        <v>1.2123525E-9</v>
      </c>
      <c r="AB166" s="20">
        <v>5.3051866E-12</v>
      </c>
      <c r="AC166" s="31">
        <v>4.1789022000000003E-11</v>
      </c>
      <c r="AD166" s="45">
        <f t="shared" si="8"/>
        <v>4.1915051210000005E-9</v>
      </c>
    </row>
    <row r="167" spans="2:30" x14ac:dyDescent="0.35">
      <c r="B167" s="6" t="s">
        <v>56</v>
      </c>
      <c r="C167" s="29" t="s">
        <v>30</v>
      </c>
      <c r="D167" s="34">
        <v>3.3894978000000003E-11</v>
      </c>
      <c r="E167" s="31">
        <v>1.044259E-13</v>
      </c>
      <c r="F167" s="30">
        <v>8.4071645000000005E-13</v>
      </c>
      <c r="G167" s="47">
        <v>1.2610747E-11</v>
      </c>
      <c r="H167" s="34">
        <v>6.8433639E-14</v>
      </c>
      <c r="I167" s="30">
        <v>2.6351674000000001E-14</v>
      </c>
      <c r="J167" s="30">
        <v>1.6428857000000001E-11</v>
      </c>
      <c r="K167" s="31">
        <v>1.0919120999999999E-12</v>
      </c>
      <c r="L167" s="40">
        <v>2.8023881999999999E-12</v>
      </c>
      <c r="M167" s="20">
        <v>7.8071279999999999E-14</v>
      </c>
      <c r="N167" s="31">
        <v>2.0966305E-12</v>
      </c>
      <c r="O167" s="45">
        <f t="shared" si="6"/>
        <v>7.0043511742999982E-11</v>
      </c>
      <c r="Q167" s="6" t="s">
        <v>56</v>
      </c>
      <c r="R167" s="29" t="s">
        <v>30</v>
      </c>
      <c r="S167" s="34">
        <v>3.3894978000000003E-11</v>
      </c>
      <c r="T167" s="31">
        <v>1.044259E-13</v>
      </c>
      <c r="U167" s="30">
        <v>8.4071645000000005E-13</v>
      </c>
      <c r="V167" s="47">
        <f t="shared" si="7"/>
        <v>1.2610747E-11</v>
      </c>
      <c r="W167" s="34">
        <v>6.8433639E-14</v>
      </c>
      <c r="X167" s="30">
        <v>2.6351674000000001E-14</v>
      </c>
      <c r="Y167" s="30">
        <v>1.6428857000000001E-11</v>
      </c>
      <c r="Z167" s="31">
        <v>1.0919120999999999E-12</v>
      </c>
      <c r="AA167" s="40">
        <v>2.8023881999999999E-11</v>
      </c>
      <c r="AB167" s="20">
        <v>7.8071279999999999E-14</v>
      </c>
      <c r="AC167" s="31">
        <v>2.0966305E-12</v>
      </c>
      <c r="AD167" s="45">
        <f t="shared" si="8"/>
        <v>9.5265005542999989E-11</v>
      </c>
    </row>
    <row r="168" spans="2:30" x14ac:dyDescent="0.35">
      <c r="B168" s="6" t="s">
        <v>57</v>
      </c>
      <c r="C168" s="29" t="s">
        <v>30</v>
      </c>
      <c r="D168" s="13">
        <v>0</v>
      </c>
      <c r="E168" s="15">
        <v>0</v>
      </c>
      <c r="F168" s="30">
        <v>7.2896055000000003E-21</v>
      </c>
      <c r="G168" s="47">
        <v>1.0934408E-19</v>
      </c>
      <c r="H168" s="34">
        <v>2.1897312999999998E-22</v>
      </c>
      <c r="I168" s="30">
        <v>8.353627E-23</v>
      </c>
      <c r="J168" s="30">
        <v>5.3653618999999998E-20</v>
      </c>
      <c r="K168" s="31">
        <v>2.5274826000000001E-20</v>
      </c>
      <c r="L168" s="40">
        <v>2.4298685000000001E-20</v>
      </c>
      <c r="M168" s="20">
        <v>4.3777858999999997E-22</v>
      </c>
      <c r="N168" s="15">
        <v>0</v>
      </c>
      <c r="O168" s="45">
        <f t="shared" si="6"/>
        <v>2.2060110348999997E-19</v>
      </c>
      <c r="Q168" s="6" t="s">
        <v>57</v>
      </c>
      <c r="R168" s="29" t="s">
        <v>30</v>
      </c>
      <c r="S168" s="13">
        <v>0</v>
      </c>
      <c r="T168" s="15">
        <v>0</v>
      </c>
      <c r="U168" s="30">
        <v>7.2896055000000003E-21</v>
      </c>
      <c r="V168" s="47">
        <f t="shared" si="7"/>
        <v>1.0934408E-19</v>
      </c>
      <c r="W168" s="34">
        <v>2.1897312999999998E-22</v>
      </c>
      <c r="X168" s="30">
        <v>8.353627E-23</v>
      </c>
      <c r="Y168" s="30">
        <v>5.3653618999999998E-20</v>
      </c>
      <c r="Z168" s="31">
        <v>2.5274826000000001E-20</v>
      </c>
      <c r="AA168" s="40">
        <v>2.4298685000000002E-19</v>
      </c>
      <c r="AB168" s="20">
        <v>4.3777858999999997E-22</v>
      </c>
      <c r="AC168" s="15">
        <v>0</v>
      </c>
      <c r="AD168" s="45">
        <f t="shared" si="8"/>
        <v>4.3928926849000011E-19</v>
      </c>
    </row>
    <row r="169" spans="2:30" x14ac:dyDescent="0.35">
      <c r="B169" s="6" t="s">
        <v>58</v>
      </c>
      <c r="C169" s="29" t="s">
        <v>30</v>
      </c>
      <c r="D169" s="34">
        <v>3.2642821000000003E-11</v>
      </c>
      <c r="E169" s="31">
        <v>1.0882726E-13</v>
      </c>
      <c r="F169" s="30">
        <v>5.8736865999999996E-13</v>
      </c>
      <c r="G169" s="47">
        <v>8.8105300000000004E-12</v>
      </c>
      <c r="H169" s="34">
        <v>1.8980658000000001E-13</v>
      </c>
      <c r="I169" s="30">
        <v>7.7058489000000003E-14</v>
      </c>
      <c r="J169" s="30">
        <v>3.0406456999999999E-12</v>
      </c>
      <c r="K169" s="31">
        <v>1.6911016E-12</v>
      </c>
      <c r="L169" s="40">
        <v>1.9578955000000002E-12</v>
      </c>
      <c r="M169" s="20">
        <v>1.5280284999999999E-13</v>
      </c>
      <c r="N169" s="31">
        <v>1.6209157000000001E-12</v>
      </c>
      <c r="O169" s="45">
        <f t="shared" si="6"/>
        <v>5.0879773339000007E-11</v>
      </c>
      <c r="Q169" s="6" t="s">
        <v>58</v>
      </c>
      <c r="R169" s="29" t="s">
        <v>30</v>
      </c>
      <c r="S169" s="34">
        <v>3.2642821000000003E-11</v>
      </c>
      <c r="T169" s="31">
        <v>1.0882726E-13</v>
      </c>
      <c r="U169" s="30">
        <v>5.8736865999999996E-13</v>
      </c>
      <c r="V169" s="47">
        <f t="shared" si="7"/>
        <v>8.8105300000000004E-12</v>
      </c>
      <c r="W169" s="34">
        <v>1.8980658000000001E-13</v>
      </c>
      <c r="X169" s="30">
        <v>7.7058489000000003E-14</v>
      </c>
      <c r="Y169" s="30">
        <v>3.0406456999999999E-12</v>
      </c>
      <c r="Z169" s="31">
        <v>1.6911016E-12</v>
      </c>
      <c r="AA169" s="40">
        <v>1.9578955E-11</v>
      </c>
      <c r="AB169" s="20">
        <v>1.5280284999999999E-13</v>
      </c>
      <c r="AC169" s="31">
        <v>1.6209157000000001E-12</v>
      </c>
      <c r="AD169" s="45">
        <f t="shared" si="8"/>
        <v>6.8500832839000001E-11</v>
      </c>
    </row>
    <row r="170" spans="2:30" x14ac:dyDescent="0.35">
      <c r="B170" s="6" t="s">
        <v>59</v>
      </c>
      <c r="C170" s="29" t="s">
        <v>41</v>
      </c>
      <c r="D170" s="13">
        <v>4.1349512999999997E-2</v>
      </c>
      <c r="E170" s="31">
        <v>9.8862288000000004E-5</v>
      </c>
      <c r="F170" s="14">
        <v>3.2572878E-3</v>
      </c>
      <c r="G170" s="47">
        <v>4.8859316999999999E-2</v>
      </c>
      <c r="H170" s="34">
        <v>1.4698567999999999E-5</v>
      </c>
      <c r="I170" s="30">
        <v>8.9659082000000001E-6</v>
      </c>
      <c r="J170" s="14">
        <v>8.5990932999999992E-3</v>
      </c>
      <c r="K170" s="15">
        <v>2.2291953999999999E-3</v>
      </c>
      <c r="L170" s="39">
        <v>1.0857626E-2</v>
      </c>
      <c r="M170" s="20">
        <v>3.2909893000000002E-5</v>
      </c>
      <c r="N170" s="15">
        <v>4.2652682999999998E-4</v>
      </c>
      <c r="O170" s="45">
        <f t="shared" si="6"/>
        <v>0.11573399598719998</v>
      </c>
      <c r="Q170" s="6" t="s">
        <v>59</v>
      </c>
      <c r="R170" s="29" t="s">
        <v>41</v>
      </c>
      <c r="S170" s="13">
        <v>4.1349512999999997E-2</v>
      </c>
      <c r="T170" s="31">
        <v>9.8862288000000004E-5</v>
      </c>
      <c r="U170" s="14">
        <v>3.2572878E-3</v>
      </c>
      <c r="V170" s="47">
        <f t="shared" si="7"/>
        <v>4.8859316999999999E-2</v>
      </c>
      <c r="W170" s="34">
        <v>1.4698567999999999E-5</v>
      </c>
      <c r="X170" s="30">
        <v>8.9659082000000001E-6</v>
      </c>
      <c r="Y170" s="14">
        <v>8.5990932999999992E-3</v>
      </c>
      <c r="Z170" s="15">
        <v>2.2291953999999999E-3</v>
      </c>
      <c r="AA170" s="39">
        <v>0.10857625999999999</v>
      </c>
      <c r="AB170" s="20">
        <v>3.2909893000000002E-5</v>
      </c>
      <c r="AC170" s="15">
        <v>4.2652682999999998E-4</v>
      </c>
      <c r="AD170" s="45">
        <f t="shared" si="8"/>
        <v>0.21345262998719997</v>
      </c>
    </row>
    <row r="171" spans="2:30" x14ac:dyDescent="0.35">
      <c r="B171" s="6" t="s">
        <v>60</v>
      </c>
      <c r="C171" s="29" t="s">
        <v>41</v>
      </c>
      <c r="D171" s="13">
        <v>0.26738369000000001</v>
      </c>
      <c r="E171" s="15">
        <v>3.6119055000000001E-3</v>
      </c>
      <c r="F171" s="14">
        <v>1.1460698E-2</v>
      </c>
      <c r="G171" s="47">
        <v>0.17191047000000001</v>
      </c>
      <c r="H171" s="13">
        <v>1.1231036E-4</v>
      </c>
      <c r="I171" s="30">
        <v>8.2115978000000004E-5</v>
      </c>
      <c r="J171" s="14">
        <v>2.0022465E-2</v>
      </c>
      <c r="K171" s="15">
        <v>1.3035563E-2</v>
      </c>
      <c r="L171" s="39">
        <v>3.8202327000000001E-2</v>
      </c>
      <c r="M171" s="20">
        <v>1.707065E-4</v>
      </c>
      <c r="N171" s="15">
        <v>0.13538042</v>
      </c>
      <c r="O171" s="45">
        <f t="shared" si="6"/>
        <v>0.66137267133799993</v>
      </c>
      <c r="Q171" s="6" t="s">
        <v>60</v>
      </c>
      <c r="R171" s="29" t="s">
        <v>41</v>
      </c>
      <c r="S171" s="13">
        <v>0.26738369000000001</v>
      </c>
      <c r="T171" s="15">
        <v>3.6119055000000001E-3</v>
      </c>
      <c r="U171" s="14">
        <v>1.1460698E-2</v>
      </c>
      <c r="V171" s="47">
        <f t="shared" si="7"/>
        <v>0.17191047000000001</v>
      </c>
      <c r="W171" s="13">
        <v>1.1231036E-4</v>
      </c>
      <c r="X171" s="30">
        <v>8.2115978000000004E-5</v>
      </c>
      <c r="Y171" s="14">
        <v>2.0022465E-2</v>
      </c>
      <c r="Z171" s="15">
        <v>1.3035563E-2</v>
      </c>
      <c r="AA171" s="39">
        <v>0.38202327000000003</v>
      </c>
      <c r="AB171" s="20">
        <v>1.707065E-4</v>
      </c>
      <c r="AC171" s="15">
        <v>0.13538042</v>
      </c>
      <c r="AD171" s="45">
        <f t="shared" si="8"/>
        <v>1.005193614338</v>
      </c>
    </row>
    <row r="172" spans="2:30" x14ac:dyDescent="0.35">
      <c r="B172" s="7" t="s">
        <v>61</v>
      </c>
      <c r="C172" s="12" t="s">
        <v>41</v>
      </c>
      <c r="D172" s="35">
        <v>4.3009535000000003</v>
      </c>
      <c r="E172" s="32">
        <v>9.1661804999999992E-3</v>
      </c>
      <c r="F172" s="11">
        <v>2.9614290000000001E-2</v>
      </c>
      <c r="G172" s="48">
        <v>0.44421434999999998</v>
      </c>
      <c r="H172" s="35">
        <v>1.3274517999999999E-3</v>
      </c>
      <c r="I172" s="11">
        <v>9.6241179999999999E-4</v>
      </c>
      <c r="J172" s="11">
        <v>2.7723426</v>
      </c>
      <c r="K172" s="32">
        <v>0.19903522000000001</v>
      </c>
      <c r="L172" s="41">
        <v>9.8714301000000004E-2</v>
      </c>
      <c r="M172" s="20">
        <v>1.7107527999999999E-3</v>
      </c>
      <c r="N172" s="32">
        <v>3.2308874000000001E-2</v>
      </c>
      <c r="O172" s="45">
        <f t="shared" si="6"/>
        <v>7.8903499319000003</v>
      </c>
      <c r="Q172" s="7" t="s">
        <v>61</v>
      </c>
      <c r="R172" s="12" t="s">
        <v>41</v>
      </c>
      <c r="S172" s="35">
        <v>4.3009535000000003</v>
      </c>
      <c r="T172" s="32">
        <v>9.1661804999999992E-3</v>
      </c>
      <c r="U172" s="11">
        <v>2.9614290000000001E-2</v>
      </c>
      <c r="V172" s="47">
        <f t="shared" si="7"/>
        <v>0.44421434999999998</v>
      </c>
      <c r="W172" s="35">
        <v>1.3274517999999999E-3</v>
      </c>
      <c r="X172" s="11">
        <v>9.6241179999999999E-4</v>
      </c>
      <c r="Y172" s="11">
        <v>2.7723426</v>
      </c>
      <c r="Z172" s="32">
        <v>0.19903522000000001</v>
      </c>
      <c r="AA172" s="41">
        <v>0.98714301000000004</v>
      </c>
      <c r="AB172" s="20">
        <v>1.7107527999999999E-3</v>
      </c>
      <c r="AC172" s="32">
        <v>3.2308874000000001E-2</v>
      </c>
      <c r="AD172" s="45">
        <f t="shared" si="8"/>
        <v>8.7787786408999988</v>
      </c>
    </row>
    <row r="176" spans="2:30" x14ac:dyDescent="0.35">
      <c r="B176" t="s">
        <v>2</v>
      </c>
      <c r="C176" t="s">
        <v>62</v>
      </c>
      <c r="L176"/>
      <c r="M176"/>
      <c r="Q176" t="s">
        <v>2</v>
      </c>
      <c r="R176" t="s">
        <v>62</v>
      </c>
      <c r="S176" s="10"/>
      <c r="T176" s="10"/>
      <c r="U176" s="10"/>
      <c r="V176" s="10"/>
      <c r="W176" s="10"/>
      <c r="X176" s="10"/>
      <c r="Y176" s="10"/>
      <c r="Z176" s="10"/>
      <c r="AC176" s="10"/>
      <c r="AD176" s="10"/>
    </row>
    <row r="177" spans="2:30" x14ac:dyDescent="0.35">
      <c r="B177" t="s">
        <v>3</v>
      </c>
      <c r="C177" t="s">
        <v>4</v>
      </c>
      <c r="J177" s="17" t="s">
        <v>75</v>
      </c>
      <c r="L177"/>
      <c r="M177"/>
      <c r="Q177" t="s">
        <v>3</v>
      </c>
      <c r="R177" t="s">
        <v>4</v>
      </c>
      <c r="S177" s="10"/>
      <c r="T177" s="10"/>
      <c r="U177" s="10"/>
      <c r="V177" s="10"/>
      <c r="W177" s="10"/>
      <c r="X177" s="10"/>
      <c r="Y177" s="17" t="s">
        <v>75</v>
      </c>
      <c r="Z177" s="10"/>
      <c r="AC177" s="10"/>
      <c r="AD177" s="10"/>
    </row>
    <row r="178" spans="2:30" x14ac:dyDescent="0.35">
      <c r="B178" t="s">
        <v>63</v>
      </c>
      <c r="C178" t="s">
        <v>77</v>
      </c>
      <c r="I178" s="16" t="s">
        <v>76</v>
      </c>
      <c r="J178" s="18" t="s">
        <v>0</v>
      </c>
      <c r="L178"/>
      <c r="M178"/>
      <c r="Q178" t="s">
        <v>63</v>
      </c>
      <c r="R178" t="s">
        <v>77</v>
      </c>
      <c r="S178" s="10"/>
      <c r="T178" s="10"/>
      <c r="U178" s="10"/>
      <c r="V178" s="10"/>
      <c r="W178" s="10"/>
      <c r="X178" s="16" t="s">
        <v>76</v>
      </c>
      <c r="Y178" s="18" t="s">
        <v>0</v>
      </c>
      <c r="Z178" s="10"/>
      <c r="AC178" s="10"/>
      <c r="AD178" s="10"/>
    </row>
    <row r="179" spans="2:30" x14ac:dyDescent="0.35">
      <c r="B179" t="s">
        <v>5</v>
      </c>
      <c r="C179" t="s">
        <v>6</v>
      </c>
      <c r="I179" s="16" t="s">
        <v>89</v>
      </c>
      <c r="J179" s="21">
        <v>60</v>
      </c>
      <c r="L179"/>
      <c r="M179"/>
      <c r="Q179" t="s">
        <v>5</v>
      </c>
      <c r="R179" t="s">
        <v>6</v>
      </c>
      <c r="S179" s="10"/>
      <c r="T179" s="10"/>
      <c r="U179" s="10"/>
      <c r="V179" s="10"/>
      <c r="W179" s="10"/>
      <c r="X179" s="16" t="s">
        <v>89</v>
      </c>
      <c r="Y179" s="21">
        <v>60</v>
      </c>
      <c r="Z179" s="10"/>
      <c r="AC179" s="10"/>
      <c r="AD179" s="10"/>
    </row>
    <row r="180" spans="2:30" x14ac:dyDescent="0.35">
      <c r="B180" t="s">
        <v>7</v>
      </c>
      <c r="C180" t="s">
        <v>8</v>
      </c>
      <c r="I180" s="16" t="s">
        <v>90</v>
      </c>
      <c r="J180" s="49">
        <v>400</v>
      </c>
      <c r="L180"/>
      <c r="M180"/>
      <c r="Q180" t="s">
        <v>7</v>
      </c>
      <c r="R180" t="s">
        <v>8</v>
      </c>
      <c r="S180" s="10"/>
      <c r="T180" s="10"/>
      <c r="U180" s="10"/>
      <c r="V180" s="10"/>
      <c r="W180" s="10"/>
      <c r="X180" s="16" t="s">
        <v>90</v>
      </c>
      <c r="Y180" s="49">
        <v>400</v>
      </c>
      <c r="Z180" s="10"/>
      <c r="AC180" s="10"/>
      <c r="AD180" s="10"/>
    </row>
    <row r="181" spans="2:30" x14ac:dyDescent="0.35">
      <c r="B181" t="s">
        <v>9</v>
      </c>
      <c r="C181" t="s">
        <v>10</v>
      </c>
      <c r="I181" s="16"/>
      <c r="J181" s="22" t="s">
        <v>74</v>
      </c>
      <c r="L181"/>
      <c r="M181"/>
      <c r="Q181" t="s">
        <v>9</v>
      </c>
      <c r="R181" t="s">
        <v>10</v>
      </c>
      <c r="S181" s="10"/>
      <c r="T181" s="10"/>
      <c r="U181" s="10"/>
      <c r="V181" s="10"/>
      <c r="W181" s="10"/>
      <c r="X181" s="16"/>
      <c r="Y181" s="22" t="s">
        <v>74</v>
      </c>
      <c r="Z181" s="10"/>
      <c r="AC181" s="10"/>
      <c r="AD181" s="10"/>
    </row>
    <row r="182" spans="2:30" x14ac:dyDescent="0.35">
      <c r="B182" t="s">
        <v>11</v>
      </c>
      <c r="C182" t="s">
        <v>12</v>
      </c>
      <c r="I182" s="16"/>
      <c r="J182" s="23" t="s">
        <v>74</v>
      </c>
      <c r="L182"/>
      <c r="M182"/>
      <c r="Q182" t="s">
        <v>11</v>
      </c>
      <c r="R182" t="s">
        <v>12</v>
      </c>
      <c r="S182" s="10"/>
      <c r="T182" s="10"/>
      <c r="U182" s="10"/>
      <c r="V182" s="10"/>
      <c r="W182" s="10"/>
      <c r="X182" s="16"/>
      <c r="Y182" s="23" t="s">
        <v>74</v>
      </c>
      <c r="Z182" s="10"/>
      <c r="AC182" s="10"/>
      <c r="AD182" s="10"/>
    </row>
    <row r="183" spans="2:30" x14ac:dyDescent="0.35">
      <c r="B183" t="s">
        <v>13</v>
      </c>
      <c r="C183" t="s">
        <v>12</v>
      </c>
      <c r="I183" s="16" t="s">
        <v>91</v>
      </c>
      <c r="J183" s="36">
        <v>50</v>
      </c>
      <c r="L183"/>
      <c r="M183"/>
      <c r="Q183" t="s">
        <v>13</v>
      </c>
      <c r="R183" t="s">
        <v>12</v>
      </c>
      <c r="S183" s="10"/>
      <c r="T183" s="10"/>
      <c r="U183" s="10"/>
      <c r="V183" s="10"/>
      <c r="W183" s="10"/>
      <c r="X183" s="16" t="s">
        <v>91</v>
      </c>
      <c r="Y183" s="36">
        <v>500</v>
      </c>
      <c r="Z183" s="10"/>
      <c r="AC183" s="10"/>
      <c r="AD183" s="10"/>
    </row>
    <row r="184" spans="2:30" x14ac:dyDescent="0.35">
      <c r="B184" t="s">
        <v>14</v>
      </c>
      <c r="C184" t="s">
        <v>15</v>
      </c>
      <c r="J184" s="24" t="s">
        <v>74</v>
      </c>
      <c r="L184"/>
      <c r="M184"/>
      <c r="Q184" t="s">
        <v>14</v>
      </c>
      <c r="R184" t="s">
        <v>15</v>
      </c>
      <c r="S184" s="10"/>
      <c r="T184" s="10"/>
      <c r="U184" s="10"/>
      <c r="V184" s="10"/>
      <c r="W184" s="10"/>
      <c r="X184" s="10"/>
      <c r="Y184" s="24" t="s">
        <v>74</v>
      </c>
      <c r="Z184" s="10"/>
      <c r="AC184" s="10"/>
      <c r="AD184" s="10"/>
    </row>
    <row r="185" spans="2:30" x14ac:dyDescent="0.35">
      <c r="B185" t="s">
        <v>16</v>
      </c>
      <c r="C185" t="s">
        <v>17</v>
      </c>
      <c r="L185"/>
      <c r="M185"/>
      <c r="Q185" t="s">
        <v>16</v>
      </c>
      <c r="R185" t="s">
        <v>17</v>
      </c>
      <c r="S185" s="10"/>
      <c r="T185" s="10"/>
      <c r="U185" s="10"/>
      <c r="V185" s="10"/>
      <c r="W185" s="10"/>
      <c r="X185" s="10"/>
      <c r="Y185" s="10"/>
      <c r="Z185" s="10"/>
      <c r="AC185" s="10"/>
      <c r="AD185" s="10"/>
    </row>
    <row r="186" spans="2:30" ht="21" x14ac:dyDescent="0.35">
      <c r="B186" s="175" t="s">
        <v>78</v>
      </c>
      <c r="C186" s="176"/>
      <c r="D186" s="172" t="s">
        <v>86</v>
      </c>
      <c r="E186" s="172"/>
      <c r="F186" s="173" t="s">
        <v>72</v>
      </c>
      <c r="G186" s="174"/>
      <c r="H186" s="172" t="s">
        <v>88</v>
      </c>
      <c r="I186" s="172"/>
      <c r="J186" s="172"/>
      <c r="K186" s="172"/>
      <c r="L186" s="37" t="s">
        <v>85</v>
      </c>
      <c r="M186" s="172" t="s">
        <v>84</v>
      </c>
      <c r="N186" s="172"/>
      <c r="O186" s="43" t="s">
        <v>71</v>
      </c>
      <c r="Q186" s="175" t="s">
        <v>78</v>
      </c>
      <c r="R186" s="176"/>
      <c r="S186" s="172" t="s">
        <v>86</v>
      </c>
      <c r="T186" s="172"/>
      <c r="U186" s="173" t="s">
        <v>72</v>
      </c>
      <c r="V186" s="174"/>
      <c r="W186" s="172" t="s">
        <v>88</v>
      </c>
      <c r="X186" s="172"/>
      <c r="Y186" s="172"/>
      <c r="Z186" s="172"/>
      <c r="AA186" s="37" t="s">
        <v>85</v>
      </c>
      <c r="AB186" s="172" t="s">
        <v>84</v>
      </c>
      <c r="AC186" s="172"/>
      <c r="AD186" s="43" t="s">
        <v>71</v>
      </c>
    </row>
    <row r="187" spans="2:30" ht="87" x14ac:dyDescent="0.35">
      <c r="B187" s="25" t="s">
        <v>15</v>
      </c>
      <c r="C187" s="26" t="s">
        <v>18</v>
      </c>
      <c r="D187" s="33" t="s">
        <v>65</v>
      </c>
      <c r="E187" s="28" t="s">
        <v>79</v>
      </c>
      <c r="F187" s="27" t="s">
        <v>80</v>
      </c>
      <c r="G187" s="46" t="s">
        <v>87</v>
      </c>
      <c r="H187" s="33" t="s">
        <v>67</v>
      </c>
      <c r="I187" s="27" t="s">
        <v>68</v>
      </c>
      <c r="J187" s="27" t="s">
        <v>69</v>
      </c>
      <c r="K187" s="28" t="s">
        <v>70</v>
      </c>
      <c r="L187" s="38" t="s">
        <v>81</v>
      </c>
      <c r="M187" s="33" t="s">
        <v>82</v>
      </c>
      <c r="N187" s="28" t="s">
        <v>83</v>
      </c>
      <c r="O187" s="44" t="s">
        <v>64</v>
      </c>
      <c r="Q187" s="25" t="s">
        <v>15</v>
      </c>
      <c r="R187" s="26" t="s">
        <v>18</v>
      </c>
      <c r="S187" s="33" t="s">
        <v>65</v>
      </c>
      <c r="T187" s="28" t="s">
        <v>79</v>
      </c>
      <c r="U187" s="27" t="s">
        <v>80</v>
      </c>
      <c r="V187" s="46" t="s">
        <v>87</v>
      </c>
      <c r="W187" s="33" t="s">
        <v>67</v>
      </c>
      <c r="X187" s="27" t="s">
        <v>68</v>
      </c>
      <c r="Y187" s="27" t="s">
        <v>69</v>
      </c>
      <c r="Z187" s="28" t="s">
        <v>70</v>
      </c>
      <c r="AA187" s="38" t="s">
        <v>81</v>
      </c>
      <c r="AB187" s="33" t="s">
        <v>82</v>
      </c>
      <c r="AC187" s="28" t="s">
        <v>83</v>
      </c>
      <c r="AD187" s="44" t="s">
        <v>64</v>
      </c>
    </row>
    <row r="188" spans="2:30" x14ac:dyDescent="0.35">
      <c r="B188" s="6" t="s">
        <v>19</v>
      </c>
      <c r="C188" s="29" t="s">
        <v>20</v>
      </c>
      <c r="D188" s="13">
        <v>0.33398129999999998</v>
      </c>
      <c r="E188" s="15">
        <v>3.3340605E-3</v>
      </c>
      <c r="F188" s="14">
        <v>3.5740170000000001E-3</v>
      </c>
      <c r="G188" s="47">
        <v>7.1480340000000003E-2</v>
      </c>
      <c r="H188" s="34">
        <v>4.2595305999999998E-5</v>
      </c>
      <c r="I188" s="30">
        <v>1.6024660999999999E-5</v>
      </c>
      <c r="J188" s="14">
        <v>1.0120832E-2</v>
      </c>
      <c r="K188" s="15">
        <v>1.3793788E-2</v>
      </c>
      <c r="L188" s="39">
        <v>1.1913389999999999E-2</v>
      </c>
      <c r="M188" s="51">
        <v>1.010311E-4</v>
      </c>
      <c r="N188" s="15">
        <v>4.2770213000000001E-2</v>
      </c>
      <c r="O188" s="45">
        <f>SUM(D188:N188)</f>
        <v>0.49112759156699992</v>
      </c>
      <c r="Q188" s="6" t="s">
        <v>19</v>
      </c>
      <c r="R188" s="29" t="s">
        <v>20</v>
      </c>
      <c r="S188" s="13">
        <v>0.33398129999999998</v>
      </c>
      <c r="T188" s="15">
        <v>3.3340605E-3</v>
      </c>
      <c r="U188" s="14">
        <v>3.5740170000000001E-3</v>
      </c>
      <c r="V188" s="47">
        <f>G188</f>
        <v>7.1480340000000003E-2</v>
      </c>
      <c r="W188" s="34">
        <v>4.2595305999999998E-5</v>
      </c>
      <c r="X188" s="30">
        <v>1.6024660999999999E-5</v>
      </c>
      <c r="Y188" s="14">
        <v>1.0120832E-2</v>
      </c>
      <c r="Z188" s="15">
        <v>1.3793788E-2</v>
      </c>
      <c r="AA188" s="39">
        <v>0.1191339</v>
      </c>
      <c r="AB188" s="51">
        <v>1.010311E-4</v>
      </c>
      <c r="AC188" s="15">
        <v>4.2770213000000001E-2</v>
      </c>
      <c r="AD188" s="45">
        <f>SUM(S188:AC188)</f>
        <v>0.59834810156700002</v>
      </c>
    </row>
    <row r="189" spans="2:30" x14ac:dyDescent="0.35">
      <c r="B189" s="6" t="s">
        <v>21</v>
      </c>
      <c r="C189" s="29" t="s">
        <v>22</v>
      </c>
      <c r="D189" s="34">
        <v>1.1359739E-8</v>
      </c>
      <c r="E189" s="31">
        <v>3.9635328000000001E-10</v>
      </c>
      <c r="F189" s="30">
        <v>8.2061525999999998E-10</v>
      </c>
      <c r="G189" s="47">
        <v>1.6412305E-8</v>
      </c>
      <c r="H189" s="34">
        <v>2.4092251999999999E-12</v>
      </c>
      <c r="I189" s="30">
        <v>1.0375887999999999E-12</v>
      </c>
      <c r="J189" s="30">
        <v>5.3401182999999998E-10</v>
      </c>
      <c r="K189" s="31">
        <v>1.9101880999999998E-9</v>
      </c>
      <c r="L189" s="40">
        <v>2.7353841999999998E-9</v>
      </c>
      <c r="M189" s="20">
        <v>9.0552688999999998E-12</v>
      </c>
      <c r="N189" s="31">
        <v>3.7559526E-10</v>
      </c>
      <c r="O189" s="45">
        <f t="shared" ref="O189:O215" si="9">SUM(D189:N189)</f>
        <v>3.4556694012899999E-8</v>
      </c>
      <c r="Q189" s="6" t="s">
        <v>21</v>
      </c>
      <c r="R189" s="29" t="s">
        <v>22</v>
      </c>
      <c r="S189" s="34">
        <v>1.1359739E-8</v>
      </c>
      <c r="T189" s="31">
        <v>3.9635328000000001E-10</v>
      </c>
      <c r="U189" s="30">
        <v>8.2061525999999998E-10</v>
      </c>
      <c r="V189" s="47">
        <f t="shared" ref="V189:V215" si="10">G189</f>
        <v>1.6412305E-8</v>
      </c>
      <c r="W189" s="34">
        <v>2.4092251999999999E-12</v>
      </c>
      <c r="X189" s="30">
        <v>1.0375887999999999E-12</v>
      </c>
      <c r="Y189" s="30">
        <v>5.3401182999999998E-10</v>
      </c>
      <c r="Z189" s="31">
        <v>1.9101880999999998E-9</v>
      </c>
      <c r="AA189" s="40">
        <v>2.7353842000000001E-8</v>
      </c>
      <c r="AB189" s="20">
        <v>9.0552688999999998E-12</v>
      </c>
      <c r="AC189" s="31">
        <v>3.7559526E-10</v>
      </c>
      <c r="AD189" s="45">
        <f t="shared" ref="AD189:AD215" si="11">SUM(S189:AC189)</f>
        <v>5.9175151812899998E-8</v>
      </c>
    </row>
    <row r="190" spans="2:30" x14ac:dyDescent="0.35">
      <c r="B190" s="6" t="s">
        <v>23</v>
      </c>
      <c r="C190" s="29" t="s">
        <v>24</v>
      </c>
      <c r="D190" s="13">
        <v>6.9822050999999996E-3</v>
      </c>
      <c r="E190" s="15">
        <v>6.2649907000000003E-4</v>
      </c>
      <c r="F190" s="14">
        <v>2.8462423999999999E-4</v>
      </c>
      <c r="G190" s="47">
        <v>5.6924847000000001E-3</v>
      </c>
      <c r="H190" s="34">
        <v>2.4309652000000001E-6</v>
      </c>
      <c r="I190" s="30">
        <v>1.0992607E-6</v>
      </c>
      <c r="J190" s="14">
        <v>6.1394073999999996E-4</v>
      </c>
      <c r="K190" s="15">
        <v>1.5694012000000001E-3</v>
      </c>
      <c r="L190" s="39">
        <v>9.4874745000000005E-4</v>
      </c>
      <c r="M190" s="20">
        <v>3.3806334999999998E-5</v>
      </c>
      <c r="N190" s="15">
        <v>1.6987910000000001E-3</v>
      </c>
      <c r="O190" s="45">
        <f t="shared" si="9"/>
        <v>1.84540300609E-2</v>
      </c>
      <c r="Q190" s="6" t="s">
        <v>23</v>
      </c>
      <c r="R190" s="29" t="s">
        <v>24</v>
      </c>
      <c r="S190" s="13">
        <v>6.9822050999999996E-3</v>
      </c>
      <c r="T190" s="15">
        <v>6.2649907000000003E-4</v>
      </c>
      <c r="U190" s="14">
        <v>2.8462423999999999E-4</v>
      </c>
      <c r="V190" s="47">
        <f t="shared" si="10"/>
        <v>5.6924847000000001E-3</v>
      </c>
      <c r="W190" s="34">
        <v>2.4309652000000001E-6</v>
      </c>
      <c r="X190" s="30">
        <v>1.0992607E-6</v>
      </c>
      <c r="Y190" s="14">
        <v>6.1394073999999996E-4</v>
      </c>
      <c r="Z190" s="15">
        <v>1.5694012000000001E-3</v>
      </c>
      <c r="AA190" s="39">
        <v>9.4874745000000007E-3</v>
      </c>
      <c r="AB190" s="20">
        <v>3.3806334999999998E-5</v>
      </c>
      <c r="AC190" s="15">
        <v>1.6987910000000001E-3</v>
      </c>
      <c r="AD190" s="45">
        <f t="shared" si="11"/>
        <v>2.6992757110900004E-2</v>
      </c>
    </row>
    <row r="191" spans="2:30" x14ac:dyDescent="0.35">
      <c r="B191" s="6" t="s">
        <v>25</v>
      </c>
      <c r="C191" s="29" t="s">
        <v>26</v>
      </c>
      <c r="D191" s="13">
        <v>7.9700715000000002E-4</v>
      </c>
      <c r="E191" s="31">
        <v>2.354279E-5</v>
      </c>
      <c r="F191" s="30">
        <v>2.2766777000000001E-5</v>
      </c>
      <c r="G191" s="47">
        <v>4.5533554999999999E-4</v>
      </c>
      <c r="H191" s="34">
        <v>1.6031480000000001E-7</v>
      </c>
      <c r="I191" s="30">
        <v>7.2081109999999997E-8</v>
      </c>
      <c r="J191" s="30">
        <v>3.8187986999999999E-5</v>
      </c>
      <c r="K191" s="31">
        <v>2.9267931E-5</v>
      </c>
      <c r="L191" s="40">
        <v>7.5889258000000004E-5</v>
      </c>
      <c r="M191" s="51">
        <v>3.1274533999999998E-7</v>
      </c>
      <c r="N191" s="31">
        <v>5.9273868000000001E-5</v>
      </c>
      <c r="O191" s="45">
        <f t="shared" si="9"/>
        <v>1.5018164522500003E-3</v>
      </c>
      <c r="Q191" s="6" t="s">
        <v>25</v>
      </c>
      <c r="R191" s="29" t="s">
        <v>26</v>
      </c>
      <c r="S191" s="13">
        <v>7.9700715000000002E-4</v>
      </c>
      <c r="T191" s="31">
        <v>2.354279E-5</v>
      </c>
      <c r="U191" s="30">
        <v>2.2766777000000001E-5</v>
      </c>
      <c r="V191" s="47">
        <f t="shared" si="10"/>
        <v>4.5533554999999999E-4</v>
      </c>
      <c r="W191" s="34">
        <v>1.6031480000000001E-7</v>
      </c>
      <c r="X191" s="30">
        <v>7.2081109999999997E-8</v>
      </c>
      <c r="Y191" s="30">
        <v>3.8187986999999999E-5</v>
      </c>
      <c r="Z191" s="31">
        <v>2.9267931E-5</v>
      </c>
      <c r="AA191" s="40">
        <v>7.5889258000000001E-4</v>
      </c>
      <c r="AB191" s="51">
        <v>3.1274533999999998E-7</v>
      </c>
      <c r="AC191" s="31">
        <v>5.9273868000000001E-5</v>
      </c>
      <c r="AD191" s="45">
        <f t="shared" si="11"/>
        <v>2.1848197742500002E-3</v>
      </c>
    </row>
    <row r="192" spans="2:30" x14ac:dyDescent="0.35">
      <c r="B192" s="6" t="s">
        <v>27</v>
      </c>
      <c r="C192" s="29" t="s">
        <v>28</v>
      </c>
      <c r="D192" s="34">
        <v>6.9127839000000002E-9</v>
      </c>
      <c r="E192" s="31">
        <v>3.5762368000000001E-10</v>
      </c>
      <c r="F192" s="30">
        <v>3.2324118E-10</v>
      </c>
      <c r="G192" s="47">
        <v>6.4648237000000004E-9</v>
      </c>
      <c r="H192" s="34">
        <v>3.3985428000000002E-12</v>
      </c>
      <c r="I192" s="30">
        <v>1.4235873999999999E-12</v>
      </c>
      <c r="J192" s="30">
        <v>2.4731591999999999E-9</v>
      </c>
      <c r="K192" s="31">
        <v>2.4488918999999998E-10</v>
      </c>
      <c r="L192" s="40">
        <v>1.0774706E-9</v>
      </c>
      <c r="M192" s="20">
        <v>5.1714626000000001E-12</v>
      </c>
      <c r="N192" s="31">
        <v>8.6156633000000004E-10</v>
      </c>
      <c r="O192" s="45">
        <f t="shared" si="9"/>
        <v>1.8725551372800003E-8</v>
      </c>
      <c r="Q192" s="6" t="s">
        <v>27</v>
      </c>
      <c r="R192" s="29" t="s">
        <v>28</v>
      </c>
      <c r="S192" s="34">
        <v>6.9127839000000002E-9</v>
      </c>
      <c r="T192" s="31">
        <v>3.5762368000000001E-10</v>
      </c>
      <c r="U192" s="30">
        <v>3.2324118E-10</v>
      </c>
      <c r="V192" s="47">
        <f t="shared" si="10"/>
        <v>6.4648237000000004E-9</v>
      </c>
      <c r="W192" s="34">
        <v>3.3985428000000002E-12</v>
      </c>
      <c r="X192" s="30">
        <v>1.4235873999999999E-12</v>
      </c>
      <c r="Y192" s="30">
        <v>2.4731591999999999E-9</v>
      </c>
      <c r="Z192" s="31">
        <v>2.4488918999999998E-10</v>
      </c>
      <c r="AA192" s="40">
        <v>1.0774705999999999E-8</v>
      </c>
      <c r="AB192" s="20">
        <v>5.1714626000000001E-12</v>
      </c>
      <c r="AC192" s="31">
        <v>8.6156633000000004E-10</v>
      </c>
      <c r="AD192" s="45">
        <f t="shared" si="11"/>
        <v>2.8422786772800003E-8</v>
      </c>
    </row>
    <row r="193" spans="2:30" x14ac:dyDescent="0.35">
      <c r="B193" s="6" t="s">
        <v>29</v>
      </c>
      <c r="C193" s="29" t="s">
        <v>30</v>
      </c>
      <c r="D193" s="34">
        <v>2.5576923E-9</v>
      </c>
      <c r="E193" s="31">
        <v>1.2252338999999999E-11</v>
      </c>
      <c r="F193" s="30">
        <v>5.2233551999999999E-11</v>
      </c>
      <c r="G193" s="47">
        <v>1.044671E-9</v>
      </c>
      <c r="H193" s="34">
        <v>3.3751856000000002E-12</v>
      </c>
      <c r="I193" s="30">
        <v>1.9401517000000001E-12</v>
      </c>
      <c r="J193" s="30">
        <v>2.0762220000000001E-10</v>
      </c>
      <c r="K193" s="31">
        <v>7.8645494000000004E-11</v>
      </c>
      <c r="L193" s="40">
        <v>1.7411184000000001E-10</v>
      </c>
      <c r="M193" s="20">
        <v>5.8542570999999997E-12</v>
      </c>
      <c r="N193" s="31">
        <v>6.3792065000000003E-11</v>
      </c>
      <c r="O193" s="45">
        <f t="shared" si="9"/>
        <v>4.2021903843999995E-9</v>
      </c>
      <c r="Q193" s="6" t="s">
        <v>29</v>
      </c>
      <c r="R193" s="29" t="s">
        <v>30</v>
      </c>
      <c r="S193" s="34">
        <v>2.5576923E-9</v>
      </c>
      <c r="T193" s="31">
        <v>1.2252338999999999E-11</v>
      </c>
      <c r="U193" s="30">
        <v>5.2233551999999999E-11</v>
      </c>
      <c r="V193" s="47">
        <f t="shared" si="10"/>
        <v>1.044671E-9</v>
      </c>
      <c r="W193" s="34">
        <v>3.3751856000000002E-12</v>
      </c>
      <c r="X193" s="30">
        <v>1.9401517000000001E-12</v>
      </c>
      <c r="Y193" s="30">
        <v>2.0762220000000001E-10</v>
      </c>
      <c r="Z193" s="31">
        <v>7.8645494000000004E-11</v>
      </c>
      <c r="AA193" s="40">
        <v>1.7411184E-9</v>
      </c>
      <c r="AB193" s="20">
        <v>5.8542570999999997E-12</v>
      </c>
      <c r="AC193" s="31">
        <v>6.3792065000000003E-11</v>
      </c>
      <c r="AD193" s="45">
        <f t="shared" si="11"/>
        <v>5.7691969443999998E-9</v>
      </c>
    </row>
    <row r="194" spans="2:30" x14ac:dyDescent="0.35">
      <c r="B194" s="6" t="s">
        <v>31</v>
      </c>
      <c r="C194" s="29" t="s">
        <v>30</v>
      </c>
      <c r="D194" s="34">
        <v>6.6537799E-11</v>
      </c>
      <c r="E194" s="31">
        <v>2.1325315E-13</v>
      </c>
      <c r="F194" s="30">
        <v>1.4280851E-12</v>
      </c>
      <c r="G194" s="47">
        <v>2.8561702E-11</v>
      </c>
      <c r="H194" s="34">
        <v>2.5824021000000002E-13</v>
      </c>
      <c r="I194" s="30">
        <v>1.0341015999999999E-13</v>
      </c>
      <c r="J194" s="30">
        <v>1.9469501999999999E-11</v>
      </c>
      <c r="K194" s="31">
        <v>2.7830138E-12</v>
      </c>
      <c r="L194" s="40">
        <v>4.7602836999999997E-12</v>
      </c>
      <c r="M194" s="20">
        <v>2.3087413000000001E-13</v>
      </c>
      <c r="N194" s="31">
        <v>3.7175461999999999E-12</v>
      </c>
      <c r="O194" s="45">
        <f t="shared" si="9"/>
        <v>1.2806370944999999E-10</v>
      </c>
      <c r="Q194" s="6" t="s">
        <v>31</v>
      </c>
      <c r="R194" s="29" t="s">
        <v>30</v>
      </c>
      <c r="S194" s="34">
        <v>6.6537799E-11</v>
      </c>
      <c r="T194" s="31">
        <v>2.1325315E-13</v>
      </c>
      <c r="U194" s="30">
        <v>1.4280851E-12</v>
      </c>
      <c r="V194" s="47">
        <f t="shared" si="10"/>
        <v>2.8561702E-11</v>
      </c>
      <c r="W194" s="34">
        <v>2.5824021000000002E-13</v>
      </c>
      <c r="X194" s="30">
        <v>1.0341015999999999E-13</v>
      </c>
      <c r="Y194" s="30">
        <v>1.9469501999999999E-11</v>
      </c>
      <c r="Z194" s="31">
        <v>2.7830138E-12</v>
      </c>
      <c r="AA194" s="40">
        <v>4.7602836999999999E-11</v>
      </c>
      <c r="AB194" s="20">
        <v>2.3087413000000001E-13</v>
      </c>
      <c r="AC194" s="31">
        <v>3.7175461999999999E-12</v>
      </c>
      <c r="AD194" s="45">
        <f t="shared" si="11"/>
        <v>1.7090626274999999E-10</v>
      </c>
    </row>
    <row r="195" spans="2:30" x14ac:dyDescent="0.35">
      <c r="B195" s="6" t="s">
        <v>32</v>
      </c>
      <c r="C195" s="29" t="s">
        <v>33</v>
      </c>
      <c r="D195" s="13">
        <v>9.9382337000000005E-4</v>
      </c>
      <c r="E195" s="31">
        <v>3.2003627E-5</v>
      </c>
      <c r="F195" s="30">
        <v>2.0254449000000001E-5</v>
      </c>
      <c r="G195" s="47">
        <v>4.0508899000000001E-4</v>
      </c>
      <c r="H195" s="34">
        <v>1.8797558E-7</v>
      </c>
      <c r="I195" s="30">
        <v>1.2613346999999999E-7</v>
      </c>
      <c r="J195" s="30">
        <v>3.8823384000000001E-5</v>
      </c>
      <c r="K195" s="31">
        <v>6.3975181000000005E-5</v>
      </c>
      <c r="L195" s="40">
        <v>6.7514831000000004E-5</v>
      </c>
      <c r="M195" s="20">
        <v>5.5717658E-7</v>
      </c>
      <c r="N195" s="15">
        <v>1.0722223E-4</v>
      </c>
      <c r="O195" s="45">
        <f t="shared" si="9"/>
        <v>1.7295773476300005E-3</v>
      </c>
      <c r="Q195" s="6" t="s">
        <v>32</v>
      </c>
      <c r="R195" s="29" t="s">
        <v>33</v>
      </c>
      <c r="S195" s="13">
        <v>9.9382337000000005E-4</v>
      </c>
      <c r="T195" s="31">
        <v>3.2003627E-5</v>
      </c>
      <c r="U195" s="30">
        <v>2.0254449000000001E-5</v>
      </c>
      <c r="V195" s="47">
        <f t="shared" si="10"/>
        <v>4.0508899000000001E-4</v>
      </c>
      <c r="W195" s="34">
        <v>1.8797558E-7</v>
      </c>
      <c r="X195" s="30">
        <v>1.2613346999999999E-7</v>
      </c>
      <c r="Y195" s="30">
        <v>3.8823384000000001E-5</v>
      </c>
      <c r="Z195" s="31">
        <v>6.3975181000000005E-5</v>
      </c>
      <c r="AA195" s="40">
        <v>6.7514831000000004E-4</v>
      </c>
      <c r="AB195" s="20">
        <v>5.5717658E-7</v>
      </c>
      <c r="AC195" s="15">
        <v>1.0722223E-4</v>
      </c>
      <c r="AD195" s="45">
        <f t="shared" si="11"/>
        <v>2.3372108266300007E-3</v>
      </c>
    </row>
    <row r="196" spans="2:30" x14ac:dyDescent="0.35">
      <c r="B196" s="6" t="s">
        <v>34</v>
      </c>
      <c r="C196" s="29" t="s">
        <v>35</v>
      </c>
      <c r="D196" s="34">
        <v>4.2067563000000002E-5</v>
      </c>
      <c r="E196" s="31">
        <v>7.4652852999999997E-10</v>
      </c>
      <c r="F196" s="30">
        <v>2.6805973000000001E-7</v>
      </c>
      <c r="G196" s="47">
        <v>5.3611946000000003E-6</v>
      </c>
      <c r="H196" s="34">
        <v>2.3208294E-8</v>
      </c>
      <c r="I196" s="30">
        <v>1.4476225000000001E-8</v>
      </c>
      <c r="J196" s="30">
        <v>2.3646230000000002E-6</v>
      </c>
      <c r="K196" s="31">
        <v>3.5699806000000001E-6</v>
      </c>
      <c r="L196" s="40">
        <v>8.9353244000000004E-7</v>
      </c>
      <c r="M196" s="20">
        <v>7.0614163999999999E-8</v>
      </c>
      <c r="N196" s="31">
        <v>2.0209537000000001E-9</v>
      </c>
      <c r="O196" s="45">
        <f t="shared" si="9"/>
        <v>5.4636019535229998E-5</v>
      </c>
      <c r="Q196" s="6" t="s">
        <v>34</v>
      </c>
      <c r="R196" s="29" t="s">
        <v>35</v>
      </c>
      <c r="S196" s="34">
        <v>4.2067563000000002E-5</v>
      </c>
      <c r="T196" s="31">
        <v>7.4652852999999997E-10</v>
      </c>
      <c r="U196" s="30">
        <v>2.6805973000000001E-7</v>
      </c>
      <c r="V196" s="47">
        <f t="shared" si="10"/>
        <v>5.3611946000000003E-6</v>
      </c>
      <c r="W196" s="34">
        <v>2.3208294E-8</v>
      </c>
      <c r="X196" s="30">
        <v>1.4476225000000001E-8</v>
      </c>
      <c r="Y196" s="30">
        <v>2.3646230000000002E-6</v>
      </c>
      <c r="Z196" s="31">
        <v>3.5699806000000001E-6</v>
      </c>
      <c r="AA196" s="40">
        <v>8.9353243999999994E-6</v>
      </c>
      <c r="AB196" s="20">
        <v>7.0614163999999999E-8</v>
      </c>
      <c r="AC196" s="31">
        <v>2.0209537000000001E-9</v>
      </c>
      <c r="AD196" s="45">
        <f t="shared" si="11"/>
        <v>6.2677811495229991E-5</v>
      </c>
    </row>
    <row r="197" spans="2:30" x14ac:dyDescent="0.35">
      <c r="B197" s="6" t="s">
        <v>36</v>
      </c>
      <c r="C197" s="29" t="s">
        <v>37</v>
      </c>
      <c r="D197" s="13">
        <v>2.8387327999999999E-4</v>
      </c>
      <c r="E197" s="31">
        <v>8.0008942000000001E-6</v>
      </c>
      <c r="F197" s="30">
        <v>7.3076242999999998E-6</v>
      </c>
      <c r="G197" s="47">
        <v>1.4615249E-4</v>
      </c>
      <c r="H197" s="34">
        <v>4.2541116999999998E-8</v>
      </c>
      <c r="I197" s="30">
        <v>1.9611651999999999E-8</v>
      </c>
      <c r="J197" s="30">
        <v>1.7324953999999998E-5</v>
      </c>
      <c r="K197" s="31">
        <v>1.0023938E-5</v>
      </c>
      <c r="L197" s="40">
        <v>2.4358747999999999E-5</v>
      </c>
      <c r="M197" s="20">
        <v>1.0817747E-7</v>
      </c>
      <c r="N197" s="31">
        <v>1.9031412000000002E-5</v>
      </c>
      <c r="O197" s="45">
        <f t="shared" si="9"/>
        <v>5.1624367073900004E-4</v>
      </c>
      <c r="Q197" s="6" t="s">
        <v>36</v>
      </c>
      <c r="R197" s="29" t="s">
        <v>37</v>
      </c>
      <c r="S197" s="13">
        <v>2.8387327999999999E-4</v>
      </c>
      <c r="T197" s="31">
        <v>8.0008942000000001E-6</v>
      </c>
      <c r="U197" s="30">
        <v>7.3076242999999998E-6</v>
      </c>
      <c r="V197" s="47">
        <f t="shared" si="10"/>
        <v>1.4615249E-4</v>
      </c>
      <c r="W197" s="34">
        <v>4.2541116999999998E-8</v>
      </c>
      <c r="X197" s="30">
        <v>1.9611651999999999E-8</v>
      </c>
      <c r="Y197" s="30">
        <v>1.7324953999999998E-5</v>
      </c>
      <c r="Z197" s="31">
        <v>1.0023938E-5</v>
      </c>
      <c r="AA197" s="40">
        <v>2.4358748E-4</v>
      </c>
      <c r="AB197" s="20">
        <v>1.0817747E-7</v>
      </c>
      <c r="AC197" s="31">
        <v>1.9031412000000002E-5</v>
      </c>
      <c r="AD197" s="45">
        <f t="shared" si="11"/>
        <v>7.3547240273899995E-4</v>
      </c>
    </row>
    <row r="198" spans="2:30" x14ac:dyDescent="0.35">
      <c r="B198" s="6" t="s">
        <v>38</v>
      </c>
      <c r="C198" s="29" t="s">
        <v>39</v>
      </c>
      <c r="D198" s="13">
        <v>3.2106400999999999E-3</v>
      </c>
      <c r="E198" s="31">
        <v>8.7537596000000003E-5</v>
      </c>
      <c r="F198" s="30">
        <v>7.9874699E-5</v>
      </c>
      <c r="G198" s="47">
        <v>1.5974940000000001E-3</v>
      </c>
      <c r="H198" s="34">
        <v>4.1634333999999997E-7</v>
      </c>
      <c r="I198" s="30">
        <v>2.0500822000000001E-7</v>
      </c>
      <c r="J198" s="14">
        <v>1.1212992000000001E-4</v>
      </c>
      <c r="K198" s="15">
        <v>1.1033056999999999E-4</v>
      </c>
      <c r="L198" s="39">
        <v>2.6624899999999998E-4</v>
      </c>
      <c r="M198" s="20">
        <v>1.0140598E-6</v>
      </c>
      <c r="N198" s="15">
        <v>2.0919101E-4</v>
      </c>
      <c r="O198" s="45">
        <f t="shared" si="9"/>
        <v>5.6750823063599996E-3</v>
      </c>
      <c r="Q198" s="6" t="s">
        <v>38</v>
      </c>
      <c r="R198" s="29" t="s">
        <v>39</v>
      </c>
      <c r="S198" s="13">
        <v>3.2106400999999999E-3</v>
      </c>
      <c r="T198" s="31">
        <v>8.7537596000000003E-5</v>
      </c>
      <c r="U198" s="30">
        <v>7.9874699E-5</v>
      </c>
      <c r="V198" s="47">
        <f t="shared" si="10"/>
        <v>1.5974940000000001E-3</v>
      </c>
      <c r="W198" s="34">
        <v>4.1634333999999997E-7</v>
      </c>
      <c r="X198" s="30">
        <v>2.0500822000000001E-7</v>
      </c>
      <c r="Y198" s="14">
        <v>1.1212992000000001E-4</v>
      </c>
      <c r="Z198" s="15">
        <v>1.1033056999999999E-4</v>
      </c>
      <c r="AA198" s="39">
        <v>2.66249E-3</v>
      </c>
      <c r="AB198" s="20">
        <v>1.0140598E-6</v>
      </c>
      <c r="AC198" s="15">
        <v>2.0919101E-4</v>
      </c>
      <c r="AD198" s="45">
        <f t="shared" si="11"/>
        <v>8.0713233063600016E-3</v>
      </c>
    </row>
    <row r="199" spans="2:30" x14ac:dyDescent="0.35">
      <c r="B199" s="6" t="s">
        <v>40</v>
      </c>
      <c r="C199" s="29" t="s">
        <v>41</v>
      </c>
      <c r="D199" s="13">
        <v>4.6096867000000001</v>
      </c>
      <c r="E199" s="15">
        <v>1.2876947999999999E-2</v>
      </c>
      <c r="F199" s="14">
        <v>4.4332275999999997E-2</v>
      </c>
      <c r="G199" s="47">
        <v>0.88664551999999996</v>
      </c>
      <c r="H199" s="13">
        <v>1.4544607000000001E-3</v>
      </c>
      <c r="I199" s="14">
        <v>1.0534937E-3</v>
      </c>
      <c r="J199" s="14">
        <v>2.8009640999999998</v>
      </c>
      <c r="K199" s="15">
        <v>0.21429998</v>
      </c>
      <c r="L199" s="39">
        <v>0.14777425</v>
      </c>
      <c r="M199" s="20">
        <v>1.9143692E-3</v>
      </c>
      <c r="N199" s="15">
        <v>0.16811582</v>
      </c>
      <c r="O199" s="45">
        <f t="shared" si="9"/>
        <v>8.8891179175999984</v>
      </c>
      <c r="Q199" s="6" t="s">
        <v>40</v>
      </c>
      <c r="R199" s="29" t="s">
        <v>41</v>
      </c>
      <c r="S199" s="13">
        <v>4.6096867000000001</v>
      </c>
      <c r="T199" s="15">
        <v>1.2876947999999999E-2</v>
      </c>
      <c r="U199" s="14">
        <v>4.4332275999999997E-2</v>
      </c>
      <c r="V199" s="47">
        <f t="shared" si="10"/>
        <v>0.88664551999999996</v>
      </c>
      <c r="W199" s="13">
        <v>1.4544607000000001E-3</v>
      </c>
      <c r="X199" s="14">
        <v>1.0534937E-3</v>
      </c>
      <c r="Y199" s="14">
        <v>2.8009640999999998</v>
      </c>
      <c r="Z199" s="15">
        <v>0.21429998</v>
      </c>
      <c r="AA199" s="39">
        <v>1.4777425</v>
      </c>
      <c r="AB199" s="20">
        <v>1.9143692E-3</v>
      </c>
      <c r="AC199" s="15">
        <v>0.16811582</v>
      </c>
      <c r="AD199" s="45">
        <f t="shared" si="11"/>
        <v>10.219086167599999</v>
      </c>
    </row>
    <row r="200" spans="2:30" x14ac:dyDescent="0.35">
      <c r="B200" s="6" t="s">
        <v>42</v>
      </c>
      <c r="C200" s="29" t="s">
        <v>43</v>
      </c>
      <c r="D200" s="13">
        <v>1.0299571000000001</v>
      </c>
      <c r="E200" s="15">
        <v>0</v>
      </c>
      <c r="F200" s="14">
        <v>6.2854249000000001E-2</v>
      </c>
      <c r="G200" s="47">
        <v>1.257085</v>
      </c>
      <c r="H200" s="13">
        <v>1.1211425000000001E-3</v>
      </c>
      <c r="I200" s="14">
        <v>6.7606936999999999E-4</v>
      </c>
      <c r="J200" s="14">
        <v>1.5399006</v>
      </c>
      <c r="K200" s="15">
        <v>0.34034374000000001</v>
      </c>
      <c r="L200" s="39">
        <v>0.20951416</v>
      </c>
      <c r="M200" s="20">
        <v>1.5842859E-3</v>
      </c>
      <c r="N200" s="15">
        <v>3.2730951999999998E-3</v>
      </c>
      <c r="O200" s="45">
        <f t="shared" si="9"/>
        <v>4.4463094419699996</v>
      </c>
      <c r="Q200" s="6" t="s">
        <v>42</v>
      </c>
      <c r="R200" s="29" t="s">
        <v>43</v>
      </c>
      <c r="S200" s="13">
        <v>1.0299571000000001</v>
      </c>
      <c r="T200" s="15">
        <v>0</v>
      </c>
      <c r="U200" s="14">
        <v>6.2854249000000001E-2</v>
      </c>
      <c r="V200" s="47">
        <f t="shared" si="10"/>
        <v>1.257085</v>
      </c>
      <c r="W200" s="13">
        <v>1.1211425000000001E-3</v>
      </c>
      <c r="X200" s="14">
        <v>6.7606936999999999E-4</v>
      </c>
      <c r="Y200" s="14">
        <v>1.5399006</v>
      </c>
      <c r="Z200" s="15">
        <v>0.34034374000000001</v>
      </c>
      <c r="AA200" s="39">
        <v>2.0951415999999998</v>
      </c>
      <c r="AB200" s="20">
        <v>1.5842859E-3</v>
      </c>
      <c r="AC200" s="15">
        <v>3.2730951999999998E-3</v>
      </c>
      <c r="AD200" s="45">
        <f t="shared" si="11"/>
        <v>6.331936881969999</v>
      </c>
    </row>
    <row r="201" spans="2:30" x14ac:dyDescent="0.35">
      <c r="B201" s="6" t="s">
        <v>44</v>
      </c>
      <c r="C201" s="29" t="s">
        <v>45</v>
      </c>
      <c r="D201" s="13">
        <v>1.5588912999999999E-2</v>
      </c>
      <c r="E201" s="15">
        <v>2.4258257999999999E-4</v>
      </c>
      <c r="F201" s="14">
        <v>1.8097554999999999E-4</v>
      </c>
      <c r="G201" s="47">
        <v>3.6195109000000001E-3</v>
      </c>
      <c r="H201" s="34">
        <v>1.8686441E-5</v>
      </c>
      <c r="I201" s="30">
        <v>7.0633276999999999E-6</v>
      </c>
      <c r="J201" s="14">
        <v>6.8390235000000002E-3</v>
      </c>
      <c r="K201" s="15">
        <v>1.0019879000000001E-2</v>
      </c>
      <c r="L201" s="39">
        <v>6.0325182000000005E-4</v>
      </c>
      <c r="M201" s="20">
        <v>1.2069096E-2</v>
      </c>
      <c r="N201" s="15">
        <v>2.8605065999999998E-2</v>
      </c>
      <c r="O201" s="45">
        <f t="shared" si="9"/>
        <v>7.7794048118699999E-2</v>
      </c>
      <c r="Q201" s="6" t="s">
        <v>44</v>
      </c>
      <c r="R201" s="29" t="s">
        <v>45</v>
      </c>
      <c r="S201" s="13">
        <v>1.5588912999999999E-2</v>
      </c>
      <c r="T201" s="15">
        <v>2.4258257999999999E-4</v>
      </c>
      <c r="U201" s="14">
        <v>1.8097554999999999E-4</v>
      </c>
      <c r="V201" s="47">
        <f t="shared" si="10"/>
        <v>3.6195109000000001E-3</v>
      </c>
      <c r="W201" s="34">
        <v>1.8686441E-5</v>
      </c>
      <c r="X201" s="30">
        <v>7.0633276999999999E-6</v>
      </c>
      <c r="Y201" s="14">
        <v>6.8390235000000002E-3</v>
      </c>
      <c r="Z201" s="15">
        <v>1.0019879000000001E-2</v>
      </c>
      <c r="AA201" s="39">
        <v>6.0325181999999998E-3</v>
      </c>
      <c r="AB201" s="20">
        <v>1.2069096E-2</v>
      </c>
      <c r="AC201" s="15">
        <v>2.8605065999999998E-2</v>
      </c>
      <c r="AD201" s="45">
        <f t="shared" si="11"/>
        <v>8.3223314498700005E-2</v>
      </c>
    </row>
    <row r="202" spans="2:30" x14ac:dyDescent="0.35">
      <c r="B202" s="6" t="s">
        <v>46</v>
      </c>
      <c r="C202" s="29" t="s">
        <v>47</v>
      </c>
      <c r="D202" s="13">
        <v>1.5510136999999999</v>
      </c>
      <c r="E202" s="15">
        <v>5.7046428000000003E-2</v>
      </c>
      <c r="F202" s="14">
        <v>5.4485384999999997E-2</v>
      </c>
      <c r="G202" s="47">
        <v>1.0897076999999999</v>
      </c>
      <c r="H202" s="13">
        <v>4.0884265999999999E-4</v>
      </c>
      <c r="I202" s="14">
        <v>1.5949620999999999E-4</v>
      </c>
      <c r="J202" s="14">
        <v>8.5962064000000005E-2</v>
      </c>
      <c r="K202" s="15">
        <v>0.18715781000000001</v>
      </c>
      <c r="L202" s="39">
        <v>0.18161795</v>
      </c>
      <c r="M202" s="20">
        <v>1.6216059E-3</v>
      </c>
      <c r="N202" s="15">
        <v>0.59533901</v>
      </c>
      <c r="O202" s="45">
        <f t="shared" si="9"/>
        <v>3.8045199917700003</v>
      </c>
      <c r="Q202" s="6" t="s">
        <v>46</v>
      </c>
      <c r="R202" s="29" t="s">
        <v>47</v>
      </c>
      <c r="S202" s="13">
        <v>1.5510136999999999</v>
      </c>
      <c r="T202" s="15">
        <v>5.7046428000000003E-2</v>
      </c>
      <c r="U202" s="14">
        <v>5.4485384999999997E-2</v>
      </c>
      <c r="V202" s="47">
        <f t="shared" si="10"/>
        <v>1.0897076999999999</v>
      </c>
      <c r="W202" s="13">
        <v>4.0884265999999999E-4</v>
      </c>
      <c r="X202" s="14">
        <v>1.5949620999999999E-4</v>
      </c>
      <c r="Y202" s="14">
        <v>8.5962064000000005E-2</v>
      </c>
      <c r="Z202" s="15">
        <v>0.18715781000000001</v>
      </c>
      <c r="AA202" s="39">
        <v>1.8161795000000001</v>
      </c>
      <c r="AB202" s="20">
        <v>1.6216059E-3</v>
      </c>
      <c r="AC202" s="15">
        <v>0.59533901</v>
      </c>
      <c r="AD202" s="45">
        <f t="shared" si="11"/>
        <v>5.4390815417700002</v>
      </c>
    </row>
    <row r="203" spans="2:30" x14ac:dyDescent="0.35">
      <c r="B203" s="6" t="s">
        <v>48</v>
      </c>
      <c r="C203" s="29" t="s">
        <v>49</v>
      </c>
      <c r="D203" s="34">
        <v>2.3185630999999999E-5</v>
      </c>
      <c r="E203" s="31">
        <v>9.8673122999999994E-11</v>
      </c>
      <c r="F203" s="30">
        <v>8.3766614000000001E-8</v>
      </c>
      <c r="G203" s="47">
        <v>1.6753322999999999E-6</v>
      </c>
      <c r="H203" s="34">
        <v>1.5435049E-9</v>
      </c>
      <c r="I203" s="30">
        <v>8.1392815999999997E-10</v>
      </c>
      <c r="J203" s="30">
        <v>9.7594652000000003E-8</v>
      </c>
      <c r="K203" s="31">
        <v>3.9486542000000001E-8</v>
      </c>
      <c r="L203" s="40">
        <v>2.7922205000000001E-7</v>
      </c>
      <c r="M203" s="20">
        <v>2.8809995000000001E-9</v>
      </c>
      <c r="N203" s="31">
        <v>3.7364848000000002E-9</v>
      </c>
      <c r="O203" s="45">
        <f t="shared" si="9"/>
        <v>2.5370106748482998E-5</v>
      </c>
      <c r="Q203" s="6" t="s">
        <v>48</v>
      </c>
      <c r="R203" s="29" t="s">
        <v>49</v>
      </c>
      <c r="S203" s="34">
        <v>2.3185630999999999E-5</v>
      </c>
      <c r="T203" s="31">
        <v>9.8673122999999994E-11</v>
      </c>
      <c r="U203" s="30">
        <v>8.3766614000000001E-8</v>
      </c>
      <c r="V203" s="47">
        <f t="shared" si="10"/>
        <v>1.6753322999999999E-6</v>
      </c>
      <c r="W203" s="34">
        <v>1.5435049E-9</v>
      </c>
      <c r="X203" s="30">
        <v>8.1392815999999997E-10</v>
      </c>
      <c r="Y203" s="30">
        <v>9.7594652000000003E-8</v>
      </c>
      <c r="Z203" s="31">
        <v>3.9486542000000001E-8</v>
      </c>
      <c r="AA203" s="40">
        <v>2.7922205E-6</v>
      </c>
      <c r="AB203" s="20">
        <v>2.8809995000000001E-9</v>
      </c>
      <c r="AC203" s="31">
        <v>3.7364848000000002E-9</v>
      </c>
      <c r="AD203" s="45">
        <f t="shared" si="11"/>
        <v>2.7883105198482995E-5</v>
      </c>
    </row>
    <row r="204" spans="2:30" x14ac:dyDescent="0.35">
      <c r="B204" s="6" t="s">
        <v>50</v>
      </c>
      <c r="C204" s="29" t="s">
        <v>20</v>
      </c>
      <c r="D204" s="13">
        <v>0.33070121000000002</v>
      </c>
      <c r="E204" s="15">
        <v>3.3724265000000002E-3</v>
      </c>
      <c r="F204" s="14">
        <v>3.5707845999999998E-3</v>
      </c>
      <c r="G204" s="47">
        <v>7.1415693000000002E-2</v>
      </c>
      <c r="H204" s="34">
        <v>4.2475753999999998E-5</v>
      </c>
      <c r="I204" s="30">
        <v>1.5988629000000001E-5</v>
      </c>
      <c r="J204" s="14">
        <v>5.564678E-3</v>
      </c>
      <c r="K204" s="15">
        <v>1.2533506E-2</v>
      </c>
      <c r="L204" s="39">
        <v>1.1902615E-2</v>
      </c>
      <c r="M204" s="20">
        <v>9.8591782999999994E-5</v>
      </c>
      <c r="N204" s="15">
        <v>4.2831420000000002E-2</v>
      </c>
      <c r="O204" s="45">
        <f t="shared" si="9"/>
        <v>0.48204938926599999</v>
      </c>
      <c r="Q204" s="6" t="s">
        <v>50</v>
      </c>
      <c r="R204" s="29" t="s">
        <v>20</v>
      </c>
      <c r="S204" s="13">
        <v>0.33070121000000002</v>
      </c>
      <c r="T204" s="15">
        <v>3.3724265000000002E-3</v>
      </c>
      <c r="U204" s="14">
        <v>3.5707845999999998E-3</v>
      </c>
      <c r="V204" s="47">
        <f t="shared" si="10"/>
        <v>7.1415693000000002E-2</v>
      </c>
      <c r="W204" s="34">
        <v>4.2475753999999998E-5</v>
      </c>
      <c r="X204" s="30">
        <v>1.5988629000000001E-5</v>
      </c>
      <c r="Y204" s="14">
        <v>5.564678E-3</v>
      </c>
      <c r="Z204" s="15">
        <v>1.2533506E-2</v>
      </c>
      <c r="AA204" s="39">
        <v>0.11902615</v>
      </c>
      <c r="AB204" s="20">
        <v>9.8591782999999994E-5</v>
      </c>
      <c r="AC204" s="15">
        <v>4.2831420000000002E-2</v>
      </c>
      <c r="AD204" s="45">
        <f t="shared" si="11"/>
        <v>0.58917292426599988</v>
      </c>
    </row>
    <row r="205" spans="2:30" x14ac:dyDescent="0.35">
      <c r="B205" s="6" t="s">
        <v>51</v>
      </c>
      <c r="C205" s="29" t="s">
        <v>20</v>
      </c>
      <c r="D205" s="13">
        <v>3.1750073999999998E-3</v>
      </c>
      <c r="E205" s="31">
        <v>-3.8366040999999997E-5</v>
      </c>
      <c r="F205" s="30">
        <v>1.8366117E-6</v>
      </c>
      <c r="G205" s="47">
        <v>3.6732234E-5</v>
      </c>
      <c r="H205" s="34">
        <v>1.2527434E-8</v>
      </c>
      <c r="I205" s="30">
        <v>-7.1170442000000002E-9</v>
      </c>
      <c r="J205" s="14">
        <v>4.5227525999999999E-3</v>
      </c>
      <c r="K205" s="15">
        <v>1.2479871999999999E-3</v>
      </c>
      <c r="L205" s="40">
        <v>6.122039E-6</v>
      </c>
      <c r="M205" s="20">
        <v>2.255775E-6</v>
      </c>
      <c r="N205" s="31">
        <v>-6.1206446999999999E-5</v>
      </c>
      <c r="O205" s="45">
        <f t="shared" si="9"/>
        <v>8.8931267820897986E-3</v>
      </c>
      <c r="Q205" s="6" t="s">
        <v>51</v>
      </c>
      <c r="R205" s="29" t="s">
        <v>20</v>
      </c>
      <c r="S205" s="13">
        <v>3.1750073999999998E-3</v>
      </c>
      <c r="T205" s="31">
        <v>-3.8366040999999997E-5</v>
      </c>
      <c r="U205" s="30">
        <v>1.8366117E-6</v>
      </c>
      <c r="V205" s="47">
        <f t="shared" si="10"/>
        <v>3.6732234E-5</v>
      </c>
      <c r="W205" s="34">
        <v>1.2527434E-8</v>
      </c>
      <c r="X205" s="30">
        <v>-7.1170442000000002E-9</v>
      </c>
      <c r="Y205" s="14">
        <v>4.5227525999999999E-3</v>
      </c>
      <c r="Z205" s="15">
        <v>1.2479871999999999E-3</v>
      </c>
      <c r="AA205" s="40">
        <v>6.122039E-5</v>
      </c>
      <c r="AB205" s="20">
        <v>2.255775E-6</v>
      </c>
      <c r="AC205" s="31">
        <v>-6.1206446999999999E-5</v>
      </c>
      <c r="AD205" s="45">
        <f t="shared" si="11"/>
        <v>8.9482251330897985E-3</v>
      </c>
    </row>
    <row r="206" spans="2:30" x14ac:dyDescent="0.35">
      <c r="B206" s="6" t="s">
        <v>52</v>
      </c>
      <c r="C206" s="29" t="s">
        <v>20</v>
      </c>
      <c r="D206" s="13">
        <v>1.0507587E-4</v>
      </c>
      <c r="E206" s="15">
        <v>0</v>
      </c>
      <c r="F206" s="30">
        <v>1.3957447E-6</v>
      </c>
      <c r="G206" s="47">
        <v>2.7914894E-5</v>
      </c>
      <c r="H206" s="34">
        <v>1.0702412E-7</v>
      </c>
      <c r="I206" s="30">
        <v>4.3149468000000002E-8</v>
      </c>
      <c r="J206" s="30">
        <v>3.3401617999999998E-5</v>
      </c>
      <c r="K206" s="31">
        <v>1.2294826000000001E-5</v>
      </c>
      <c r="L206" s="40">
        <v>4.6524822999999997E-6</v>
      </c>
      <c r="M206" s="20">
        <v>1.8353778000000001E-7</v>
      </c>
      <c r="N206" s="15">
        <v>0</v>
      </c>
      <c r="O206" s="45">
        <f t="shared" si="9"/>
        <v>1.85069146368E-4</v>
      </c>
      <c r="Q206" s="6" t="s">
        <v>52</v>
      </c>
      <c r="R206" s="29" t="s">
        <v>20</v>
      </c>
      <c r="S206" s="13">
        <v>1.0507587E-4</v>
      </c>
      <c r="T206" s="15">
        <v>0</v>
      </c>
      <c r="U206" s="30">
        <v>1.3957447E-6</v>
      </c>
      <c r="V206" s="47">
        <f t="shared" si="10"/>
        <v>2.7914894E-5</v>
      </c>
      <c r="W206" s="34">
        <v>1.0702412E-7</v>
      </c>
      <c r="X206" s="30">
        <v>4.3149468000000002E-8</v>
      </c>
      <c r="Y206" s="30">
        <v>3.3401617999999998E-5</v>
      </c>
      <c r="Z206" s="31">
        <v>1.2294826000000001E-5</v>
      </c>
      <c r="AA206" s="40">
        <v>4.6524823000000002E-5</v>
      </c>
      <c r="AB206" s="20">
        <v>1.8353778000000001E-7</v>
      </c>
      <c r="AC206" s="15">
        <v>0</v>
      </c>
      <c r="AD206" s="45">
        <f t="shared" si="11"/>
        <v>2.2694148706800001E-4</v>
      </c>
    </row>
    <row r="207" spans="2:30" x14ac:dyDescent="0.35">
      <c r="B207" s="6" t="s">
        <v>53</v>
      </c>
      <c r="C207" s="29" t="s">
        <v>30</v>
      </c>
      <c r="D207" s="34">
        <v>3.7568336000000002E-11</v>
      </c>
      <c r="E207" s="31">
        <v>1.2448342000000001E-13</v>
      </c>
      <c r="F207" s="30">
        <v>5.9086355000000004E-12</v>
      </c>
      <c r="G207" s="47">
        <v>1.1817270999999999E-10</v>
      </c>
      <c r="H207" s="34">
        <v>5.9590325E-14</v>
      </c>
      <c r="I207" s="30">
        <v>5.6305263000000003E-14</v>
      </c>
      <c r="J207" s="30">
        <v>2.0681095999999999E-11</v>
      </c>
      <c r="K207" s="31">
        <v>2.6528778999999999E-12</v>
      </c>
      <c r="L207" s="40">
        <v>1.9695451999999999E-11</v>
      </c>
      <c r="M207" s="20">
        <v>2.9531469000000002E-14</v>
      </c>
      <c r="N207" s="31">
        <v>3.4249934999999998E-13</v>
      </c>
      <c r="O207" s="45">
        <f t="shared" si="9"/>
        <v>2.0529151722699998E-10</v>
      </c>
      <c r="Q207" s="6" t="s">
        <v>53</v>
      </c>
      <c r="R207" s="29" t="s">
        <v>30</v>
      </c>
      <c r="S207" s="34">
        <v>3.7568336000000002E-11</v>
      </c>
      <c r="T207" s="31">
        <v>1.2448342000000001E-13</v>
      </c>
      <c r="U207" s="30">
        <v>5.9086355000000004E-12</v>
      </c>
      <c r="V207" s="47">
        <f t="shared" si="10"/>
        <v>1.1817270999999999E-10</v>
      </c>
      <c r="W207" s="34">
        <v>5.9590325E-14</v>
      </c>
      <c r="X207" s="30">
        <v>5.6305263000000003E-14</v>
      </c>
      <c r="Y207" s="30">
        <v>2.0681095999999999E-11</v>
      </c>
      <c r="Z207" s="31">
        <v>2.6528778999999999E-12</v>
      </c>
      <c r="AA207" s="40">
        <v>1.9695452E-10</v>
      </c>
      <c r="AB207" s="20">
        <v>2.9531469000000002E-14</v>
      </c>
      <c r="AC207" s="31">
        <v>3.4249934999999998E-13</v>
      </c>
      <c r="AD207" s="45">
        <f t="shared" si="11"/>
        <v>3.8255058522699998E-10</v>
      </c>
    </row>
    <row r="208" spans="2:30" x14ac:dyDescent="0.35">
      <c r="B208" s="6" t="s">
        <v>54</v>
      </c>
      <c r="C208" s="29" t="s">
        <v>30</v>
      </c>
      <c r="D208" s="34">
        <v>3.8434890999999997E-10</v>
      </c>
      <c r="E208" s="31">
        <v>4.0881543999999998E-12</v>
      </c>
      <c r="F208" s="30">
        <v>1.0064070000000001E-11</v>
      </c>
      <c r="G208" s="47">
        <v>2.0128138999999999E-10</v>
      </c>
      <c r="H208" s="34">
        <v>4.6577637000000005E-13</v>
      </c>
      <c r="I208" s="30">
        <v>1.7807256000000001E-13</v>
      </c>
      <c r="J208" s="30">
        <v>6.3374345999999998E-11</v>
      </c>
      <c r="K208" s="31">
        <v>1.1376801E-11</v>
      </c>
      <c r="L208" s="40">
        <v>3.3546899000000003E-11</v>
      </c>
      <c r="M208" s="20">
        <v>5.2786497000000004E-13</v>
      </c>
      <c r="N208" s="31">
        <v>2.1660544E-11</v>
      </c>
      <c r="O208" s="45">
        <f t="shared" si="9"/>
        <v>7.3091282829999992E-10</v>
      </c>
      <c r="Q208" s="6" t="s">
        <v>54</v>
      </c>
      <c r="R208" s="29" t="s">
        <v>30</v>
      </c>
      <c r="S208" s="34">
        <v>3.8434890999999997E-10</v>
      </c>
      <c r="T208" s="31">
        <v>4.0881543999999998E-12</v>
      </c>
      <c r="U208" s="30">
        <v>1.0064070000000001E-11</v>
      </c>
      <c r="V208" s="47">
        <f t="shared" si="10"/>
        <v>2.0128138999999999E-10</v>
      </c>
      <c r="W208" s="34">
        <v>4.6577637000000005E-13</v>
      </c>
      <c r="X208" s="30">
        <v>1.7807256000000001E-13</v>
      </c>
      <c r="Y208" s="30">
        <v>6.3374345999999998E-11</v>
      </c>
      <c r="Z208" s="31">
        <v>1.1376801E-11</v>
      </c>
      <c r="AA208" s="40">
        <v>3.3546898999999998E-10</v>
      </c>
      <c r="AB208" s="20">
        <v>5.2786497000000004E-13</v>
      </c>
      <c r="AC208" s="31">
        <v>2.1660544E-11</v>
      </c>
      <c r="AD208" s="45">
        <f t="shared" si="11"/>
        <v>1.0328349192999999E-9</v>
      </c>
    </row>
    <row r="209" spans="2:30" x14ac:dyDescent="0.35">
      <c r="B209" s="6" t="s">
        <v>55</v>
      </c>
      <c r="C209" s="29" t="s">
        <v>30</v>
      </c>
      <c r="D209" s="34">
        <v>2.1473063000000002E-9</v>
      </c>
      <c r="E209" s="31">
        <v>8.0397010000000007E-12</v>
      </c>
      <c r="F209" s="30">
        <v>3.6370574000000001E-11</v>
      </c>
      <c r="G209" s="47">
        <v>7.2741147000000001E-10</v>
      </c>
      <c r="H209" s="34">
        <v>2.8539717E-12</v>
      </c>
      <c r="I209" s="30">
        <v>1.7073746999999999E-12</v>
      </c>
      <c r="J209" s="30">
        <v>1.2421438E-10</v>
      </c>
      <c r="K209" s="31">
        <v>6.6007511000000004E-11</v>
      </c>
      <c r="L209" s="40">
        <v>1.2123525E-10</v>
      </c>
      <c r="M209" s="20">
        <v>5.3051866E-12</v>
      </c>
      <c r="N209" s="31">
        <v>4.1789022000000003E-11</v>
      </c>
      <c r="O209" s="45">
        <f t="shared" si="9"/>
        <v>3.2822407410000002E-9</v>
      </c>
      <c r="Q209" s="6" t="s">
        <v>55</v>
      </c>
      <c r="R209" s="29" t="s">
        <v>30</v>
      </c>
      <c r="S209" s="34">
        <v>2.1473063000000002E-9</v>
      </c>
      <c r="T209" s="31">
        <v>8.0397010000000007E-12</v>
      </c>
      <c r="U209" s="30">
        <v>3.6370574000000001E-11</v>
      </c>
      <c r="V209" s="47">
        <f t="shared" si="10"/>
        <v>7.2741147000000001E-10</v>
      </c>
      <c r="W209" s="34">
        <v>2.8539717E-12</v>
      </c>
      <c r="X209" s="30">
        <v>1.7073746999999999E-12</v>
      </c>
      <c r="Y209" s="30">
        <v>1.2421438E-10</v>
      </c>
      <c r="Z209" s="31">
        <v>6.6007511000000004E-11</v>
      </c>
      <c r="AA209" s="40">
        <v>1.2123525E-9</v>
      </c>
      <c r="AB209" s="20">
        <v>5.3051866E-12</v>
      </c>
      <c r="AC209" s="31">
        <v>4.1789022000000003E-11</v>
      </c>
      <c r="AD209" s="45">
        <f t="shared" si="11"/>
        <v>4.3733579910000008E-9</v>
      </c>
    </row>
    <row r="210" spans="2:30" x14ac:dyDescent="0.35">
      <c r="B210" s="6" t="s">
        <v>56</v>
      </c>
      <c r="C210" s="29" t="s">
        <v>30</v>
      </c>
      <c r="D210" s="34">
        <v>3.3894978000000003E-11</v>
      </c>
      <c r="E210" s="31">
        <v>1.044259E-13</v>
      </c>
      <c r="F210" s="30">
        <v>8.4071645000000005E-13</v>
      </c>
      <c r="G210" s="47">
        <v>1.6814328999999999E-11</v>
      </c>
      <c r="H210" s="34">
        <v>6.8433639E-14</v>
      </c>
      <c r="I210" s="30">
        <v>2.6351674000000001E-14</v>
      </c>
      <c r="J210" s="30">
        <v>1.6428857000000001E-11</v>
      </c>
      <c r="K210" s="31">
        <v>1.0919120999999999E-12</v>
      </c>
      <c r="L210" s="40">
        <v>2.8023881999999999E-12</v>
      </c>
      <c r="M210" s="20">
        <v>7.8071279999999999E-14</v>
      </c>
      <c r="N210" s="31">
        <v>2.0966305E-12</v>
      </c>
      <c r="O210" s="45">
        <f t="shared" si="9"/>
        <v>7.424709374299999E-11</v>
      </c>
      <c r="Q210" s="6" t="s">
        <v>56</v>
      </c>
      <c r="R210" s="29" t="s">
        <v>30</v>
      </c>
      <c r="S210" s="34">
        <v>3.3894978000000003E-11</v>
      </c>
      <c r="T210" s="31">
        <v>1.044259E-13</v>
      </c>
      <c r="U210" s="30">
        <v>8.4071645000000005E-13</v>
      </c>
      <c r="V210" s="47">
        <f t="shared" si="10"/>
        <v>1.6814328999999999E-11</v>
      </c>
      <c r="W210" s="34">
        <v>6.8433639E-14</v>
      </c>
      <c r="X210" s="30">
        <v>2.6351674000000001E-14</v>
      </c>
      <c r="Y210" s="30">
        <v>1.6428857000000001E-11</v>
      </c>
      <c r="Z210" s="31">
        <v>1.0919120999999999E-12</v>
      </c>
      <c r="AA210" s="40">
        <v>2.8023881999999999E-11</v>
      </c>
      <c r="AB210" s="20">
        <v>7.8071279999999999E-14</v>
      </c>
      <c r="AC210" s="31">
        <v>2.0966305E-12</v>
      </c>
      <c r="AD210" s="45">
        <f t="shared" si="11"/>
        <v>9.9468587542999998E-11</v>
      </c>
    </row>
    <row r="211" spans="2:30" x14ac:dyDescent="0.35">
      <c r="B211" s="6" t="s">
        <v>57</v>
      </c>
      <c r="C211" s="29" t="s">
        <v>30</v>
      </c>
      <c r="D211" s="13">
        <v>0</v>
      </c>
      <c r="E211" s="15">
        <v>0</v>
      </c>
      <c r="F211" s="30">
        <v>7.2896055000000003E-21</v>
      </c>
      <c r="G211" s="47">
        <v>1.4579210999999999E-19</v>
      </c>
      <c r="H211" s="34">
        <v>2.1897312999999998E-22</v>
      </c>
      <c r="I211" s="30">
        <v>8.353627E-23</v>
      </c>
      <c r="J211" s="30">
        <v>5.3653618999999998E-20</v>
      </c>
      <c r="K211" s="31">
        <v>2.5274826000000001E-20</v>
      </c>
      <c r="L211" s="40">
        <v>2.4298685000000001E-20</v>
      </c>
      <c r="M211" s="20">
        <v>4.3777858999999997E-22</v>
      </c>
      <c r="N211" s="15">
        <v>0</v>
      </c>
      <c r="O211" s="45">
        <f t="shared" si="9"/>
        <v>2.5704913348999999E-19</v>
      </c>
      <c r="Q211" s="6" t="s">
        <v>57</v>
      </c>
      <c r="R211" s="29" t="s">
        <v>30</v>
      </c>
      <c r="S211" s="13">
        <v>0</v>
      </c>
      <c r="T211" s="15">
        <v>0</v>
      </c>
      <c r="U211" s="30">
        <v>7.2896055000000003E-21</v>
      </c>
      <c r="V211" s="47">
        <f t="shared" si="10"/>
        <v>1.4579210999999999E-19</v>
      </c>
      <c r="W211" s="34">
        <v>2.1897312999999998E-22</v>
      </c>
      <c r="X211" s="30">
        <v>8.353627E-23</v>
      </c>
      <c r="Y211" s="30">
        <v>5.3653618999999998E-20</v>
      </c>
      <c r="Z211" s="31">
        <v>2.5274826000000001E-20</v>
      </c>
      <c r="AA211" s="40">
        <v>2.4298685000000002E-19</v>
      </c>
      <c r="AB211" s="20">
        <v>4.3777858999999997E-22</v>
      </c>
      <c r="AC211" s="15">
        <v>0</v>
      </c>
      <c r="AD211" s="45">
        <f t="shared" si="11"/>
        <v>4.7573729849000008E-19</v>
      </c>
    </row>
    <row r="212" spans="2:30" x14ac:dyDescent="0.35">
      <c r="B212" s="6" t="s">
        <v>58</v>
      </c>
      <c r="C212" s="29" t="s">
        <v>30</v>
      </c>
      <c r="D212" s="34">
        <v>3.2642821000000003E-11</v>
      </c>
      <c r="E212" s="31">
        <v>1.0882726E-13</v>
      </c>
      <c r="F212" s="30">
        <v>5.8736865999999996E-13</v>
      </c>
      <c r="G212" s="47">
        <v>1.1747373E-11</v>
      </c>
      <c r="H212" s="34">
        <v>1.8980658000000001E-13</v>
      </c>
      <c r="I212" s="30">
        <v>7.7058489000000003E-14</v>
      </c>
      <c r="J212" s="30">
        <v>3.0406456999999999E-12</v>
      </c>
      <c r="K212" s="31">
        <v>1.6911016E-12</v>
      </c>
      <c r="L212" s="40">
        <v>1.9578955000000002E-12</v>
      </c>
      <c r="M212" s="20">
        <v>1.5280284999999999E-13</v>
      </c>
      <c r="N212" s="31">
        <v>1.6209157000000001E-12</v>
      </c>
      <c r="O212" s="45">
        <f t="shared" si="9"/>
        <v>5.3816616339000005E-11</v>
      </c>
      <c r="Q212" s="6" t="s">
        <v>58</v>
      </c>
      <c r="R212" s="29" t="s">
        <v>30</v>
      </c>
      <c r="S212" s="34">
        <v>3.2642821000000003E-11</v>
      </c>
      <c r="T212" s="31">
        <v>1.0882726E-13</v>
      </c>
      <c r="U212" s="30">
        <v>5.8736865999999996E-13</v>
      </c>
      <c r="V212" s="47">
        <f t="shared" si="10"/>
        <v>1.1747373E-11</v>
      </c>
      <c r="W212" s="34">
        <v>1.8980658000000001E-13</v>
      </c>
      <c r="X212" s="30">
        <v>7.7058489000000003E-14</v>
      </c>
      <c r="Y212" s="30">
        <v>3.0406456999999999E-12</v>
      </c>
      <c r="Z212" s="31">
        <v>1.6911016E-12</v>
      </c>
      <c r="AA212" s="40">
        <v>1.9578955E-11</v>
      </c>
      <c r="AB212" s="20">
        <v>1.5280284999999999E-13</v>
      </c>
      <c r="AC212" s="31">
        <v>1.6209157000000001E-12</v>
      </c>
      <c r="AD212" s="45">
        <f t="shared" si="11"/>
        <v>7.1437675838999999E-11</v>
      </c>
    </row>
    <row r="213" spans="2:30" x14ac:dyDescent="0.35">
      <c r="B213" s="6" t="s">
        <v>59</v>
      </c>
      <c r="C213" s="29" t="s">
        <v>41</v>
      </c>
      <c r="D213" s="13">
        <v>4.1349512999999997E-2</v>
      </c>
      <c r="E213" s="31">
        <v>9.8862288000000004E-5</v>
      </c>
      <c r="F213" s="14">
        <v>3.2572878E-3</v>
      </c>
      <c r="G213" s="47">
        <v>6.5145755999999999E-2</v>
      </c>
      <c r="H213" s="34">
        <v>1.4698567999999999E-5</v>
      </c>
      <c r="I213" s="30">
        <v>8.9659082000000001E-6</v>
      </c>
      <c r="J213" s="14">
        <v>8.5990932999999992E-3</v>
      </c>
      <c r="K213" s="15">
        <v>2.2291953999999999E-3</v>
      </c>
      <c r="L213" s="39">
        <v>1.0857626E-2</v>
      </c>
      <c r="M213" s="20">
        <v>3.2909893000000002E-5</v>
      </c>
      <c r="N213" s="15">
        <v>4.2652682999999998E-4</v>
      </c>
      <c r="O213" s="45">
        <f t="shared" si="9"/>
        <v>0.13202043498720001</v>
      </c>
      <c r="Q213" s="6" t="s">
        <v>59</v>
      </c>
      <c r="R213" s="29" t="s">
        <v>41</v>
      </c>
      <c r="S213" s="13">
        <v>4.1349512999999997E-2</v>
      </c>
      <c r="T213" s="31">
        <v>9.8862288000000004E-5</v>
      </c>
      <c r="U213" s="14">
        <v>3.2572878E-3</v>
      </c>
      <c r="V213" s="47">
        <f t="shared" si="10"/>
        <v>6.5145755999999999E-2</v>
      </c>
      <c r="W213" s="34">
        <v>1.4698567999999999E-5</v>
      </c>
      <c r="X213" s="30">
        <v>8.9659082000000001E-6</v>
      </c>
      <c r="Y213" s="14">
        <v>8.5990932999999992E-3</v>
      </c>
      <c r="Z213" s="15">
        <v>2.2291953999999999E-3</v>
      </c>
      <c r="AA213" s="39">
        <v>0.10857625999999999</v>
      </c>
      <c r="AB213" s="20">
        <v>3.2909893000000002E-5</v>
      </c>
      <c r="AC213" s="15">
        <v>4.2652682999999998E-4</v>
      </c>
      <c r="AD213" s="45">
        <f t="shared" si="11"/>
        <v>0.22973906898720001</v>
      </c>
    </row>
    <row r="214" spans="2:30" x14ac:dyDescent="0.35">
      <c r="B214" s="6" t="s">
        <v>60</v>
      </c>
      <c r="C214" s="29" t="s">
        <v>41</v>
      </c>
      <c r="D214" s="13">
        <v>0.26738369000000001</v>
      </c>
      <c r="E214" s="15">
        <v>3.6119055000000001E-3</v>
      </c>
      <c r="F214" s="14">
        <v>1.1460698E-2</v>
      </c>
      <c r="G214" s="47">
        <v>0.22921395999999999</v>
      </c>
      <c r="H214" s="13">
        <v>1.1231036E-4</v>
      </c>
      <c r="I214" s="30">
        <v>8.2115978000000004E-5</v>
      </c>
      <c r="J214" s="14">
        <v>2.0022465E-2</v>
      </c>
      <c r="K214" s="15">
        <v>1.3035563E-2</v>
      </c>
      <c r="L214" s="39">
        <v>3.8202327000000001E-2</v>
      </c>
      <c r="M214" s="20">
        <v>1.707065E-4</v>
      </c>
      <c r="N214" s="15">
        <v>0.13538042</v>
      </c>
      <c r="O214" s="45">
        <f t="shared" si="9"/>
        <v>0.71867616133799994</v>
      </c>
      <c r="Q214" s="6" t="s">
        <v>60</v>
      </c>
      <c r="R214" s="29" t="s">
        <v>41</v>
      </c>
      <c r="S214" s="13">
        <v>0.26738369000000001</v>
      </c>
      <c r="T214" s="15">
        <v>3.6119055000000001E-3</v>
      </c>
      <c r="U214" s="14">
        <v>1.1460698E-2</v>
      </c>
      <c r="V214" s="47">
        <f t="shared" si="10"/>
        <v>0.22921395999999999</v>
      </c>
      <c r="W214" s="13">
        <v>1.1231036E-4</v>
      </c>
      <c r="X214" s="30">
        <v>8.2115978000000004E-5</v>
      </c>
      <c r="Y214" s="14">
        <v>2.0022465E-2</v>
      </c>
      <c r="Z214" s="15">
        <v>1.3035563E-2</v>
      </c>
      <c r="AA214" s="39">
        <v>0.38202327000000003</v>
      </c>
      <c r="AB214" s="20">
        <v>1.707065E-4</v>
      </c>
      <c r="AC214" s="15">
        <v>0.13538042</v>
      </c>
      <c r="AD214" s="45">
        <f t="shared" si="11"/>
        <v>1.062497104338</v>
      </c>
    </row>
    <row r="215" spans="2:30" x14ac:dyDescent="0.35">
      <c r="B215" s="7" t="s">
        <v>61</v>
      </c>
      <c r="C215" s="12" t="s">
        <v>41</v>
      </c>
      <c r="D215" s="35">
        <v>4.3009535000000003</v>
      </c>
      <c r="E215" s="32">
        <v>9.1661804999999992E-3</v>
      </c>
      <c r="F215" s="11">
        <v>2.9614290000000001E-2</v>
      </c>
      <c r="G215" s="48">
        <v>0.59228579999999997</v>
      </c>
      <c r="H215" s="35">
        <v>1.3274517999999999E-3</v>
      </c>
      <c r="I215" s="11">
        <v>9.6241179999999999E-4</v>
      </c>
      <c r="J215" s="11">
        <v>2.7723426</v>
      </c>
      <c r="K215" s="32">
        <v>0.19903522000000001</v>
      </c>
      <c r="L215" s="41">
        <v>9.8714301000000004E-2</v>
      </c>
      <c r="M215" s="20">
        <v>1.7107527999999999E-3</v>
      </c>
      <c r="N215" s="32">
        <v>3.2308874000000001E-2</v>
      </c>
      <c r="O215" s="45">
        <f t="shared" si="9"/>
        <v>8.0384213818999992</v>
      </c>
      <c r="Q215" s="7" t="s">
        <v>61</v>
      </c>
      <c r="R215" s="12" t="s">
        <v>41</v>
      </c>
      <c r="S215" s="35">
        <v>4.3009535000000003</v>
      </c>
      <c r="T215" s="32">
        <v>9.1661804999999992E-3</v>
      </c>
      <c r="U215" s="11">
        <v>2.9614290000000001E-2</v>
      </c>
      <c r="V215" s="47">
        <f t="shared" si="10"/>
        <v>0.59228579999999997</v>
      </c>
      <c r="W215" s="35">
        <v>1.3274517999999999E-3</v>
      </c>
      <c r="X215" s="11">
        <v>9.6241179999999999E-4</v>
      </c>
      <c r="Y215" s="11">
        <v>2.7723426</v>
      </c>
      <c r="Z215" s="32">
        <v>0.19903522000000001</v>
      </c>
      <c r="AA215" s="41">
        <v>0.98714301000000004</v>
      </c>
      <c r="AB215" s="20">
        <v>1.7107527999999999E-3</v>
      </c>
      <c r="AC215" s="32">
        <v>3.2308874000000001E-2</v>
      </c>
      <c r="AD215" s="45">
        <f t="shared" si="11"/>
        <v>8.9268500908999986</v>
      </c>
    </row>
    <row r="219" spans="2:30" x14ac:dyDescent="0.35">
      <c r="B219" t="s">
        <v>2</v>
      </c>
      <c r="C219" t="s">
        <v>62</v>
      </c>
      <c r="L219"/>
      <c r="M219"/>
      <c r="Q219" t="s">
        <v>2</v>
      </c>
      <c r="R219" t="s">
        <v>62</v>
      </c>
      <c r="S219" s="10"/>
      <c r="T219" s="10"/>
      <c r="U219" s="10"/>
      <c r="V219" s="10"/>
      <c r="W219" s="10"/>
      <c r="X219" s="10"/>
      <c r="Y219" s="10"/>
      <c r="Z219" s="10"/>
      <c r="AC219" s="10"/>
      <c r="AD219" s="10"/>
    </row>
    <row r="220" spans="2:30" x14ac:dyDescent="0.35">
      <c r="B220" t="s">
        <v>3</v>
      </c>
      <c r="C220" t="s">
        <v>4</v>
      </c>
      <c r="J220" s="17" t="s">
        <v>75</v>
      </c>
      <c r="L220"/>
      <c r="M220"/>
      <c r="Q220" t="s">
        <v>3</v>
      </c>
      <c r="R220" t="s">
        <v>4</v>
      </c>
      <c r="S220" s="10"/>
      <c r="T220" s="10"/>
      <c r="U220" s="10"/>
      <c r="V220" s="10"/>
      <c r="W220" s="10"/>
      <c r="X220" s="10"/>
      <c r="Y220" s="17" t="s">
        <v>75</v>
      </c>
      <c r="Z220" s="10"/>
      <c r="AC220" s="10"/>
      <c r="AD220" s="10"/>
    </row>
    <row r="221" spans="2:30" x14ac:dyDescent="0.35">
      <c r="B221" t="s">
        <v>63</v>
      </c>
      <c r="C221" t="s">
        <v>77</v>
      </c>
      <c r="I221" s="16" t="s">
        <v>76</v>
      </c>
      <c r="J221" s="18" t="s">
        <v>0</v>
      </c>
      <c r="L221"/>
      <c r="M221"/>
      <c r="Q221" t="s">
        <v>63</v>
      </c>
      <c r="R221" t="s">
        <v>77</v>
      </c>
      <c r="S221" s="10"/>
      <c r="T221" s="10"/>
      <c r="U221" s="10"/>
      <c r="V221" s="10"/>
      <c r="W221" s="10"/>
      <c r="X221" s="16" t="s">
        <v>76</v>
      </c>
      <c r="Y221" s="18" t="s">
        <v>0</v>
      </c>
      <c r="Z221" s="10"/>
      <c r="AC221" s="10"/>
      <c r="AD221" s="10"/>
    </row>
    <row r="222" spans="2:30" x14ac:dyDescent="0.35">
      <c r="B222" t="s">
        <v>5</v>
      </c>
      <c r="C222" t="s">
        <v>6</v>
      </c>
      <c r="I222" s="16" t="s">
        <v>89</v>
      </c>
      <c r="J222" s="21">
        <v>60</v>
      </c>
      <c r="L222"/>
      <c r="M222"/>
      <c r="Q222" t="s">
        <v>5</v>
      </c>
      <c r="R222" t="s">
        <v>6</v>
      </c>
      <c r="S222" s="10"/>
      <c r="T222" s="10"/>
      <c r="U222" s="10"/>
      <c r="V222" s="10"/>
      <c r="W222" s="10"/>
      <c r="X222" s="16" t="s">
        <v>89</v>
      </c>
      <c r="Y222" s="21">
        <v>60</v>
      </c>
      <c r="Z222" s="10"/>
      <c r="AC222" s="10"/>
      <c r="AD222" s="10"/>
    </row>
    <row r="223" spans="2:30" x14ac:dyDescent="0.35">
      <c r="B223" t="s">
        <v>7</v>
      </c>
      <c r="C223" t="s">
        <v>8</v>
      </c>
      <c r="I223" s="16" t="s">
        <v>90</v>
      </c>
      <c r="J223" s="49">
        <v>500</v>
      </c>
      <c r="L223"/>
      <c r="M223"/>
      <c r="Q223" t="s">
        <v>7</v>
      </c>
      <c r="R223" t="s">
        <v>8</v>
      </c>
      <c r="S223" s="10"/>
      <c r="T223" s="10"/>
      <c r="U223" s="10"/>
      <c r="V223" s="10"/>
      <c r="W223" s="10"/>
      <c r="X223" s="16" t="s">
        <v>90</v>
      </c>
      <c r="Y223" s="49">
        <v>500</v>
      </c>
      <c r="Z223" s="10"/>
      <c r="AC223" s="10"/>
      <c r="AD223" s="10"/>
    </row>
    <row r="224" spans="2:30" x14ac:dyDescent="0.35">
      <c r="B224" t="s">
        <v>9</v>
      </c>
      <c r="C224" t="s">
        <v>10</v>
      </c>
      <c r="I224" s="16"/>
      <c r="J224" s="22" t="s">
        <v>74</v>
      </c>
      <c r="L224"/>
      <c r="M224"/>
      <c r="Q224" t="s">
        <v>9</v>
      </c>
      <c r="R224" t="s">
        <v>10</v>
      </c>
      <c r="S224" s="10"/>
      <c r="T224" s="10"/>
      <c r="U224" s="10"/>
      <c r="V224" s="10"/>
      <c r="W224" s="10"/>
      <c r="X224" s="16"/>
      <c r="Y224" s="22" t="s">
        <v>74</v>
      </c>
      <c r="Z224" s="10"/>
      <c r="AC224" s="10"/>
      <c r="AD224" s="10"/>
    </row>
    <row r="225" spans="2:30" x14ac:dyDescent="0.35">
      <c r="B225" t="s">
        <v>11</v>
      </c>
      <c r="C225" t="s">
        <v>12</v>
      </c>
      <c r="I225" s="16"/>
      <c r="J225" s="23" t="s">
        <v>74</v>
      </c>
      <c r="L225"/>
      <c r="M225"/>
      <c r="Q225" t="s">
        <v>11</v>
      </c>
      <c r="R225" t="s">
        <v>12</v>
      </c>
      <c r="S225" s="10"/>
      <c r="T225" s="10"/>
      <c r="U225" s="10"/>
      <c r="V225" s="10"/>
      <c r="W225" s="10"/>
      <c r="X225" s="16"/>
      <c r="Y225" s="23" t="s">
        <v>74</v>
      </c>
      <c r="Z225" s="10"/>
      <c r="AC225" s="10"/>
      <c r="AD225" s="10"/>
    </row>
    <row r="226" spans="2:30" x14ac:dyDescent="0.35">
      <c r="B226" t="s">
        <v>13</v>
      </c>
      <c r="C226" t="s">
        <v>12</v>
      </c>
      <c r="I226" s="16" t="s">
        <v>91</v>
      </c>
      <c r="J226" s="36">
        <v>50</v>
      </c>
      <c r="L226"/>
      <c r="M226"/>
      <c r="Q226" t="s">
        <v>13</v>
      </c>
      <c r="R226" t="s">
        <v>12</v>
      </c>
      <c r="S226" s="10"/>
      <c r="T226" s="10"/>
      <c r="U226" s="10"/>
      <c r="V226" s="10"/>
      <c r="W226" s="10"/>
      <c r="X226" s="16" t="s">
        <v>91</v>
      </c>
      <c r="Y226" s="36">
        <v>500</v>
      </c>
      <c r="Z226" s="10"/>
      <c r="AC226" s="10"/>
      <c r="AD226" s="10"/>
    </row>
    <row r="227" spans="2:30" x14ac:dyDescent="0.35">
      <c r="B227" t="s">
        <v>14</v>
      </c>
      <c r="C227" t="s">
        <v>15</v>
      </c>
      <c r="J227" s="24" t="s">
        <v>74</v>
      </c>
      <c r="L227"/>
      <c r="M227"/>
      <c r="Q227" t="s">
        <v>14</v>
      </c>
      <c r="R227" t="s">
        <v>15</v>
      </c>
      <c r="S227" s="10"/>
      <c r="T227" s="10"/>
      <c r="U227" s="10"/>
      <c r="V227" s="10"/>
      <c r="W227" s="10"/>
      <c r="X227" s="10"/>
      <c r="Y227" s="24" t="s">
        <v>74</v>
      </c>
      <c r="Z227" s="10"/>
      <c r="AC227" s="10"/>
      <c r="AD227" s="10"/>
    </row>
    <row r="228" spans="2:30" x14ac:dyDescent="0.35">
      <c r="B228" t="s">
        <v>16</v>
      </c>
      <c r="C228" t="s">
        <v>17</v>
      </c>
      <c r="L228"/>
      <c r="M228"/>
      <c r="Q228" t="s">
        <v>16</v>
      </c>
      <c r="R228" t="s">
        <v>17</v>
      </c>
      <c r="S228" s="10"/>
      <c r="T228" s="10"/>
      <c r="U228" s="10"/>
      <c r="V228" s="10"/>
      <c r="W228" s="10"/>
      <c r="X228" s="10"/>
      <c r="Y228" s="10"/>
      <c r="Z228" s="10"/>
      <c r="AC228" s="10"/>
      <c r="AD228" s="10"/>
    </row>
    <row r="229" spans="2:30" ht="21" x14ac:dyDescent="0.35">
      <c r="B229" s="175" t="s">
        <v>78</v>
      </c>
      <c r="C229" s="176"/>
      <c r="D229" s="172" t="s">
        <v>86</v>
      </c>
      <c r="E229" s="172"/>
      <c r="F229" s="173" t="s">
        <v>72</v>
      </c>
      <c r="G229" s="174"/>
      <c r="H229" s="172" t="s">
        <v>88</v>
      </c>
      <c r="I229" s="172"/>
      <c r="J229" s="172"/>
      <c r="K229" s="172"/>
      <c r="L229" s="37" t="s">
        <v>85</v>
      </c>
      <c r="M229" s="172" t="s">
        <v>84</v>
      </c>
      <c r="N229" s="172"/>
      <c r="O229" s="43" t="s">
        <v>71</v>
      </c>
      <c r="Q229" s="175" t="s">
        <v>78</v>
      </c>
      <c r="R229" s="176"/>
      <c r="S229" s="172" t="s">
        <v>86</v>
      </c>
      <c r="T229" s="172"/>
      <c r="U229" s="173" t="s">
        <v>72</v>
      </c>
      <c r="V229" s="174"/>
      <c r="W229" s="172" t="s">
        <v>88</v>
      </c>
      <c r="X229" s="172"/>
      <c r="Y229" s="172"/>
      <c r="Z229" s="172"/>
      <c r="AA229" s="37" t="s">
        <v>85</v>
      </c>
      <c r="AB229" s="172" t="s">
        <v>84</v>
      </c>
      <c r="AC229" s="172"/>
      <c r="AD229" s="43" t="s">
        <v>71</v>
      </c>
    </row>
    <row r="230" spans="2:30" ht="87" x14ac:dyDescent="0.35">
      <c r="B230" s="25" t="s">
        <v>15</v>
      </c>
      <c r="C230" s="26" t="s">
        <v>18</v>
      </c>
      <c r="D230" s="33" t="s">
        <v>65</v>
      </c>
      <c r="E230" s="28" t="s">
        <v>79</v>
      </c>
      <c r="F230" s="27" t="s">
        <v>80</v>
      </c>
      <c r="G230" s="46" t="s">
        <v>87</v>
      </c>
      <c r="H230" s="33" t="s">
        <v>67</v>
      </c>
      <c r="I230" s="27" t="s">
        <v>68</v>
      </c>
      <c r="J230" s="27" t="s">
        <v>69</v>
      </c>
      <c r="K230" s="28" t="s">
        <v>70</v>
      </c>
      <c r="L230" s="38" t="s">
        <v>81</v>
      </c>
      <c r="M230" s="33" t="s">
        <v>82</v>
      </c>
      <c r="N230" s="28" t="s">
        <v>83</v>
      </c>
      <c r="O230" s="44" t="s">
        <v>64</v>
      </c>
      <c r="Q230" s="25" t="s">
        <v>15</v>
      </c>
      <c r="R230" s="26" t="s">
        <v>18</v>
      </c>
      <c r="S230" s="33" t="s">
        <v>65</v>
      </c>
      <c r="T230" s="28" t="s">
        <v>79</v>
      </c>
      <c r="U230" s="27" t="s">
        <v>80</v>
      </c>
      <c r="V230" s="46" t="s">
        <v>87</v>
      </c>
      <c r="W230" s="33" t="s">
        <v>67</v>
      </c>
      <c r="X230" s="27" t="s">
        <v>68</v>
      </c>
      <c r="Y230" s="27" t="s">
        <v>69</v>
      </c>
      <c r="Z230" s="28" t="s">
        <v>70</v>
      </c>
      <c r="AA230" s="38" t="s">
        <v>81</v>
      </c>
      <c r="AB230" s="33" t="s">
        <v>82</v>
      </c>
      <c r="AC230" s="28" t="s">
        <v>83</v>
      </c>
      <c r="AD230" s="44" t="s">
        <v>64</v>
      </c>
    </row>
    <row r="231" spans="2:30" x14ac:dyDescent="0.35">
      <c r="B231" s="6" t="s">
        <v>19</v>
      </c>
      <c r="C231" s="29" t="s">
        <v>20</v>
      </c>
      <c r="D231" s="13">
        <v>0.33398129999999998</v>
      </c>
      <c r="E231" s="15">
        <v>3.3340605E-3</v>
      </c>
      <c r="F231" s="14">
        <v>3.5740170000000001E-3</v>
      </c>
      <c r="G231" s="47">
        <v>8.9350424999999997E-2</v>
      </c>
      <c r="H231" s="34">
        <v>4.2595305999999998E-5</v>
      </c>
      <c r="I231" s="30">
        <v>1.6024660999999999E-5</v>
      </c>
      <c r="J231" s="14">
        <v>1.0120832E-2</v>
      </c>
      <c r="K231" s="15">
        <v>1.3793788E-2</v>
      </c>
      <c r="L231" s="39">
        <v>1.1913389999999999E-2</v>
      </c>
      <c r="M231" s="51">
        <v>1.010311E-4</v>
      </c>
      <c r="N231" s="15">
        <v>4.2770213000000001E-2</v>
      </c>
      <c r="O231" s="45">
        <f>SUM(D231:N231)</f>
        <v>0.5089976765669999</v>
      </c>
      <c r="Q231" s="6" t="s">
        <v>19</v>
      </c>
      <c r="R231" s="29" t="s">
        <v>20</v>
      </c>
      <c r="S231" s="13">
        <v>0.33398129999999998</v>
      </c>
      <c r="T231" s="15">
        <v>3.3340605E-3</v>
      </c>
      <c r="U231" s="14">
        <v>3.5740170000000001E-3</v>
      </c>
      <c r="V231" s="47">
        <f>G231</f>
        <v>8.9350424999999997E-2</v>
      </c>
      <c r="W231" s="34">
        <v>4.2595305999999998E-5</v>
      </c>
      <c r="X231" s="30">
        <v>1.6024660999999999E-5</v>
      </c>
      <c r="Y231" s="14">
        <v>1.0120832E-2</v>
      </c>
      <c r="Z231" s="15">
        <v>1.3793788E-2</v>
      </c>
      <c r="AA231" s="39">
        <v>0.1191339</v>
      </c>
      <c r="AB231" s="51">
        <v>1.010311E-4</v>
      </c>
      <c r="AC231" s="15">
        <v>4.2770213000000001E-2</v>
      </c>
      <c r="AD231" s="45">
        <f>SUM(S231:AC231)</f>
        <v>0.616218186567</v>
      </c>
    </row>
    <row r="232" spans="2:30" x14ac:dyDescent="0.35">
      <c r="B232" s="6" t="s">
        <v>21</v>
      </c>
      <c r="C232" s="29" t="s">
        <v>22</v>
      </c>
      <c r="D232" s="34">
        <v>1.1359739E-8</v>
      </c>
      <c r="E232" s="31">
        <v>3.9635328000000001E-10</v>
      </c>
      <c r="F232" s="30">
        <v>8.2061525999999998E-10</v>
      </c>
      <c r="G232" s="47">
        <v>2.0515382000000001E-8</v>
      </c>
      <c r="H232" s="34">
        <v>2.4092251999999999E-12</v>
      </c>
      <c r="I232" s="30">
        <v>1.0375887999999999E-12</v>
      </c>
      <c r="J232" s="30">
        <v>5.3401182999999998E-10</v>
      </c>
      <c r="K232" s="31">
        <v>1.9101880999999998E-9</v>
      </c>
      <c r="L232" s="40">
        <v>2.7353841999999998E-9</v>
      </c>
      <c r="M232" s="20">
        <v>9.0552688999999998E-12</v>
      </c>
      <c r="N232" s="31">
        <v>3.7559526E-10</v>
      </c>
      <c r="O232" s="45">
        <f t="shared" ref="O232:O258" si="12">SUM(D232:N232)</f>
        <v>3.8659771012899994E-8</v>
      </c>
      <c r="Q232" s="6" t="s">
        <v>21</v>
      </c>
      <c r="R232" s="29" t="s">
        <v>22</v>
      </c>
      <c r="S232" s="34">
        <v>1.1359739E-8</v>
      </c>
      <c r="T232" s="31">
        <v>3.9635328000000001E-10</v>
      </c>
      <c r="U232" s="30">
        <v>8.2061525999999998E-10</v>
      </c>
      <c r="V232" s="47">
        <f t="shared" ref="V232:V258" si="13">G232</f>
        <v>2.0515382000000001E-8</v>
      </c>
      <c r="W232" s="34">
        <v>2.4092251999999999E-12</v>
      </c>
      <c r="X232" s="30">
        <v>1.0375887999999999E-12</v>
      </c>
      <c r="Y232" s="30">
        <v>5.3401182999999998E-10</v>
      </c>
      <c r="Z232" s="31">
        <v>1.9101880999999998E-9</v>
      </c>
      <c r="AA232" s="40">
        <v>2.7353842000000001E-8</v>
      </c>
      <c r="AB232" s="20">
        <v>9.0552688999999998E-12</v>
      </c>
      <c r="AC232" s="31">
        <v>3.7559526E-10</v>
      </c>
      <c r="AD232" s="45">
        <f t="shared" ref="AD232:AD258" si="14">SUM(S232:AC232)</f>
        <v>6.3278228812899994E-8</v>
      </c>
    </row>
    <row r="233" spans="2:30" x14ac:dyDescent="0.35">
      <c r="B233" s="6" t="s">
        <v>23</v>
      </c>
      <c r="C233" s="29" t="s">
        <v>24</v>
      </c>
      <c r="D233" s="13">
        <v>6.9822050999999996E-3</v>
      </c>
      <c r="E233" s="15">
        <v>6.2649907000000003E-4</v>
      </c>
      <c r="F233" s="14">
        <v>2.8462423999999999E-4</v>
      </c>
      <c r="G233" s="47">
        <v>7.1156059000000004E-3</v>
      </c>
      <c r="H233" s="34">
        <v>2.4309652000000001E-6</v>
      </c>
      <c r="I233" s="30">
        <v>1.0992607E-6</v>
      </c>
      <c r="J233" s="14">
        <v>6.1394073999999996E-4</v>
      </c>
      <c r="K233" s="15">
        <v>1.5694012000000001E-3</v>
      </c>
      <c r="L233" s="39">
        <v>9.4874745000000005E-4</v>
      </c>
      <c r="M233" s="20">
        <v>3.3806334999999998E-5</v>
      </c>
      <c r="N233" s="15">
        <v>1.6987910000000001E-3</v>
      </c>
      <c r="O233" s="45">
        <f t="shared" si="12"/>
        <v>1.9877151260900002E-2</v>
      </c>
      <c r="Q233" s="6" t="s">
        <v>23</v>
      </c>
      <c r="R233" s="29" t="s">
        <v>24</v>
      </c>
      <c r="S233" s="13">
        <v>6.9822050999999996E-3</v>
      </c>
      <c r="T233" s="15">
        <v>6.2649907000000003E-4</v>
      </c>
      <c r="U233" s="14">
        <v>2.8462423999999999E-4</v>
      </c>
      <c r="V233" s="47">
        <f t="shared" si="13"/>
        <v>7.1156059000000004E-3</v>
      </c>
      <c r="W233" s="34">
        <v>2.4309652000000001E-6</v>
      </c>
      <c r="X233" s="30">
        <v>1.0992607E-6</v>
      </c>
      <c r="Y233" s="14">
        <v>6.1394073999999996E-4</v>
      </c>
      <c r="Z233" s="15">
        <v>1.5694012000000001E-3</v>
      </c>
      <c r="AA233" s="39">
        <v>9.4874745000000007E-3</v>
      </c>
      <c r="AB233" s="20">
        <v>3.3806334999999998E-5</v>
      </c>
      <c r="AC233" s="15">
        <v>1.6987910000000001E-3</v>
      </c>
      <c r="AD233" s="45">
        <f t="shared" si="14"/>
        <v>2.8415878310900006E-2</v>
      </c>
    </row>
    <row r="234" spans="2:30" x14ac:dyDescent="0.35">
      <c r="B234" s="6" t="s">
        <v>25</v>
      </c>
      <c r="C234" s="29" t="s">
        <v>26</v>
      </c>
      <c r="D234" s="13">
        <v>7.9700715000000002E-4</v>
      </c>
      <c r="E234" s="31">
        <v>2.354279E-5</v>
      </c>
      <c r="F234" s="30">
        <v>2.2766777000000001E-5</v>
      </c>
      <c r="G234" s="47">
        <v>5.6916943000000003E-4</v>
      </c>
      <c r="H234" s="34">
        <v>1.6031480000000001E-7</v>
      </c>
      <c r="I234" s="30">
        <v>7.2081109999999997E-8</v>
      </c>
      <c r="J234" s="30">
        <v>3.8187986999999999E-5</v>
      </c>
      <c r="K234" s="31">
        <v>2.9267931E-5</v>
      </c>
      <c r="L234" s="40">
        <v>7.5889258000000004E-5</v>
      </c>
      <c r="M234" s="51">
        <v>3.1274533999999998E-7</v>
      </c>
      <c r="N234" s="31">
        <v>5.9273868000000001E-5</v>
      </c>
      <c r="O234" s="45">
        <f t="shared" si="12"/>
        <v>1.6156503322500002E-3</v>
      </c>
      <c r="Q234" s="6" t="s">
        <v>25</v>
      </c>
      <c r="R234" s="29" t="s">
        <v>26</v>
      </c>
      <c r="S234" s="13">
        <v>7.9700715000000002E-4</v>
      </c>
      <c r="T234" s="31">
        <v>2.354279E-5</v>
      </c>
      <c r="U234" s="30">
        <v>2.2766777000000001E-5</v>
      </c>
      <c r="V234" s="47">
        <f t="shared" si="13"/>
        <v>5.6916943000000003E-4</v>
      </c>
      <c r="W234" s="34">
        <v>1.6031480000000001E-7</v>
      </c>
      <c r="X234" s="30">
        <v>7.2081109999999997E-8</v>
      </c>
      <c r="Y234" s="30">
        <v>3.8187986999999999E-5</v>
      </c>
      <c r="Z234" s="31">
        <v>2.9267931E-5</v>
      </c>
      <c r="AA234" s="40">
        <v>7.5889258000000001E-4</v>
      </c>
      <c r="AB234" s="51">
        <v>3.1274533999999998E-7</v>
      </c>
      <c r="AC234" s="31">
        <v>5.9273868000000001E-5</v>
      </c>
      <c r="AD234" s="45">
        <f t="shared" si="14"/>
        <v>2.29865365425E-3</v>
      </c>
    </row>
    <row r="235" spans="2:30" x14ac:dyDescent="0.35">
      <c r="B235" s="6" t="s">
        <v>27</v>
      </c>
      <c r="C235" s="29" t="s">
        <v>28</v>
      </c>
      <c r="D235" s="34">
        <v>6.9127839000000002E-9</v>
      </c>
      <c r="E235" s="31">
        <v>3.5762368000000001E-10</v>
      </c>
      <c r="F235" s="30">
        <v>3.2324118E-10</v>
      </c>
      <c r="G235" s="47">
        <v>8.0810295999999992E-9</v>
      </c>
      <c r="H235" s="34">
        <v>3.3985428000000002E-12</v>
      </c>
      <c r="I235" s="30">
        <v>1.4235873999999999E-12</v>
      </c>
      <c r="J235" s="30">
        <v>2.4731591999999999E-9</v>
      </c>
      <c r="K235" s="31">
        <v>2.4488918999999998E-10</v>
      </c>
      <c r="L235" s="40">
        <v>1.0774706E-9</v>
      </c>
      <c r="M235" s="20">
        <v>5.1714626000000001E-12</v>
      </c>
      <c r="N235" s="31">
        <v>8.6156633000000004E-10</v>
      </c>
      <c r="O235" s="45">
        <f t="shared" si="12"/>
        <v>2.03417572728E-8</v>
      </c>
      <c r="Q235" s="6" t="s">
        <v>27</v>
      </c>
      <c r="R235" s="29" t="s">
        <v>28</v>
      </c>
      <c r="S235" s="34">
        <v>6.9127839000000002E-9</v>
      </c>
      <c r="T235" s="31">
        <v>3.5762368000000001E-10</v>
      </c>
      <c r="U235" s="30">
        <v>3.2324118E-10</v>
      </c>
      <c r="V235" s="47">
        <f t="shared" si="13"/>
        <v>8.0810295999999992E-9</v>
      </c>
      <c r="W235" s="34">
        <v>3.3985428000000002E-12</v>
      </c>
      <c r="X235" s="30">
        <v>1.4235873999999999E-12</v>
      </c>
      <c r="Y235" s="30">
        <v>2.4731591999999999E-9</v>
      </c>
      <c r="Z235" s="31">
        <v>2.4488918999999998E-10</v>
      </c>
      <c r="AA235" s="40">
        <v>1.0774705999999999E-8</v>
      </c>
      <c r="AB235" s="20">
        <v>5.1714626000000001E-12</v>
      </c>
      <c r="AC235" s="31">
        <v>8.6156633000000004E-10</v>
      </c>
      <c r="AD235" s="45">
        <f t="shared" si="14"/>
        <v>3.0038992672799996E-8</v>
      </c>
    </row>
    <row r="236" spans="2:30" x14ac:dyDescent="0.35">
      <c r="B236" s="6" t="s">
        <v>29</v>
      </c>
      <c r="C236" s="29" t="s">
        <v>30</v>
      </c>
      <c r="D236" s="34">
        <v>2.5576923E-9</v>
      </c>
      <c r="E236" s="31">
        <v>1.2252338999999999E-11</v>
      </c>
      <c r="F236" s="30">
        <v>5.2233551999999999E-11</v>
      </c>
      <c r="G236" s="47">
        <v>1.3058387999999999E-9</v>
      </c>
      <c r="H236" s="34">
        <v>3.3751856000000002E-12</v>
      </c>
      <c r="I236" s="30">
        <v>1.9401517000000001E-12</v>
      </c>
      <c r="J236" s="30">
        <v>2.0762220000000001E-10</v>
      </c>
      <c r="K236" s="31">
        <v>7.8645494000000004E-11</v>
      </c>
      <c r="L236" s="40">
        <v>1.7411184000000001E-10</v>
      </c>
      <c r="M236" s="20">
        <v>5.8542570999999997E-12</v>
      </c>
      <c r="N236" s="31">
        <v>6.3792065000000003E-11</v>
      </c>
      <c r="O236" s="45">
        <f t="shared" si="12"/>
        <v>4.463358184399999E-9</v>
      </c>
      <c r="Q236" s="6" t="s">
        <v>29</v>
      </c>
      <c r="R236" s="29" t="s">
        <v>30</v>
      </c>
      <c r="S236" s="34">
        <v>2.5576923E-9</v>
      </c>
      <c r="T236" s="31">
        <v>1.2252338999999999E-11</v>
      </c>
      <c r="U236" s="30">
        <v>5.2233551999999999E-11</v>
      </c>
      <c r="V236" s="47">
        <f t="shared" si="13"/>
        <v>1.3058387999999999E-9</v>
      </c>
      <c r="W236" s="34">
        <v>3.3751856000000002E-12</v>
      </c>
      <c r="X236" s="30">
        <v>1.9401517000000001E-12</v>
      </c>
      <c r="Y236" s="30">
        <v>2.0762220000000001E-10</v>
      </c>
      <c r="Z236" s="31">
        <v>7.8645494000000004E-11</v>
      </c>
      <c r="AA236" s="40">
        <v>1.7411184E-9</v>
      </c>
      <c r="AB236" s="20">
        <v>5.8542570999999997E-12</v>
      </c>
      <c r="AC236" s="31">
        <v>6.3792065000000003E-11</v>
      </c>
      <c r="AD236" s="45">
        <f t="shared" si="14"/>
        <v>6.0303647443999994E-9</v>
      </c>
    </row>
    <row r="237" spans="2:30" x14ac:dyDescent="0.35">
      <c r="B237" s="6" t="s">
        <v>31</v>
      </c>
      <c r="C237" s="29" t="s">
        <v>30</v>
      </c>
      <c r="D237" s="34">
        <v>6.6537799E-11</v>
      </c>
      <c r="E237" s="31">
        <v>2.1325315E-13</v>
      </c>
      <c r="F237" s="30">
        <v>1.4280851E-12</v>
      </c>
      <c r="G237" s="47">
        <v>3.5702127999999997E-11</v>
      </c>
      <c r="H237" s="34">
        <v>2.5824021000000002E-13</v>
      </c>
      <c r="I237" s="30">
        <v>1.0341015999999999E-13</v>
      </c>
      <c r="J237" s="30">
        <v>1.9469501999999999E-11</v>
      </c>
      <c r="K237" s="31">
        <v>2.7830138E-12</v>
      </c>
      <c r="L237" s="40">
        <v>4.7602836999999997E-12</v>
      </c>
      <c r="M237" s="20">
        <v>2.3087413000000001E-13</v>
      </c>
      <c r="N237" s="31">
        <v>3.7175461999999999E-12</v>
      </c>
      <c r="O237" s="45">
        <f t="shared" si="12"/>
        <v>1.3520413544999998E-10</v>
      </c>
      <c r="Q237" s="6" t="s">
        <v>31</v>
      </c>
      <c r="R237" s="29" t="s">
        <v>30</v>
      </c>
      <c r="S237" s="34">
        <v>6.6537799E-11</v>
      </c>
      <c r="T237" s="31">
        <v>2.1325315E-13</v>
      </c>
      <c r="U237" s="30">
        <v>1.4280851E-12</v>
      </c>
      <c r="V237" s="47">
        <f t="shared" si="13"/>
        <v>3.5702127999999997E-11</v>
      </c>
      <c r="W237" s="34">
        <v>2.5824021000000002E-13</v>
      </c>
      <c r="X237" s="30">
        <v>1.0341015999999999E-13</v>
      </c>
      <c r="Y237" s="30">
        <v>1.9469501999999999E-11</v>
      </c>
      <c r="Z237" s="31">
        <v>2.7830138E-12</v>
      </c>
      <c r="AA237" s="40">
        <v>4.7602836999999999E-11</v>
      </c>
      <c r="AB237" s="20">
        <v>2.3087413000000001E-13</v>
      </c>
      <c r="AC237" s="31">
        <v>3.7175461999999999E-12</v>
      </c>
      <c r="AD237" s="45">
        <f t="shared" si="14"/>
        <v>1.7804668874999998E-10</v>
      </c>
    </row>
    <row r="238" spans="2:30" x14ac:dyDescent="0.35">
      <c r="B238" s="6" t="s">
        <v>32</v>
      </c>
      <c r="C238" s="29" t="s">
        <v>33</v>
      </c>
      <c r="D238" s="13">
        <v>9.9382337000000005E-4</v>
      </c>
      <c r="E238" s="31">
        <v>3.2003627E-5</v>
      </c>
      <c r="F238" s="30">
        <v>2.0254449000000001E-5</v>
      </c>
      <c r="G238" s="47">
        <v>5.0636124E-4</v>
      </c>
      <c r="H238" s="34">
        <v>1.8797558E-7</v>
      </c>
      <c r="I238" s="30">
        <v>1.2613346999999999E-7</v>
      </c>
      <c r="J238" s="30">
        <v>3.8823384000000001E-5</v>
      </c>
      <c r="K238" s="31">
        <v>6.3975181000000005E-5</v>
      </c>
      <c r="L238" s="40">
        <v>6.7514831000000004E-5</v>
      </c>
      <c r="M238" s="20">
        <v>5.5717658E-7</v>
      </c>
      <c r="N238" s="15">
        <v>1.0722223E-4</v>
      </c>
      <c r="O238" s="45">
        <f t="shared" si="12"/>
        <v>1.8308495976300002E-3</v>
      </c>
      <c r="Q238" s="6" t="s">
        <v>32</v>
      </c>
      <c r="R238" s="29" t="s">
        <v>33</v>
      </c>
      <c r="S238" s="13">
        <v>9.9382337000000005E-4</v>
      </c>
      <c r="T238" s="31">
        <v>3.2003627E-5</v>
      </c>
      <c r="U238" s="30">
        <v>2.0254449000000001E-5</v>
      </c>
      <c r="V238" s="47">
        <f t="shared" si="13"/>
        <v>5.0636124E-4</v>
      </c>
      <c r="W238" s="34">
        <v>1.8797558E-7</v>
      </c>
      <c r="X238" s="30">
        <v>1.2613346999999999E-7</v>
      </c>
      <c r="Y238" s="30">
        <v>3.8823384000000001E-5</v>
      </c>
      <c r="Z238" s="31">
        <v>6.3975181000000005E-5</v>
      </c>
      <c r="AA238" s="40">
        <v>6.7514831000000004E-4</v>
      </c>
      <c r="AB238" s="20">
        <v>5.5717658E-7</v>
      </c>
      <c r="AC238" s="15">
        <v>1.0722223E-4</v>
      </c>
      <c r="AD238" s="45">
        <f t="shared" si="14"/>
        <v>2.4384830766300005E-3</v>
      </c>
    </row>
    <row r="239" spans="2:30" x14ac:dyDescent="0.35">
      <c r="B239" s="6" t="s">
        <v>34</v>
      </c>
      <c r="C239" s="29" t="s">
        <v>35</v>
      </c>
      <c r="D239" s="34">
        <v>4.2067563000000002E-5</v>
      </c>
      <c r="E239" s="31">
        <v>7.4652852999999997E-10</v>
      </c>
      <c r="F239" s="30">
        <v>2.6805973000000001E-7</v>
      </c>
      <c r="G239" s="47">
        <v>6.7014933E-6</v>
      </c>
      <c r="H239" s="34">
        <v>2.3208294E-8</v>
      </c>
      <c r="I239" s="30">
        <v>1.4476225000000001E-8</v>
      </c>
      <c r="J239" s="30">
        <v>2.3646230000000002E-6</v>
      </c>
      <c r="K239" s="31">
        <v>3.5699806000000001E-6</v>
      </c>
      <c r="L239" s="40">
        <v>8.9353244000000004E-7</v>
      </c>
      <c r="M239" s="20">
        <v>7.0614163999999999E-8</v>
      </c>
      <c r="N239" s="31">
        <v>2.0209537000000001E-9</v>
      </c>
      <c r="O239" s="153">
        <f>SUM(D239:N239)</f>
        <v>5.5976318235229998E-5</v>
      </c>
      <c r="Q239" s="6" t="s">
        <v>34</v>
      </c>
      <c r="R239" s="29" t="s">
        <v>35</v>
      </c>
      <c r="S239" s="34">
        <v>4.2067563000000002E-5</v>
      </c>
      <c r="T239" s="31">
        <v>7.4652852999999997E-10</v>
      </c>
      <c r="U239" s="30">
        <v>2.6805973000000001E-7</v>
      </c>
      <c r="V239" s="47">
        <f t="shared" si="13"/>
        <v>6.7014933E-6</v>
      </c>
      <c r="W239" s="34">
        <v>2.3208294E-8</v>
      </c>
      <c r="X239" s="30">
        <v>1.4476225000000001E-8</v>
      </c>
      <c r="Y239" s="30">
        <v>2.3646230000000002E-6</v>
      </c>
      <c r="Z239" s="31">
        <v>3.5699806000000001E-6</v>
      </c>
      <c r="AA239" s="40">
        <v>8.9353243999999994E-6</v>
      </c>
      <c r="AB239" s="20">
        <v>7.0614163999999999E-8</v>
      </c>
      <c r="AC239" s="31">
        <v>2.0209537000000001E-9</v>
      </c>
      <c r="AD239" s="45">
        <f t="shared" si="14"/>
        <v>6.4018110195229998E-5</v>
      </c>
    </row>
    <row r="240" spans="2:30" x14ac:dyDescent="0.35">
      <c r="B240" s="6" t="s">
        <v>36</v>
      </c>
      <c r="C240" s="29" t="s">
        <v>37</v>
      </c>
      <c r="D240" s="13">
        <v>2.8387327999999999E-4</v>
      </c>
      <c r="E240" s="31">
        <v>8.0008942000000001E-6</v>
      </c>
      <c r="F240" s="30">
        <v>7.3076242999999998E-6</v>
      </c>
      <c r="G240" s="47">
        <v>1.8269061E-4</v>
      </c>
      <c r="H240" s="34">
        <v>4.2541116999999998E-8</v>
      </c>
      <c r="I240" s="30">
        <v>1.9611651999999999E-8</v>
      </c>
      <c r="J240" s="30">
        <v>1.7324953999999998E-5</v>
      </c>
      <c r="K240" s="31">
        <v>1.0023938E-5</v>
      </c>
      <c r="L240" s="40">
        <v>2.4358747999999999E-5</v>
      </c>
      <c r="M240" s="20">
        <v>1.0817747E-7</v>
      </c>
      <c r="N240" s="31">
        <v>1.9031412000000002E-5</v>
      </c>
      <c r="O240" s="45">
        <f t="shared" si="12"/>
        <v>5.5278179073900001E-4</v>
      </c>
      <c r="Q240" s="6" t="s">
        <v>36</v>
      </c>
      <c r="R240" s="29" t="s">
        <v>37</v>
      </c>
      <c r="S240" s="13">
        <v>2.8387327999999999E-4</v>
      </c>
      <c r="T240" s="31">
        <v>8.0008942000000001E-6</v>
      </c>
      <c r="U240" s="30">
        <v>7.3076242999999998E-6</v>
      </c>
      <c r="V240" s="47">
        <f t="shared" si="13"/>
        <v>1.8269061E-4</v>
      </c>
      <c r="W240" s="34">
        <v>4.2541116999999998E-8</v>
      </c>
      <c r="X240" s="30">
        <v>1.9611651999999999E-8</v>
      </c>
      <c r="Y240" s="30">
        <v>1.7324953999999998E-5</v>
      </c>
      <c r="Z240" s="31">
        <v>1.0023938E-5</v>
      </c>
      <c r="AA240" s="40">
        <v>2.4358748E-4</v>
      </c>
      <c r="AB240" s="20">
        <v>1.0817747E-7</v>
      </c>
      <c r="AC240" s="31">
        <v>1.9031412000000002E-5</v>
      </c>
      <c r="AD240" s="45">
        <f t="shared" si="14"/>
        <v>7.7201052273900004E-4</v>
      </c>
    </row>
    <row r="241" spans="2:30" x14ac:dyDescent="0.35">
      <c r="B241" s="6" t="s">
        <v>38</v>
      </c>
      <c r="C241" s="29" t="s">
        <v>39</v>
      </c>
      <c r="D241" s="13">
        <v>3.2106400999999999E-3</v>
      </c>
      <c r="E241" s="31">
        <v>8.7537596000000003E-5</v>
      </c>
      <c r="F241" s="30">
        <v>7.9874699E-5</v>
      </c>
      <c r="G241" s="47">
        <v>1.9968675E-3</v>
      </c>
      <c r="H241" s="34">
        <v>4.1634333999999997E-7</v>
      </c>
      <c r="I241" s="30">
        <v>2.0500822000000001E-7</v>
      </c>
      <c r="J241" s="14">
        <v>1.1212992000000001E-4</v>
      </c>
      <c r="K241" s="15">
        <v>1.1033056999999999E-4</v>
      </c>
      <c r="L241" s="39">
        <v>2.6624899999999998E-4</v>
      </c>
      <c r="M241" s="20">
        <v>1.0140598E-6</v>
      </c>
      <c r="N241" s="15">
        <v>2.0919101E-4</v>
      </c>
      <c r="O241" s="45">
        <f t="shared" si="12"/>
        <v>6.074455806359999E-3</v>
      </c>
      <c r="Q241" s="6" t="s">
        <v>38</v>
      </c>
      <c r="R241" s="29" t="s">
        <v>39</v>
      </c>
      <c r="S241" s="13">
        <v>3.2106400999999999E-3</v>
      </c>
      <c r="T241" s="31">
        <v>8.7537596000000003E-5</v>
      </c>
      <c r="U241" s="30">
        <v>7.9874699E-5</v>
      </c>
      <c r="V241" s="47">
        <f t="shared" si="13"/>
        <v>1.9968675E-3</v>
      </c>
      <c r="W241" s="34">
        <v>4.1634333999999997E-7</v>
      </c>
      <c r="X241" s="30">
        <v>2.0500822000000001E-7</v>
      </c>
      <c r="Y241" s="14">
        <v>1.1212992000000001E-4</v>
      </c>
      <c r="Z241" s="15">
        <v>1.1033056999999999E-4</v>
      </c>
      <c r="AA241" s="39">
        <v>2.66249E-3</v>
      </c>
      <c r="AB241" s="20">
        <v>1.0140598E-6</v>
      </c>
      <c r="AC241" s="15">
        <v>2.0919101E-4</v>
      </c>
      <c r="AD241" s="45">
        <f t="shared" si="14"/>
        <v>8.4706968063599994E-3</v>
      </c>
    </row>
    <row r="242" spans="2:30" x14ac:dyDescent="0.35">
      <c r="B242" s="6" t="s">
        <v>40</v>
      </c>
      <c r="C242" s="29" t="s">
        <v>41</v>
      </c>
      <c r="D242" s="13">
        <v>4.6096867000000001</v>
      </c>
      <c r="E242" s="15">
        <v>1.2876947999999999E-2</v>
      </c>
      <c r="F242" s="14">
        <v>4.4332275999999997E-2</v>
      </c>
      <c r="G242" s="47">
        <v>1.1083069000000001</v>
      </c>
      <c r="H242" s="13">
        <v>1.4544607000000001E-3</v>
      </c>
      <c r="I242" s="14">
        <v>1.0534937E-3</v>
      </c>
      <c r="J242" s="14">
        <v>2.8009640999999998</v>
      </c>
      <c r="K242" s="15">
        <v>0.21429998</v>
      </c>
      <c r="L242" s="39">
        <v>0.14777425</v>
      </c>
      <c r="M242" s="20">
        <v>1.9143692E-3</v>
      </c>
      <c r="N242" s="15">
        <v>0.16811582</v>
      </c>
      <c r="O242" s="45">
        <f t="shared" si="12"/>
        <v>9.1107792975999971</v>
      </c>
      <c r="Q242" s="6" t="s">
        <v>40</v>
      </c>
      <c r="R242" s="29" t="s">
        <v>41</v>
      </c>
      <c r="S242" s="13">
        <v>4.6096867000000001</v>
      </c>
      <c r="T242" s="15">
        <v>1.2876947999999999E-2</v>
      </c>
      <c r="U242" s="14">
        <v>4.4332275999999997E-2</v>
      </c>
      <c r="V242" s="47">
        <f t="shared" si="13"/>
        <v>1.1083069000000001</v>
      </c>
      <c r="W242" s="13">
        <v>1.4544607000000001E-3</v>
      </c>
      <c r="X242" s="14">
        <v>1.0534937E-3</v>
      </c>
      <c r="Y242" s="14">
        <v>2.8009640999999998</v>
      </c>
      <c r="Z242" s="15">
        <v>0.21429998</v>
      </c>
      <c r="AA242" s="39">
        <v>1.4777425</v>
      </c>
      <c r="AB242" s="20">
        <v>1.9143692E-3</v>
      </c>
      <c r="AC242" s="15">
        <v>0.16811582</v>
      </c>
      <c r="AD242" s="45">
        <f t="shared" si="14"/>
        <v>10.440747547599997</v>
      </c>
    </row>
    <row r="243" spans="2:30" x14ac:dyDescent="0.35">
      <c r="B243" s="6" t="s">
        <v>42</v>
      </c>
      <c r="C243" s="29" t="s">
        <v>43</v>
      </c>
      <c r="D243" s="13">
        <v>1.0299571000000001</v>
      </c>
      <c r="E243" s="15">
        <v>0</v>
      </c>
      <c r="F243" s="14">
        <v>6.2854249000000001E-2</v>
      </c>
      <c r="G243" s="47">
        <v>1.5713562000000001</v>
      </c>
      <c r="H243" s="13">
        <v>1.1211425000000001E-3</v>
      </c>
      <c r="I243" s="14">
        <v>6.7606936999999999E-4</v>
      </c>
      <c r="J243" s="14">
        <v>1.5399006</v>
      </c>
      <c r="K243" s="15">
        <v>0.34034374000000001</v>
      </c>
      <c r="L243" s="39">
        <v>0.20951416</v>
      </c>
      <c r="M243" s="20">
        <v>1.5842859E-3</v>
      </c>
      <c r="N243" s="15">
        <v>3.2730951999999998E-3</v>
      </c>
      <c r="O243" s="45">
        <f t="shared" si="12"/>
        <v>4.7605806419699999</v>
      </c>
      <c r="Q243" s="6" t="s">
        <v>42</v>
      </c>
      <c r="R243" s="29" t="s">
        <v>43</v>
      </c>
      <c r="S243" s="13">
        <v>1.0299571000000001</v>
      </c>
      <c r="T243" s="15">
        <v>0</v>
      </c>
      <c r="U243" s="14">
        <v>6.2854249000000001E-2</v>
      </c>
      <c r="V243" s="47">
        <f t="shared" si="13"/>
        <v>1.5713562000000001</v>
      </c>
      <c r="W243" s="13">
        <v>1.1211425000000001E-3</v>
      </c>
      <c r="X243" s="14">
        <v>6.7606936999999999E-4</v>
      </c>
      <c r="Y243" s="14">
        <v>1.5399006</v>
      </c>
      <c r="Z243" s="15">
        <v>0.34034374000000001</v>
      </c>
      <c r="AA243" s="39">
        <v>2.0951415999999998</v>
      </c>
      <c r="AB243" s="20">
        <v>1.5842859E-3</v>
      </c>
      <c r="AC243" s="15">
        <v>3.2730951999999998E-3</v>
      </c>
      <c r="AD243" s="45">
        <f t="shared" si="14"/>
        <v>6.6462080819699993</v>
      </c>
    </row>
    <row r="244" spans="2:30" x14ac:dyDescent="0.35">
      <c r="B244" s="6" t="s">
        <v>44</v>
      </c>
      <c r="C244" s="29" t="s">
        <v>45</v>
      </c>
      <c r="D244" s="13">
        <v>1.5588912999999999E-2</v>
      </c>
      <c r="E244" s="15">
        <v>2.4258257999999999E-4</v>
      </c>
      <c r="F244" s="14">
        <v>1.8097554999999999E-4</v>
      </c>
      <c r="G244" s="47">
        <v>4.5243886999999997E-3</v>
      </c>
      <c r="H244" s="34">
        <v>1.8686441E-5</v>
      </c>
      <c r="I244" s="30">
        <v>7.0633276999999999E-6</v>
      </c>
      <c r="J244" s="14">
        <v>6.8390235000000002E-3</v>
      </c>
      <c r="K244" s="15">
        <v>1.0019879000000001E-2</v>
      </c>
      <c r="L244" s="39">
        <v>6.0325182000000005E-4</v>
      </c>
      <c r="M244" s="20">
        <v>1.2069096E-2</v>
      </c>
      <c r="N244" s="15">
        <v>2.8605065999999998E-2</v>
      </c>
      <c r="O244" s="45">
        <f t="shared" si="12"/>
        <v>7.8698925918700008E-2</v>
      </c>
      <c r="Q244" s="6" t="s">
        <v>44</v>
      </c>
      <c r="R244" s="29" t="s">
        <v>45</v>
      </c>
      <c r="S244" s="13">
        <v>1.5588912999999999E-2</v>
      </c>
      <c r="T244" s="15">
        <v>2.4258257999999999E-4</v>
      </c>
      <c r="U244" s="14">
        <v>1.8097554999999999E-4</v>
      </c>
      <c r="V244" s="47">
        <f t="shared" si="13"/>
        <v>4.5243886999999997E-3</v>
      </c>
      <c r="W244" s="34">
        <v>1.8686441E-5</v>
      </c>
      <c r="X244" s="30">
        <v>7.0633276999999999E-6</v>
      </c>
      <c r="Y244" s="14">
        <v>6.8390235000000002E-3</v>
      </c>
      <c r="Z244" s="15">
        <v>1.0019879000000001E-2</v>
      </c>
      <c r="AA244" s="39">
        <v>6.0325181999999998E-3</v>
      </c>
      <c r="AB244" s="20">
        <v>1.2069096E-2</v>
      </c>
      <c r="AC244" s="15">
        <v>2.8605065999999998E-2</v>
      </c>
      <c r="AD244" s="45">
        <f t="shared" si="14"/>
        <v>8.41281922987E-2</v>
      </c>
    </row>
    <row r="245" spans="2:30" x14ac:dyDescent="0.35">
      <c r="B245" s="6" t="s">
        <v>46</v>
      </c>
      <c r="C245" s="29" t="s">
        <v>47</v>
      </c>
      <c r="D245" s="13">
        <v>1.5510136999999999</v>
      </c>
      <c r="E245" s="15">
        <v>5.7046428000000003E-2</v>
      </c>
      <c r="F245" s="14">
        <v>5.4485384999999997E-2</v>
      </c>
      <c r="G245" s="47">
        <v>1.3621346000000001</v>
      </c>
      <c r="H245" s="13">
        <v>4.0884265999999999E-4</v>
      </c>
      <c r="I245" s="14">
        <v>1.5949620999999999E-4</v>
      </c>
      <c r="J245" s="14">
        <v>8.5962064000000005E-2</v>
      </c>
      <c r="K245" s="15">
        <v>0.18715781000000001</v>
      </c>
      <c r="L245" s="39">
        <v>0.18161795</v>
      </c>
      <c r="M245" s="20">
        <v>1.6216059E-3</v>
      </c>
      <c r="N245" s="15">
        <v>0.59533901</v>
      </c>
      <c r="O245" s="45">
        <f t="shared" si="12"/>
        <v>4.0769468917700005</v>
      </c>
      <c r="Q245" s="6" t="s">
        <v>46</v>
      </c>
      <c r="R245" s="29" t="s">
        <v>47</v>
      </c>
      <c r="S245" s="13">
        <v>1.5510136999999999</v>
      </c>
      <c r="T245" s="15">
        <v>5.7046428000000003E-2</v>
      </c>
      <c r="U245" s="14">
        <v>5.4485384999999997E-2</v>
      </c>
      <c r="V245" s="47">
        <f t="shared" si="13"/>
        <v>1.3621346000000001</v>
      </c>
      <c r="W245" s="13">
        <v>4.0884265999999999E-4</v>
      </c>
      <c r="X245" s="14">
        <v>1.5949620999999999E-4</v>
      </c>
      <c r="Y245" s="14">
        <v>8.5962064000000005E-2</v>
      </c>
      <c r="Z245" s="15">
        <v>0.18715781000000001</v>
      </c>
      <c r="AA245" s="39">
        <v>1.8161795000000001</v>
      </c>
      <c r="AB245" s="20">
        <v>1.6216059E-3</v>
      </c>
      <c r="AC245" s="15">
        <v>0.59533901</v>
      </c>
      <c r="AD245" s="45">
        <f t="shared" si="14"/>
        <v>5.7115084417699995</v>
      </c>
    </row>
    <row r="246" spans="2:30" x14ac:dyDescent="0.35">
      <c r="B246" s="6" t="s">
        <v>48</v>
      </c>
      <c r="C246" s="29" t="s">
        <v>49</v>
      </c>
      <c r="D246" s="34">
        <v>2.3185630999999999E-5</v>
      </c>
      <c r="E246" s="31">
        <v>9.8673122999999994E-11</v>
      </c>
      <c r="F246" s="30">
        <v>8.3766614000000001E-8</v>
      </c>
      <c r="G246" s="47">
        <v>2.0941653000000001E-6</v>
      </c>
      <c r="H246" s="34">
        <v>1.5435049E-9</v>
      </c>
      <c r="I246" s="30">
        <v>8.1392815999999997E-10</v>
      </c>
      <c r="J246" s="30">
        <v>9.7594652000000003E-8</v>
      </c>
      <c r="K246" s="31">
        <v>3.9486542000000001E-8</v>
      </c>
      <c r="L246" s="40">
        <v>2.7922205000000001E-7</v>
      </c>
      <c r="M246" s="20">
        <v>2.8809995000000001E-9</v>
      </c>
      <c r="N246" s="31">
        <v>3.7364848000000002E-9</v>
      </c>
      <c r="O246" s="45">
        <f t="shared" si="12"/>
        <v>2.5788939748482998E-5</v>
      </c>
      <c r="Q246" s="6" t="s">
        <v>48</v>
      </c>
      <c r="R246" s="29" t="s">
        <v>49</v>
      </c>
      <c r="S246" s="34">
        <v>2.3185630999999999E-5</v>
      </c>
      <c r="T246" s="31">
        <v>9.8673122999999994E-11</v>
      </c>
      <c r="U246" s="30">
        <v>8.3766614000000001E-8</v>
      </c>
      <c r="V246" s="47">
        <f t="shared" si="13"/>
        <v>2.0941653000000001E-6</v>
      </c>
      <c r="W246" s="34">
        <v>1.5435049E-9</v>
      </c>
      <c r="X246" s="30">
        <v>8.1392815999999997E-10</v>
      </c>
      <c r="Y246" s="30">
        <v>9.7594652000000003E-8</v>
      </c>
      <c r="Z246" s="31">
        <v>3.9486542000000001E-8</v>
      </c>
      <c r="AA246" s="40">
        <v>2.7922205E-6</v>
      </c>
      <c r="AB246" s="20">
        <v>2.8809995000000001E-9</v>
      </c>
      <c r="AC246" s="31">
        <v>3.7364848000000002E-9</v>
      </c>
      <c r="AD246" s="45">
        <f t="shared" si="14"/>
        <v>2.8301938198482996E-5</v>
      </c>
    </row>
    <row r="247" spans="2:30" x14ac:dyDescent="0.35">
      <c r="B247" s="6" t="s">
        <v>50</v>
      </c>
      <c r="C247" s="29" t="s">
        <v>20</v>
      </c>
      <c r="D247" s="13">
        <v>0.33070121000000002</v>
      </c>
      <c r="E247" s="15">
        <v>3.3724265000000002E-3</v>
      </c>
      <c r="F247" s="14">
        <v>3.5707845999999998E-3</v>
      </c>
      <c r="G247" s="47">
        <v>8.9269615999999996E-2</v>
      </c>
      <c r="H247" s="34">
        <v>4.2475753999999998E-5</v>
      </c>
      <c r="I247" s="30">
        <v>1.5988629000000001E-5</v>
      </c>
      <c r="J247" s="14">
        <v>5.564678E-3</v>
      </c>
      <c r="K247" s="15">
        <v>1.2533506E-2</v>
      </c>
      <c r="L247" s="39">
        <v>1.1902615E-2</v>
      </c>
      <c r="M247" s="20">
        <v>9.8591782999999994E-5</v>
      </c>
      <c r="N247" s="15">
        <v>4.2831420000000002E-2</v>
      </c>
      <c r="O247" s="45">
        <f t="shared" si="12"/>
        <v>0.49990331226599999</v>
      </c>
      <c r="Q247" s="6" t="s">
        <v>50</v>
      </c>
      <c r="R247" s="29" t="s">
        <v>20</v>
      </c>
      <c r="S247" s="13">
        <v>0.33070121000000002</v>
      </c>
      <c r="T247" s="15">
        <v>3.3724265000000002E-3</v>
      </c>
      <c r="U247" s="14">
        <v>3.5707845999999998E-3</v>
      </c>
      <c r="V247" s="47">
        <f t="shared" si="13"/>
        <v>8.9269615999999996E-2</v>
      </c>
      <c r="W247" s="34">
        <v>4.2475753999999998E-5</v>
      </c>
      <c r="X247" s="30">
        <v>1.5988629000000001E-5</v>
      </c>
      <c r="Y247" s="14">
        <v>5.564678E-3</v>
      </c>
      <c r="Z247" s="15">
        <v>1.2533506E-2</v>
      </c>
      <c r="AA247" s="39">
        <v>0.11902615</v>
      </c>
      <c r="AB247" s="20">
        <v>9.8591782999999994E-5</v>
      </c>
      <c r="AC247" s="15">
        <v>4.2831420000000002E-2</v>
      </c>
      <c r="AD247" s="45">
        <f t="shared" si="14"/>
        <v>0.60702684726599998</v>
      </c>
    </row>
    <row r="248" spans="2:30" x14ac:dyDescent="0.35">
      <c r="B248" s="6" t="s">
        <v>51</v>
      </c>
      <c r="C248" s="29" t="s">
        <v>20</v>
      </c>
      <c r="D248" s="13">
        <v>3.1750073999999998E-3</v>
      </c>
      <c r="E248" s="31">
        <v>-3.8366040999999997E-5</v>
      </c>
      <c r="F248" s="30">
        <v>1.8366117E-6</v>
      </c>
      <c r="G248" s="47">
        <v>4.5915292999999998E-5</v>
      </c>
      <c r="H248" s="34">
        <v>1.2527434E-8</v>
      </c>
      <c r="I248" s="30">
        <v>-7.1170442000000002E-9</v>
      </c>
      <c r="J248" s="14">
        <v>4.5227525999999999E-3</v>
      </c>
      <c r="K248" s="15">
        <v>1.2479871999999999E-3</v>
      </c>
      <c r="L248" s="40">
        <v>6.122039E-6</v>
      </c>
      <c r="M248" s="20">
        <v>2.255775E-6</v>
      </c>
      <c r="N248" s="31">
        <v>-6.1206446999999999E-5</v>
      </c>
      <c r="O248" s="45">
        <f t="shared" si="12"/>
        <v>8.9023098410897991E-3</v>
      </c>
      <c r="Q248" s="6" t="s">
        <v>51</v>
      </c>
      <c r="R248" s="29" t="s">
        <v>20</v>
      </c>
      <c r="S248" s="13">
        <v>3.1750073999999998E-3</v>
      </c>
      <c r="T248" s="31">
        <v>-3.8366040999999997E-5</v>
      </c>
      <c r="U248" s="30">
        <v>1.8366117E-6</v>
      </c>
      <c r="V248" s="47">
        <f t="shared" si="13"/>
        <v>4.5915292999999998E-5</v>
      </c>
      <c r="W248" s="34">
        <v>1.2527434E-8</v>
      </c>
      <c r="X248" s="30">
        <v>-7.1170442000000002E-9</v>
      </c>
      <c r="Y248" s="14">
        <v>4.5227525999999999E-3</v>
      </c>
      <c r="Z248" s="15">
        <v>1.2479871999999999E-3</v>
      </c>
      <c r="AA248" s="40">
        <v>6.122039E-5</v>
      </c>
      <c r="AB248" s="20">
        <v>2.255775E-6</v>
      </c>
      <c r="AC248" s="31">
        <v>-6.1206446999999999E-5</v>
      </c>
      <c r="AD248" s="45">
        <f t="shared" si="14"/>
        <v>8.957408192089799E-3</v>
      </c>
    </row>
    <row r="249" spans="2:30" x14ac:dyDescent="0.35">
      <c r="B249" s="6" t="s">
        <v>52</v>
      </c>
      <c r="C249" s="29" t="s">
        <v>20</v>
      </c>
      <c r="D249" s="13">
        <v>1.0507587E-4</v>
      </c>
      <c r="E249" s="15">
        <v>0</v>
      </c>
      <c r="F249" s="30">
        <v>1.3957447E-6</v>
      </c>
      <c r="G249" s="47">
        <v>3.4893617999999997E-5</v>
      </c>
      <c r="H249" s="34">
        <v>1.0702412E-7</v>
      </c>
      <c r="I249" s="30">
        <v>4.3149468000000002E-8</v>
      </c>
      <c r="J249" s="30">
        <v>3.3401617999999998E-5</v>
      </c>
      <c r="K249" s="31">
        <v>1.2294826000000001E-5</v>
      </c>
      <c r="L249" s="40">
        <v>4.6524822999999997E-6</v>
      </c>
      <c r="M249" s="20">
        <v>1.8353778000000001E-7</v>
      </c>
      <c r="N249" s="15">
        <v>0</v>
      </c>
      <c r="O249" s="45">
        <f t="shared" si="12"/>
        <v>1.9204787036799996E-4</v>
      </c>
      <c r="Q249" s="6" t="s">
        <v>52</v>
      </c>
      <c r="R249" s="29" t="s">
        <v>20</v>
      </c>
      <c r="S249" s="13">
        <v>1.0507587E-4</v>
      </c>
      <c r="T249" s="15">
        <v>0</v>
      </c>
      <c r="U249" s="30">
        <v>1.3957447E-6</v>
      </c>
      <c r="V249" s="47">
        <f t="shared" si="13"/>
        <v>3.4893617999999997E-5</v>
      </c>
      <c r="W249" s="34">
        <v>1.0702412E-7</v>
      </c>
      <c r="X249" s="30">
        <v>4.3149468000000002E-8</v>
      </c>
      <c r="Y249" s="30">
        <v>3.3401617999999998E-5</v>
      </c>
      <c r="Z249" s="31">
        <v>1.2294826000000001E-5</v>
      </c>
      <c r="AA249" s="40">
        <v>4.6524823000000002E-5</v>
      </c>
      <c r="AB249" s="20">
        <v>1.8353778000000001E-7</v>
      </c>
      <c r="AC249" s="15">
        <v>0</v>
      </c>
      <c r="AD249" s="45">
        <f t="shared" si="14"/>
        <v>2.3392021106799997E-4</v>
      </c>
    </row>
    <row r="250" spans="2:30" x14ac:dyDescent="0.35">
      <c r="B250" s="6" t="s">
        <v>53</v>
      </c>
      <c r="C250" s="29" t="s">
        <v>30</v>
      </c>
      <c r="D250" s="34">
        <v>3.7568336000000002E-11</v>
      </c>
      <c r="E250" s="31">
        <v>1.2448342000000001E-13</v>
      </c>
      <c r="F250" s="30">
        <v>5.9086355000000004E-12</v>
      </c>
      <c r="G250" s="47">
        <v>1.4771589E-10</v>
      </c>
      <c r="H250" s="34">
        <v>5.9590325E-14</v>
      </c>
      <c r="I250" s="30">
        <v>5.6305263000000003E-14</v>
      </c>
      <c r="J250" s="30">
        <v>2.0681095999999999E-11</v>
      </c>
      <c r="K250" s="31">
        <v>2.6528778999999999E-12</v>
      </c>
      <c r="L250" s="40">
        <v>1.9695451999999999E-11</v>
      </c>
      <c r="M250" s="20">
        <v>2.9531469000000002E-14</v>
      </c>
      <c r="N250" s="31">
        <v>3.4249934999999998E-13</v>
      </c>
      <c r="O250" s="45">
        <f t="shared" si="12"/>
        <v>2.3483469722700004E-10</v>
      </c>
      <c r="Q250" s="6" t="s">
        <v>53</v>
      </c>
      <c r="R250" s="29" t="s">
        <v>30</v>
      </c>
      <c r="S250" s="34">
        <v>3.7568336000000002E-11</v>
      </c>
      <c r="T250" s="31">
        <v>1.2448342000000001E-13</v>
      </c>
      <c r="U250" s="30">
        <v>5.9086355000000004E-12</v>
      </c>
      <c r="V250" s="47">
        <f t="shared" si="13"/>
        <v>1.4771589E-10</v>
      </c>
      <c r="W250" s="34">
        <v>5.9590325E-14</v>
      </c>
      <c r="X250" s="30">
        <v>5.6305263000000003E-14</v>
      </c>
      <c r="Y250" s="30">
        <v>2.0681095999999999E-11</v>
      </c>
      <c r="Z250" s="31">
        <v>2.6528778999999999E-12</v>
      </c>
      <c r="AA250" s="40">
        <v>1.9695452E-10</v>
      </c>
      <c r="AB250" s="20">
        <v>2.9531469000000002E-14</v>
      </c>
      <c r="AC250" s="31">
        <v>3.4249934999999998E-13</v>
      </c>
      <c r="AD250" s="45">
        <f t="shared" si="14"/>
        <v>4.1209376522700006E-10</v>
      </c>
    </row>
    <row r="251" spans="2:30" x14ac:dyDescent="0.35">
      <c r="B251" s="6" t="s">
        <v>54</v>
      </c>
      <c r="C251" s="29" t="s">
        <v>30</v>
      </c>
      <c r="D251" s="34">
        <v>3.8434890999999997E-10</v>
      </c>
      <c r="E251" s="31">
        <v>4.0881543999999998E-12</v>
      </c>
      <c r="F251" s="30">
        <v>1.0064070000000001E-11</v>
      </c>
      <c r="G251" s="47">
        <v>2.5160173999999999E-10</v>
      </c>
      <c r="H251" s="34">
        <v>4.6577637000000005E-13</v>
      </c>
      <c r="I251" s="30">
        <v>1.7807256000000001E-13</v>
      </c>
      <c r="J251" s="30">
        <v>6.3374345999999998E-11</v>
      </c>
      <c r="K251" s="31">
        <v>1.1376801E-11</v>
      </c>
      <c r="L251" s="40">
        <v>3.3546899000000003E-11</v>
      </c>
      <c r="M251" s="20">
        <v>5.2786497000000004E-13</v>
      </c>
      <c r="N251" s="31">
        <v>2.1660544E-11</v>
      </c>
      <c r="O251" s="45">
        <f t="shared" si="12"/>
        <v>7.8123317829999991E-10</v>
      </c>
      <c r="Q251" s="6" t="s">
        <v>54</v>
      </c>
      <c r="R251" s="29" t="s">
        <v>30</v>
      </c>
      <c r="S251" s="34">
        <v>3.8434890999999997E-10</v>
      </c>
      <c r="T251" s="31">
        <v>4.0881543999999998E-12</v>
      </c>
      <c r="U251" s="30">
        <v>1.0064070000000001E-11</v>
      </c>
      <c r="V251" s="47">
        <f t="shared" si="13"/>
        <v>2.5160173999999999E-10</v>
      </c>
      <c r="W251" s="34">
        <v>4.6577637000000005E-13</v>
      </c>
      <c r="X251" s="30">
        <v>1.7807256000000001E-13</v>
      </c>
      <c r="Y251" s="30">
        <v>6.3374345999999998E-11</v>
      </c>
      <c r="Z251" s="31">
        <v>1.1376801E-11</v>
      </c>
      <c r="AA251" s="40">
        <v>3.3546898999999998E-10</v>
      </c>
      <c r="AB251" s="20">
        <v>5.2786497000000004E-13</v>
      </c>
      <c r="AC251" s="31">
        <v>2.1660544E-11</v>
      </c>
      <c r="AD251" s="45">
        <f t="shared" si="14"/>
        <v>1.0831552692999999E-9</v>
      </c>
    </row>
    <row r="252" spans="2:30" x14ac:dyDescent="0.35">
      <c r="B252" s="6" t="s">
        <v>55</v>
      </c>
      <c r="C252" s="29" t="s">
        <v>30</v>
      </c>
      <c r="D252" s="34">
        <v>2.1473063000000002E-9</v>
      </c>
      <c r="E252" s="31">
        <v>8.0397010000000007E-12</v>
      </c>
      <c r="F252" s="30">
        <v>3.6370574000000001E-11</v>
      </c>
      <c r="G252" s="47">
        <v>9.0926434000000002E-10</v>
      </c>
      <c r="H252" s="34">
        <v>2.8539717E-12</v>
      </c>
      <c r="I252" s="30">
        <v>1.7073746999999999E-12</v>
      </c>
      <c r="J252" s="30">
        <v>1.2421438E-10</v>
      </c>
      <c r="K252" s="31">
        <v>6.6007511000000004E-11</v>
      </c>
      <c r="L252" s="40">
        <v>1.2123525E-10</v>
      </c>
      <c r="M252" s="20">
        <v>5.3051866E-12</v>
      </c>
      <c r="N252" s="31">
        <v>4.1789022000000003E-11</v>
      </c>
      <c r="O252" s="45">
        <f t="shared" si="12"/>
        <v>3.4640936110000005E-9</v>
      </c>
      <c r="Q252" s="6" t="s">
        <v>55</v>
      </c>
      <c r="R252" s="29" t="s">
        <v>30</v>
      </c>
      <c r="S252" s="34">
        <v>2.1473063000000002E-9</v>
      </c>
      <c r="T252" s="31">
        <v>8.0397010000000007E-12</v>
      </c>
      <c r="U252" s="30">
        <v>3.6370574000000001E-11</v>
      </c>
      <c r="V252" s="47">
        <f t="shared" si="13"/>
        <v>9.0926434000000002E-10</v>
      </c>
      <c r="W252" s="34">
        <v>2.8539717E-12</v>
      </c>
      <c r="X252" s="30">
        <v>1.7073746999999999E-12</v>
      </c>
      <c r="Y252" s="30">
        <v>1.2421438E-10</v>
      </c>
      <c r="Z252" s="31">
        <v>6.6007511000000004E-11</v>
      </c>
      <c r="AA252" s="40">
        <v>1.2123525E-9</v>
      </c>
      <c r="AB252" s="20">
        <v>5.3051866E-12</v>
      </c>
      <c r="AC252" s="31">
        <v>4.1789022000000003E-11</v>
      </c>
      <c r="AD252" s="45">
        <f t="shared" si="14"/>
        <v>4.5552108610000011E-9</v>
      </c>
    </row>
    <row r="253" spans="2:30" x14ac:dyDescent="0.35">
      <c r="B253" s="6" t="s">
        <v>56</v>
      </c>
      <c r="C253" s="29" t="s">
        <v>30</v>
      </c>
      <c r="D253" s="34">
        <v>3.3894978000000003E-11</v>
      </c>
      <c r="E253" s="31">
        <v>1.044259E-13</v>
      </c>
      <c r="F253" s="30">
        <v>8.4071645000000005E-13</v>
      </c>
      <c r="G253" s="47">
        <v>2.1017911000000001E-11</v>
      </c>
      <c r="H253" s="34">
        <v>6.8433639E-14</v>
      </c>
      <c r="I253" s="30">
        <v>2.6351674000000001E-14</v>
      </c>
      <c r="J253" s="30">
        <v>1.6428857000000001E-11</v>
      </c>
      <c r="K253" s="31">
        <v>1.0919120999999999E-12</v>
      </c>
      <c r="L253" s="40">
        <v>2.8023881999999999E-12</v>
      </c>
      <c r="M253" s="20">
        <v>7.8071279999999999E-14</v>
      </c>
      <c r="N253" s="31">
        <v>2.0966305E-12</v>
      </c>
      <c r="O253" s="45">
        <f t="shared" si="12"/>
        <v>7.8450675742999999E-11</v>
      </c>
      <c r="Q253" s="6" t="s">
        <v>56</v>
      </c>
      <c r="R253" s="29" t="s">
        <v>30</v>
      </c>
      <c r="S253" s="34">
        <v>3.3894978000000003E-11</v>
      </c>
      <c r="T253" s="31">
        <v>1.044259E-13</v>
      </c>
      <c r="U253" s="30">
        <v>8.4071645000000005E-13</v>
      </c>
      <c r="V253" s="47">
        <f t="shared" si="13"/>
        <v>2.1017911000000001E-11</v>
      </c>
      <c r="W253" s="34">
        <v>6.8433639E-14</v>
      </c>
      <c r="X253" s="30">
        <v>2.6351674000000001E-14</v>
      </c>
      <c r="Y253" s="30">
        <v>1.6428857000000001E-11</v>
      </c>
      <c r="Z253" s="31">
        <v>1.0919120999999999E-12</v>
      </c>
      <c r="AA253" s="40">
        <v>2.8023881999999999E-11</v>
      </c>
      <c r="AB253" s="20">
        <v>7.8071279999999999E-14</v>
      </c>
      <c r="AC253" s="31">
        <v>2.0966305E-12</v>
      </c>
      <c r="AD253" s="45">
        <f t="shared" si="14"/>
        <v>1.0367216954300001E-10</v>
      </c>
    </row>
    <row r="254" spans="2:30" x14ac:dyDescent="0.35">
      <c r="B254" s="6" t="s">
        <v>57</v>
      </c>
      <c r="C254" s="29" t="s">
        <v>30</v>
      </c>
      <c r="D254" s="13">
        <v>0</v>
      </c>
      <c r="E254" s="15">
        <v>0</v>
      </c>
      <c r="F254" s="30">
        <v>7.2896055000000003E-21</v>
      </c>
      <c r="G254" s="47">
        <v>1.8224013999999999E-19</v>
      </c>
      <c r="H254" s="34">
        <v>2.1897312999999998E-22</v>
      </c>
      <c r="I254" s="30">
        <v>8.353627E-23</v>
      </c>
      <c r="J254" s="30">
        <v>5.3653618999999998E-20</v>
      </c>
      <c r="K254" s="31">
        <v>2.5274826000000001E-20</v>
      </c>
      <c r="L254" s="40">
        <v>2.4298685000000001E-20</v>
      </c>
      <c r="M254" s="20">
        <v>4.3777858999999997E-22</v>
      </c>
      <c r="N254" s="15">
        <v>0</v>
      </c>
      <c r="O254" s="45">
        <f t="shared" si="12"/>
        <v>2.9349716349000001E-19</v>
      </c>
      <c r="Q254" s="6" t="s">
        <v>57</v>
      </c>
      <c r="R254" s="29" t="s">
        <v>30</v>
      </c>
      <c r="S254" s="13">
        <v>0</v>
      </c>
      <c r="T254" s="15">
        <v>0</v>
      </c>
      <c r="U254" s="30">
        <v>7.2896055000000003E-21</v>
      </c>
      <c r="V254" s="47">
        <f t="shared" si="13"/>
        <v>1.8224013999999999E-19</v>
      </c>
      <c r="W254" s="34">
        <v>2.1897312999999998E-22</v>
      </c>
      <c r="X254" s="30">
        <v>8.353627E-23</v>
      </c>
      <c r="Y254" s="30">
        <v>5.3653618999999998E-20</v>
      </c>
      <c r="Z254" s="31">
        <v>2.5274826000000001E-20</v>
      </c>
      <c r="AA254" s="40">
        <v>2.4298685000000002E-19</v>
      </c>
      <c r="AB254" s="20">
        <v>4.3777858999999997E-22</v>
      </c>
      <c r="AC254" s="15">
        <v>0</v>
      </c>
      <c r="AD254" s="45">
        <f t="shared" si="14"/>
        <v>5.1218532849000005E-19</v>
      </c>
    </row>
    <row r="255" spans="2:30" x14ac:dyDescent="0.35">
      <c r="B255" s="6" t="s">
        <v>58</v>
      </c>
      <c r="C255" s="29" t="s">
        <v>30</v>
      </c>
      <c r="D255" s="34">
        <v>3.2642821000000003E-11</v>
      </c>
      <c r="E255" s="31">
        <v>1.0882726E-13</v>
      </c>
      <c r="F255" s="30">
        <v>5.8736865999999996E-13</v>
      </c>
      <c r="G255" s="47">
        <v>1.4684216999999999E-11</v>
      </c>
      <c r="H255" s="34">
        <v>1.8980658000000001E-13</v>
      </c>
      <c r="I255" s="30">
        <v>7.7058489000000003E-14</v>
      </c>
      <c r="J255" s="30">
        <v>3.0406456999999999E-12</v>
      </c>
      <c r="K255" s="31">
        <v>1.6911016E-12</v>
      </c>
      <c r="L255" s="40">
        <v>1.9578955000000002E-12</v>
      </c>
      <c r="M255" s="20">
        <v>1.5280284999999999E-13</v>
      </c>
      <c r="N255" s="31">
        <v>1.6209157000000001E-12</v>
      </c>
      <c r="O255" s="45">
        <f t="shared" si="12"/>
        <v>5.6753460339000004E-11</v>
      </c>
      <c r="Q255" s="6" t="s">
        <v>58</v>
      </c>
      <c r="R255" s="29" t="s">
        <v>30</v>
      </c>
      <c r="S255" s="34">
        <v>3.2642821000000003E-11</v>
      </c>
      <c r="T255" s="31">
        <v>1.0882726E-13</v>
      </c>
      <c r="U255" s="30">
        <v>5.8736865999999996E-13</v>
      </c>
      <c r="V255" s="47">
        <f t="shared" si="13"/>
        <v>1.4684216999999999E-11</v>
      </c>
      <c r="W255" s="34">
        <v>1.8980658000000001E-13</v>
      </c>
      <c r="X255" s="30">
        <v>7.7058489000000003E-14</v>
      </c>
      <c r="Y255" s="30">
        <v>3.0406456999999999E-12</v>
      </c>
      <c r="Z255" s="31">
        <v>1.6911016E-12</v>
      </c>
      <c r="AA255" s="40">
        <v>1.9578955E-11</v>
      </c>
      <c r="AB255" s="20">
        <v>1.5280284999999999E-13</v>
      </c>
      <c r="AC255" s="31">
        <v>1.6209157000000001E-12</v>
      </c>
      <c r="AD255" s="45">
        <f t="shared" si="14"/>
        <v>7.4374519839000004E-11</v>
      </c>
    </row>
    <row r="256" spans="2:30" x14ac:dyDescent="0.35">
      <c r="B256" s="6" t="s">
        <v>59</v>
      </c>
      <c r="C256" s="29" t="s">
        <v>41</v>
      </c>
      <c r="D256" s="13">
        <v>4.1349512999999997E-2</v>
      </c>
      <c r="E256" s="31">
        <v>9.8862288000000004E-5</v>
      </c>
      <c r="F256" s="14">
        <v>3.2572878E-3</v>
      </c>
      <c r="G256" s="47">
        <v>8.1432194999999999E-2</v>
      </c>
      <c r="H256" s="34">
        <v>1.4698567999999999E-5</v>
      </c>
      <c r="I256" s="30">
        <v>8.9659082000000001E-6</v>
      </c>
      <c r="J256" s="14">
        <v>8.5990932999999992E-3</v>
      </c>
      <c r="K256" s="15">
        <v>2.2291953999999999E-3</v>
      </c>
      <c r="L256" s="39">
        <v>1.0857626E-2</v>
      </c>
      <c r="M256" s="20">
        <v>3.2909893000000002E-5</v>
      </c>
      <c r="N256" s="15">
        <v>4.2652682999999998E-4</v>
      </c>
      <c r="O256" s="45">
        <f t="shared" si="12"/>
        <v>0.14830687398719997</v>
      </c>
      <c r="Q256" s="6" t="s">
        <v>59</v>
      </c>
      <c r="R256" s="29" t="s">
        <v>41</v>
      </c>
      <c r="S256" s="13">
        <v>4.1349512999999997E-2</v>
      </c>
      <c r="T256" s="31">
        <v>9.8862288000000004E-5</v>
      </c>
      <c r="U256" s="14">
        <v>3.2572878E-3</v>
      </c>
      <c r="V256" s="47">
        <f t="shared" si="13"/>
        <v>8.1432194999999999E-2</v>
      </c>
      <c r="W256" s="34">
        <v>1.4698567999999999E-5</v>
      </c>
      <c r="X256" s="30">
        <v>8.9659082000000001E-6</v>
      </c>
      <c r="Y256" s="14">
        <v>8.5990932999999992E-3</v>
      </c>
      <c r="Z256" s="15">
        <v>2.2291953999999999E-3</v>
      </c>
      <c r="AA256" s="39">
        <v>0.10857625999999999</v>
      </c>
      <c r="AB256" s="20">
        <v>3.2909893000000002E-5</v>
      </c>
      <c r="AC256" s="15">
        <v>4.2652682999999998E-4</v>
      </c>
      <c r="AD256" s="45">
        <f t="shared" si="14"/>
        <v>0.24602550798719994</v>
      </c>
    </row>
    <row r="257" spans="2:30" x14ac:dyDescent="0.35">
      <c r="B257" s="6" t="s">
        <v>60</v>
      </c>
      <c r="C257" s="29" t="s">
        <v>41</v>
      </c>
      <c r="D257" s="13">
        <v>0.26738369000000001</v>
      </c>
      <c r="E257" s="15">
        <v>3.6119055000000001E-3</v>
      </c>
      <c r="F257" s="14">
        <v>1.1460698E-2</v>
      </c>
      <c r="G257" s="47">
        <v>0.28651745000000001</v>
      </c>
      <c r="H257" s="13">
        <v>1.1231036E-4</v>
      </c>
      <c r="I257" s="30">
        <v>8.2115978000000004E-5</v>
      </c>
      <c r="J257" s="14">
        <v>2.0022465E-2</v>
      </c>
      <c r="K257" s="15">
        <v>1.3035563E-2</v>
      </c>
      <c r="L257" s="39">
        <v>3.8202327000000001E-2</v>
      </c>
      <c r="M257" s="20">
        <v>1.707065E-4</v>
      </c>
      <c r="N257" s="15">
        <v>0.13538042</v>
      </c>
      <c r="O257" s="45">
        <f t="shared" si="12"/>
        <v>0.77597965133799995</v>
      </c>
      <c r="Q257" s="6" t="s">
        <v>60</v>
      </c>
      <c r="R257" s="29" t="s">
        <v>41</v>
      </c>
      <c r="S257" s="13">
        <v>0.26738369000000001</v>
      </c>
      <c r="T257" s="15">
        <v>3.6119055000000001E-3</v>
      </c>
      <c r="U257" s="14">
        <v>1.1460698E-2</v>
      </c>
      <c r="V257" s="47">
        <f t="shared" si="13"/>
        <v>0.28651745000000001</v>
      </c>
      <c r="W257" s="13">
        <v>1.1231036E-4</v>
      </c>
      <c r="X257" s="30">
        <v>8.2115978000000004E-5</v>
      </c>
      <c r="Y257" s="14">
        <v>2.0022465E-2</v>
      </c>
      <c r="Z257" s="15">
        <v>1.3035563E-2</v>
      </c>
      <c r="AA257" s="39">
        <v>0.38202327000000003</v>
      </c>
      <c r="AB257" s="20">
        <v>1.707065E-4</v>
      </c>
      <c r="AC257" s="15">
        <v>0.13538042</v>
      </c>
      <c r="AD257" s="45">
        <f t="shared" si="14"/>
        <v>1.1198005943380001</v>
      </c>
    </row>
    <row r="258" spans="2:30" x14ac:dyDescent="0.35">
      <c r="B258" s="7" t="s">
        <v>61</v>
      </c>
      <c r="C258" s="12" t="s">
        <v>41</v>
      </c>
      <c r="D258" s="35">
        <v>4.3009535000000003</v>
      </c>
      <c r="E258" s="32">
        <v>9.1661804999999992E-3</v>
      </c>
      <c r="F258" s="11">
        <v>2.9614290000000001E-2</v>
      </c>
      <c r="G258" s="48">
        <v>0.74035724999999997</v>
      </c>
      <c r="H258" s="35">
        <v>1.3274517999999999E-3</v>
      </c>
      <c r="I258" s="11">
        <v>9.6241179999999999E-4</v>
      </c>
      <c r="J258" s="11">
        <v>2.7723426</v>
      </c>
      <c r="K258" s="32">
        <v>0.19903522000000001</v>
      </c>
      <c r="L258" s="41">
        <v>9.8714301000000004E-2</v>
      </c>
      <c r="M258" s="20">
        <v>1.7107527999999999E-3</v>
      </c>
      <c r="N258" s="32">
        <v>3.2308874000000001E-2</v>
      </c>
      <c r="O258" s="45">
        <f t="shared" si="12"/>
        <v>8.186492831899999</v>
      </c>
      <c r="Q258" s="7" t="s">
        <v>61</v>
      </c>
      <c r="R258" s="12" t="s">
        <v>41</v>
      </c>
      <c r="S258" s="35">
        <v>4.3009535000000003</v>
      </c>
      <c r="T258" s="32">
        <v>9.1661804999999992E-3</v>
      </c>
      <c r="U258" s="11">
        <v>2.9614290000000001E-2</v>
      </c>
      <c r="V258" s="47">
        <f t="shared" si="13"/>
        <v>0.74035724999999997</v>
      </c>
      <c r="W258" s="35">
        <v>1.3274517999999999E-3</v>
      </c>
      <c r="X258" s="11">
        <v>9.6241179999999999E-4</v>
      </c>
      <c r="Y258" s="11">
        <v>2.7723426</v>
      </c>
      <c r="Z258" s="32">
        <v>0.19903522000000001</v>
      </c>
      <c r="AA258" s="41">
        <v>0.98714301000000004</v>
      </c>
      <c r="AB258" s="20">
        <v>1.7107527999999999E-3</v>
      </c>
      <c r="AC258" s="32">
        <v>3.2308874000000001E-2</v>
      </c>
      <c r="AD258" s="45">
        <f t="shared" si="14"/>
        <v>9.0749215409000001</v>
      </c>
    </row>
    <row r="264" spans="2:30" x14ac:dyDescent="0.35">
      <c r="B264" s="178" t="s">
        <v>120</v>
      </c>
      <c r="C264" s="178"/>
      <c r="D264" s="178"/>
      <c r="E264" s="178"/>
      <c r="F264" s="178"/>
      <c r="G264" s="178"/>
      <c r="H264" s="178"/>
      <c r="I264" s="178"/>
    </row>
    <row r="265" spans="2:30" ht="87" x14ac:dyDescent="0.35">
      <c r="B265" s="2" t="s">
        <v>15</v>
      </c>
      <c r="C265" s="2" t="s">
        <v>18</v>
      </c>
      <c r="D265" s="4" t="s">
        <v>129</v>
      </c>
      <c r="E265" s="46" t="s">
        <v>87</v>
      </c>
      <c r="F265" s="46" t="s">
        <v>125</v>
      </c>
      <c r="G265" s="104" t="s">
        <v>81</v>
      </c>
      <c r="H265" s="104" t="s">
        <v>127</v>
      </c>
      <c r="I265" s="4" t="s">
        <v>128</v>
      </c>
    </row>
    <row r="266" spans="2:30" x14ac:dyDescent="0.35">
      <c r="B266" t="s">
        <v>19</v>
      </c>
      <c r="C266" t="s">
        <v>20</v>
      </c>
      <c r="D266" s="20">
        <f>D231+E231+F231+H231+I231+J231+K231+M231+N231</f>
        <v>0.40773386156699992</v>
      </c>
      <c r="E266" s="159">
        <f>G231/500</f>
        <v>1.7870085E-4</v>
      </c>
      <c r="F266" s="164">
        <v>0</v>
      </c>
      <c r="G266" s="159">
        <f>L231/50</f>
        <v>2.3826779999999999E-4</v>
      </c>
      <c r="H266" s="164">
        <v>0</v>
      </c>
      <c r="I266" s="45">
        <f>D266+(E266*F266)+(G266*H266)</f>
        <v>0.40773386156699992</v>
      </c>
    </row>
    <row r="267" spans="2:30" x14ac:dyDescent="0.35">
      <c r="B267" t="s">
        <v>21</v>
      </c>
      <c r="C267" t="s">
        <v>22</v>
      </c>
      <c r="D267" s="20">
        <f t="shared" ref="D267:D293" si="15">D232+E232+F232+H232+I232+J232+K232+M232+N232</f>
        <v>1.5409004812899998E-8</v>
      </c>
      <c r="E267" s="159">
        <f t="shared" ref="E267:E293" si="16">G232/500</f>
        <v>4.1030764000000001E-11</v>
      </c>
      <c r="F267" s="159">
        <f>F266</f>
        <v>0</v>
      </c>
      <c r="G267" s="159">
        <f t="shared" ref="G267:G293" si="17">L232/50</f>
        <v>5.4707683999999998E-11</v>
      </c>
      <c r="H267" s="159">
        <f>H266</f>
        <v>0</v>
      </c>
      <c r="I267" s="45">
        <f t="shared" ref="I267:I293" si="18">D267+(E267*F267)+(G267*H267)</f>
        <v>1.5409004812899998E-8</v>
      </c>
    </row>
    <row r="268" spans="2:30" x14ac:dyDescent="0.35">
      <c r="B268" t="s">
        <v>23</v>
      </c>
      <c r="C268" t="s">
        <v>24</v>
      </c>
      <c r="D268" s="20">
        <f t="shared" si="15"/>
        <v>1.1812797910899999E-2</v>
      </c>
      <c r="E268" s="159">
        <f t="shared" si="16"/>
        <v>1.4231211800000002E-5</v>
      </c>
      <c r="F268" s="159">
        <f t="shared" ref="F268:F294" si="19">F267</f>
        <v>0</v>
      </c>
      <c r="G268" s="159">
        <f t="shared" si="17"/>
        <v>1.8974949000000001E-5</v>
      </c>
      <c r="H268" s="159">
        <f t="shared" ref="H268:H294" si="20">H267</f>
        <v>0</v>
      </c>
      <c r="I268" s="45">
        <f t="shared" si="18"/>
        <v>1.1812797910899999E-2</v>
      </c>
    </row>
    <row r="269" spans="2:30" x14ac:dyDescent="0.35">
      <c r="B269" t="s">
        <v>25</v>
      </c>
      <c r="C269" t="s">
        <v>26</v>
      </c>
      <c r="D269" s="20">
        <f t="shared" si="15"/>
        <v>9.7059164424999995E-4</v>
      </c>
      <c r="E269" s="159">
        <f t="shared" si="16"/>
        <v>1.1383388600000001E-6</v>
      </c>
      <c r="F269" s="159">
        <f t="shared" si="19"/>
        <v>0</v>
      </c>
      <c r="G269" s="159">
        <f t="shared" si="17"/>
        <v>1.5177851600000001E-6</v>
      </c>
      <c r="H269" s="159">
        <f t="shared" si="20"/>
        <v>0</v>
      </c>
      <c r="I269" s="45">
        <f t="shared" si="18"/>
        <v>9.7059164424999995E-4</v>
      </c>
      <c r="J269" s="120"/>
      <c r="K269" s="120"/>
      <c r="L269" s="120"/>
      <c r="M269" s="120"/>
      <c r="N269" s="120"/>
      <c r="O269" s="120"/>
    </row>
    <row r="270" spans="2:30" x14ac:dyDescent="0.35">
      <c r="B270" t="s">
        <v>27</v>
      </c>
      <c r="C270" t="s">
        <v>28</v>
      </c>
      <c r="D270" s="20">
        <f t="shared" si="15"/>
        <v>1.1183257072799999E-8</v>
      </c>
      <c r="E270" s="159">
        <f t="shared" si="16"/>
        <v>1.6162059199999999E-11</v>
      </c>
      <c r="F270" s="159">
        <f t="shared" si="19"/>
        <v>0</v>
      </c>
      <c r="G270" s="159">
        <f t="shared" si="17"/>
        <v>2.1549411999999999E-11</v>
      </c>
      <c r="H270" s="159">
        <f t="shared" si="20"/>
        <v>0</v>
      </c>
      <c r="I270" s="45">
        <f t="shared" si="18"/>
        <v>1.1183257072799999E-8</v>
      </c>
    </row>
    <row r="271" spans="2:30" x14ac:dyDescent="0.35">
      <c r="B271" t="s">
        <v>29</v>
      </c>
      <c r="C271" t="s">
        <v>30</v>
      </c>
      <c r="D271" s="20">
        <f t="shared" si="15"/>
        <v>2.9834075444000003E-9</v>
      </c>
      <c r="E271" s="159">
        <f t="shared" si="16"/>
        <v>2.6116775999999999E-12</v>
      </c>
      <c r="F271" s="159">
        <f t="shared" si="19"/>
        <v>0</v>
      </c>
      <c r="G271" s="159">
        <f t="shared" si="17"/>
        <v>3.4822368000000001E-12</v>
      </c>
      <c r="H271" s="159">
        <f t="shared" si="20"/>
        <v>0</v>
      </c>
      <c r="I271" s="45">
        <f t="shared" si="18"/>
        <v>2.9834075444000003E-9</v>
      </c>
    </row>
    <row r="272" spans="2:30" x14ac:dyDescent="0.35">
      <c r="B272" t="s">
        <v>31</v>
      </c>
      <c r="C272" t="s">
        <v>30</v>
      </c>
      <c r="D272" s="20">
        <f t="shared" si="15"/>
        <v>9.4741723750000002E-11</v>
      </c>
      <c r="E272" s="159">
        <f t="shared" si="16"/>
        <v>7.1404255999999995E-14</v>
      </c>
      <c r="F272" s="159">
        <f t="shared" si="19"/>
        <v>0</v>
      </c>
      <c r="G272" s="159">
        <f t="shared" si="17"/>
        <v>9.5205673999999989E-14</v>
      </c>
      <c r="H272" s="159">
        <f t="shared" si="20"/>
        <v>0</v>
      </c>
      <c r="I272" s="45">
        <f t="shared" si="18"/>
        <v>9.4741723750000002E-11</v>
      </c>
    </row>
    <row r="273" spans="2:9" x14ac:dyDescent="0.35">
      <c r="B273" t="s">
        <v>32</v>
      </c>
      <c r="C273" t="s">
        <v>33</v>
      </c>
      <c r="D273" s="20">
        <f t="shared" si="15"/>
        <v>1.2569735266300004E-3</v>
      </c>
      <c r="E273" s="159">
        <f t="shared" si="16"/>
        <v>1.0127224800000001E-6</v>
      </c>
      <c r="F273" s="159">
        <f t="shared" si="19"/>
        <v>0</v>
      </c>
      <c r="G273" s="159">
        <f t="shared" si="17"/>
        <v>1.35029662E-6</v>
      </c>
      <c r="H273" s="159">
        <f t="shared" si="20"/>
        <v>0</v>
      </c>
      <c r="I273" s="45">
        <f t="shared" si="18"/>
        <v>1.2569735266300004E-3</v>
      </c>
    </row>
    <row r="274" spans="2:9" x14ac:dyDescent="0.35">
      <c r="B274" t="s">
        <v>34</v>
      </c>
      <c r="C274" t="s">
        <v>35</v>
      </c>
      <c r="D274" s="20">
        <f t="shared" si="15"/>
        <v>4.8381292495229998E-5</v>
      </c>
      <c r="E274" s="159">
        <f t="shared" si="16"/>
        <v>1.34029866E-8</v>
      </c>
      <c r="F274" s="159">
        <f t="shared" si="19"/>
        <v>0</v>
      </c>
      <c r="G274" s="159">
        <f t="shared" si="17"/>
        <v>1.7870648800000002E-8</v>
      </c>
      <c r="H274" s="159">
        <f t="shared" si="20"/>
        <v>0</v>
      </c>
      <c r="I274" s="153">
        <f t="shared" si="18"/>
        <v>4.8381292495229998E-5</v>
      </c>
    </row>
    <row r="275" spans="2:9" s="2" customFormat="1" x14ac:dyDescent="0.35">
      <c r="B275" t="s">
        <v>36</v>
      </c>
      <c r="C275" t="s">
        <v>37</v>
      </c>
      <c r="D275" s="20">
        <f t="shared" si="15"/>
        <v>3.4573243273900003E-4</v>
      </c>
      <c r="E275" s="159">
        <f t="shared" si="16"/>
        <v>3.6538121999999999E-7</v>
      </c>
      <c r="F275" s="159">
        <f t="shared" si="19"/>
        <v>0</v>
      </c>
      <c r="G275" s="159">
        <f t="shared" si="17"/>
        <v>4.8717495999999998E-7</v>
      </c>
      <c r="H275" s="159">
        <f t="shared" si="20"/>
        <v>0</v>
      </c>
      <c r="I275" s="45">
        <f t="shared" si="18"/>
        <v>3.4573243273900003E-4</v>
      </c>
    </row>
    <row r="276" spans="2:9" x14ac:dyDescent="0.35">
      <c r="B276" t="s">
        <v>38</v>
      </c>
      <c r="C276" t="s">
        <v>39</v>
      </c>
      <c r="D276" s="20">
        <f t="shared" si="15"/>
        <v>3.8113393063600003E-3</v>
      </c>
      <c r="E276" s="159">
        <f t="shared" si="16"/>
        <v>3.9937350000000003E-6</v>
      </c>
      <c r="F276" s="159">
        <f t="shared" si="19"/>
        <v>0</v>
      </c>
      <c r="G276" s="159">
        <f t="shared" si="17"/>
        <v>5.3249799999999993E-6</v>
      </c>
      <c r="H276" s="159">
        <f t="shared" si="20"/>
        <v>0</v>
      </c>
      <c r="I276" s="45">
        <f t="shared" si="18"/>
        <v>3.8113393063600003E-3</v>
      </c>
    </row>
    <row r="277" spans="2:9" x14ac:dyDescent="0.35">
      <c r="B277" t="s">
        <v>40</v>
      </c>
      <c r="C277" t="s">
        <v>41</v>
      </c>
      <c r="D277" s="20">
        <f t="shared" si="15"/>
        <v>7.854698147599998</v>
      </c>
      <c r="E277" s="159">
        <f t="shared" si="16"/>
        <v>2.2166138000000004E-3</v>
      </c>
      <c r="F277" s="159">
        <f t="shared" si="19"/>
        <v>0</v>
      </c>
      <c r="G277" s="159">
        <f t="shared" si="17"/>
        <v>2.9554849999999999E-3</v>
      </c>
      <c r="H277" s="159">
        <f t="shared" si="20"/>
        <v>0</v>
      </c>
      <c r="I277" s="45">
        <f t="shared" si="18"/>
        <v>7.854698147599998</v>
      </c>
    </row>
    <row r="278" spans="2:9" x14ac:dyDescent="0.35">
      <c r="B278" t="s">
        <v>42</v>
      </c>
      <c r="C278" t="s">
        <v>43</v>
      </c>
      <c r="D278" s="20">
        <f t="shared" si="15"/>
        <v>2.9797102819700001</v>
      </c>
      <c r="E278" s="159">
        <f t="shared" si="16"/>
        <v>3.1427124000000003E-3</v>
      </c>
      <c r="F278" s="159">
        <f t="shared" si="19"/>
        <v>0</v>
      </c>
      <c r="G278" s="159">
        <f t="shared" si="17"/>
        <v>4.1902832000000004E-3</v>
      </c>
      <c r="H278" s="159">
        <f t="shared" si="20"/>
        <v>0</v>
      </c>
      <c r="I278" s="45">
        <f t="shared" si="18"/>
        <v>2.9797102819700001</v>
      </c>
    </row>
    <row r="279" spans="2:9" x14ac:dyDescent="0.35">
      <c r="B279" t="s">
        <v>44</v>
      </c>
      <c r="C279" t="s">
        <v>45</v>
      </c>
      <c r="D279" s="20">
        <f t="shared" si="15"/>
        <v>7.3571285398700004E-2</v>
      </c>
      <c r="E279" s="159">
        <f t="shared" si="16"/>
        <v>9.048777399999999E-6</v>
      </c>
      <c r="F279" s="159">
        <f t="shared" si="19"/>
        <v>0</v>
      </c>
      <c r="G279" s="159">
        <f t="shared" si="17"/>
        <v>1.20650364E-5</v>
      </c>
      <c r="H279" s="159">
        <f t="shared" si="20"/>
        <v>0</v>
      </c>
      <c r="I279" s="45">
        <f t="shared" si="18"/>
        <v>7.3571285398700004E-2</v>
      </c>
    </row>
    <row r="280" spans="2:9" x14ac:dyDescent="0.35">
      <c r="B280" t="s">
        <v>46</v>
      </c>
      <c r="C280" t="s">
        <v>47</v>
      </c>
      <c r="D280" s="20">
        <f t="shared" si="15"/>
        <v>2.5331943417699998</v>
      </c>
      <c r="E280" s="159">
        <f t="shared" si="16"/>
        <v>2.7242692000000002E-3</v>
      </c>
      <c r="F280" s="159">
        <f t="shared" si="19"/>
        <v>0</v>
      </c>
      <c r="G280" s="159">
        <f t="shared" si="17"/>
        <v>3.6323589999999999E-3</v>
      </c>
      <c r="H280" s="159">
        <f t="shared" si="20"/>
        <v>0</v>
      </c>
      <c r="I280" s="45">
        <f t="shared" si="18"/>
        <v>2.5331943417699998</v>
      </c>
    </row>
    <row r="281" spans="2:9" s="2" customFormat="1" x14ac:dyDescent="0.35">
      <c r="B281" t="s">
        <v>48</v>
      </c>
      <c r="C281" t="s">
        <v>49</v>
      </c>
      <c r="D281" s="20">
        <f t="shared" si="15"/>
        <v>2.3415552398482996E-5</v>
      </c>
      <c r="E281" s="159">
        <f t="shared" si="16"/>
        <v>4.1883306000000003E-9</v>
      </c>
      <c r="F281" s="159">
        <f t="shared" si="19"/>
        <v>0</v>
      </c>
      <c r="G281" s="159">
        <f t="shared" si="17"/>
        <v>5.5844410000000005E-9</v>
      </c>
      <c r="H281" s="159">
        <f t="shared" si="20"/>
        <v>0</v>
      </c>
      <c r="I281" s="45">
        <f t="shared" si="18"/>
        <v>2.3415552398482996E-5</v>
      </c>
    </row>
    <row r="282" spans="2:9" s="2" customFormat="1" x14ac:dyDescent="0.35">
      <c r="B282" t="s">
        <v>50</v>
      </c>
      <c r="C282" t="s">
        <v>20</v>
      </c>
      <c r="D282" s="20">
        <f t="shared" si="15"/>
        <v>0.39873108126600004</v>
      </c>
      <c r="E282" s="159">
        <f t="shared" si="16"/>
        <v>1.7853923199999999E-4</v>
      </c>
      <c r="F282" s="159">
        <f t="shared" si="19"/>
        <v>0</v>
      </c>
      <c r="G282" s="159">
        <f t="shared" si="17"/>
        <v>2.3805230000000001E-4</v>
      </c>
      <c r="H282" s="159">
        <f t="shared" si="20"/>
        <v>0</v>
      </c>
      <c r="I282" s="45">
        <f t="shared" si="18"/>
        <v>0.39873108126600004</v>
      </c>
    </row>
    <row r="283" spans="2:9" x14ac:dyDescent="0.35">
      <c r="B283" t="s">
        <v>51</v>
      </c>
      <c r="C283" t="s">
        <v>20</v>
      </c>
      <c r="D283" s="20">
        <f t="shared" si="15"/>
        <v>8.8502725090897991E-3</v>
      </c>
      <c r="E283" s="159">
        <f t="shared" si="16"/>
        <v>9.1830585999999991E-8</v>
      </c>
      <c r="F283" s="159">
        <f t="shared" si="19"/>
        <v>0</v>
      </c>
      <c r="G283" s="159">
        <f t="shared" si="17"/>
        <v>1.2244078E-7</v>
      </c>
      <c r="H283" s="159">
        <f t="shared" si="20"/>
        <v>0</v>
      </c>
      <c r="I283" s="45">
        <f t="shared" si="18"/>
        <v>8.8502725090897991E-3</v>
      </c>
    </row>
    <row r="284" spans="2:9" x14ac:dyDescent="0.35">
      <c r="B284" t="s">
        <v>52</v>
      </c>
      <c r="C284" t="s">
        <v>20</v>
      </c>
      <c r="D284" s="20">
        <f t="shared" si="15"/>
        <v>1.5250177006800002E-4</v>
      </c>
      <c r="E284" s="159">
        <f t="shared" si="16"/>
        <v>6.9787235999999997E-8</v>
      </c>
      <c r="F284" s="159">
        <f t="shared" si="19"/>
        <v>0</v>
      </c>
      <c r="G284" s="159">
        <f t="shared" si="17"/>
        <v>9.3049645999999989E-8</v>
      </c>
      <c r="H284" s="159">
        <f t="shared" si="20"/>
        <v>0</v>
      </c>
      <c r="I284" s="45">
        <f t="shared" si="18"/>
        <v>1.5250177006800002E-4</v>
      </c>
    </row>
    <row r="285" spans="2:9" s="2" customFormat="1" x14ac:dyDescent="0.35">
      <c r="B285" t="s">
        <v>53</v>
      </c>
      <c r="C285" t="s">
        <v>30</v>
      </c>
      <c r="D285" s="20">
        <f t="shared" si="15"/>
        <v>6.7423355226999999E-11</v>
      </c>
      <c r="E285" s="159">
        <f t="shared" si="16"/>
        <v>2.9543177999999999E-13</v>
      </c>
      <c r="F285" s="159">
        <f t="shared" si="19"/>
        <v>0</v>
      </c>
      <c r="G285" s="159">
        <f t="shared" si="17"/>
        <v>3.9390903999999996E-13</v>
      </c>
      <c r="H285" s="159">
        <f t="shared" si="20"/>
        <v>0</v>
      </c>
      <c r="I285" s="45">
        <f t="shared" si="18"/>
        <v>6.7423355226999999E-11</v>
      </c>
    </row>
    <row r="286" spans="2:9" x14ac:dyDescent="0.35">
      <c r="B286" t="s">
        <v>54</v>
      </c>
      <c r="C286" t="s">
        <v>30</v>
      </c>
      <c r="D286" s="20">
        <f t="shared" si="15"/>
        <v>4.9608453929999992E-10</v>
      </c>
      <c r="E286" s="159">
        <f t="shared" si="16"/>
        <v>5.0320347999999995E-13</v>
      </c>
      <c r="F286" s="159">
        <f t="shared" si="19"/>
        <v>0</v>
      </c>
      <c r="G286" s="159">
        <f t="shared" si="17"/>
        <v>6.7093798000000005E-13</v>
      </c>
      <c r="H286" s="159">
        <f t="shared" si="20"/>
        <v>0</v>
      </c>
      <c r="I286" s="45">
        <f t="shared" si="18"/>
        <v>4.9608453929999992E-10</v>
      </c>
    </row>
    <row r="287" spans="2:9" x14ac:dyDescent="0.35">
      <c r="B287" t="s">
        <v>55</v>
      </c>
      <c r="C287" t="s">
        <v>30</v>
      </c>
      <c r="D287" s="20">
        <f t="shared" si="15"/>
        <v>2.4335940210000003E-9</v>
      </c>
      <c r="E287" s="159">
        <f t="shared" si="16"/>
        <v>1.81852868E-12</v>
      </c>
      <c r="F287" s="159">
        <f t="shared" si="19"/>
        <v>0</v>
      </c>
      <c r="G287" s="159">
        <f t="shared" si="17"/>
        <v>2.424705E-12</v>
      </c>
      <c r="H287" s="159">
        <f t="shared" si="20"/>
        <v>0</v>
      </c>
      <c r="I287" s="45">
        <f t="shared" si="18"/>
        <v>2.4335940210000003E-9</v>
      </c>
    </row>
    <row r="288" spans="2:9" x14ac:dyDescent="0.35">
      <c r="B288" t="s">
        <v>56</v>
      </c>
      <c r="C288" t="s">
        <v>30</v>
      </c>
      <c r="D288" s="20">
        <f t="shared" si="15"/>
        <v>5.4630376542999999E-11</v>
      </c>
      <c r="E288" s="159">
        <f t="shared" si="16"/>
        <v>4.2035822000000004E-14</v>
      </c>
      <c r="F288" s="159">
        <f t="shared" si="19"/>
        <v>0</v>
      </c>
      <c r="G288" s="159">
        <f t="shared" si="17"/>
        <v>5.6047763999999997E-14</v>
      </c>
      <c r="H288" s="159">
        <f t="shared" si="20"/>
        <v>0</v>
      </c>
      <c r="I288" s="45">
        <f t="shared" si="18"/>
        <v>5.4630376542999999E-11</v>
      </c>
    </row>
    <row r="289" spans="2:9" x14ac:dyDescent="0.35">
      <c r="B289" t="s">
        <v>57</v>
      </c>
      <c r="C289" t="s">
        <v>30</v>
      </c>
      <c r="D289" s="20">
        <f t="shared" si="15"/>
        <v>8.695833849E-20</v>
      </c>
      <c r="E289" s="159">
        <f t="shared" si="16"/>
        <v>3.6448027999999999E-22</v>
      </c>
      <c r="F289" s="159">
        <f t="shared" si="19"/>
        <v>0</v>
      </c>
      <c r="G289" s="159">
        <f t="shared" si="17"/>
        <v>4.8597370000000002E-22</v>
      </c>
      <c r="H289" s="159">
        <f t="shared" si="20"/>
        <v>0</v>
      </c>
      <c r="I289" s="45">
        <f t="shared" si="18"/>
        <v>8.695833849E-20</v>
      </c>
    </row>
    <row r="290" spans="2:9" x14ac:dyDescent="0.35">
      <c r="B290" t="s">
        <v>58</v>
      </c>
      <c r="C290" t="s">
        <v>30</v>
      </c>
      <c r="D290" s="20">
        <f t="shared" si="15"/>
        <v>4.0111347839000002E-11</v>
      </c>
      <c r="E290" s="159">
        <f t="shared" si="16"/>
        <v>2.9368433999999997E-14</v>
      </c>
      <c r="F290" s="159">
        <f t="shared" si="19"/>
        <v>0</v>
      </c>
      <c r="G290" s="159">
        <f t="shared" si="17"/>
        <v>3.9157910000000004E-14</v>
      </c>
      <c r="H290" s="159">
        <f t="shared" si="20"/>
        <v>0</v>
      </c>
      <c r="I290" s="45">
        <f t="shared" si="18"/>
        <v>4.0111347839000002E-11</v>
      </c>
    </row>
    <row r="291" spans="2:9" x14ac:dyDescent="0.35">
      <c r="B291" t="s">
        <v>59</v>
      </c>
      <c r="C291" t="s">
        <v>41</v>
      </c>
      <c r="D291" s="20">
        <f t="shared" si="15"/>
        <v>5.60170529872E-2</v>
      </c>
      <c r="E291" s="159">
        <f t="shared" si="16"/>
        <v>1.6286438999999999E-4</v>
      </c>
      <c r="F291" s="159">
        <f t="shared" si="19"/>
        <v>0</v>
      </c>
      <c r="G291" s="159">
        <f t="shared" si="17"/>
        <v>2.1715252000000001E-4</v>
      </c>
      <c r="H291" s="159">
        <f t="shared" si="20"/>
        <v>0</v>
      </c>
      <c r="I291" s="45">
        <f t="shared" si="18"/>
        <v>5.60170529872E-2</v>
      </c>
    </row>
    <row r="292" spans="2:9" x14ac:dyDescent="0.35">
      <c r="B292" t="s">
        <v>60</v>
      </c>
      <c r="C292" t="s">
        <v>41</v>
      </c>
      <c r="D292" s="20">
        <f t="shared" si="15"/>
        <v>0.45125987433799997</v>
      </c>
      <c r="E292" s="159">
        <f t="shared" si="16"/>
        <v>5.7303490000000002E-4</v>
      </c>
      <c r="F292" s="159">
        <f t="shared" si="19"/>
        <v>0</v>
      </c>
      <c r="G292" s="159">
        <f t="shared" si="17"/>
        <v>7.6404654000000001E-4</v>
      </c>
      <c r="H292" s="159">
        <f t="shared" si="20"/>
        <v>0</v>
      </c>
      <c r="I292" s="45">
        <f t="shared" si="18"/>
        <v>0.45125987433799997</v>
      </c>
    </row>
    <row r="293" spans="2:9" x14ac:dyDescent="0.35">
      <c r="B293" t="s">
        <v>61</v>
      </c>
      <c r="C293" t="s">
        <v>41</v>
      </c>
      <c r="D293" s="20">
        <f t="shared" si="15"/>
        <v>7.3474212808999999</v>
      </c>
      <c r="E293" s="159">
        <f t="shared" si="16"/>
        <v>1.4807144999999999E-3</v>
      </c>
      <c r="F293" s="159">
        <f t="shared" si="19"/>
        <v>0</v>
      </c>
      <c r="G293" s="159">
        <f t="shared" si="17"/>
        <v>1.9742860199999999E-3</v>
      </c>
      <c r="H293" s="159">
        <f t="shared" si="20"/>
        <v>0</v>
      </c>
      <c r="I293" s="45">
        <f t="shared" si="18"/>
        <v>7.3474212808999999</v>
      </c>
    </row>
    <row r="294" spans="2:9" x14ac:dyDescent="0.35">
      <c r="B294" s="168" t="s">
        <v>134</v>
      </c>
      <c r="C294" t="s">
        <v>47</v>
      </c>
      <c r="D294" s="20">
        <f>SUM('RIF1 (CED)'!D125:I127)+SUM('RIF1 (CED)'!L125:N127)</f>
        <v>2.7030975223327736</v>
      </c>
      <c r="E294" s="20">
        <f>SUM('RIF1 (CED)'!J125:J127)/'RIF1 (CED)'!I117</f>
        <v>2.8922300550880001E-3</v>
      </c>
      <c r="F294" s="159">
        <f t="shared" si="19"/>
        <v>0</v>
      </c>
      <c r="G294" s="20">
        <f>SUM('RIF1 (CED)'!K125:K127)/50</f>
        <v>3.8563069414499999E-3</v>
      </c>
      <c r="H294" s="159">
        <f t="shared" si="20"/>
        <v>0</v>
      </c>
      <c r="I294" s="45">
        <f>D294+(E294*F294)+(G294*H294)</f>
        <v>2.7030975223327736</v>
      </c>
    </row>
    <row r="295" spans="2:9" x14ac:dyDescent="0.35">
      <c r="B295" s="168" t="s">
        <v>118</v>
      </c>
      <c r="C295" t="s">
        <v>47</v>
      </c>
      <c r="D295" s="20">
        <f>SUM('RIF1 (CED)'!D128:I130,'RIF1 (CED)'!L128:N130)</f>
        <v>0.44375163597847017</v>
      </c>
      <c r="E295" s="20">
        <f>SUM('RIF1 (CED)'!J128:J130)/'RIF1 (CED)'!I117</f>
        <v>4.1598941400000004E-5</v>
      </c>
      <c r="F295" s="159">
        <f>F294</f>
        <v>0</v>
      </c>
      <c r="G295" s="159">
        <f>SUM('RIF1 (CED)'!K128:K130)/'RIF1 (CED)'!I120</f>
        <v>5.5465255800000002E-5</v>
      </c>
      <c r="H295" s="159">
        <f>H294</f>
        <v>0</v>
      </c>
      <c r="I295" s="45">
        <f>D295+(E295*F295)+(G295*H295)</f>
        <v>0.44375163597847017</v>
      </c>
    </row>
    <row r="310" spans="2:16" x14ac:dyDescent="0.35">
      <c r="D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1"/>
    </row>
    <row r="311" spans="2:16" x14ac:dyDescent="0.35">
      <c r="G311" s="20"/>
      <c r="H311" s="20"/>
      <c r="I311" s="20"/>
      <c r="N311" s="20"/>
    </row>
    <row r="312" spans="2:16" x14ac:dyDescent="0.35">
      <c r="I312" s="20"/>
    </row>
    <row r="318" spans="2:16" x14ac:dyDescent="0.35">
      <c r="B318" t="s">
        <v>2</v>
      </c>
      <c r="C318" t="s">
        <v>62</v>
      </c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</row>
    <row r="319" spans="2:16" x14ac:dyDescent="0.35">
      <c r="B319" t="s">
        <v>3</v>
      </c>
      <c r="C319" t="s">
        <v>4</v>
      </c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</row>
    <row r="320" spans="2:16" x14ac:dyDescent="0.35">
      <c r="B320" t="s">
        <v>63</v>
      </c>
      <c r="C320" t="s">
        <v>77</v>
      </c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</row>
    <row r="321" spans="2:17" x14ac:dyDescent="0.35">
      <c r="B321" t="s">
        <v>5</v>
      </c>
      <c r="C321" t="s">
        <v>6</v>
      </c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</row>
    <row r="322" spans="2:17" x14ac:dyDescent="0.35">
      <c r="B322" t="s">
        <v>7</v>
      </c>
      <c r="C322" t="s">
        <v>8</v>
      </c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</row>
    <row r="323" spans="2:17" x14ac:dyDescent="0.35">
      <c r="B323" s="2" t="s">
        <v>9</v>
      </c>
      <c r="C323" s="2" t="s">
        <v>10</v>
      </c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2"/>
      <c r="Q323" s="2"/>
    </row>
    <row r="324" spans="2:17" x14ac:dyDescent="0.35">
      <c r="B324" t="s">
        <v>11</v>
      </c>
      <c r="C324" t="s">
        <v>12</v>
      </c>
      <c r="D324" s="120"/>
      <c r="E324" s="120"/>
      <c r="F324" s="120"/>
      <c r="G324" s="120"/>
      <c r="H324" s="20"/>
      <c r="I324" s="20"/>
      <c r="J324" s="120"/>
      <c r="K324" s="120"/>
      <c r="L324" s="120"/>
      <c r="M324" s="120"/>
      <c r="N324" s="20"/>
      <c r="O324" s="120"/>
    </row>
    <row r="325" spans="2:17" x14ac:dyDescent="0.35">
      <c r="B325" t="s">
        <v>13</v>
      </c>
      <c r="C325" t="s">
        <v>12</v>
      </c>
      <c r="D325" s="20"/>
      <c r="E325" s="1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1"/>
    </row>
    <row r="326" spans="2:17" x14ac:dyDescent="0.35">
      <c r="B326" t="s">
        <v>14</v>
      </c>
      <c r="C326" t="s">
        <v>15</v>
      </c>
      <c r="D326" s="120"/>
      <c r="E326" s="120"/>
      <c r="F326" s="120"/>
      <c r="G326" s="120"/>
      <c r="H326" s="20"/>
      <c r="I326" s="20"/>
      <c r="J326" s="120"/>
      <c r="K326" s="120"/>
      <c r="L326" s="120"/>
      <c r="M326" s="120"/>
      <c r="N326" s="20"/>
      <c r="O326" s="120"/>
    </row>
    <row r="327" spans="2:17" x14ac:dyDescent="0.35">
      <c r="B327" t="s">
        <v>16</v>
      </c>
      <c r="C327" t="s">
        <v>17</v>
      </c>
      <c r="D327" s="120"/>
      <c r="E327" s="120"/>
      <c r="F327" s="120"/>
      <c r="G327" s="20"/>
      <c r="H327" s="20"/>
      <c r="I327" s="20"/>
      <c r="J327" s="20"/>
      <c r="K327" s="20"/>
      <c r="L327" s="120"/>
      <c r="M327" s="120"/>
      <c r="N327" s="20"/>
      <c r="O327" s="20"/>
      <c r="P327" s="1"/>
    </row>
    <row r="328" spans="2:17" x14ac:dyDescent="0.35">
      <c r="D328" s="20"/>
      <c r="E328" s="1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1"/>
    </row>
    <row r="329" spans="2:17" ht="87" x14ac:dyDescent="0.35">
      <c r="B329" s="2" t="s">
        <v>15</v>
      </c>
      <c r="C329" s="2" t="s">
        <v>18</v>
      </c>
      <c r="D329" s="51" t="s">
        <v>65</v>
      </c>
      <c r="E329" s="51" t="s">
        <v>79</v>
      </c>
      <c r="F329" s="51" t="s">
        <v>80</v>
      </c>
      <c r="G329" s="2"/>
      <c r="H329" s="51" t="s">
        <v>67</v>
      </c>
      <c r="I329" s="51" t="s">
        <v>68</v>
      </c>
      <c r="J329" s="51" t="s">
        <v>69</v>
      </c>
      <c r="K329" s="51" t="s">
        <v>70</v>
      </c>
      <c r="L329" s="51" t="s">
        <v>81</v>
      </c>
      <c r="M329" s="51" t="s">
        <v>82</v>
      </c>
      <c r="N329" s="2"/>
      <c r="O329" s="51" t="s">
        <v>83</v>
      </c>
      <c r="P329" s="51" t="s">
        <v>64</v>
      </c>
      <c r="Q329" s="2"/>
    </row>
    <row r="330" spans="2:17" x14ac:dyDescent="0.35">
      <c r="B330" s="2" t="s">
        <v>19</v>
      </c>
      <c r="C330" s="2" t="s">
        <v>20</v>
      </c>
      <c r="D330" s="51">
        <v>0.33398129999999998</v>
      </c>
      <c r="E330" s="51">
        <v>3.3340605E-3</v>
      </c>
      <c r="F330" s="51">
        <v>3.5740170000000001E-3</v>
      </c>
      <c r="G330" s="2"/>
      <c r="H330" s="51">
        <v>4.2595305999999998E-5</v>
      </c>
      <c r="I330" s="51">
        <v>1.6024661999999999E-5</v>
      </c>
      <c r="J330" s="51">
        <v>1.0120832E-2</v>
      </c>
      <c r="K330" s="51">
        <v>1.3793788E-2</v>
      </c>
      <c r="L330" s="51">
        <v>0.1191339</v>
      </c>
      <c r="M330" s="51">
        <v>1.010311E-4</v>
      </c>
      <c r="N330" s="2"/>
      <c r="O330" s="51">
        <v>4.2770213000000001E-2</v>
      </c>
      <c r="P330" s="51">
        <v>0.52686776000000002</v>
      </c>
      <c r="Q330" s="2"/>
    </row>
    <row r="331" spans="2:17" x14ac:dyDescent="0.35">
      <c r="B331" t="s">
        <v>21</v>
      </c>
      <c r="C331" t="s">
        <v>22</v>
      </c>
      <c r="D331" s="20">
        <v>1.1359739E-8</v>
      </c>
      <c r="E331" s="20">
        <v>3.9635328000000001E-10</v>
      </c>
      <c r="F331" s="20">
        <v>8.2061525999999998E-10</v>
      </c>
      <c r="H331" s="20">
        <v>2.4092251999999999E-12</v>
      </c>
      <c r="I331" s="20">
        <v>1.0375887999999999E-12</v>
      </c>
      <c r="J331" s="20">
        <v>5.3401182999999998E-10</v>
      </c>
      <c r="K331" s="20">
        <v>1.9101880999999998E-9</v>
      </c>
      <c r="L331" s="20">
        <v>2.7353842000000001E-8</v>
      </c>
      <c r="M331" s="20">
        <v>9.0552688999999998E-12</v>
      </c>
      <c r="O331" s="20">
        <v>3.7559526E-10</v>
      </c>
      <c r="P331" s="20">
        <v>4.2762846000000001E-8</v>
      </c>
    </row>
    <row r="332" spans="2:17" x14ac:dyDescent="0.35">
      <c r="B332" t="s">
        <v>23</v>
      </c>
      <c r="C332" t="s">
        <v>24</v>
      </c>
      <c r="D332" s="20">
        <v>6.9822052000000001E-3</v>
      </c>
      <c r="E332" s="20">
        <v>6.2649907000000003E-4</v>
      </c>
      <c r="F332" s="20">
        <v>2.8462422999999998E-4</v>
      </c>
      <c r="H332" s="20">
        <v>2.4309652000000001E-6</v>
      </c>
      <c r="I332" s="20">
        <v>1.0992607E-6</v>
      </c>
      <c r="J332" s="20">
        <v>6.1394073999999996E-4</v>
      </c>
      <c r="K332" s="20">
        <v>1.5694012000000001E-3</v>
      </c>
      <c r="L332" s="20">
        <v>9.4874745000000007E-3</v>
      </c>
      <c r="M332" s="20">
        <v>3.3806334999999998E-5</v>
      </c>
      <c r="O332" s="20">
        <v>1.6987910000000001E-3</v>
      </c>
      <c r="P332" s="20">
        <v>2.1300271999999999E-2</v>
      </c>
    </row>
    <row r="333" spans="2:17" x14ac:dyDescent="0.35">
      <c r="B333" s="2" t="s">
        <v>25</v>
      </c>
      <c r="C333" s="2" t="s">
        <v>26</v>
      </c>
      <c r="D333" s="3">
        <v>7.9700715000000002E-4</v>
      </c>
      <c r="E333" s="51">
        <v>2.354279E-5</v>
      </c>
      <c r="F333" s="51">
        <v>2.2766777000000001E-5</v>
      </c>
      <c r="G333" s="2"/>
      <c r="H333" s="51">
        <v>1.6031480000000001E-7</v>
      </c>
      <c r="I333" s="51">
        <v>7.2081111000000001E-8</v>
      </c>
      <c r="J333" s="51">
        <v>3.8187986999999999E-5</v>
      </c>
      <c r="K333" s="51">
        <v>2.9267931E-5</v>
      </c>
      <c r="L333" s="3">
        <v>7.5889258000000001E-4</v>
      </c>
      <c r="M333" s="51">
        <v>3.1274533999999998E-7</v>
      </c>
      <c r="N333" s="2"/>
      <c r="O333" s="51">
        <v>5.9273868000000001E-5</v>
      </c>
      <c r="P333" s="3">
        <v>1.7294842E-3</v>
      </c>
      <c r="Q333" s="2"/>
    </row>
    <row r="334" spans="2:17" x14ac:dyDescent="0.35">
      <c r="B334" t="s">
        <v>27</v>
      </c>
      <c r="C334" t="s">
        <v>28</v>
      </c>
      <c r="D334" s="20">
        <v>6.9127839000000002E-9</v>
      </c>
      <c r="E334" s="20">
        <v>3.5762368000000001E-10</v>
      </c>
      <c r="F334" s="20">
        <v>3.2324118E-10</v>
      </c>
      <c r="H334" s="20">
        <v>3.3985428000000002E-12</v>
      </c>
      <c r="I334" s="20">
        <v>1.4235873999999999E-12</v>
      </c>
      <c r="J334" s="20">
        <v>2.4731591999999999E-9</v>
      </c>
      <c r="K334" s="20">
        <v>2.4488918999999998E-10</v>
      </c>
      <c r="L334" s="20">
        <v>1.0774705999999999E-8</v>
      </c>
      <c r="M334" s="20">
        <v>5.1714626000000001E-12</v>
      </c>
      <c r="O334" s="20">
        <v>8.6156633000000004E-10</v>
      </c>
      <c r="P334" s="20">
        <v>2.1957962999999999E-8</v>
      </c>
    </row>
    <row r="335" spans="2:17" x14ac:dyDescent="0.35">
      <c r="B335" t="s">
        <v>29</v>
      </c>
      <c r="C335" t="s">
        <v>30</v>
      </c>
      <c r="D335" s="20">
        <v>2.5576923E-9</v>
      </c>
      <c r="E335" s="20">
        <v>1.2252338999999999E-11</v>
      </c>
      <c r="F335" s="20">
        <v>5.2233551999999999E-11</v>
      </c>
      <c r="H335" s="20">
        <v>3.3751856000000002E-12</v>
      </c>
      <c r="I335" s="20">
        <v>1.9401517000000001E-12</v>
      </c>
      <c r="J335" s="20">
        <v>2.0762220000000001E-10</v>
      </c>
      <c r="K335" s="20">
        <v>7.8645494000000004E-11</v>
      </c>
      <c r="L335" s="20">
        <v>1.7411184E-9</v>
      </c>
      <c r="M335" s="20">
        <v>5.8542570999999997E-12</v>
      </c>
      <c r="O335" s="20">
        <v>6.3792065000000003E-11</v>
      </c>
      <c r="P335" s="20">
        <v>4.7245259000000004E-9</v>
      </c>
    </row>
    <row r="336" spans="2:17" x14ac:dyDescent="0.35">
      <c r="B336" t="s">
        <v>31</v>
      </c>
      <c r="C336" t="s">
        <v>30</v>
      </c>
      <c r="D336" s="20">
        <v>6.6537799E-11</v>
      </c>
      <c r="E336" s="20">
        <v>2.1325315E-13</v>
      </c>
      <c r="F336" s="20">
        <v>1.4280851E-12</v>
      </c>
      <c r="H336" s="20">
        <v>2.5824022E-13</v>
      </c>
      <c r="I336" s="20">
        <v>1.0341015999999999E-13</v>
      </c>
      <c r="J336" s="20">
        <v>1.9469501999999999E-11</v>
      </c>
      <c r="K336" s="20">
        <v>2.7830138E-12</v>
      </c>
      <c r="L336" s="20">
        <v>4.7602837999999999E-11</v>
      </c>
      <c r="M336" s="20">
        <v>2.3087413000000001E-13</v>
      </c>
      <c r="O336" s="20">
        <v>3.7175461999999999E-12</v>
      </c>
      <c r="P336" s="20">
        <v>1.4234455999999999E-10</v>
      </c>
    </row>
    <row r="337" spans="2:16" x14ac:dyDescent="0.35">
      <c r="B337" t="s">
        <v>32</v>
      </c>
      <c r="C337" t="s">
        <v>33</v>
      </c>
      <c r="D337" s="20">
        <v>9.9382337000000005E-4</v>
      </c>
      <c r="E337" s="20">
        <v>3.2003627E-5</v>
      </c>
      <c r="F337" s="20">
        <v>2.0254449000000001E-5</v>
      </c>
      <c r="H337" s="20">
        <v>1.8797558E-7</v>
      </c>
      <c r="I337" s="20">
        <v>1.2613346999999999E-7</v>
      </c>
      <c r="J337" s="20">
        <v>3.8823384000000001E-5</v>
      </c>
      <c r="K337" s="20">
        <v>6.3975179999999996E-5</v>
      </c>
      <c r="L337" s="20">
        <v>6.7514831000000004E-4</v>
      </c>
      <c r="M337" s="20">
        <v>5.5717658E-7</v>
      </c>
      <c r="O337" s="20">
        <v>1.0722223E-4</v>
      </c>
      <c r="P337" s="20">
        <v>1.9321218E-3</v>
      </c>
    </row>
    <row r="338" spans="2:16" x14ac:dyDescent="0.35">
      <c r="B338" t="s">
        <v>34</v>
      </c>
      <c r="C338" t="s">
        <v>35</v>
      </c>
      <c r="D338" s="20">
        <v>4.2067563000000002E-5</v>
      </c>
      <c r="E338" s="20">
        <v>7.4652852999999997E-10</v>
      </c>
      <c r="F338" s="20">
        <v>2.6805973000000001E-7</v>
      </c>
      <c r="H338" s="20">
        <v>2.3208294E-8</v>
      </c>
      <c r="I338" s="20">
        <v>1.4476225000000001E-8</v>
      </c>
      <c r="J338" s="20">
        <v>2.3646230000000002E-6</v>
      </c>
      <c r="K338" s="20">
        <v>3.5699806000000001E-6</v>
      </c>
      <c r="L338" s="20">
        <v>8.9353243999999994E-6</v>
      </c>
      <c r="M338" s="20">
        <v>7.0614163999999999E-8</v>
      </c>
      <c r="O338" s="20">
        <v>2.0209537000000001E-9</v>
      </c>
      <c r="P338" s="20">
        <v>5.7316616999999999E-5</v>
      </c>
    </row>
    <row r="339" spans="2:16" x14ac:dyDescent="0.35">
      <c r="B339" t="s">
        <v>36</v>
      </c>
      <c r="C339" t="s">
        <v>37</v>
      </c>
      <c r="D339" s="20">
        <v>2.8387327999999999E-4</v>
      </c>
      <c r="E339" s="20">
        <v>8.0008942000000001E-6</v>
      </c>
      <c r="F339" s="20">
        <v>7.3076242999999998E-6</v>
      </c>
      <c r="H339" s="20">
        <v>4.2541116999999998E-8</v>
      </c>
      <c r="I339" s="20">
        <v>1.9611651999999999E-8</v>
      </c>
      <c r="J339" s="20">
        <v>1.7324953999999998E-5</v>
      </c>
      <c r="K339" s="20">
        <v>1.0023938E-5</v>
      </c>
      <c r="L339" s="20">
        <v>2.4358748E-4</v>
      </c>
      <c r="M339" s="20">
        <v>1.0817747E-7</v>
      </c>
      <c r="O339" s="20">
        <v>1.9031412000000002E-5</v>
      </c>
      <c r="P339" s="20">
        <v>5.8931990999999998E-4</v>
      </c>
    </row>
    <row r="340" spans="2:16" x14ac:dyDescent="0.35">
      <c r="B340" t="s">
        <v>38</v>
      </c>
      <c r="C340" t="s">
        <v>39</v>
      </c>
      <c r="D340" s="20">
        <v>3.2106400999999999E-3</v>
      </c>
      <c r="E340" s="20">
        <v>8.7537596000000003E-5</v>
      </c>
      <c r="F340" s="20">
        <v>7.9874699E-5</v>
      </c>
      <c r="H340" s="20">
        <v>4.1634333999999997E-7</v>
      </c>
      <c r="I340" s="20">
        <v>2.0500822000000001E-7</v>
      </c>
      <c r="J340" s="20">
        <v>1.1212992000000001E-4</v>
      </c>
      <c r="K340" s="20">
        <v>1.1033056999999999E-4</v>
      </c>
      <c r="L340" s="20">
        <v>2.66249E-3</v>
      </c>
      <c r="M340" s="20">
        <v>1.0140598E-6</v>
      </c>
      <c r="O340" s="20">
        <v>2.0919101E-4</v>
      </c>
      <c r="P340" s="20">
        <v>6.4738291999999996E-3</v>
      </c>
    </row>
    <row r="341" spans="2:16" x14ac:dyDescent="0.35">
      <c r="B341" t="s">
        <v>40</v>
      </c>
      <c r="C341" t="s">
        <v>41</v>
      </c>
      <c r="D341" s="120">
        <v>4.6096867000000001</v>
      </c>
      <c r="E341" s="20">
        <v>1.2876947999999999E-2</v>
      </c>
      <c r="F341" s="20">
        <v>4.4332275999999997E-2</v>
      </c>
      <c r="H341" s="20">
        <v>1.4544607000000001E-3</v>
      </c>
      <c r="I341" s="20">
        <v>1.0534937E-3</v>
      </c>
      <c r="J341" s="20">
        <v>2.8009640999999998</v>
      </c>
      <c r="K341" s="20">
        <v>0.21429998</v>
      </c>
      <c r="L341" s="20">
        <v>1.4777425</v>
      </c>
      <c r="M341" s="20">
        <v>1.9143692E-3</v>
      </c>
      <c r="O341" s="20">
        <v>0.16811582</v>
      </c>
      <c r="P341" s="120">
        <v>9.3324406999999994</v>
      </c>
    </row>
    <row r="342" spans="2:16" x14ac:dyDescent="0.35">
      <c r="B342" t="s">
        <v>42</v>
      </c>
      <c r="C342" t="s">
        <v>43</v>
      </c>
      <c r="D342" s="20">
        <v>1.0299571000000001</v>
      </c>
      <c r="E342" s="20">
        <v>0</v>
      </c>
      <c r="F342" s="20">
        <v>6.2854249000000001E-2</v>
      </c>
      <c r="H342" s="20">
        <v>1.1211426000000001E-3</v>
      </c>
      <c r="I342" s="20">
        <v>6.7606936999999999E-4</v>
      </c>
      <c r="J342" s="20">
        <v>1.5399006</v>
      </c>
      <c r="K342" s="20">
        <v>0.34034374000000001</v>
      </c>
      <c r="L342" s="20">
        <v>2.0951415999999998</v>
      </c>
      <c r="M342" s="20">
        <v>1.5842859E-3</v>
      </c>
      <c r="O342" s="20">
        <v>3.2730951999999998E-3</v>
      </c>
      <c r="P342" s="20">
        <v>5.0748518999999996</v>
      </c>
    </row>
    <row r="343" spans="2:16" x14ac:dyDescent="0.35">
      <c r="B343" t="s">
        <v>44</v>
      </c>
      <c r="C343" t="s">
        <v>45</v>
      </c>
      <c r="D343" s="20">
        <v>1.5588912999999999E-2</v>
      </c>
      <c r="E343" s="20">
        <v>2.4258257999999999E-4</v>
      </c>
      <c r="F343" s="20">
        <v>1.8097554999999999E-4</v>
      </c>
      <c r="H343" s="20">
        <v>1.8686441E-5</v>
      </c>
      <c r="I343" s="20">
        <v>7.0633277999999998E-6</v>
      </c>
      <c r="J343" s="20">
        <v>6.8390235000000002E-3</v>
      </c>
      <c r="K343" s="20">
        <v>1.0019879000000001E-2</v>
      </c>
      <c r="L343" s="20">
        <v>6.0325183000000003E-3</v>
      </c>
      <c r="M343" s="20">
        <v>1.2069096E-2</v>
      </c>
      <c r="O343" s="20">
        <v>2.8605065999999998E-2</v>
      </c>
      <c r="P343" s="20">
        <v>7.9603803000000001E-2</v>
      </c>
    </row>
    <row r="344" spans="2:16" x14ac:dyDescent="0.35">
      <c r="B344" t="s">
        <v>46</v>
      </c>
      <c r="C344" t="s">
        <v>47</v>
      </c>
      <c r="D344" s="20">
        <v>1.5510136999999999</v>
      </c>
      <c r="E344" s="20">
        <v>5.7046428000000003E-2</v>
      </c>
      <c r="F344" s="20">
        <v>5.4485384999999997E-2</v>
      </c>
      <c r="H344" s="20">
        <v>4.0884265999999999E-4</v>
      </c>
      <c r="I344" s="20">
        <v>1.5949622000000001E-4</v>
      </c>
      <c r="J344" s="20">
        <v>8.5962064000000005E-2</v>
      </c>
      <c r="K344" s="20">
        <v>0.18715780000000001</v>
      </c>
      <c r="L344" s="20">
        <v>1.8161795000000001</v>
      </c>
      <c r="M344" s="20">
        <v>1.6216059E-3</v>
      </c>
      <c r="O344" s="20">
        <v>0.59533901</v>
      </c>
      <c r="P344" s="20">
        <v>4.3493738000000004</v>
      </c>
    </row>
    <row r="345" spans="2:16" x14ac:dyDescent="0.35">
      <c r="B345" t="s">
        <v>48</v>
      </c>
      <c r="C345" t="s">
        <v>49</v>
      </c>
      <c r="D345" s="20">
        <v>2.3185630999999999E-5</v>
      </c>
      <c r="E345" s="20">
        <v>9.8673122999999994E-11</v>
      </c>
      <c r="F345" s="20">
        <v>8.3766614000000001E-8</v>
      </c>
      <c r="H345" s="20">
        <v>1.5435049E-9</v>
      </c>
      <c r="I345" s="20">
        <v>8.1392815999999997E-10</v>
      </c>
      <c r="J345" s="20">
        <v>9.7594652000000003E-8</v>
      </c>
      <c r="K345" s="20">
        <v>3.9486542000000001E-8</v>
      </c>
      <c r="L345" s="20">
        <v>2.7922205E-6</v>
      </c>
      <c r="M345" s="20">
        <v>2.8809995000000001E-9</v>
      </c>
      <c r="O345" s="20">
        <v>3.7364848000000002E-9</v>
      </c>
      <c r="P345" s="20">
        <v>2.6207772E-5</v>
      </c>
    </row>
    <row r="346" spans="2:16" x14ac:dyDescent="0.35">
      <c r="B346" t="s">
        <v>50</v>
      </c>
      <c r="C346" t="s">
        <v>20</v>
      </c>
      <c r="D346" s="20">
        <v>0.33070121000000002</v>
      </c>
      <c r="E346" s="20">
        <v>3.3724265000000002E-3</v>
      </c>
      <c r="F346" s="20">
        <v>3.5707846999999998E-3</v>
      </c>
      <c r="H346" s="20">
        <v>4.2475755000000001E-5</v>
      </c>
      <c r="I346" s="20">
        <v>1.5988629000000001E-5</v>
      </c>
      <c r="J346" s="20">
        <v>5.564678E-3</v>
      </c>
      <c r="K346" s="20">
        <v>1.2533506E-2</v>
      </c>
      <c r="L346" s="20">
        <v>0.11902616000000001</v>
      </c>
      <c r="M346" s="20">
        <v>9.8591782999999994E-5</v>
      </c>
      <c r="O346" s="20">
        <v>4.2831420000000002E-2</v>
      </c>
      <c r="P346" s="20">
        <v>0.51775724000000001</v>
      </c>
    </row>
    <row r="347" spans="2:16" x14ac:dyDescent="0.35">
      <c r="B347" t="s">
        <v>51</v>
      </c>
      <c r="C347" t="s">
        <v>20</v>
      </c>
      <c r="D347" s="120">
        <v>3.1750073999999998E-3</v>
      </c>
      <c r="E347" s="20">
        <v>-3.8366040999999997E-5</v>
      </c>
      <c r="F347" s="20">
        <v>1.8366117E-6</v>
      </c>
      <c r="H347" s="20">
        <v>1.2527435E-8</v>
      </c>
      <c r="I347" s="20">
        <v>-7.1170447000000003E-9</v>
      </c>
      <c r="J347" s="20">
        <v>4.5227525999999999E-3</v>
      </c>
      <c r="K347" s="20">
        <v>1.2479871999999999E-3</v>
      </c>
      <c r="L347" s="20">
        <v>6.1220390999999996E-5</v>
      </c>
      <c r="M347" s="20">
        <v>2.255775E-6</v>
      </c>
      <c r="O347" s="20">
        <v>-6.1206446999999999E-5</v>
      </c>
      <c r="P347" s="20">
        <v>8.9114928999999999E-3</v>
      </c>
    </row>
    <row r="348" spans="2:16" x14ac:dyDescent="0.35">
      <c r="B348" t="s">
        <v>52</v>
      </c>
      <c r="C348" t="s">
        <v>20</v>
      </c>
      <c r="D348" s="20">
        <v>1.0507587E-4</v>
      </c>
      <c r="E348" s="20">
        <v>0</v>
      </c>
      <c r="F348" s="20">
        <v>1.3957447E-6</v>
      </c>
      <c r="H348" s="20">
        <v>1.0702412E-7</v>
      </c>
      <c r="I348" s="20">
        <v>4.3149468000000002E-8</v>
      </c>
      <c r="J348" s="20">
        <v>3.3401617999999998E-5</v>
      </c>
      <c r="K348" s="20">
        <v>1.2294826000000001E-5</v>
      </c>
      <c r="L348" s="20">
        <v>4.6524823999999998E-5</v>
      </c>
      <c r="M348" s="20">
        <v>1.8353778000000001E-7</v>
      </c>
      <c r="O348" s="20">
        <v>0</v>
      </c>
      <c r="P348" s="20">
        <v>1.9902658999999999E-4</v>
      </c>
    </row>
    <row r="349" spans="2:16" x14ac:dyDescent="0.35">
      <c r="B349" t="s">
        <v>53</v>
      </c>
      <c r="C349" t="s">
        <v>30</v>
      </c>
      <c r="D349" s="20">
        <v>3.7568336000000002E-11</v>
      </c>
      <c r="E349" s="20">
        <v>1.2448342000000001E-13</v>
      </c>
      <c r="F349" s="20">
        <v>5.9086355000000004E-12</v>
      </c>
      <c r="H349" s="20">
        <v>5.9590326000000006E-14</v>
      </c>
      <c r="I349" s="20">
        <v>5.6305263000000003E-14</v>
      </c>
      <c r="J349" s="20">
        <v>2.0681095999999999E-11</v>
      </c>
      <c r="K349" s="20">
        <v>2.6528778999999999E-12</v>
      </c>
      <c r="L349" s="20">
        <v>1.9695452E-10</v>
      </c>
      <c r="M349" s="20">
        <v>2.9531469000000002E-14</v>
      </c>
      <c r="O349" s="20">
        <v>3.4249934999999998E-13</v>
      </c>
      <c r="P349" s="20">
        <v>2.6437786999999999E-10</v>
      </c>
    </row>
    <row r="350" spans="2:16" x14ac:dyDescent="0.35">
      <c r="B350" t="s">
        <v>54</v>
      </c>
      <c r="C350" t="s">
        <v>30</v>
      </c>
      <c r="D350" s="20">
        <v>3.8434890999999997E-10</v>
      </c>
      <c r="E350" s="20">
        <v>4.0881543999999998E-12</v>
      </c>
      <c r="F350" s="20">
        <v>1.0064070000000001E-11</v>
      </c>
      <c r="H350" s="20">
        <v>4.6577638000000003E-13</v>
      </c>
      <c r="I350" s="20">
        <v>1.7807256000000001E-13</v>
      </c>
      <c r="J350" s="20">
        <v>6.3374345999999998E-11</v>
      </c>
      <c r="K350" s="20">
        <v>1.1376801E-11</v>
      </c>
      <c r="L350" s="20">
        <v>3.3546898999999998E-10</v>
      </c>
      <c r="M350" s="20">
        <v>5.2786497000000004E-13</v>
      </c>
      <c r="O350" s="20">
        <v>2.1660544E-11</v>
      </c>
      <c r="P350" s="20">
        <v>8.3155351999999995E-10</v>
      </c>
    </row>
    <row r="351" spans="2:16" x14ac:dyDescent="0.35">
      <c r="B351" t="s">
        <v>55</v>
      </c>
      <c r="C351" t="s">
        <v>30</v>
      </c>
      <c r="D351" s="20">
        <v>2.1473063000000002E-9</v>
      </c>
      <c r="E351" s="20">
        <v>8.0397010000000007E-12</v>
      </c>
      <c r="F351" s="20">
        <v>3.6370574000000001E-11</v>
      </c>
      <c r="H351" s="20">
        <v>2.8539717E-12</v>
      </c>
      <c r="I351" s="20">
        <v>1.7073746999999999E-12</v>
      </c>
      <c r="J351" s="20">
        <v>1.2421438E-10</v>
      </c>
      <c r="K351" s="20">
        <v>6.6007511000000004E-11</v>
      </c>
      <c r="L351" s="20">
        <v>1.2123525E-9</v>
      </c>
      <c r="M351" s="20">
        <v>5.3051866E-12</v>
      </c>
      <c r="O351" s="20">
        <v>4.1789022000000003E-11</v>
      </c>
      <c r="P351" s="20">
        <v>3.6459464999999999E-9</v>
      </c>
    </row>
    <row r="352" spans="2:16" x14ac:dyDescent="0.35">
      <c r="B352" t="s">
        <v>56</v>
      </c>
      <c r="C352" t="s">
        <v>30</v>
      </c>
      <c r="D352" s="20">
        <v>3.3894977000000003E-11</v>
      </c>
      <c r="E352" s="20">
        <v>1.044259E-13</v>
      </c>
      <c r="F352" s="20">
        <v>8.4071645000000005E-13</v>
      </c>
      <c r="H352" s="20">
        <v>6.8433639E-14</v>
      </c>
      <c r="I352" s="20">
        <v>2.6351675000000001E-14</v>
      </c>
      <c r="J352" s="20">
        <v>1.6428857000000001E-11</v>
      </c>
      <c r="K352" s="20">
        <v>1.0919120999999999E-12</v>
      </c>
      <c r="L352" s="20">
        <v>2.8023881999999999E-11</v>
      </c>
      <c r="M352" s="20">
        <v>7.8071279999999999E-14</v>
      </c>
      <c r="O352" s="20">
        <v>2.0966305E-12</v>
      </c>
      <c r="P352" s="20">
        <v>8.2654257000000002E-11</v>
      </c>
    </row>
    <row r="353" spans="2:16" x14ac:dyDescent="0.35">
      <c r="B353" t="s">
        <v>57</v>
      </c>
      <c r="C353" t="s">
        <v>30</v>
      </c>
      <c r="D353" s="20">
        <v>0</v>
      </c>
      <c r="E353" s="20">
        <v>0</v>
      </c>
      <c r="F353" s="20">
        <v>7.2896055000000003E-21</v>
      </c>
      <c r="H353" s="20">
        <v>2.1897312999999998E-22</v>
      </c>
      <c r="I353" s="20">
        <v>8.3536271000000003E-23</v>
      </c>
      <c r="J353" s="20">
        <v>5.3653618999999998E-20</v>
      </c>
      <c r="K353" s="20">
        <v>2.5274826000000001E-20</v>
      </c>
      <c r="L353" s="20">
        <v>2.4298685000000002E-19</v>
      </c>
      <c r="M353" s="20">
        <v>4.3777858999999997E-22</v>
      </c>
      <c r="O353" s="20">
        <v>0</v>
      </c>
      <c r="P353" s="20">
        <v>3.2994518999999999E-19</v>
      </c>
    </row>
    <row r="354" spans="2:16" x14ac:dyDescent="0.35">
      <c r="B354" t="s">
        <v>58</v>
      </c>
      <c r="C354" t="s">
        <v>30</v>
      </c>
      <c r="D354" s="20">
        <v>3.2642821000000003E-11</v>
      </c>
      <c r="E354" s="20">
        <v>1.0882726E-13</v>
      </c>
      <c r="F354" s="20">
        <v>5.8736866999999995E-13</v>
      </c>
      <c r="H354" s="20">
        <v>1.8980658000000001E-13</v>
      </c>
      <c r="I354" s="20">
        <v>7.7058489999999996E-14</v>
      </c>
      <c r="J354" s="20">
        <v>3.0406456999999999E-12</v>
      </c>
      <c r="K354" s="20">
        <v>1.6911016E-12</v>
      </c>
      <c r="L354" s="20">
        <v>1.9578956E-11</v>
      </c>
      <c r="M354" s="20">
        <v>1.5280284999999999E-13</v>
      </c>
      <c r="O354" s="20">
        <v>1.6209157000000001E-12</v>
      </c>
      <c r="P354" s="20">
        <v>5.9690303999999997E-11</v>
      </c>
    </row>
    <row r="355" spans="2:16" x14ac:dyDescent="0.35">
      <c r="B355" t="s">
        <v>59</v>
      </c>
      <c r="C355" t="s">
        <v>41</v>
      </c>
      <c r="D355" s="20">
        <v>4.1349512999999997E-2</v>
      </c>
      <c r="E355" s="20">
        <v>9.8862288000000004E-5</v>
      </c>
      <c r="F355" s="20">
        <v>3.2572878E-3</v>
      </c>
      <c r="H355" s="20">
        <v>1.4698567999999999E-5</v>
      </c>
      <c r="I355" s="20">
        <v>8.9659083E-6</v>
      </c>
      <c r="J355" s="20">
        <v>8.5990932999999992E-3</v>
      </c>
      <c r="K355" s="20">
        <v>2.2291953999999999E-3</v>
      </c>
      <c r="L355" s="20">
        <v>0.10857625999999999</v>
      </c>
      <c r="M355" s="20">
        <v>3.2909893000000002E-5</v>
      </c>
      <c r="O355" s="20">
        <v>4.2652682999999998E-4</v>
      </c>
      <c r="P355" s="20">
        <v>0.16459330999999999</v>
      </c>
    </row>
    <row r="356" spans="2:16" x14ac:dyDescent="0.35">
      <c r="B356" t="s">
        <v>60</v>
      </c>
      <c r="C356" t="s">
        <v>41</v>
      </c>
      <c r="D356" s="20">
        <v>0.26738369000000001</v>
      </c>
      <c r="E356" s="20">
        <v>3.6119055000000001E-3</v>
      </c>
      <c r="F356" s="20">
        <v>1.1460698E-2</v>
      </c>
      <c r="H356" s="20">
        <v>1.1231036E-4</v>
      </c>
      <c r="I356" s="20">
        <v>8.2115978000000004E-5</v>
      </c>
      <c r="J356" s="20">
        <v>2.0022465E-2</v>
      </c>
      <c r="K356" s="20">
        <v>1.3035563E-2</v>
      </c>
      <c r="L356" s="20">
        <v>0.38202327000000003</v>
      </c>
      <c r="M356" s="20">
        <v>1.707065E-4</v>
      </c>
      <c r="O356" s="20">
        <v>0.13538042</v>
      </c>
      <c r="P356" s="20">
        <v>0.83328314999999997</v>
      </c>
    </row>
    <row r="357" spans="2:16" x14ac:dyDescent="0.35">
      <c r="B357" t="s">
        <v>61</v>
      </c>
      <c r="C357" t="s">
        <v>41</v>
      </c>
      <c r="D357" s="120">
        <v>4.3009535000000003</v>
      </c>
      <c r="E357" s="120">
        <v>9.1661804999999992E-3</v>
      </c>
      <c r="F357" s="20">
        <v>2.9614290000000001E-2</v>
      </c>
      <c r="H357" s="20">
        <v>1.3274517999999999E-3</v>
      </c>
      <c r="I357" s="20">
        <v>9.6241179999999999E-4</v>
      </c>
      <c r="J357" s="20">
        <v>2.7723426</v>
      </c>
      <c r="K357" s="20">
        <v>0.19903522000000001</v>
      </c>
      <c r="L357" s="20">
        <v>0.98714301000000004</v>
      </c>
      <c r="M357" s="20">
        <v>1.7107527999999999E-3</v>
      </c>
      <c r="O357" s="20">
        <v>3.2308874000000001E-2</v>
      </c>
      <c r="P357" s="20">
        <v>8.3345642000000009</v>
      </c>
    </row>
  </sheetData>
  <mergeCells count="61">
    <mergeCell ref="B264:I264"/>
    <mergeCell ref="S229:T229"/>
    <mergeCell ref="U229:V229"/>
    <mergeCell ref="W229:Z229"/>
    <mergeCell ref="AB229:AC229"/>
    <mergeCell ref="B229:C229"/>
    <mergeCell ref="D229:E229"/>
    <mergeCell ref="F229:G229"/>
    <mergeCell ref="H229:K229"/>
    <mergeCell ref="M229:N229"/>
    <mergeCell ref="S186:T186"/>
    <mergeCell ref="U186:V186"/>
    <mergeCell ref="W186:Z186"/>
    <mergeCell ref="AB186:AC186"/>
    <mergeCell ref="Q229:R229"/>
    <mergeCell ref="Q186:R186"/>
    <mergeCell ref="B186:C186"/>
    <mergeCell ref="D186:E186"/>
    <mergeCell ref="F186:G186"/>
    <mergeCell ref="H186:K186"/>
    <mergeCell ref="M186:N186"/>
    <mergeCell ref="S143:T143"/>
    <mergeCell ref="U143:V143"/>
    <mergeCell ref="W143:Z143"/>
    <mergeCell ref="AB143:AC143"/>
    <mergeCell ref="S100:T100"/>
    <mergeCell ref="U100:V100"/>
    <mergeCell ref="W100:Z100"/>
    <mergeCell ref="AB100:AC100"/>
    <mergeCell ref="Q143:R143"/>
    <mergeCell ref="B100:C100"/>
    <mergeCell ref="D100:E100"/>
    <mergeCell ref="F100:G100"/>
    <mergeCell ref="H100:K100"/>
    <mergeCell ref="M100:N100"/>
    <mergeCell ref="Q100:R100"/>
    <mergeCell ref="B143:C143"/>
    <mergeCell ref="D143:E143"/>
    <mergeCell ref="F143:G143"/>
    <mergeCell ref="H143:K143"/>
    <mergeCell ref="M143:N143"/>
    <mergeCell ref="AB57:AC57"/>
    <mergeCell ref="AB14:AC14"/>
    <mergeCell ref="D57:E57"/>
    <mergeCell ref="F57:G57"/>
    <mergeCell ref="H57:K57"/>
    <mergeCell ref="M57:N57"/>
    <mergeCell ref="B57:C57"/>
    <mergeCell ref="Q57:R57"/>
    <mergeCell ref="S57:T57"/>
    <mergeCell ref="U57:V57"/>
    <mergeCell ref="W57:Z57"/>
    <mergeCell ref="B14:C14"/>
    <mergeCell ref="Q14:R14"/>
    <mergeCell ref="S14:T14"/>
    <mergeCell ref="U14:V14"/>
    <mergeCell ref="W14:Z14"/>
    <mergeCell ref="M14:N14"/>
    <mergeCell ref="D14:E14"/>
    <mergeCell ref="F14:G14"/>
    <mergeCell ref="H14:K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37667-1563-4582-B4EC-9BF508910824}">
  <sheetPr>
    <tabColor rgb="FFFF0000"/>
  </sheetPr>
  <dimension ref="B3:AK158"/>
  <sheetViews>
    <sheetView topLeftCell="A112" zoomScale="20" zoomScaleNormal="20" workbookViewId="0">
      <selection activeCell="L8" sqref="L8"/>
    </sheetView>
  </sheetViews>
  <sheetFormatPr defaultRowHeight="14.5" x14ac:dyDescent="0.35"/>
  <cols>
    <col min="2" max="2" width="34.6328125" customWidth="1"/>
    <col min="4" max="15" width="20.6328125" customWidth="1"/>
    <col min="20" max="20" width="32.08984375" customWidth="1"/>
    <col min="22" max="33" width="20.6328125" customWidth="1"/>
  </cols>
  <sheetData>
    <row r="3" spans="2:37" x14ac:dyDescent="0.35">
      <c r="H3" s="120"/>
      <c r="I3" s="121" t="s">
        <v>75</v>
      </c>
    </row>
    <row r="4" spans="2:37" x14ac:dyDescent="0.35">
      <c r="B4" t="s">
        <v>2</v>
      </c>
      <c r="C4" t="s">
        <v>62</v>
      </c>
      <c r="H4" s="16" t="s">
        <v>76</v>
      </c>
      <c r="I4" s="122" t="s">
        <v>0</v>
      </c>
      <c r="T4" t="str">
        <f>B4</f>
        <v xml:space="preserve">Calculation: </v>
      </c>
      <c r="U4" t="str">
        <f t="shared" ref="U4:AA11" si="0">C4</f>
        <v>Analizza</v>
      </c>
      <c r="Z4" s="16" t="str">
        <f t="shared" si="0"/>
        <v>Trasporto</v>
      </c>
      <c r="AA4" s="122" t="str">
        <f t="shared" si="0"/>
        <v>RIF</v>
      </c>
    </row>
    <row r="5" spans="2:37" x14ac:dyDescent="0.35">
      <c r="B5" t="s">
        <v>3</v>
      </c>
      <c r="C5" t="s">
        <v>4</v>
      </c>
      <c r="H5" s="16" t="s">
        <v>89</v>
      </c>
      <c r="I5" s="21">
        <v>60</v>
      </c>
      <c r="T5" t="str">
        <f t="shared" ref="T5:T70" si="1">B5</f>
        <v xml:space="preserve">Results: </v>
      </c>
      <c r="U5" t="str">
        <f t="shared" si="0"/>
        <v>Valutazione dell'impatto</v>
      </c>
      <c r="Z5" s="16" t="str">
        <f t="shared" si="0"/>
        <v>Cemento</v>
      </c>
      <c r="AA5" s="21">
        <f t="shared" si="0"/>
        <v>60</v>
      </c>
    </row>
    <row r="6" spans="2:37" x14ac:dyDescent="0.35">
      <c r="B6" t="s">
        <v>63</v>
      </c>
      <c r="C6" t="s">
        <v>77</v>
      </c>
      <c r="H6" s="16" t="s">
        <v>90</v>
      </c>
      <c r="I6" s="49">
        <v>0</v>
      </c>
      <c r="T6" t="str">
        <f t="shared" si="1"/>
        <v xml:space="preserve">Product: </v>
      </c>
      <c r="U6" t="str">
        <f t="shared" si="0"/>
        <v xml:space="preserve">1 l 0. RIF - Mortar {Europe without Switzerland}| production | APOS, U - A1-A5 (del progetto </v>
      </c>
      <c r="Z6" s="16" t="str">
        <f t="shared" si="0"/>
        <v>Sabbia</v>
      </c>
      <c r="AA6" s="49">
        <f t="shared" si="0"/>
        <v>0</v>
      </c>
    </row>
    <row r="7" spans="2:37" x14ac:dyDescent="0.35">
      <c r="B7" t="s">
        <v>5</v>
      </c>
      <c r="C7" t="s">
        <v>106</v>
      </c>
      <c r="H7" s="16"/>
      <c r="I7" s="22" t="s">
        <v>74</v>
      </c>
      <c r="T7" t="str">
        <f t="shared" si="1"/>
        <v xml:space="preserve">Metodo: </v>
      </c>
      <c r="U7" t="str">
        <f t="shared" si="0"/>
        <v>Cumulative Energy Demand V1.11 / Cumulative energy demand</v>
      </c>
      <c r="Z7" s="16">
        <f t="shared" si="0"/>
        <v>0</v>
      </c>
      <c r="AA7" s="22" t="str">
        <f t="shared" si="0"/>
        <v>-</v>
      </c>
    </row>
    <row r="8" spans="2:37" x14ac:dyDescent="0.35">
      <c r="B8" t="s">
        <v>7</v>
      </c>
      <c r="C8" t="s">
        <v>8</v>
      </c>
      <c r="H8" s="16"/>
      <c r="I8" s="23" t="s">
        <v>74</v>
      </c>
      <c r="T8" t="str">
        <f t="shared" si="1"/>
        <v xml:space="preserve">Indicatore: </v>
      </c>
      <c r="U8" t="str">
        <f t="shared" si="0"/>
        <v>Caratterizzazione</v>
      </c>
      <c r="Z8" s="16">
        <f t="shared" si="0"/>
        <v>0</v>
      </c>
      <c r="AA8" s="23" t="str">
        <f t="shared" si="0"/>
        <v>-</v>
      </c>
    </row>
    <row r="9" spans="2:37" x14ac:dyDescent="0.35">
      <c r="B9" t="s">
        <v>9</v>
      </c>
      <c r="C9" t="s">
        <v>10</v>
      </c>
      <c r="H9" s="16" t="s">
        <v>91</v>
      </c>
      <c r="I9" s="36">
        <v>50</v>
      </c>
      <c r="T9" t="str">
        <f t="shared" si="1"/>
        <v xml:space="preserve">Skip categories: </v>
      </c>
      <c r="U9" t="str">
        <f t="shared" si="0"/>
        <v>Mai</v>
      </c>
      <c r="Z9" s="16" t="str">
        <f t="shared" si="0"/>
        <v>Fabbrica-cantiere</v>
      </c>
      <c r="AA9" s="36">
        <v>500</v>
      </c>
    </row>
    <row r="10" spans="2:37" x14ac:dyDescent="0.35">
      <c r="B10" t="s">
        <v>11</v>
      </c>
      <c r="C10" t="s">
        <v>12</v>
      </c>
      <c r="H10" s="120"/>
      <c r="I10" s="24" t="s">
        <v>74</v>
      </c>
      <c r="T10" t="str">
        <f t="shared" si="1"/>
        <v xml:space="preserve">Esclude processi di infrastrutture: </v>
      </c>
      <c r="U10" t="str">
        <f t="shared" si="0"/>
        <v>No</v>
      </c>
      <c r="Z10" s="120">
        <f t="shared" si="0"/>
        <v>0</v>
      </c>
      <c r="AA10" s="24" t="str">
        <f t="shared" si="0"/>
        <v>-</v>
      </c>
    </row>
    <row r="11" spans="2:37" x14ac:dyDescent="0.35">
      <c r="B11" t="s">
        <v>13</v>
      </c>
      <c r="C11" t="s">
        <v>12</v>
      </c>
      <c r="T11" t="str">
        <f t="shared" si="1"/>
        <v xml:space="preserve">Esclude le emissioni di lungo termine: </v>
      </c>
      <c r="U11" t="str">
        <f t="shared" si="0"/>
        <v>No</v>
      </c>
    </row>
    <row r="12" spans="2:37" x14ac:dyDescent="0.35">
      <c r="B12" t="s">
        <v>14</v>
      </c>
      <c r="C12" t="s">
        <v>15</v>
      </c>
      <c r="T12" t="str">
        <f t="shared" si="1"/>
        <v xml:space="preserve">Sorted on item: </v>
      </c>
      <c r="U12" t="str">
        <f t="shared" ref="U12:U77" si="2">C12</f>
        <v>Categoria d'impatto</v>
      </c>
    </row>
    <row r="13" spans="2:37" x14ac:dyDescent="0.35">
      <c r="B13" t="s">
        <v>16</v>
      </c>
      <c r="C13" t="s">
        <v>17</v>
      </c>
      <c r="T13" t="str">
        <f t="shared" si="1"/>
        <v xml:space="preserve">Sort order: </v>
      </c>
      <c r="U13" t="str">
        <f t="shared" si="2"/>
        <v>Ascendente</v>
      </c>
    </row>
    <row r="15" spans="2:37" s="2" customFormat="1" ht="101.25" customHeight="1" x14ac:dyDescent="0.35">
      <c r="B15" s="2" t="s">
        <v>15</v>
      </c>
      <c r="C15" s="2" t="s">
        <v>18</v>
      </c>
      <c r="D15" s="2" t="s">
        <v>65</v>
      </c>
      <c r="E15" s="2" t="s">
        <v>79</v>
      </c>
      <c r="F15" s="2" t="s">
        <v>67</v>
      </c>
      <c r="G15" s="2" t="s">
        <v>68</v>
      </c>
      <c r="H15" s="2" t="s">
        <v>69</v>
      </c>
      <c r="I15" s="2" t="s">
        <v>80</v>
      </c>
      <c r="J15" s="140" t="s">
        <v>87</v>
      </c>
      <c r="K15" s="135" t="s">
        <v>81</v>
      </c>
      <c r="L15" s="2" t="s">
        <v>82</v>
      </c>
      <c r="M15" s="2" t="s">
        <v>70</v>
      </c>
      <c r="N15" s="2" t="s">
        <v>83</v>
      </c>
      <c r="O15" t="s">
        <v>64</v>
      </c>
      <c r="P15"/>
      <c r="Q15"/>
      <c r="R15"/>
      <c r="T15" s="2" t="str">
        <f t="shared" si="1"/>
        <v>Categoria d'impatto</v>
      </c>
      <c r="U15" s="2" t="str">
        <f t="shared" si="2"/>
        <v>Unità</v>
      </c>
      <c r="V15" s="2" t="str">
        <f t="shared" ref="V15:V66" si="3">D15</f>
        <v>Cement, limestone 6-20% {RoW}| cement production, limestone 6-20% | Cut-off, U</v>
      </c>
      <c r="W15" s="2" t="str">
        <f t="shared" ref="W15:W66" si="4">E15</f>
        <v>Sand 0/2 mm, wet and dry quarry, production mix, at plant, undried RER S -</v>
      </c>
      <c r="X15" s="2" t="str">
        <f t="shared" ref="X15:X66" si="5">F15</f>
        <v>Conveyor belt {GLO}| market for | APOS, U</v>
      </c>
      <c r="Y15" s="2" t="str">
        <f t="shared" ref="Y15:Y66" si="6">G15</f>
        <v>Industrial machine, heavy, unspecified {RoW}| market for industrial machine, heavy, unspecified | APOS, U</v>
      </c>
      <c r="Z15" s="2" t="str">
        <f t="shared" ref="Z15:Z77" si="7">H15</f>
        <v>Packing, cement {RoW}| processing | APOS, U</v>
      </c>
      <c r="AA15" s="2" t="str">
        <f t="shared" ref="AA15:AA76" si="8">I15</f>
        <v>T. Cemento_ Transport, freight, lorry, unspecified {RER}| market for transport, freight, lorry, unspecified | APOS, U</v>
      </c>
      <c r="AB15" s="140" t="str">
        <f t="shared" ref="AB15:AB66" si="9">J15</f>
        <v>T. Sabbia_ Transport, freight, lorry, unspecified {RER}| market for transport, freight, lorry, unspecified | APOS, U</v>
      </c>
      <c r="AC15" s="135" t="str">
        <f t="shared" ref="AC15:AC60" si="10">K15</f>
        <v>A4_ Transport, freight, lorry, unspecified {RER}| market for transport, freight, lorry, unspecified | APOS, U</v>
      </c>
      <c r="AD15" s="2" t="str">
        <f t="shared" ref="AD15:AD60" si="11">L15</f>
        <v>A5 - Tap water {Europe without Switzerland}| market for | APOS, U</v>
      </c>
      <c r="AE15" s="2" t="str">
        <f t="shared" ref="AE15:AE66" si="12">M15</f>
        <v>Electricity, medium voltage {IT}| market for | APOS, U</v>
      </c>
      <c r="AF15" s="2" t="str">
        <f t="shared" ref="AF15:AF66" si="13">N15</f>
        <v>A5 - Electricity grid mix, AC, consumption mix, at consumer, 230V IT S</v>
      </c>
      <c r="AG15" t="str">
        <f t="shared" ref="AG15:AG60" si="14">O15</f>
        <v>Totale</v>
      </c>
      <c r="AH15">
        <f t="shared" ref="AH15:AH60" si="15">P15</f>
        <v>0</v>
      </c>
      <c r="AI15">
        <f t="shared" ref="AI15:AI60" si="16">Q15</f>
        <v>0</v>
      </c>
      <c r="AJ15"/>
      <c r="AK15"/>
    </row>
    <row r="16" spans="2:37" x14ac:dyDescent="0.35">
      <c r="B16" s="118" t="s">
        <v>107</v>
      </c>
      <c r="C16" s="95" t="s">
        <v>47</v>
      </c>
      <c r="D16" s="95">
        <v>1.5839729</v>
      </c>
      <c r="E16" s="95">
        <v>4.2004234000000001E-2</v>
      </c>
      <c r="F16" s="95">
        <v>4.0112874000000002E-4</v>
      </c>
      <c r="G16" s="95">
        <v>1.5309977000000001E-4</v>
      </c>
      <c r="H16" s="95">
        <v>8.2706428999999998E-2</v>
      </c>
      <c r="I16" s="95">
        <v>5.6657882E-2</v>
      </c>
      <c r="J16" s="141">
        <v>0</v>
      </c>
      <c r="K16" s="136">
        <v>0.18885961000000001</v>
      </c>
      <c r="L16" s="95">
        <v>1.0909765E-3</v>
      </c>
      <c r="M16" s="95">
        <v>0.17464755000000001</v>
      </c>
      <c r="N16" s="134">
        <v>0.59026292000000002</v>
      </c>
      <c r="O16" s="128">
        <f t="shared" ref="O16:O21" si="17">SUM(D16:N16)</f>
        <v>2.7207567300100006</v>
      </c>
      <c r="P16" s="129">
        <f>SUM(O16:O18)</f>
        <v>2.8958518492511698</v>
      </c>
      <c r="Q16" s="130" t="s">
        <v>113</v>
      </c>
      <c r="T16" s="118" t="str">
        <f t="shared" si="1"/>
        <v>Non renewable, fossil</v>
      </c>
      <c r="U16" s="95" t="str">
        <f t="shared" si="2"/>
        <v>MJ</v>
      </c>
      <c r="V16" s="95">
        <f t="shared" si="3"/>
        <v>1.5839729</v>
      </c>
      <c r="W16" s="95">
        <f t="shared" si="4"/>
        <v>4.2004234000000001E-2</v>
      </c>
      <c r="X16" s="95">
        <f t="shared" si="5"/>
        <v>4.0112874000000002E-4</v>
      </c>
      <c r="Y16" s="95">
        <f t="shared" si="6"/>
        <v>1.5309977000000001E-4</v>
      </c>
      <c r="Z16" s="95">
        <f t="shared" si="7"/>
        <v>8.2706428999999998E-2</v>
      </c>
      <c r="AA16" s="95">
        <f t="shared" si="8"/>
        <v>5.6657882E-2</v>
      </c>
      <c r="AB16" s="141">
        <f t="shared" si="9"/>
        <v>0</v>
      </c>
      <c r="AC16" s="145">
        <v>1.8885961</v>
      </c>
      <c r="AD16">
        <v>1.1313829999999999E-3</v>
      </c>
      <c r="AE16" s="95">
        <f t="shared" si="12"/>
        <v>0.17464755000000001</v>
      </c>
      <c r="AF16" s="134">
        <f t="shared" si="13"/>
        <v>0.59026292000000002</v>
      </c>
      <c r="AG16" s="128">
        <f t="shared" ref="AG16:AG21" si="18">SUM(V16:AF16)</f>
        <v>4.4205336265100001</v>
      </c>
      <c r="AH16" s="129">
        <f>SUM(AG16:AG18)</f>
        <v>4.6312509928577734</v>
      </c>
      <c r="AI16" s="130" t="s">
        <v>113</v>
      </c>
    </row>
    <row r="17" spans="2:35" x14ac:dyDescent="0.35">
      <c r="B17" s="6" t="s">
        <v>108</v>
      </c>
      <c r="C17" s="29" t="s">
        <v>47</v>
      </c>
      <c r="D17" s="29">
        <v>6.1838179E-2</v>
      </c>
      <c r="E17" s="29">
        <v>1.8037277000000001E-2</v>
      </c>
      <c r="F17" s="102">
        <v>3.3708309000000002E-5</v>
      </c>
      <c r="G17" s="102">
        <v>1.6260898E-5</v>
      </c>
      <c r="H17" s="29">
        <v>8.8877582999999996E-3</v>
      </c>
      <c r="I17" s="29">
        <v>1.1852531999999999E-3</v>
      </c>
      <c r="J17" s="117">
        <v>0</v>
      </c>
      <c r="K17" s="106">
        <v>3.9508442000000003E-3</v>
      </c>
      <c r="L17" s="29">
        <v>5.5648087999999999E-4</v>
      </c>
      <c r="M17" s="29">
        <v>2.6862613E-2</v>
      </c>
      <c r="N17" s="8">
        <v>5.3627397E-2</v>
      </c>
      <c r="O17" s="128">
        <f t="shared" si="17"/>
        <v>0.17499577178699999</v>
      </c>
      <c r="P17" s="131"/>
      <c r="Q17" s="132"/>
      <c r="T17" s="6" t="str">
        <f t="shared" si="1"/>
        <v>Non-renewable, nuclear</v>
      </c>
      <c r="U17" s="29" t="str">
        <f t="shared" si="2"/>
        <v>MJ</v>
      </c>
      <c r="V17" s="29">
        <f t="shared" si="3"/>
        <v>6.1838179E-2</v>
      </c>
      <c r="W17" s="29">
        <f t="shared" si="4"/>
        <v>1.8037277000000001E-2</v>
      </c>
      <c r="X17" s="102">
        <f t="shared" si="5"/>
        <v>3.3708309000000002E-5</v>
      </c>
      <c r="Y17" s="102">
        <f t="shared" si="6"/>
        <v>1.6260898E-5</v>
      </c>
      <c r="Z17" s="29">
        <f t="shared" si="7"/>
        <v>8.8877582999999996E-3</v>
      </c>
      <c r="AA17" s="29">
        <f t="shared" si="8"/>
        <v>1.1852531999999999E-3</v>
      </c>
      <c r="AB17" s="117">
        <f t="shared" si="9"/>
        <v>0</v>
      </c>
      <c r="AC17" s="146">
        <v>3.9508441999999998E-2</v>
      </c>
      <c r="AD17">
        <v>5.7709128000000003E-4</v>
      </c>
      <c r="AE17" s="29">
        <f t="shared" si="12"/>
        <v>2.6862613E-2</v>
      </c>
      <c r="AF17" s="8">
        <f t="shared" si="13"/>
        <v>5.3627397E-2</v>
      </c>
      <c r="AG17" s="128">
        <f t="shared" si="18"/>
        <v>0.21057397998699998</v>
      </c>
      <c r="AH17" s="131"/>
      <c r="AI17" s="132"/>
    </row>
    <row r="18" spans="2:35" x14ac:dyDescent="0.35">
      <c r="B18" s="7" t="s">
        <v>109</v>
      </c>
      <c r="C18" s="12" t="s">
        <v>47</v>
      </c>
      <c r="D18" s="126">
        <v>2.5978636000000001E-5</v>
      </c>
      <c r="E18" s="12">
        <v>0</v>
      </c>
      <c r="F18" s="126">
        <v>1.3002516E-7</v>
      </c>
      <c r="G18" s="126">
        <v>5.7966917000000002E-8</v>
      </c>
      <c r="H18" s="126">
        <v>3.9454437999999997E-5</v>
      </c>
      <c r="I18" s="126">
        <v>1.4678618000000001E-6</v>
      </c>
      <c r="J18" s="142">
        <v>0</v>
      </c>
      <c r="K18" s="137">
        <v>4.8928725E-6</v>
      </c>
      <c r="L18" s="126">
        <v>8.2460792E-8</v>
      </c>
      <c r="M18" s="126">
        <v>2.7283193000000001E-5</v>
      </c>
      <c r="N18" s="9">
        <v>0</v>
      </c>
      <c r="O18" s="128">
        <f t="shared" si="17"/>
        <v>9.9347454169000012E-5</v>
      </c>
      <c r="P18" s="131"/>
      <c r="Q18" s="132"/>
      <c r="T18" s="7" t="str">
        <f t="shared" si="1"/>
        <v>Non-renewable, biomass</v>
      </c>
      <c r="U18" s="12" t="str">
        <f t="shared" si="2"/>
        <v>MJ</v>
      </c>
      <c r="V18" s="126">
        <f t="shared" si="3"/>
        <v>2.5978636000000001E-5</v>
      </c>
      <c r="W18" s="12">
        <f t="shared" si="4"/>
        <v>0</v>
      </c>
      <c r="X18" s="126">
        <f t="shared" si="5"/>
        <v>1.3002516E-7</v>
      </c>
      <c r="Y18" s="126">
        <f t="shared" si="6"/>
        <v>5.7966917000000002E-8</v>
      </c>
      <c r="Z18" s="126">
        <f t="shared" si="7"/>
        <v>3.9454437999999997E-5</v>
      </c>
      <c r="AA18" s="126">
        <f t="shared" si="8"/>
        <v>1.4678618000000001E-6</v>
      </c>
      <c r="AB18" s="142">
        <f t="shared" si="9"/>
        <v>0</v>
      </c>
      <c r="AC18" s="147">
        <v>4.8928725E-5</v>
      </c>
      <c r="AD18" s="1">
        <v>8.5514896000000002E-8</v>
      </c>
      <c r="AE18" s="126">
        <f t="shared" si="12"/>
        <v>2.7283193000000001E-5</v>
      </c>
      <c r="AF18" s="9">
        <f t="shared" si="13"/>
        <v>0</v>
      </c>
      <c r="AG18" s="128">
        <f t="shared" si="18"/>
        <v>1.43386360773E-4</v>
      </c>
      <c r="AH18" s="131"/>
      <c r="AI18" s="132"/>
    </row>
    <row r="19" spans="2:35" x14ac:dyDescent="0.35">
      <c r="B19" s="118" t="s">
        <v>110</v>
      </c>
      <c r="C19" s="95" t="s">
        <v>47</v>
      </c>
      <c r="D19" s="95">
        <v>3.0715550000000001E-2</v>
      </c>
      <c r="E19" s="127">
        <v>2.2170926999999999E-7</v>
      </c>
      <c r="F19" s="127">
        <v>9.5481613999999992E-6</v>
      </c>
      <c r="G19" s="127">
        <v>5.1551457000000002E-6</v>
      </c>
      <c r="H19" s="95">
        <v>0.21682095000000001</v>
      </c>
      <c r="I19" s="95">
        <v>2.8191943000000001E-4</v>
      </c>
      <c r="J19" s="141">
        <v>0</v>
      </c>
      <c r="K19" s="136">
        <v>9.3973145000000001E-4</v>
      </c>
      <c r="L19" s="127">
        <v>5.9094113000000003E-5</v>
      </c>
      <c r="M19" s="95">
        <v>1.0692617999999999E-2</v>
      </c>
      <c r="N19" s="134">
        <v>0</v>
      </c>
      <c r="O19" s="128">
        <f t="shared" si="17"/>
        <v>0.25952478800937001</v>
      </c>
      <c r="P19" s="131">
        <f>SUM(O19:O21)</f>
        <v>0.44651669799867</v>
      </c>
      <c r="Q19" s="132" t="s">
        <v>114</v>
      </c>
      <c r="T19" s="118" t="str">
        <f t="shared" si="1"/>
        <v>Renewable, biomass</v>
      </c>
      <c r="U19" s="95" t="str">
        <f t="shared" si="2"/>
        <v>MJ</v>
      </c>
      <c r="V19" s="95">
        <f t="shared" si="3"/>
        <v>3.0715550000000001E-2</v>
      </c>
      <c r="W19" s="127">
        <f t="shared" si="4"/>
        <v>2.2170926999999999E-7</v>
      </c>
      <c r="X19" s="127">
        <f t="shared" si="5"/>
        <v>9.5481613999999992E-6</v>
      </c>
      <c r="Y19" s="127">
        <f t="shared" si="6"/>
        <v>5.1551457000000002E-6</v>
      </c>
      <c r="Z19" s="95">
        <f t="shared" si="7"/>
        <v>0.21682095000000001</v>
      </c>
      <c r="AA19" s="95">
        <f t="shared" si="8"/>
        <v>2.8191943000000001E-4</v>
      </c>
      <c r="AB19" s="141">
        <f t="shared" si="9"/>
        <v>0</v>
      </c>
      <c r="AC19" s="145">
        <v>9.3973145000000001E-3</v>
      </c>
      <c r="AD19" s="1">
        <v>6.1282783999999998E-5</v>
      </c>
      <c r="AE19" s="95">
        <f t="shared" si="12"/>
        <v>1.0692617999999999E-2</v>
      </c>
      <c r="AF19" s="134">
        <f t="shared" si="13"/>
        <v>0</v>
      </c>
      <c r="AG19" s="128">
        <f t="shared" si="18"/>
        <v>0.26798455973037</v>
      </c>
      <c r="AH19" s="131">
        <f>SUM(AG19:AG21)</f>
        <v>0.47148426376866998</v>
      </c>
      <c r="AI19" s="132" t="s">
        <v>114</v>
      </c>
    </row>
    <row r="20" spans="2:35" x14ac:dyDescent="0.35">
      <c r="B20" s="6" t="s">
        <v>111</v>
      </c>
      <c r="C20" s="29" t="s">
        <v>47</v>
      </c>
      <c r="D20" s="29">
        <v>9.3997908999999998E-3</v>
      </c>
      <c r="E20" s="102">
        <v>8.8282968000000001E-5</v>
      </c>
      <c r="F20" s="102">
        <v>3.7576910999999999E-6</v>
      </c>
      <c r="G20" s="102">
        <v>1.3537982000000001E-6</v>
      </c>
      <c r="H20" s="29">
        <v>9.3608912000000004E-4</v>
      </c>
      <c r="I20" s="29">
        <v>1.1830987E-4</v>
      </c>
      <c r="J20" s="117">
        <v>0</v>
      </c>
      <c r="K20" s="106">
        <v>3.9436623E-4</v>
      </c>
      <c r="L20" s="102">
        <v>5.6492877E-5</v>
      </c>
      <c r="M20" s="29">
        <v>1.1904501E-2</v>
      </c>
      <c r="N20" s="8">
        <v>2.0063208999999999E-2</v>
      </c>
      <c r="O20" s="128">
        <f t="shared" si="17"/>
        <v>4.29661534543E-2</v>
      </c>
      <c r="P20" s="29"/>
      <c r="Q20" s="8"/>
      <c r="T20" s="6" t="str">
        <f t="shared" si="1"/>
        <v>Renewable, wind, solar, geothe</v>
      </c>
      <c r="U20" s="29" t="str">
        <f t="shared" si="2"/>
        <v>MJ</v>
      </c>
      <c r="V20" s="29">
        <f t="shared" si="3"/>
        <v>9.3997908999999998E-3</v>
      </c>
      <c r="W20" s="102">
        <f t="shared" si="4"/>
        <v>8.8282968000000001E-5</v>
      </c>
      <c r="X20" s="102">
        <f t="shared" si="5"/>
        <v>3.7576910999999999E-6</v>
      </c>
      <c r="Y20" s="102">
        <f t="shared" si="6"/>
        <v>1.3537982000000001E-6</v>
      </c>
      <c r="Z20" s="29">
        <f t="shared" si="7"/>
        <v>9.3608912000000004E-4</v>
      </c>
      <c r="AA20" s="29">
        <f t="shared" si="8"/>
        <v>1.1830987E-4</v>
      </c>
      <c r="AB20" s="117">
        <f t="shared" si="9"/>
        <v>0</v>
      </c>
      <c r="AC20" s="146">
        <v>3.9436623000000002E-3</v>
      </c>
      <c r="AD20" s="1">
        <v>5.8585205999999999E-5</v>
      </c>
      <c r="AE20" s="29">
        <f t="shared" si="12"/>
        <v>1.1904501E-2</v>
      </c>
      <c r="AF20" s="8">
        <f t="shared" si="13"/>
        <v>2.0063208999999999E-2</v>
      </c>
      <c r="AG20" s="128">
        <f t="shared" si="18"/>
        <v>4.6517541853299996E-2</v>
      </c>
      <c r="AH20" s="29"/>
      <c r="AI20" s="8"/>
    </row>
    <row r="21" spans="2:35" x14ac:dyDescent="0.35">
      <c r="B21" s="7" t="s">
        <v>112</v>
      </c>
      <c r="C21" s="12" t="s">
        <v>47</v>
      </c>
      <c r="D21" s="12">
        <v>5.1477820000000001E-2</v>
      </c>
      <c r="E21" s="12">
        <v>2.2104232000000001E-3</v>
      </c>
      <c r="F21" s="126">
        <v>2.5653825E-5</v>
      </c>
      <c r="G21" s="126">
        <v>1.0273230000000001E-5</v>
      </c>
      <c r="H21" s="12">
        <v>3.0229814999999998E-3</v>
      </c>
      <c r="I21" s="12">
        <v>4.3174954E-4</v>
      </c>
      <c r="J21" s="142">
        <v>0</v>
      </c>
      <c r="K21" s="110">
        <v>1.4391651000000001E-3</v>
      </c>
      <c r="L21" s="12">
        <v>1.0583314E-4</v>
      </c>
      <c r="M21" s="12">
        <v>2.3599014000000001E-2</v>
      </c>
      <c r="N21" s="9">
        <v>6.1702843E-2</v>
      </c>
      <c r="O21" s="133">
        <f t="shared" si="17"/>
        <v>0.14402575653499999</v>
      </c>
      <c r="P21" s="12"/>
      <c r="Q21" s="9"/>
      <c r="T21" s="7" t="str">
        <f t="shared" si="1"/>
        <v>Renewable, water</v>
      </c>
      <c r="U21" s="12" t="str">
        <f t="shared" si="2"/>
        <v>MJ</v>
      </c>
      <c r="V21" s="12">
        <f t="shared" si="3"/>
        <v>5.1477820000000001E-2</v>
      </c>
      <c r="W21" s="12">
        <f t="shared" si="4"/>
        <v>2.2104232000000001E-3</v>
      </c>
      <c r="X21" s="126">
        <f t="shared" si="5"/>
        <v>2.5653825E-5</v>
      </c>
      <c r="Y21" s="126">
        <f t="shared" si="6"/>
        <v>1.0273230000000001E-5</v>
      </c>
      <c r="Z21" s="12">
        <f t="shared" si="7"/>
        <v>3.0229814999999998E-3</v>
      </c>
      <c r="AA21" s="12">
        <f t="shared" si="8"/>
        <v>4.3174954E-4</v>
      </c>
      <c r="AB21" s="142">
        <f t="shared" si="9"/>
        <v>0</v>
      </c>
      <c r="AC21" s="148">
        <v>1.4391651E-2</v>
      </c>
      <c r="AD21">
        <v>1.0975289E-4</v>
      </c>
      <c r="AE21" s="12">
        <f t="shared" si="12"/>
        <v>2.3599014000000001E-2</v>
      </c>
      <c r="AF21" s="9">
        <f t="shared" si="13"/>
        <v>6.1702843E-2</v>
      </c>
      <c r="AG21" s="133">
        <f t="shared" si="18"/>
        <v>0.156982162185</v>
      </c>
      <c r="AH21" s="12"/>
      <c r="AI21" s="9"/>
    </row>
    <row r="22" spans="2:35" x14ac:dyDescent="0.35">
      <c r="N22" s="125"/>
      <c r="AF22" s="125"/>
    </row>
    <row r="23" spans="2:35" x14ac:dyDescent="0.35">
      <c r="B23" s="125" t="s">
        <v>117</v>
      </c>
      <c r="C23" s="125" t="s">
        <v>47</v>
      </c>
      <c r="D23" s="125">
        <f>SUM(D16:D18)</f>
        <v>1.645837057636</v>
      </c>
      <c r="E23" s="125">
        <f t="shared" ref="E23:O23" si="19">SUM(E16:E18)</f>
        <v>6.0041511000000006E-2</v>
      </c>
      <c r="F23" s="125">
        <f t="shared" si="19"/>
        <v>4.3496707416E-4</v>
      </c>
      <c r="G23" s="125">
        <f t="shared" si="19"/>
        <v>1.6941863491700001E-4</v>
      </c>
      <c r="H23" s="125">
        <f t="shared" si="19"/>
        <v>9.1633641737999996E-2</v>
      </c>
      <c r="I23" s="125">
        <f t="shared" si="19"/>
        <v>5.7844603061799997E-2</v>
      </c>
      <c r="J23" s="125">
        <f t="shared" si="19"/>
        <v>0</v>
      </c>
      <c r="K23" s="125">
        <f t="shared" si="19"/>
        <v>0.1928153470725</v>
      </c>
      <c r="L23" s="125">
        <f t="shared" si="19"/>
        <v>1.647539840792E-3</v>
      </c>
      <c r="M23" s="125">
        <f t="shared" si="19"/>
        <v>0.20153744619300001</v>
      </c>
      <c r="N23" s="125">
        <f t="shared" si="19"/>
        <v>0.64389031699999999</v>
      </c>
      <c r="O23" s="125">
        <f t="shared" si="19"/>
        <v>2.8958518492511698</v>
      </c>
      <c r="T23" s="125" t="s">
        <v>117</v>
      </c>
      <c r="U23" s="125" t="s">
        <v>47</v>
      </c>
      <c r="V23" s="125">
        <f>SUM(V16:V18)</f>
        <v>1.645837057636</v>
      </c>
      <c r="W23" s="125">
        <f t="shared" ref="W23:AG23" si="20">SUM(W16:W18)</f>
        <v>6.0041511000000006E-2</v>
      </c>
      <c r="X23" s="125">
        <f t="shared" si="20"/>
        <v>4.3496707416E-4</v>
      </c>
      <c r="Y23" s="125">
        <f t="shared" si="20"/>
        <v>1.6941863491700001E-4</v>
      </c>
      <c r="Z23" s="125">
        <f t="shared" si="20"/>
        <v>9.1633641737999996E-2</v>
      </c>
      <c r="AA23" s="125">
        <f t="shared" si="20"/>
        <v>5.7844603061799997E-2</v>
      </c>
      <c r="AB23" s="125">
        <f t="shared" si="20"/>
        <v>0</v>
      </c>
      <c r="AC23" s="125">
        <f t="shared" si="20"/>
        <v>1.9281534707250001</v>
      </c>
      <c r="AD23" s="125">
        <f t="shared" si="20"/>
        <v>1.7085597948959998E-3</v>
      </c>
      <c r="AE23" s="125">
        <f t="shared" si="20"/>
        <v>0.20153744619300001</v>
      </c>
      <c r="AF23" s="125">
        <f t="shared" si="20"/>
        <v>0.64389031699999999</v>
      </c>
      <c r="AG23" s="125">
        <f t="shared" si="20"/>
        <v>4.6312509928577734</v>
      </c>
    </row>
    <row r="24" spans="2:35" x14ac:dyDescent="0.35">
      <c r="B24" s="125" t="s">
        <v>118</v>
      </c>
      <c r="C24" s="125" t="s">
        <v>47</v>
      </c>
      <c r="D24" s="125">
        <f>SUM(D19:D21)</f>
        <v>9.1593160899999998E-2</v>
      </c>
      <c r="E24" s="125">
        <f t="shared" ref="E24:O24" si="21">SUM(E19:E21)</f>
        <v>2.2989278772700002E-3</v>
      </c>
      <c r="F24" s="125">
        <f t="shared" si="21"/>
        <v>3.8959677500000001E-5</v>
      </c>
      <c r="G24" s="125">
        <f t="shared" si="21"/>
        <v>1.6782173900000001E-5</v>
      </c>
      <c r="H24" s="125">
        <f t="shared" si="21"/>
        <v>0.22078002062000002</v>
      </c>
      <c r="I24" s="125">
        <f t="shared" si="21"/>
        <v>8.3197884000000004E-4</v>
      </c>
      <c r="J24" s="125">
        <f t="shared" si="21"/>
        <v>0</v>
      </c>
      <c r="K24" s="125">
        <f t="shared" si="21"/>
        <v>2.7732627800000002E-3</v>
      </c>
      <c r="L24" s="125">
        <f t="shared" si="21"/>
        <v>2.2142013E-4</v>
      </c>
      <c r="M24" s="125">
        <f t="shared" si="21"/>
        <v>4.6196133E-2</v>
      </c>
      <c r="N24" s="125">
        <f t="shared" si="21"/>
        <v>8.1766052000000006E-2</v>
      </c>
      <c r="O24" s="125">
        <f t="shared" si="21"/>
        <v>0.44651669799867</v>
      </c>
      <c r="T24" s="125" t="s">
        <v>118</v>
      </c>
      <c r="U24" s="125" t="s">
        <v>47</v>
      </c>
      <c r="V24" s="125">
        <f>SUM(V19:V21)</f>
        <v>9.1593160899999998E-2</v>
      </c>
      <c r="W24" s="125">
        <f t="shared" ref="W24:AG24" si="22">SUM(W19:W21)</f>
        <v>2.2989278772700002E-3</v>
      </c>
      <c r="X24" s="125">
        <f t="shared" si="22"/>
        <v>3.8959677500000001E-5</v>
      </c>
      <c r="Y24" s="125">
        <f t="shared" si="22"/>
        <v>1.6782173900000001E-5</v>
      </c>
      <c r="Z24" s="125">
        <f t="shared" si="22"/>
        <v>0.22078002062000002</v>
      </c>
      <c r="AA24" s="125">
        <f t="shared" si="22"/>
        <v>8.3197884000000004E-4</v>
      </c>
      <c r="AB24" s="125">
        <f t="shared" si="22"/>
        <v>0</v>
      </c>
      <c r="AC24" s="125">
        <f t="shared" si="22"/>
        <v>2.77326278E-2</v>
      </c>
      <c r="AD24" s="125">
        <f t="shared" si="22"/>
        <v>2.2962087999999999E-4</v>
      </c>
      <c r="AE24" s="125">
        <f t="shared" si="22"/>
        <v>4.6196133E-2</v>
      </c>
      <c r="AF24" s="125">
        <f t="shared" si="22"/>
        <v>8.1766052000000006E-2</v>
      </c>
      <c r="AG24" s="125">
        <f t="shared" si="22"/>
        <v>0.47148426376866998</v>
      </c>
    </row>
    <row r="26" spans="2:35" x14ac:dyDescent="0.35">
      <c r="B26" t="s">
        <v>2</v>
      </c>
      <c r="C26" t="s">
        <v>62</v>
      </c>
      <c r="H26" s="120"/>
      <c r="I26" s="121" t="s">
        <v>75</v>
      </c>
      <c r="Z26" s="120"/>
      <c r="AA26" s="121"/>
    </row>
    <row r="27" spans="2:35" x14ac:dyDescent="0.35">
      <c r="B27" t="s">
        <v>3</v>
      </c>
      <c r="C27" t="s">
        <v>4</v>
      </c>
      <c r="H27" s="16" t="s">
        <v>76</v>
      </c>
      <c r="I27" s="122" t="s">
        <v>0</v>
      </c>
      <c r="Z27" s="16"/>
      <c r="AA27" s="122"/>
    </row>
    <row r="28" spans="2:35" x14ac:dyDescent="0.35">
      <c r="B28" t="s">
        <v>63</v>
      </c>
      <c r="C28" t="s">
        <v>77</v>
      </c>
      <c r="H28" s="16" t="s">
        <v>89</v>
      </c>
      <c r="I28" s="21">
        <v>60</v>
      </c>
      <c r="Z28" s="16"/>
      <c r="AA28" s="21"/>
    </row>
    <row r="29" spans="2:35" x14ac:dyDescent="0.35">
      <c r="B29" t="s">
        <v>5</v>
      </c>
      <c r="C29" t="s">
        <v>106</v>
      </c>
      <c r="H29" s="16" t="s">
        <v>90</v>
      </c>
      <c r="I29" s="49">
        <v>100</v>
      </c>
      <c r="Z29" s="16"/>
      <c r="AA29" s="49">
        <v>100</v>
      </c>
    </row>
    <row r="30" spans="2:35" x14ac:dyDescent="0.35">
      <c r="B30" t="s">
        <v>119</v>
      </c>
      <c r="C30" t="s">
        <v>8</v>
      </c>
      <c r="H30" s="16"/>
      <c r="I30" s="22" t="s">
        <v>74</v>
      </c>
      <c r="Z30" s="16"/>
      <c r="AA30" s="22"/>
    </row>
    <row r="31" spans="2:35" x14ac:dyDescent="0.35">
      <c r="B31" t="s">
        <v>9</v>
      </c>
      <c r="C31" t="s">
        <v>10</v>
      </c>
      <c r="H31" s="16"/>
      <c r="I31" s="23" t="s">
        <v>74</v>
      </c>
      <c r="Z31" s="16"/>
      <c r="AA31" s="23"/>
    </row>
    <row r="32" spans="2:35" x14ac:dyDescent="0.35">
      <c r="B32" t="s">
        <v>11</v>
      </c>
      <c r="C32" t="s">
        <v>12</v>
      </c>
      <c r="H32" s="16" t="s">
        <v>91</v>
      </c>
      <c r="I32" s="36">
        <v>50</v>
      </c>
      <c r="Z32" s="16"/>
      <c r="AA32" s="36">
        <v>500</v>
      </c>
    </row>
    <row r="33" spans="2:37" x14ac:dyDescent="0.35">
      <c r="B33" t="s">
        <v>13</v>
      </c>
      <c r="C33" t="s">
        <v>12</v>
      </c>
      <c r="H33" s="120"/>
      <c r="I33" s="24" t="s">
        <v>74</v>
      </c>
      <c r="Z33" s="120"/>
      <c r="AA33" s="24"/>
    </row>
    <row r="34" spans="2:37" x14ac:dyDescent="0.35">
      <c r="B34" t="s">
        <v>14</v>
      </c>
      <c r="C34" t="s">
        <v>15</v>
      </c>
    </row>
    <row r="35" spans="2:37" x14ac:dyDescent="0.35">
      <c r="B35" t="s">
        <v>16</v>
      </c>
      <c r="C35" t="s">
        <v>17</v>
      </c>
    </row>
    <row r="37" spans="2:37" s="2" customFormat="1" ht="81" customHeight="1" x14ac:dyDescent="0.35">
      <c r="B37" s="2" t="s">
        <v>15</v>
      </c>
      <c r="C37" s="2" t="s">
        <v>18</v>
      </c>
      <c r="D37" s="2" t="s">
        <v>65</v>
      </c>
      <c r="E37" s="2" t="s">
        <v>79</v>
      </c>
      <c r="F37" s="2" t="s">
        <v>67</v>
      </c>
      <c r="G37" s="2" t="s">
        <v>68</v>
      </c>
      <c r="H37" s="2" t="s">
        <v>69</v>
      </c>
      <c r="I37" s="2" t="s">
        <v>80</v>
      </c>
      <c r="J37" s="140" t="s">
        <v>87</v>
      </c>
      <c r="K37" s="135" t="s">
        <v>81</v>
      </c>
      <c r="L37" s="2" t="s">
        <v>82</v>
      </c>
      <c r="M37" s="2" t="s">
        <v>70</v>
      </c>
      <c r="N37" s="158" t="s">
        <v>83</v>
      </c>
      <c r="O37" s="124" t="s">
        <v>64</v>
      </c>
      <c r="T37" s="2" t="str">
        <f t="shared" si="1"/>
        <v>Categoria d'impatto</v>
      </c>
      <c r="U37" s="2" t="str">
        <f t="shared" si="2"/>
        <v>Unità</v>
      </c>
      <c r="V37" s="2" t="str">
        <f t="shared" si="3"/>
        <v>Cement, limestone 6-20% {RoW}| cement production, limestone 6-20% | Cut-off, U</v>
      </c>
      <c r="W37" s="2" t="str">
        <f t="shared" si="4"/>
        <v>Sand 0/2 mm, wet and dry quarry, production mix, at plant, undried RER S -</v>
      </c>
      <c r="X37" s="2" t="str">
        <f t="shared" si="5"/>
        <v>Conveyor belt {GLO}| market for | APOS, U</v>
      </c>
      <c r="Y37" s="2" t="str">
        <f t="shared" si="6"/>
        <v>Industrial machine, heavy, unspecified {RoW}| market for industrial machine, heavy, unspecified | APOS, U</v>
      </c>
      <c r="Z37" s="2" t="str">
        <f t="shared" si="7"/>
        <v>Packing, cement {RoW}| processing | APOS, U</v>
      </c>
      <c r="AA37" s="2" t="str">
        <f t="shared" si="8"/>
        <v>T. Cemento_ Transport, freight, lorry, unspecified {RER}| market for transport, freight, lorry, unspecified | APOS, U</v>
      </c>
      <c r="AB37" s="140" t="str">
        <f t="shared" si="9"/>
        <v>T. Sabbia_ Transport, freight, lorry, unspecified {RER}| market for transport, freight, lorry, unspecified | APOS, U</v>
      </c>
      <c r="AC37" s="135" t="str">
        <f t="shared" si="10"/>
        <v>A4_ Transport, freight, lorry, unspecified {RER}| market for transport, freight, lorry, unspecified | APOS, U</v>
      </c>
      <c r="AD37" s="2" t="str">
        <f t="shared" si="11"/>
        <v>A5 - Tap water {Europe without Switzerland}| market for | APOS, U</v>
      </c>
      <c r="AE37" s="2" t="str">
        <f t="shared" si="12"/>
        <v>Electricity, medium voltage {IT}| market for | APOS, U</v>
      </c>
      <c r="AF37" s="124" t="str">
        <f t="shared" si="13"/>
        <v>A5 - Electricity grid mix, AC, consumption mix, at consumer, 230V IT S</v>
      </c>
      <c r="AG37" s="124" t="str">
        <f t="shared" si="14"/>
        <v>Totale</v>
      </c>
      <c r="AH37" s="2">
        <f t="shared" si="15"/>
        <v>0</v>
      </c>
      <c r="AI37" s="2">
        <f t="shared" si="16"/>
        <v>0</v>
      </c>
      <c r="AJ37"/>
      <c r="AK37"/>
    </row>
    <row r="38" spans="2:37" x14ac:dyDescent="0.35">
      <c r="B38" t="s">
        <v>107</v>
      </c>
      <c r="C38" t="s">
        <v>47</v>
      </c>
      <c r="D38">
        <v>1.5839729</v>
      </c>
      <c r="E38">
        <v>4.2004234000000001E-2</v>
      </c>
      <c r="F38">
        <v>4.0112874000000002E-4</v>
      </c>
      <c r="G38">
        <v>1.5309977000000001E-4</v>
      </c>
      <c r="H38">
        <v>8.2706428999999998E-2</v>
      </c>
      <c r="I38">
        <v>5.6657882E-2</v>
      </c>
      <c r="J38" s="143">
        <v>0.28328941000000002</v>
      </c>
      <c r="K38" s="138">
        <v>0.18885961000000001</v>
      </c>
      <c r="L38">
        <v>1.1313829999999999E-3</v>
      </c>
      <c r="M38">
        <v>0.17464755000000001</v>
      </c>
      <c r="N38">
        <v>0.59026292000000002</v>
      </c>
      <c r="O38" s="128">
        <f t="shared" ref="O38:O43" si="23">SUM(D38:N38)</f>
        <v>3.0040865465100008</v>
      </c>
      <c r="P38" s="129">
        <f>SUM(O38:O40)</f>
        <v>3.1851358850140739</v>
      </c>
      <c r="Q38" s="130" t="s">
        <v>113</v>
      </c>
      <c r="T38" t="str">
        <f t="shared" si="1"/>
        <v>Non renewable, fossil</v>
      </c>
      <c r="U38" t="str">
        <f t="shared" si="2"/>
        <v>MJ</v>
      </c>
      <c r="V38">
        <f t="shared" si="3"/>
        <v>1.5839729</v>
      </c>
      <c r="W38">
        <f t="shared" si="4"/>
        <v>4.2004234000000001E-2</v>
      </c>
      <c r="X38">
        <f t="shared" si="5"/>
        <v>4.0112874000000002E-4</v>
      </c>
      <c r="Y38">
        <f t="shared" si="6"/>
        <v>1.5309977000000001E-4</v>
      </c>
      <c r="Z38">
        <f t="shared" si="7"/>
        <v>8.2706428999999998E-2</v>
      </c>
      <c r="AA38">
        <f t="shared" si="8"/>
        <v>5.6657882E-2</v>
      </c>
      <c r="AB38" s="143">
        <f t="shared" si="9"/>
        <v>0.28328941000000002</v>
      </c>
      <c r="AC38" s="145">
        <v>1.8885961</v>
      </c>
      <c r="AD38">
        <v>1.1313829999999999E-3</v>
      </c>
      <c r="AE38">
        <f t="shared" si="12"/>
        <v>0.17464755000000001</v>
      </c>
      <c r="AF38">
        <f t="shared" si="13"/>
        <v>0.59026292000000002</v>
      </c>
      <c r="AG38" s="128">
        <f t="shared" ref="AG38:AG43" si="24">SUM(V38:AF38)</f>
        <v>4.7038230365100002</v>
      </c>
      <c r="AH38" s="129">
        <f>SUM(AG38:AG40)</f>
        <v>4.9204740086665728</v>
      </c>
      <c r="AI38" s="130" t="s">
        <v>113</v>
      </c>
    </row>
    <row r="39" spans="2:37" x14ac:dyDescent="0.35">
      <c r="B39" t="s">
        <v>108</v>
      </c>
      <c r="C39" t="s">
        <v>47</v>
      </c>
      <c r="D39">
        <v>6.1838178000000001E-2</v>
      </c>
      <c r="E39">
        <v>1.8037277000000001E-2</v>
      </c>
      <c r="F39" s="1">
        <v>3.3708309000000002E-5</v>
      </c>
      <c r="G39" s="1">
        <v>1.6260898E-5</v>
      </c>
      <c r="H39">
        <v>8.8877583999999992E-3</v>
      </c>
      <c r="I39">
        <v>1.1852532999999999E-3</v>
      </c>
      <c r="J39" s="143">
        <v>5.9262663E-3</v>
      </c>
      <c r="K39" s="138">
        <v>3.9508442000000003E-3</v>
      </c>
      <c r="L39">
        <v>5.7709128000000003E-4</v>
      </c>
      <c r="M39">
        <v>2.6862614E-2</v>
      </c>
      <c r="N39">
        <v>5.3627397E-2</v>
      </c>
      <c r="O39" s="128">
        <f t="shared" si="23"/>
        <v>0.18094264868699997</v>
      </c>
      <c r="P39" s="131"/>
      <c r="Q39" s="132"/>
      <c r="T39" t="str">
        <f t="shared" si="1"/>
        <v>Non-renewable, nuclear</v>
      </c>
      <c r="U39" t="str">
        <f t="shared" si="2"/>
        <v>MJ</v>
      </c>
      <c r="V39">
        <f t="shared" si="3"/>
        <v>6.1838178000000001E-2</v>
      </c>
      <c r="W39">
        <f t="shared" si="4"/>
        <v>1.8037277000000001E-2</v>
      </c>
      <c r="X39" s="1">
        <f t="shared" si="5"/>
        <v>3.3708309000000002E-5</v>
      </c>
      <c r="Y39" s="1">
        <f t="shared" si="6"/>
        <v>1.6260898E-5</v>
      </c>
      <c r="Z39">
        <f t="shared" si="7"/>
        <v>8.8877583999999992E-3</v>
      </c>
      <c r="AA39">
        <f t="shared" si="8"/>
        <v>1.1852532999999999E-3</v>
      </c>
      <c r="AB39" s="143">
        <f t="shared" si="9"/>
        <v>5.9262663E-3</v>
      </c>
      <c r="AC39" s="146">
        <v>3.9508441999999998E-2</v>
      </c>
      <c r="AD39">
        <v>5.7709128000000003E-4</v>
      </c>
      <c r="AE39">
        <f t="shared" si="12"/>
        <v>2.6862614E-2</v>
      </c>
      <c r="AF39">
        <f t="shared" si="13"/>
        <v>5.3627397E-2</v>
      </c>
      <c r="AG39" s="128">
        <f t="shared" si="24"/>
        <v>0.21650024648699998</v>
      </c>
      <c r="AH39" s="131"/>
      <c r="AI39" s="132"/>
    </row>
    <row r="40" spans="2:37" x14ac:dyDescent="0.35">
      <c r="B40" t="s">
        <v>109</v>
      </c>
      <c r="C40" t="s">
        <v>47</v>
      </c>
      <c r="D40" s="1">
        <v>2.5978636000000001E-5</v>
      </c>
      <c r="E40">
        <v>0</v>
      </c>
      <c r="F40" s="1">
        <v>1.3002516E-7</v>
      </c>
      <c r="G40" s="1">
        <v>5.7966917000000002E-8</v>
      </c>
      <c r="H40" s="1">
        <v>3.9454437999999997E-5</v>
      </c>
      <c r="I40" s="1">
        <v>1.4678618000000001E-6</v>
      </c>
      <c r="J40" s="144">
        <v>7.3393087999999999E-6</v>
      </c>
      <c r="K40" s="139">
        <v>4.8928725E-6</v>
      </c>
      <c r="L40" s="1">
        <v>8.5514896000000002E-8</v>
      </c>
      <c r="M40" s="1">
        <v>2.7283193000000001E-5</v>
      </c>
      <c r="N40">
        <v>0</v>
      </c>
      <c r="O40" s="128">
        <f t="shared" si="23"/>
        <v>1.0668981707300001E-4</v>
      </c>
      <c r="P40" s="131"/>
      <c r="Q40" s="132"/>
      <c r="T40" t="str">
        <f t="shared" si="1"/>
        <v>Non-renewable, biomass</v>
      </c>
      <c r="U40" t="str">
        <f t="shared" si="2"/>
        <v>MJ</v>
      </c>
      <c r="V40" s="1">
        <f t="shared" si="3"/>
        <v>2.5978636000000001E-5</v>
      </c>
      <c r="W40">
        <f t="shared" si="4"/>
        <v>0</v>
      </c>
      <c r="X40" s="1">
        <f t="shared" si="5"/>
        <v>1.3002516E-7</v>
      </c>
      <c r="Y40" s="1">
        <f t="shared" si="6"/>
        <v>5.7966917000000002E-8</v>
      </c>
      <c r="Z40" s="1">
        <f t="shared" si="7"/>
        <v>3.9454437999999997E-5</v>
      </c>
      <c r="AA40" s="1">
        <f t="shared" si="8"/>
        <v>1.4678618000000001E-6</v>
      </c>
      <c r="AB40" s="144">
        <f t="shared" si="9"/>
        <v>7.3393087999999999E-6</v>
      </c>
      <c r="AC40" s="147">
        <v>4.8928725E-5</v>
      </c>
      <c r="AD40" s="1">
        <v>8.5514896000000002E-8</v>
      </c>
      <c r="AE40" s="1">
        <f t="shared" si="12"/>
        <v>2.7283193000000001E-5</v>
      </c>
      <c r="AF40">
        <f t="shared" si="13"/>
        <v>0</v>
      </c>
      <c r="AG40" s="128">
        <f t="shared" si="24"/>
        <v>1.5072566957300001E-4</v>
      </c>
      <c r="AH40" s="131"/>
      <c r="AI40" s="132"/>
    </row>
    <row r="41" spans="2:37" x14ac:dyDescent="0.35">
      <c r="B41" t="s">
        <v>110</v>
      </c>
      <c r="C41" t="s">
        <v>47</v>
      </c>
      <c r="D41">
        <v>3.0715550000000001E-2</v>
      </c>
      <c r="E41" s="1">
        <v>2.2170926999999999E-7</v>
      </c>
      <c r="F41" s="1">
        <v>9.5481612999999993E-6</v>
      </c>
      <c r="G41" s="1">
        <v>5.1551457000000002E-6</v>
      </c>
      <c r="H41">
        <v>0.21682095000000001</v>
      </c>
      <c r="I41">
        <v>2.8191944000000003E-4</v>
      </c>
      <c r="J41" s="143">
        <v>1.4095971999999999E-3</v>
      </c>
      <c r="K41" s="138">
        <v>9.3973145000000001E-4</v>
      </c>
      <c r="L41" s="1">
        <v>6.1282783999999998E-5</v>
      </c>
      <c r="M41">
        <v>1.0692617999999999E-2</v>
      </c>
      <c r="N41">
        <v>0</v>
      </c>
      <c r="O41" s="128">
        <f t="shared" si="23"/>
        <v>0.26093657389027003</v>
      </c>
      <c r="P41" s="131">
        <f>SUM(O41:O43)</f>
        <v>0.45068479301847009</v>
      </c>
      <c r="Q41" s="132" t="s">
        <v>114</v>
      </c>
      <c r="T41" t="str">
        <f t="shared" si="1"/>
        <v>Renewable, biomass</v>
      </c>
      <c r="U41" t="str">
        <f t="shared" si="2"/>
        <v>MJ</v>
      </c>
      <c r="V41">
        <f t="shared" si="3"/>
        <v>3.0715550000000001E-2</v>
      </c>
      <c r="W41" s="1">
        <f t="shared" si="4"/>
        <v>2.2170926999999999E-7</v>
      </c>
      <c r="X41" s="1">
        <f t="shared" si="5"/>
        <v>9.5481612999999993E-6</v>
      </c>
      <c r="Y41" s="1">
        <f t="shared" si="6"/>
        <v>5.1551457000000002E-6</v>
      </c>
      <c r="Z41">
        <f t="shared" si="7"/>
        <v>0.21682095000000001</v>
      </c>
      <c r="AA41">
        <f t="shared" si="8"/>
        <v>2.8191944000000003E-4</v>
      </c>
      <c r="AB41" s="143">
        <f t="shared" si="9"/>
        <v>1.4095971999999999E-3</v>
      </c>
      <c r="AC41" s="145">
        <v>9.3973145000000001E-3</v>
      </c>
      <c r="AD41" s="1">
        <v>6.1282783999999998E-5</v>
      </c>
      <c r="AE41">
        <f t="shared" si="12"/>
        <v>1.0692617999999999E-2</v>
      </c>
      <c r="AF41">
        <f t="shared" si="13"/>
        <v>0</v>
      </c>
      <c r="AG41" s="128">
        <f t="shared" si="24"/>
        <v>0.26939415694027002</v>
      </c>
      <c r="AH41" s="131">
        <f>SUM(AG41:AG43)</f>
        <v>0.47564415802847004</v>
      </c>
      <c r="AI41" s="132" t="s">
        <v>114</v>
      </c>
    </row>
    <row r="42" spans="2:37" x14ac:dyDescent="0.35">
      <c r="B42" t="s">
        <v>111</v>
      </c>
      <c r="C42" t="s">
        <v>47</v>
      </c>
      <c r="D42">
        <v>9.3997908999999998E-3</v>
      </c>
      <c r="E42" s="1">
        <v>8.8282968000000001E-5</v>
      </c>
      <c r="F42" s="1">
        <v>3.7576910999999999E-6</v>
      </c>
      <c r="G42" s="1">
        <v>1.3537980999999999E-6</v>
      </c>
      <c r="H42">
        <v>9.3608912000000004E-4</v>
      </c>
      <c r="I42">
        <v>1.1830987E-4</v>
      </c>
      <c r="J42" s="143">
        <v>5.9154935000000004E-4</v>
      </c>
      <c r="K42" s="138">
        <v>3.9436624000000002E-4</v>
      </c>
      <c r="L42" s="1">
        <v>5.8585205999999999E-5</v>
      </c>
      <c r="M42">
        <v>1.1904501E-2</v>
      </c>
      <c r="N42">
        <v>2.0063208999999999E-2</v>
      </c>
      <c r="O42" s="128">
        <f t="shared" si="23"/>
        <v>4.3559795143199999E-2</v>
      </c>
      <c r="P42" s="29"/>
      <c r="Q42" s="8"/>
      <c r="T42" t="str">
        <f t="shared" si="1"/>
        <v>Renewable, wind, solar, geothe</v>
      </c>
      <c r="U42" t="str">
        <f t="shared" si="2"/>
        <v>MJ</v>
      </c>
      <c r="V42">
        <f t="shared" si="3"/>
        <v>9.3997908999999998E-3</v>
      </c>
      <c r="W42" s="1">
        <f t="shared" si="4"/>
        <v>8.8282968000000001E-5</v>
      </c>
      <c r="X42" s="1">
        <f t="shared" si="5"/>
        <v>3.7576910999999999E-6</v>
      </c>
      <c r="Y42" s="1">
        <f t="shared" si="6"/>
        <v>1.3537980999999999E-6</v>
      </c>
      <c r="Z42">
        <f t="shared" si="7"/>
        <v>9.3608912000000004E-4</v>
      </c>
      <c r="AA42">
        <f t="shared" si="8"/>
        <v>1.1830987E-4</v>
      </c>
      <c r="AB42" s="143">
        <f t="shared" si="9"/>
        <v>5.9154935000000004E-4</v>
      </c>
      <c r="AC42" s="146">
        <v>3.9436623000000002E-3</v>
      </c>
      <c r="AD42" s="1">
        <v>5.8585205999999999E-5</v>
      </c>
      <c r="AE42">
        <f t="shared" si="12"/>
        <v>1.1904501E-2</v>
      </c>
      <c r="AF42">
        <f t="shared" si="13"/>
        <v>2.0063208999999999E-2</v>
      </c>
      <c r="AG42" s="128">
        <f t="shared" si="24"/>
        <v>4.7109091203199997E-2</v>
      </c>
      <c r="AH42" s="29"/>
      <c r="AI42" s="8"/>
    </row>
    <row r="43" spans="2:37" x14ac:dyDescent="0.35">
      <c r="B43" t="s">
        <v>112</v>
      </c>
      <c r="C43" t="s">
        <v>47</v>
      </c>
      <c r="D43">
        <v>5.1477820000000001E-2</v>
      </c>
      <c r="E43">
        <v>2.2104232000000001E-3</v>
      </c>
      <c r="F43" s="1">
        <v>2.5653825E-5</v>
      </c>
      <c r="G43" s="1">
        <v>1.0273230000000001E-5</v>
      </c>
      <c r="H43">
        <v>3.0229814999999998E-3</v>
      </c>
      <c r="I43">
        <v>4.3174954E-4</v>
      </c>
      <c r="J43" s="143">
        <v>2.1587477000000002E-3</v>
      </c>
      <c r="K43" s="138">
        <v>1.4391651000000001E-3</v>
      </c>
      <c r="L43">
        <v>1.0975289E-4</v>
      </c>
      <c r="M43">
        <v>2.3599014000000001E-2</v>
      </c>
      <c r="N43">
        <v>6.1702843E-2</v>
      </c>
      <c r="O43" s="133">
        <f t="shared" si="23"/>
        <v>0.14618842398500001</v>
      </c>
      <c r="P43" s="12"/>
      <c r="Q43" s="9"/>
      <c r="T43" t="str">
        <f t="shared" si="1"/>
        <v>Renewable, water</v>
      </c>
      <c r="U43" t="str">
        <f t="shared" si="2"/>
        <v>MJ</v>
      </c>
      <c r="V43">
        <f t="shared" si="3"/>
        <v>5.1477820000000001E-2</v>
      </c>
      <c r="W43">
        <f t="shared" si="4"/>
        <v>2.2104232000000001E-3</v>
      </c>
      <c r="X43" s="1">
        <f t="shared" si="5"/>
        <v>2.5653825E-5</v>
      </c>
      <c r="Y43" s="1">
        <f t="shared" si="6"/>
        <v>1.0273230000000001E-5</v>
      </c>
      <c r="Z43">
        <f t="shared" si="7"/>
        <v>3.0229814999999998E-3</v>
      </c>
      <c r="AA43">
        <f t="shared" si="8"/>
        <v>4.3174954E-4</v>
      </c>
      <c r="AB43" s="143">
        <f t="shared" si="9"/>
        <v>2.1587477000000002E-3</v>
      </c>
      <c r="AC43" s="148">
        <v>1.4391651E-2</v>
      </c>
      <c r="AD43">
        <v>1.0975289E-4</v>
      </c>
      <c r="AE43">
        <f t="shared" si="12"/>
        <v>2.3599014000000001E-2</v>
      </c>
      <c r="AF43">
        <f t="shared" si="13"/>
        <v>6.1702843E-2</v>
      </c>
      <c r="AG43" s="133">
        <f t="shared" si="24"/>
        <v>0.15914090988499999</v>
      </c>
      <c r="AH43" s="12"/>
      <c r="AI43" s="9"/>
    </row>
    <row r="48" spans="2:37" x14ac:dyDescent="0.35">
      <c r="H48" s="120"/>
      <c r="I48" s="121" t="s">
        <v>75</v>
      </c>
      <c r="Z48" s="120"/>
      <c r="AA48" s="121" t="str">
        <f t="shared" si="8"/>
        <v>Scenario SB-1A</v>
      </c>
    </row>
    <row r="49" spans="2:35" x14ac:dyDescent="0.35">
      <c r="B49" t="s">
        <v>2</v>
      </c>
      <c r="C49" t="s">
        <v>62</v>
      </c>
      <c r="H49" s="16" t="s">
        <v>76</v>
      </c>
      <c r="I49" s="122" t="s">
        <v>0</v>
      </c>
      <c r="T49" t="str">
        <f t="shared" si="1"/>
        <v xml:space="preserve">Calculation: </v>
      </c>
      <c r="U49" t="str">
        <f t="shared" si="2"/>
        <v>Analizza</v>
      </c>
      <c r="Z49" s="16" t="str">
        <f t="shared" si="7"/>
        <v>Trasporto</v>
      </c>
      <c r="AA49" s="122" t="str">
        <f t="shared" si="8"/>
        <v>RIF</v>
      </c>
    </row>
    <row r="50" spans="2:35" x14ac:dyDescent="0.35">
      <c r="B50" t="s">
        <v>3</v>
      </c>
      <c r="C50" t="s">
        <v>4</v>
      </c>
      <c r="H50" s="16" t="s">
        <v>89</v>
      </c>
      <c r="I50" s="21">
        <v>60</v>
      </c>
      <c r="T50" t="str">
        <f t="shared" si="1"/>
        <v xml:space="preserve">Results: </v>
      </c>
      <c r="U50" t="str">
        <f t="shared" si="2"/>
        <v>Valutazione dell'impatto</v>
      </c>
      <c r="Z50" s="16" t="str">
        <f t="shared" si="7"/>
        <v>Cemento</v>
      </c>
      <c r="AA50" s="21">
        <f t="shared" si="8"/>
        <v>60</v>
      </c>
    </row>
    <row r="51" spans="2:35" x14ac:dyDescent="0.35">
      <c r="B51" t="s">
        <v>63</v>
      </c>
      <c r="C51" t="s">
        <v>77</v>
      </c>
      <c r="H51" s="16" t="s">
        <v>90</v>
      </c>
      <c r="I51" s="49">
        <v>200</v>
      </c>
      <c r="T51" t="str">
        <f t="shared" si="1"/>
        <v xml:space="preserve">Product: </v>
      </c>
      <c r="U51" t="str">
        <f t="shared" si="2"/>
        <v xml:space="preserve">1 l 0. RIF - Mortar {Europe without Switzerland}| production | APOS, U - A1-A5 (del progetto </v>
      </c>
      <c r="Z51" s="16" t="str">
        <f t="shared" si="7"/>
        <v>Sabbia</v>
      </c>
      <c r="AA51" s="49">
        <f t="shared" si="8"/>
        <v>200</v>
      </c>
    </row>
    <row r="52" spans="2:35" x14ac:dyDescent="0.35">
      <c r="B52" t="s">
        <v>5</v>
      </c>
      <c r="C52" t="s">
        <v>106</v>
      </c>
      <c r="H52" s="16"/>
      <c r="I52" s="22" t="s">
        <v>74</v>
      </c>
      <c r="T52" t="str">
        <f t="shared" si="1"/>
        <v xml:space="preserve">Metodo: </v>
      </c>
      <c r="U52" t="str">
        <f t="shared" si="2"/>
        <v>Cumulative Energy Demand V1.11 / Cumulative energy demand</v>
      </c>
      <c r="Z52" s="16">
        <f t="shared" si="7"/>
        <v>0</v>
      </c>
      <c r="AA52" s="22" t="str">
        <f t="shared" si="8"/>
        <v>-</v>
      </c>
    </row>
    <row r="53" spans="2:35" x14ac:dyDescent="0.35">
      <c r="B53" t="s">
        <v>7</v>
      </c>
      <c r="C53" t="s">
        <v>8</v>
      </c>
      <c r="H53" s="16"/>
      <c r="I53" s="23" t="s">
        <v>74</v>
      </c>
      <c r="T53" t="str">
        <f t="shared" si="1"/>
        <v xml:space="preserve">Indicatore: </v>
      </c>
      <c r="U53" t="str">
        <f t="shared" si="2"/>
        <v>Caratterizzazione</v>
      </c>
      <c r="Z53" s="16">
        <f t="shared" si="7"/>
        <v>0</v>
      </c>
      <c r="AA53" s="23" t="str">
        <f t="shared" si="8"/>
        <v>-</v>
      </c>
    </row>
    <row r="54" spans="2:35" x14ac:dyDescent="0.35">
      <c r="B54" t="s">
        <v>9</v>
      </c>
      <c r="C54" t="s">
        <v>10</v>
      </c>
      <c r="H54" s="16" t="s">
        <v>91</v>
      </c>
      <c r="I54" s="36">
        <v>50</v>
      </c>
      <c r="T54" t="str">
        <f t="shared" si="1"/>
        <v xml:space="preserve">Skip categories: </v>
      </c>
      <c r="U54" t="str">
        <f t="shared" si="2"/>
        <v>Mai</v>
      </c>
      <c r="Z54" s="16" t="str">
        <f t="shared" si="7"/>
        <v>Fabbrica-cantiere</v>
      </c>
      <c r="AA54" s="36">
        <v>500</v>
      </c>
    </row>
    <row r="55" spans="2:35" x14ac:dyDescent="0.35">
      <c r="B55" t="s">
        <v>11</v>
      </c>
      <c r="C55" t="s">
        <v>12</v>
      </c>
      <c r="H55" s="120"/>
      <c r="I55" s="24" t="s">
        <v>74</v>
      </c>
      <c r="T55" t="str">
        <f t="shared" si="1"/>
        <v xml:space="preserve">Esclude processi di infrastrutture: </v>
      </c>
      <c r="U55" t="str">
        <f t="shared" si="2"/>
        <v>No</v>
      </c>
      <c r="Z55" s="120">
        <f t="shared" si="7"/>
        <v>0</v>
      </c>
      <c r="AA55" s="24" t="str">
        <f t="shared" si="8"/>
        <v>-</v>
      </c>
    </row>
    <row r="56" spans="2:35" x14ac:dyDescent="0.35">
      <c r="B56" t="s">
        <v>13</v>
      </c>
      <c r="C56" t="s">
        <v>12</v>
      </c>
      <c r="T56" t="str">
        <f t="shared" si="1"/>
        <v xml:space="preserve">Esclude le emissioni di lungo termine: </v>
      </c>
      <c r="U56" t="str">
        <f t="shared" si="2"/>
        <v>No</v>
      </c>
    </row>
    <row r="57" spans="2:35" x14ac:dyDescent="0.35">
      <c r="B57" t="s">
        <v>14</v>
      </c>
      <c r="C57" t="s">
        <v>15</v>
      </c>
      <c r="T57" t="str">
        <f t="shared" si="1"/>
        <v xml:space="preserve">Sorted on item: </v>
      </c>
      <c r="U57" t="str">
        <f t="shared" si="2"/>
        <v>Categoria d'impatto</v>
      </c>
    </row>
    <row r="58" spans="2:35" x14ac:dyDescent="0.35">
      <c r="B58" t="s">
        <v>16</v>
      </c>
      <c r="C58" t="s">
        <v>17</v>
      </c>
      <c r="T58" t="str">
        <f t="shared" si="1"/>
        <v xml:space="preserve">Sort order: </v>
      </c>
      <c r="U58" t="str">
        <f t="shared" si="2"/>
        <v>Ascendente</v>
      </c>
    </row>
    <row r="60" spans="2:35" ht="87" x14ac:dyDescent="0.35">
      <c r="B60" s="2" t="s">
        <v>15</v>
      </c>
      <c r="C60" s="2" t="s">
        <v>18</v>
      </c>
      <c r="D60" s="2" t="s">
        <v>65</v>
      </c>
      <c r="E60" s="2" t="s">
        <v>79</v>
      </c>
      <c r="F60" s="2" t="s">
        <v>67</v>
      </c>
      <c r="G60" s="2" t="s">
        <v>68</v>
      </c>
      <c r="H60" s="2" t="s">
        <v>69</v>
      </c>
      <c r="I60" s="2" t="s">
        <v>80</v>
      </c>
      <c r="J60" s="140" t="s">
        <v>87</v>
      </c>
      <c r="K60" s="135" t="s">
        <v>81</v>
      </c>
      <c r="L60" s="2" t="s">
        <v>82</v>
      </c>
      <c r="M60" s="2" t="s">
        <v>70</v>
      </c>
      <c r="N60" s="124" t="s">
        <v>83</v>
      </c>
      <c r="O60" s="124" t="s">
        <v>64</v>
      </c>
      <c r="T60" s="2" t="str">
        <f t="shared" si="1"/>
        <v>Categoria d'impatto</v>
      </c>
      <c r="U60" s="2" t="str">
        <f t="shared" si="2"/>
        <v>Unità</v>
      </c>
      <c r="V60" s="2" t="str">
        <f t="shared" si="3"/>
        <v>Cement, limestone 6-20% {RoW}| cement production, limestone 6-20% | Cut-off, U</v>
      </c>
      <c r="W60" s="2" t="str">
        <f t="shared" si="4"/>
        <v>Sand 0/2 mm, wet and dry quarry, production mix, at plant, undried RER S -</v>
      </c>
      <c r="X60" s="2" t="str">
        <f t="shared" si="5"/>
        <v>Conveyor belt {GLO}| market for | APOS, U</v>
      </c>
      <c r="Y60" s="2" t="str">
        <f t="shared" si="6"/>
        <v>Industrial machine, heavy, unspecified {RoW}| market for industrial machine, heavy, unspecified | APOS, U</v>
      </c>
      <c r="Z60" s="2" t="str">
        <f t="shared" si="7"/>
        <v>Packing, cement {RoW}| processing | APOS, U</v>
      </c>
      <c r="AA60" s="2" t="str">
        <f t="shared" si="8"/>
        <v>T. Cemento_ Transport, freight, lorry, unspecified {RER}| market for transport, freight, lorry, unspecified | APOS, U</v>
      </c>
      <c r="AB60" s="140" t="str">
        <f t="shared" si="9"/>
        <v>T. Sabbia_ Transport, freight, lorry, unspecified {RER}| market for transport, freight, lorry, unspecified | APOS, U</v>
      </c>
      <c r="AC60" s="135" t="str">
        <f t="shared" si="10"/>
        <v>A4_ Transport, freight, lorry, unspecified {RER}| market for transport, freight, lorry, unspecified | APOS, U</v>
      </c>
      <c r="AD60" s="2" t="str">
        <f t="shared" si="11"/>
        <v>A5 - Tap water {Europe without Switzerland}| market for | APOS, U</v>
      </c>
      <c r="AE60" s="2" t="str">
        <f t="shared" si="12"/>
        <v>Electricity, medium voltage {IT}| market for | APOS, U</v>
      </c>
      <c r="AF60" s="124" t="str">
        <f t="shared" si="13"/>
        <v>A5 - Electricity grid mix, AC, consumption mix, at consumer, 230V IT S</v>
      </c>
      <c r="AG60" s="124" t="str">
        <f t="shared" si="14"/>
        <v>Totale</v>
      </c>
      <c r="AH60">
        <f t="shared" si="15"/>
        <v>0</v>
      </c>
      <c r="AI60">
        <f t="shared" si="16"/>
        <v>0</v>
      </c>
    </row>
    <row r="61" spans="2:35" x14ac:dyDescent="0.35">
      <c r="B61" t="s">
        <v>107</v>
      </c>
      <c r="C61" t="s">
        <v>47</v>
      </c>
      <c r="D61">
        <v>1.5839729</v>
      </c>
      <c r="E61">
        <v>4.2004234000000001E-2</v>
      </c>
      <c r="F61">
        <v>4.0112874000000002E-4</v>
      </c>
      <c r="G61">
        <v>1.5309977000000001E-4</v>
      </c>
      <c r="H61">
        <v>8.2706428999999998E-2</v>
      </c>
      <c r="I61">
        <v>5.6657882E-2</v>
      </c>
      <c r="J61" s="143">
        <v>0.56657882000000004</v>
      </c>
      <c r="K61" s="138">
        <v>0.18885961000000001</v>
      </c>
      <c r="L61">
        <v>1.1313829999999999E-3</v>
      </c>
      <c r="M61">
        <v>0.17464755000000001</v>
      </c>
      <c r="N61">
        <v>0.59026292000000002</v>
      </c>
      <c r="O61" s="128">
        <f t="shared" ref="O61:O66" si="25">SUM(D61:N61)</f>
        <v>3.2873759565100009</v>
      </c>
      <c r="P61" s="129">
        <f>SUM(O61:O63)</f>
        <v>3.4743589010232738</v>
      </c>
      <c r="Q61" s="130" t="s">
        <v>113</v>
      </c>
      <c r="T61" t="str">
        <f t="shared" si="1"/>
        <v>Non renewable, fossil</v>
      </c>
      <c r="U61" t="str">
        <f t="shared" si="2"/>
        <v>MJ</v>
      </c>
      <c r="V61">
        <f t="shared" si="3"/>
        <v>1.5839729</v>
      </c>
      <c r="W61">
        <f t="shared" si="4"/>
        <v>4.2004234000000001E-2</v>
      </c>
      <c r="X61">
        <f t="shared" si="5"/>
        <v>4.0112874000000002E-4</v>
      </c>
      <c r="Y61">
        <f t="shared" si="6"/>
        <v>1.5309977000000001E-4</v>
      </c>
      <c r="Z61">
        <f t="shared" si="7"/>
        <v>8.2706428999999998E-2</v>
      </c>
      <c r="AA61">
        <f t="shared" si="8"/>
        <v>5.6657882E-2</v>
      </c>
      <c r="AB61" s="143">
        <f t="shared" si="9"/>
        <v>0.56657882000000004</v>
      </c>
      <c r="AC61" s="145">
        <v>1.8885961</v>
      </c>
      <c r="AD61">
        <v>1.1313829999999999E-3</v>
      </c>
      <c r="AE61">
        <f t="shared" si="12"/>
        <v>0.17464755000000001</v>
      </c>
      <c r="AF61">
        <f t="shared" si="13"/>
        <v>0.59026292000000002</v>
      </c>
      <c r="AG61" s="128">
        <f t="shared" ref="AG61:AG66" si="26">SUM(V61:AF61)</f>
        <v>4.9871124465100003</v>
      </c>
      <c r="AH61" s="129">
        <f>SUM(AG61:AG63)</f>
        <v>5.2096970246757737</v>
      </c>
      <c r="AI61" s="130" t="s">
        <v>113</v>
      </c>
    </row>
    <row r="62" spans="2:35" x14ac:dyDescent="0.35">
      <c r="B62" t="s">
        <v>108</v>
      </c>
      <c r="C62" t="s">
        <v>47</v>
      </c>
      <c r="D62">
        <v>6.1838178000000001E-2</v>
      </c>
      <c r="E62">
        <v>1.8037277000000001E-2</v>
      </c>
      <c r="F62" s="1">
        <v>3.3708309000000002E-5</v>
      </c>
      <c r="G62" s="1">
        <v>1.6260898E-5</v>
      </c>
      <c r="H62">
        <v>8.8877583999999992E-3</v>
      </c>
      <c r="I62">
        <v>1.1852532999999999E-3</v>
      </c>
      <c r="J62" s="143">
        <v>1.1852533E-2</v>
      </c>
      <c r="K62" s="138">
        <v>3.9508442000000003E-3</v>
      </c>
      <c r="L62">
        <v>5.7709128000000003E-4</v>
      </c>
      <c r="M62">
        <v>2.6862614E-2</v>
      </c>
      <c r="N62">
        <v>5.3627397E-2</v>
      </c>
      <c r="O62" s="128">
        <f t="shared" si="25"/>
        <v>0.18686891538699998</v>
      </c>
      <c r="P62" s="131"/>
      <c r="Q62" s="132"/>
      <c r="T62" t="str">
        <f t="shared" si="1"/>
        <v>Non-renewable, nuclear</v>
      </c>
      <c r="U62" t="str">
        <f t="shared" si="2"/>
        <v>MJ</v>
      </c>
      <c r="V62">
        <f t="shared" si="3"/>
        <v>6.1838178000000001E-2</v>
      </c>
      <c r="W62">
        <f t="shared" si="4"/>
        <v>1.8037277000000001E-2</v>
      </c>
      <c r="X62" s="1">
        <f t="shared" si="5"/>
        <v>3.3708309000000002E-5</v>
      </c>
      <c r="Y62" s="1">
        <f t="shared" si="6"/>
        <v>1.6260898E-5</v>
      </c>
      <c r="Z62">
        <f t="shared" si="7"/>
        <v>8.8877583999999992E-3</v>
      </c>
      <c r="AA62">
        <f t="shared" si="8"/>
        <v>1.1852532999999999E-3</v>
      </c>
      <c r="AB62" s="143">
        <f t="shared" si="9"/>
        <v>1.1852533E-2</v>
      </c>
      <c r="AC62" s="146">
        <v>3.9508441999999998E-2</v>
      </c>
      <c r="AD62">
        <v>5.7709128000000003E-4</v>
      </c>
      <c r="AE62">
        <f t="shared" si="12"/>
        <v>2.6862614E-2</v>
      </c>
      <c r="AF62">
        <f t="shared" si="13"/>
        <v>5.3627397E-2</v>
      </c>
      <c r="AG62" s="128">
        <f t="shared" si="26"/>
        <v>0.22242651318699999</v>
      </c>
      <c r="AH62" s="131"/>
      <c r="AI62" s="132"/>
    </row>
    <row r="63" spans="2:35" x14ac:dyDescent="0.35">
      <c r="B63" t="s">
        <v>109</v>
      </c>
      <c r="C63" t="s">
        <v>47</v>
      </c>
      <c r="D63" s="1">
        <v>2.5978636000000001E-5</v>
      </c>
      <c r="E63">
        <v>0</v>
      </c>
      <c r="F63" s="1">
        <v>1.3002516E-7</v>
      </c>
      <c r="G63" s="1">
        <v>5.7966917000000002E-8</v>
      </c>
      <c r="H63" s="1">
        <v>3.9454437999999997E-5</v>
      </c>
      <c r="I63" s="1">
        <v>1.4678618000000001E-6</v>
      </c>
      <c r="J63" s="144">
        <v>1.4678618E-5</v>
      </c>
      <c r="K63" s="139">
        <v>4.8928725E-6</v>
      </c>
      <c r="L63" s="1">
        <v>8.5514896000000002E-8</v>
      </c>
      <c r="M63" s="1">
        <v>2.7283193000000001E-5</v>
      </c>
      <c r="N63">
        <v>0</v>
      </c>
      <c r="O63" s="128">
        <f t="shared" si="25"/>
        <v>1.1402912627300001E-4</v>
      </c>
      <c r="P63" s="131"/>
      <c r="Q63" s="132"/>
      <c r="T63" t="str">
        <f t="shared" si="1"/>
        <v>Non-renewable, biomass</v>
      </c>
      <c r="U63" t="str">
        <f t="shared" si="2"/>
        <v>MJ</v>
      </c>
      <c r="V63" s="1">
        <f t="shared" si="3"/>
        <v>2.5978636000000001E-5</v>
      </c>
      <c r="W63">
        <f t="shared" si="4"/>
        <v>0</v>
      </c>
      <c r="X63" s="1">
        <f t="shared" si="5"/>
        <v>1.3002516E-7</v>
      </c>
      <c r="Y63" s="1">
        <f t="shared" si="6"/>
        <v>5.7966917000000002E-8</v>
      </c>
      <c r="Z63" s="1">
        <f t="shared" si="7"/>
        <v>3.9454437999999997E-5</v>
      </c>
      <c r="AA63" s="1">
        <f t="shared" si="8"/>
        <v>1.4678618000000001E-6</v>
      </c>
      <c r="AB63" s="144">
        <f t="shared" si="9"/>
        <v>1.4678618E-5</v>
      </c>
      <c r="AC63" s="147">
        <v>4.8928725E-5</v>
      </c>
      <c r="AD63" s="1">
        <v>8.5514896000000002E-8</v>
      </c>
      <c r="AE63" s="1">
        <f t="shared" si="12"/>
        <v>2.7283193000000001E-5</v>
      </c>
      <c r="AF63">
        <f t="shared" si="13"/>
        <v>0</v>
      </c>
      <c r="AG63" s="128">
        <f t="shared" si="26"/>
        <v>1.5806497877300001E-4</v>
      </c>
      <c r="AH63" s="131"/>
      <c r="AI63" s="132"/>
    </row>
    <row r="64" spans="2:35" x14ac:dyDescent="0.35">
      <c r="B64" t="s">
        <v>110</v>
      </c>
      <c r="C64" t="s">
        <v>47</v>
      </c>
      <c r="D64">
        <v>3.0715550000000001E-2</v>
      </c>
      <c r="E64" s="1">
        <v>2.2170926999999999E-7</v>
      </c>
      <c r="F64" s="1">
        <v>9.5481612999999993E-6</v>
      </c>
      <c r="G64" s="1">
        <v>5.1551457000000002E-6</v>
      </c>
      <c r="H64">
        <v>0.21682095000000001</v>
      </c>
      <c r="I64">
        <v>2.8191944000000003E-4</v>
      </c>
      <c r="J64" s="143">
        <v>2.8191943999999998E-3</v>
      </c>
      <c r="K64" s="138">
        <v>9.3973145000000001E-4</v>
      </c>
      <c r="L64" s="1">
        <v>6.1282783999999998E-5</v>
      </c>
      <c r="M64">
        <v>1.0692617999999999E-2</v>
      </c>
      <c r="N64">
        <v>0</v>
      </c>
      <c r="O64" s="128">
        <f t="shared" si="25"/>
        <v>0.26234617109026998</v>
      </c>
      <c r="P64" s="131">
        <f>SUM(O64:O66)</f>
        <v>0.45484468726846999</v>
      </c>
      <c r="Q64" s="132" t="s">
        <v>114</v>
      </c>
      <c r="T64" t="str">
        <f t="shared" si="1"/>
        <v>Renewable, biomass</v>
      </c>
      <c r="U64" t="str">
        <f t="shared" si="2"/>
        <v>MJ</v>
      </c>
      <c r="V64">
        <f t="shared" si="3"/>
        <v>3.0715550000000001E-2</v>
      </c>
      <c r="W64" s="1">
        <f t="shared" si="4"/>
        <v>2.2170926999999999E-7</v>
      </c>
      <c r="X64" s="1">
        <f t="shared" si="5"/>
        <v>9.5481612999999993E-6</v>
      </c>
      <c r="Y64" s="1">
        <f t="shared" si="6"/>
        <v>5.1551457000000002E-6</v>
      </c>
      <c r="Z64">
        <f t="shared" si="7"/>
        <v>0.21682095000000001</v>
      </c>
      <c r="AA64">
        <f t="shared" si="8"/>
        <v>2.8191944000000003E-4</v>
      </c>
      <c r="AB64" s="143">
        <f t="shared" si="9"/>
        <v>2.8191943999999998E-3</v>
      </c>
      <c r="AC64" s="145">
        <v>9.3973145000000001E-3</v>
      </c>
      <c r="AD64" s="1">
        <v>6.1282783999999998E-5</v>
      </c>
      <c r="AE64">
        <f t="shared" si="12"/>
        <v>1.0692617999999999E-2</v>
      </c>
      <c r="AF64">
        <f t="shared" si="13"/>
        <v>0</v>
      </c>
      <c r="AG64" s="128">
        <f t="shared" si="26"/>
        <v>0.27080375414026997</v>
      </c>
      <c r="AH64" s="131">
        <f>SUM(AG64:AG66)</f>
        <v>0.47980405227847001</v>
      </c>
      <c r="AI64" s="132" t="s">
        <v>114</v>
      </c>
    </row>
    <row r="65" spans="2:35" x14ac:dyDescent="0.35">
      <c r="B65" t="s">
        <v>111</v>
      </c>
      <c r="C65" t="s">
        <v>47</v>
      </c>
      <c r="D65">
        <v>9.3997908999999998E-3</v>
      </c>
      <c r="E65" s="1">
        <v>8.8282968000000001E-5</v>
      </c>
      <c r="F65" s="1">
        <v>3.7576910999999999E-6</v>
      </c>
      <c r="G65" s="1">
        <v>1.3537980999999999E-6</v>
      </c>
      <c r="H65">
        <v>9.3608912000000004E-4</v>
      </c>
      <c r="I65">
        <v>1.1830987E-4</v>
      </c>
      <c r="J65" s="143">
        <v>1.1830987000000001E-3</v>
      </c>
      <c r="K65" s="138">
        <v>3.9436624000000002E-4</v>
      </c>
      <c r="L65" s="1">
        <v>5.8585205999999999E-5</v>
      </c>
      <c r="M65">
        <v>1.1904501E-2</v>
      </c>
      <c r="N65">
        <v>2.0063208999999999E-2</v>
      </c>
      <c r="O65" s="128">
        <f t="shared" si="25"/>
        <v>4.4151344493199997E-2</v>
      </c>
      <c r="P65" s="29"/>
      <c r="Q65" s="8"/>
      <c r="T65" t="str">
        <f t="shared" si="1"/>
        <v>Renewable, wind, solar, geothe</v>
      </c>
      <c r="U65" t="str">
        <f t="shared" si="2"/>
        <v>MJ</v>
      </c>
      <c r="V65">
        <f t="shared" si="3"/>
        <v>9.3997908999999998E-3</v>
      </c>
      <c r="W65" s="1">
        <f t="shared" si="4"/>
        <v>8.8282968000000001E-5</v>
      </c>
      <c r="X65" s="1">
        <f t="shared" si="5"/>
        <v>3.7576910999999999E-6</v>
      </c>
      <c r="Y65" s="1">
        <f t="shared" si="6"/>
        <v>1.3537980999999999E-6</v>
      </c>
      <c r="Z65">
        <f t="shared" si="7"/>
        <v>9.3608912000000004E-4</v>
      </c>
      <c r="AA65">
        <f t="shared" si="8"/>
        <v>1.1830987E-4</v>
      </c>
      <c r="AB65" s="143">
        <f t="shared" si="9"/>
        <v>1.1830987000000001E-3</v>
      </c>
      <c r="AC65" s="146">
        <v>3.9436623000000002E-3</v>
      </c>
      <c r="AD65" s="1">
        <v>5.8585205999999999E-5</v>
      </c>
      <c r="AE65">
        <f t="shared" si="12"/>
        <v>1.1904501E-2</v>
      </c>
      <c r="AF65">
        <f t="shared" si="13"/>
        <v>2.0063208999999999E-2</v>
      </c>
      <c r="AG65" s="128">
        <f t="shared" si="26"/>
        <v>4.7700640553200002E-2</v>
      </c>
      <c r="AH65" s="29"/>
      <c r="AI65" s="8"/>
    </row>
    <row r="66" spans="2:35" x14ac:dyDescent="0.35">
      <c r="B66" t="s">
        <v>112</v>
      </c>
      <c r="C66" t="s">
        <v>47</v>
      </c>
      <c r="D66">
        <v>5.1477820000000001E-2</v>
      </c>
      <c r="E66">
        <v>2.2104232000000001E-3</v>
      </c>
      <c r="F66" s="1">
        <v>2.5653825E-5</v>
      </c>
      <c r="G66" s="1">
        <v>1.0273230000000001E-5</v>
      </c>
      <c r="H66">
        <v>3.0229814999999998E-3</v>
      </c>
      <c r="I66">
        <v>4.3174954E-4</v>
      </c>
      <c r="J66" s="143">
        <v>4.3174954000000003E-3</v>
      </c>
      <c r="K66" s="138">
        <v>1.4391651000000001E-3</v>
      </c>
      <c r="L66">
        <v>1.0975289E-4</v>
      </c>
      <c r="M66">
        <v>2.3599014000000001E-2</v>
      </c>
      <c r="N66">
        <v>6.1702843E-2</v>
      </c>
      <c r="O66" s="133">
        <f t="shared" si="25"/>
        <v>0.148347171685</v>
      </c>
      <c r="P66" s="12"/>
      <c r="Q66" s="9"/>
      <c r="T66" t="str">
        <f t="shared" si="1"/>
        <v>Renewable, water</v>
      </c>
      <c r="U66" t="str">
        <f t="shared" si="2"/>
        <v>MJ</v>
      </c>
      <c r="V66">
        <f t="shared" si="3"/>
        <v>5.1477820000000001E-2</v>
      </c>
      <c r="W66">
        <f t="shared" si="4"/>
        <v>2.2104232000000001E-3</v>
      </c>
      <c r="X66" s="1">
        <f t="shared" si="5"/>
        <v>2.5653825E-5</v>
      </c>
      <c r="Y66" s="1">
        <f t="shared" si="6"/>
        <v>1.0273230000000001E-5</v>
      </c>
      <c r="Z66">
        <f t="shared" si="7"/>
        <v>3.0229814999999998E-3</v>
      </c>
      <c r="AA66">
        <f t="shared" si="8"/>
        <v>4.3174954E-4</v>
      </c>
      <c r="AB66" s="143">
        <f t="shared" si="9"/>
        <v>4.3174954000000003E-3</v>
      </c>
      <c r="AC66" s="148">
        <v>1.4391651E-2</v>
      </c>
      <c r="AD66">
        <v>1.0975289E-4</v>
      </c>
      <c r="AE66">
        <f t="shared" si="12"/>
        <v>2.3599014000000001E-2</v>
      </c>
      <c r="AF66">
        <f t="shared" si="13"/>
        <v>6.1702843E-2</v>
      </c>
      <c r="AG66" s="133">
        <f t="shared" si="26"/>
        <v>0.16129965758500001</v>
      </c>
      <c r="AH66" s="12"/>
      <c r="AI66" s="9"/>
    </row>
    <row r="67" spans="2:35" x14ac:dyDescent="0.35">
      <c r="B67" s="2"/>
      <c r="C67" s="2"/>
      <c r="D67" s="2"/>
      <c r="E67" s="2"/>
      <c r="F67" s="2"/>
      <c r="G67" s="2"/>
      <c r="H67" s="2"/>
      <c r="I67" s="2"/>
      <c r="J67" s="140"/>
      <c r="K67" s="135"/>
      <c r="L67" s="2"/>
      <c r="M67" s="2"/>
      <c r="N67" s="124"/>
      <c r="O67" s="124"/>
      <c r="T67" s="2"/>
      <c r="U67" s="2"/>
      <c r="V67" s="2"/>
      <c r="W67" s="2"/>
      <c r="X67" s="2"/>
      <c r="Y67" s="2"/>
      <c r="Z67" s="2"/>
      <c r="AA67" s="2"/>
      <c r="AB67" s="140"/>
      <c r="AC67" s="135"/>
      <c r="AD67" s="2"/>
      <c r="AE67" s="2"/>
      <c r="AF67" s="124"/>
      <c r="AG67" s="124"/>
    </row>
    <row r="70" spans="2:35" x14ac:dyDescent="0.35">
      <c r="B70" t="s">
        <v>2</v>
      </c>
      <c r="C70" t="s">
        <v>62</v>
      </c>
      <c r="T70" t="str">
        <f t="shared" si="1"/>
        <v xml:space="preserve">Calculation: </v>
      </c>
      <c r="U70" t="str">
        <f t="shared" si="2"/>
        <v>Analizza</v>
      </c>
      <c r="Z70">
        <f t="shared" si="7"/>
        <v>0</v>
      </c>
      <c r="AA70">
        <f t="shared" si="8"/>
        <v>0</v>
      </c>
    </row>
    <row r="71" spans="2:35" x14ac:dyDescent="0.35">
      <c r="B71" t="s">
        <v>3</v>
      </c>
      <c r="C71" t="s">
        <v>4</v>
      </c>
      <c r="H71" s="120"/>
      <c r="I71" s="121" t="s">
        <v>75</v>
      </c>
      <c r="T71" t="str">
        <f t="shared" ref="T71:T130" si="27">B71</f>
        <v xml:space="preserve">Results: </v>
      </c>
      <c r="U71" t="str">
        <f t="shared" si="2"/>
        <v>Valutazione dell'impatto</v>
      </c>
      <c r="Z71" s="120">
        <f t="shared" si="7"/>
        <v>0</v>
      </c>
      <c r="AA71" s="121" t="str">
        <f t="shared" si="8"/>
        <v>Scenario SB-1A</v>
      </c>
    </row>
    <row r="72" spans="2:35" x14ac:dyDescent="0.35">
      <c r="B72" t="s">
        <v>63</v>
      </c>
      <c r="C72" t="s">
        <v>77</v>
      </c>
      <c r="H72" s="16" t="s">
        <v>76</v>
      </c>
      <c r="I72" s="122" t="s">
        <v>0</v>
      </c>
      <c r="T72" t="str">
        <f t="shared" si="27"/>
        <v xml:space="preserve">Product: </v>
      </c>
      <c r="U72" t="str">
        <f t="shared" si="2"/>
        <v xml:space="preserve">1 l 0. RIF - Mortar {Europe without Switzerland}| production | APOS, U - A1-A5 (del progetto </v>
      </c>
      <c r="Z72" s="16" t="str">
        <f t="shared" si="7"/>
        <v>Trasporto</v>
      </c>
      <c r="AA72" s="122" t="str">
        <f t="shared" si="8"/>
        <v>RIF</v>
      </c>
    </row>
    <row r="73" spans="2:35" x14ac:dyDescent="0.35">
      <c r="B73" t="s">
        <v>5</v>
      </c>
      <c r="C73" t="s">
        <v>106</v>
      </c>
      <c r="H73" s="16" t="s">
        <v>89</v>
      </c>
      <c r="I73" s="21">
        <v>60</v>
      </c>
      <c r="T73" t="str">
        <f t="shared" si="27"/>
        <v xml:space="preserve">Metodo: </v>
      </c>
      <c r="U73" t="str">
        <f t="shared" si="2"/>
        <v>Cumulative Energy Demand V1.11 / Cumulative energy demand</v>
      </c>
      <c r="Z73" s="16" t="str">
        <f t="shared" si="7"/>
        <v>Cemento</v>
      </c>
      <c r="AA73" s="21">
        <f t="shared" si="8"/>
        <v>60</v>
      </c>
    </row>
    <row r="74" spans="2:35" x14ac:dyDescent="0.35">
      <c r="B74" t="s">
        <v>7</v>
      </c>
      <c r="C74" t="s">
        <v>8</v>
      </c>
      <c r="H74" s="16" t="s">
        <v>90</v>
      </c>
      <c r="I74" s="49">
        <v>300</v>
      </c>
      <c r="T74" t="str">
        <f t="shared" si="27"/>
        <v xml:space="preserve">Indicatore: </v>
      </c>
      <c r="U74" t="str">
        <f t="shared" si="2"/>
        <v>Caratterizzazione</v>
      </c>
      <c r="Z74" s="16" t="str">
        <f t="shared" si="7"/>
        <v>Sabbia</v>
      </c>
      <c r="AA74" s="49">
        <f t="shared" si="8"/>
        <v>300</v>
      </c>
    </row>
    <row r="75" spans="2:35" x14ac:dyDescent="0.35">
      <c r="B75" t="s">
        <v>9</v>
      </c>
      <c r="C75" t="s">
        <v>10</v>
      </c>
      <c r="H75" s="16"/>
      <c r="I75" s="22" t="s">
        <v>74</v>
      </c>
      <c r="T75" t="str">
        <f t="shared" si="27"/>
        <v xml:space="preserve">Skip categories: </v>
      </c>
      <c r="U75" t="str">
        <f t="shared" si="2"/>
        <v>Mai</v>
      </c>
      <c r="Z75" s="16">
        <f t="shared" si="7"/>
        <v>0</v>
      </c>
      <c r="AA75" s="22" t="str">
        <f t="shared" si="8"/>
        <v>-</v>
      </c>
    </row>
    <row r="76" spans="2:35" x14ac:dyDescent="0.35">
      <c r="B76" t="s">
        <v>11</v>
      </c>
      <c r="C76" t="s">
        <v>12</v>
      </c>
      <c r="H76" s="16"/>
      <c r="I76" s="23" t="s">
        <v>74</v>
      </c>
      <c r="T76" t="str">
        <f t="shared" si="27"/>
        <v xml:space="preserve">Esclude processi di infrastrutture: </v>
      </c>
      <c r="U76" t="str">
        <f t="shared" si="2"/>
        <v>No</v>
      </c>
      <c r="Z76" s="16">
        <f t="shared" si="7"/>
        <v>0</v>
      </c>
      <c r="AA76" s="23" t="str">
        <f t="shared" si="8"/>
        <v>-</v>
      </c>
    </row>
    <row r="77" spans="2:35" x14ac:dyDescent="0.35">
      <c r="B77" t="s">
        <v>13</v>
      </c>
      <c r="C77" t="s">
        <v>12</v>
      </c>
      <c r="H77" s="16" t="s">
        <v>91</v>
      </c>
      <c r="I77" s="36">
        <v>50</v>
      </c>
      <c r="T77" t="str">
        <f t="shared" si="27"/>
        <v xml:space="preserve">Esclude le emissioni di lungo termine: </v>
      </c>
      <c r="U77" t="str">
        <f t="shared" si="2"/>
        <v>No</v>
      </c>
      <c r="Z77" s="16" t="str">
        <f t="shared" si="7"/>
        <v>Fabbrica-cantiere</v>
      </c>
      <c r="AA77" s="36">
        <v>500</v>
      </c>
    </row>
    <row r="78" spans="2:35" x14ac:dyDescent="0.35">
      <c r="B78" t="s">
        <v>14</v>
      </c>
      <c r="C78" t="s">
        <v>15</v>
      </c>
      <c r="H78" s="120"/>
      <c r="I78" s="24" t="s">
        <v>74</v>
      </c>
      <c r="T78" t="str">
        <f t="shared" si="27"/>
        <v xml:space="preserve">Sorted on item: </v>
      </c>
      <c r="U78" t="str">
        <f t="shared" ref="U78:U130" si="28">C78</f>
        <v>Categoria d'impatto</v>
      </c>
      <c r="Z78" s="120">
        <f t="shared" ref="Z78:Z130" si="29">H78</f>
        <v>0</v>
      </c>
      <c r="AA78" s="24" t="str">
        <f t="shared" ref="AA78:AA130" si="30">I78</f>
        <v>-</v>
      </c>
    </row>
    <row r="79" spans="2:35" x14ac:dyDescent="0.35">
      <c r="B79" t="s">
        <v>16</v>
      </c>
      <c r="C79" t="s">
        <v>17</v>
      </c>
      <c r="T79" t="str">
        <f t="shared" si="27"/>
        <v xml:space="preserve">Sort order: </v>
      </c>
      <c r="U79" t="str">
        <f t="shared" si="28"/>
        <v>Ascendente</v>
      </c>
      <c r="Z79">
        <f t="shared" si="29"/>
        <v>0</v>
      </c>
      <c r="AA79">
        <f t="shared" si="30"/>
        <v>0</v>
      </c>
    </row>
    <row r="80" spans="2:35" x14ac:dyDescent="0.35">
      <c r="Z80">
        <f t="shared" si="29"/>
        <v>0</v>
      </c>
      <c r="AA80">
        <f t="shared" si="30"/>
        <v>0</v>
      </c>
    </row>
    <row r="81" spans="2:35" ht="126.75" customHeight="1" x14ac:dyDescent="0.35">
      <c r="B81" s="2" t="s">
        <v>15</v>
      </c>
      <c r="C81" s="2" t="s">
        <v>18</v>
      </c>
      <c r="D81" s="2" t="s">
        <v>65</v>
      </c>
      <c r="E81" s="2" t="s">
        <v>79</v>
      </c>
      <c r="F81" s="2" t="s">
        <v>67</v>
      </c>
      <c r="G81" s="2" t="s">
        <v>68</v>
      </c>
      <c r="H81" s="2" t="s">
        <v>69</v>
      </c>
      <c r="I81" s="2" t="s">
        <v>80</v>
      </c>
      <c r="J81" s="140" t="s">
        <v>87</v>
      </c>
      <c r="K81" s="135" t="s">
        <v>81</v>
      </c>
      <c r="L81" s="2" t="s">
        <v>82</v>
      </c>
      <c r="M81" s="2" t="s">
        <v>70</v>
      </c>
      <c r="N81" s="124" t="s">
        <v>83</v>
      </c>
      <c r="O81" s="124" t="s">
        <v>64</v>
      </c>
      <c r="T81" s="2" t="str">
        <f t="shared" si="27"/>
        <v>Categoria d'impatto</v>
      </c>
      <c r="U81" s="2" t="str">
        <f t="shared" si="28"/>
        <v>Unità</v>
      </c>
      <c r="V81" s="2" t="str">
        <f t="shared" ref="V81:V130" si="31">D81</f>
        <v>Cement, limestone 6-20% {RoW}| cement production, limestone 6-20% | Cut-off, U</v>
      </c>
      <c r="W81" s="2" t="str">
        <f t="shared" ref="W81:W130" si="32">E81</f>
        <v>Sand 0/2 mm, wet and dry quarry, production mix, at plant, undried RER S -</v>
      </c>
      <c r="X81" s="2" t="str">
        <f t="shared" ref="X81:X130" si="33">F81</f>
        <v>Conveyor belt {GLO}| market for | APOS, U</v>
      </c>
      <c r="Y81" s="2" t="str">
        <f t="shared" ref="Y81:Y130" si="34">G81</f>
        <v>Industrial machine, heavy, unspecified {RoW}| market for industrial machine, heavy, unspecified | APOS, U</v>
      </c>
      <c r="Z81" s="2" t="str">
        <f t="shared" si="29"/>
        <v>Packing, cement {RoW}| processing | APOS, U</v>
      </c>
      <c r="AA81" s="2" t="str">
        <f t="shared" si="30"/>
        <v>T. Cemento_ Transport, freight, lorry, unspecified {RER}| market for transport, freight, lorry, unspecified | APOS, U</v>
      </c>
      <c r="AB81" s="140" t="str">
        <f t="shared" ref="AB81:AB130" si="35">J81</f>
        <v>T. Sabbia_ Transport, freight, lorry, unspecified {RER}| market for transport, freight, lorry, unspecified | APOS, U</v>
      </c>
      <c r="AC81" s="135" t="str">
        <f t="shared" ref="AC81:AC124" si="36">K81</f>
        <v>A4_ Transport, freight, lorry, unspecified {RER}| market for transport, freight, lorry, unspecified | APOS, U</v>
      </c>
      <c r="AD81" s="2" t="str">
        <f t="shared" ref="AD81:AD130" si="37">L81</f>
        <v>A5 - Tap water {Europe without Switzerland}| market for | APOS, U</v>
      </c>
      <c r="AE81" s="2" t="str">
        <f t="shared" ref="AE81:AE130" si="38">M81</f>
        <v>Electricity, medium voltage {IT}| market for | APOS, U</v>
      </c>
      <c r="AF81" s="124" t="str">
        <f t="shared" ref="AF81:AF130" si="39">N81</f>
        <v>A5 - Electricity grid mix, AC, consumption mix, at consumer, 230V IT S</v>
      </c>
      <c r="AG81" s="124" t="str">
        <f t="shared" ref="AG81:AG124" si="40">O81</f>
        <v>Totale</v>
      </c>
      <c r="AH81">
        <f t="shared" ref="AH81:AH124" si="41">P81</f>
        <v>0</v>
      </c>
      <c r="AI81">
        <f t="shared" ref="AI81:AI124" si="42">Q81</f>
        <v>0</v>
      </c>
    </row>
    <row r="82" spans="2:35" x14ac:dyDescent="0.35">
      <c r="B82" t="s">
        <v>107</v>
      </c>
      <c r="C82" t="s">
        <v>47</v>
      </c>
      <c r="D82">
        <v>1.5839729</v>
      </c>
      <c r="E82">
        <v>4.2004234000000001E-2</v>
      </c>
      <c r="F82">
        <v>4.0112874000000002E-4</v>
      </c>
      <c r="G82">
        <v>1.5309977000000001E-4</v>
      </c>
      <c r="H82">
        <v>8.2706428999999998E-2</v>
      </c>
      <c r="I82">
        <v>5.6657882E-2</v>
      </c>
      <c r="J82" s="143">
        <v>0.84986823</v>
      </c>
      <c r="K82" s="138">
        <v>0.18885961000000001</v>
      </c>
      <c r="L82">
        <v>1.1313829999999999E-3</v>
      </c>
      <c r="M82">
        <v>0.17464755000000001</v>
      </c>
      <c r="N82">
        <v>0.59026292000000002</v>
      </c>
      <c r="O82" s="128">
        <f t="shared" ref="O82:O87" si="43">SUM(D82:N82)</f>
        <v>3.570665366510001</v>
      </c>
      <c r="P82" s="129">
        <f>SUM(O82:O84)</f>
        <v>3.7635819163312738</v>
      </c>
      <c r="Q82" s="130" t="s">
        <v>113</v>
      </c>
      <c r="T82" t="str">
        <f t="shared" si="27"/>
        <v>Non renewable, fossil</v>
      </c>
      <c r="U82" t="str">
        <f t="shared" si="28"/>
        <v>MJ</v>
      </c>
      <c r="V82">
        <f t="shared" si="31"/>
        <v>1.5839729</v>
      </c>
      <c r="W82">
        <f t="shared" si="32"/>
        <v>4.2004234000000001E-2</v>
      </c>
      <c r="X82">
        <f t="shared" si="33"/>
        <v>4.0112874000000002E-4</v>
      </c>
      <c r="Y82">
        <f t="shared" si="34"/>
        <v>1.5309977000000001E-4</v>
      </c>
      <c r="Z82">
        <f t="shared" si="29"/>
        <v>8.2706428999999998E-2</v>
      </c>
      <c r="AA82">
        <f t="shared" si="30"/>
        <v>5.6657882E-2</v>
      </c>
      <c r="AB82" s="143">
        <f t="shared" si="35"/>
        <v>0.84986823</v>
      </c>
      <c r="AC82" s="145">
        <v>1.8885961</v>
      </c>
      <c r="AD82">
        <v>1.1313829999999999E-3</v>
      </c>
      <c r="AE82">
        <f t="shared" si="38"/>
        <v>0.17464755000000001</v>
      </c>
      <c r="AF82">
        <f t="shared" si="39"/>
        <v>0.59026292000000002</v>
      </c>
      <c r="AG82" s="128">
        <f t="shared" ref="AG82:AG87" si="44">SUM(V82:AF82)</f>
        <v>5.2704018565100004</v>
      </c>
      <c r="AH82" s="129">
        <f>SUM(AG82:AG84)</f>
        <v>5.4989200399837737</v>
      </c>
      <c r="AI82" s="130" t="s">
        <v>113</v>
      </c>
    </row>
    <row r="83" spans="2:35" x14ac:dyDescent="0.35">
      <c r="B83" t="s">
        <v>108</v>
      </c>
      <c r="C83" t="s">
        <v>47</v>
      </c>
      <c r="D83">
        <v>6.1838178000000001E-2</v>
      </c>
      <c r="E83">
        <v>1.8037277000000001E-2</v>
      </c>
      <c r="F83" s="1">
        <v>3.3708309000000002E-5</v>
      </c>
      <c r="G83" s="1">
        <v>1.6260898E-5</v>
      </c>
      <c r="H83">
        <v>8.8877583999999992E-3</v>
      </c>
      <c r="I83">
        <v>1.1852532999999999E-3</v>
      </c>
      <c r="J83" s="143">
        <v>1.7778799000000001E-2</v>
      </c>
      <c r="K83" s="138">
        <v>3.9508442000000003E-3</v>
      </c>
      <c r="L83">
        <v>5.7709128000000003E-4</v>
      </c>
      <c r="M83">
        <v>2.6862614E-2</v>
      </c>
      <c r="N83">
        <v>5.3627397E-2</v>
      </c>
      <c r="O83" s="128">
        <f t="shared" si="43"/>
        <v>0.19279518138699997</v>
      </c>
      <c r="P83" s="131"/>
      <c r="Q83" s="132"/>
      <c r="T83" t="str">
        <f t="shared" si="27"/>
        <v>Non-renewable, nuclear</v>
      </c>
      <c r="U83" t="str">
        <f t="shared" si="28"/>
        <v>MJ</v>
      </c>
      <c r="V83">
        <f t="shared" si="31"/>
        <v>6.1838178000000001E-2</v>
      </c>
      <c r="W83">
        <f t="shared" si="32"/>
        <v>1.8037277000000001E-2</v>
      </c>
      <c r="X83" s="1">
        <f t="shared" si="33"/>
        <v>3.3708309000000002E-5</v>
      </c>
      <c r="Y83" s="1">
        <f t="shared" si="34"/>
        <v>1.6260898E-5</v>
      </c>
      <c r="Z83">
        <f t="shared" si="29"/>
        <v>8.8877583999999992E-3</v>
      </c>
      <c r="AA83">
        <f t="shared" si="30"/>
        <v>1.1852532999999999E-3</v>
      </c>
      <c r="AB83" s="143">
        <f t="shared" si="35"/>
        <v>1.7778799000000001E-2</v>
      </c>
      <c r="AC83" s="146">
        <v>3.9508441999999998E-2</v>
      </c>
      <c r="AD83">
        <v>5.7709128000000003E-4</v>
      </c>
      <c r="AE83">
        <f t="shared" si="38"/>
        <v>2.6862614E-2</v>
      </c>
      <c r="AF83">
        <f t="shared" si="39"/>
        <v>5.3627397E-2</v>
      </c>
      <c r="AG83" s="128">
        <f t="shared" si="44"/>
        <v>0.22835277918699998</v>
      </c>
      <c r="AH83" s="131"/>
      <c r="AI83" s="132"/>
    </row>
    <row r="84" spans="2:35" x14ac:dyDescent="0.35">
      <c r="B84" t="s">
        <v>109</v>
      </c>
      <c r="C84" t="s">
        <v>47</v>
      </c>
      <c r="D84" s="1">
        <v>2.5978636000000001E-5</v>
      </c>
      <c r="E84">
        <v>0</v>
      </c>
      <c r="F84" s="1">
        <v>1.3002516E-7</v>
      </c>
      <c r="G84" s="1">
        <v>5.7966917000000002E-8</v>
      </c>
      <c r="H84" s="1">
        <v>3.9454437999999997E-5</v>
      </c>
      <c r="I84" s="1">
        <v>1.4678618000000001E-6</v>
      </c>
      <c r="J84" s="144">
        <v>2.2017925999999999E-5</v>
      </c>
      <c r="K84" s="139">
        <v>4.8928725E-6</v>
      </c>
      <c r="L84" s="1">
        <v>8.5514896000000002E-8</v>
      </c>
      <c r="M84" s="1">
        <v>2.7283193000000001E-5</v>
      </c>
      <c r="N84">
        <v>0</v>
      </c>
      <c r="O84" s="128">
        <f t="shared" si="43"/>
        <v>1.2136843427300001E-4</v>
      </c>
      <c r="P84" s="131"/>
      <c r="Q84" s="132"/>
      <c r="T84" t="str">
        <f t="shared" si="27"/>
        <v>Non-renewable, biomass</v>
      </c>
      <c r="U84" t="str">
        <f t="shared" si="28"/>
        <v>MJ</v>
      </c>
      <c r="V84" s="1">
        <f t="shared" si="31"/>
        <v>2.5978636000000001E-5</v>
      </c>
      <c r="W84">
        <f t="shared" si="32"/>
        <v>0</v>
      </c>
      <c r="X84" s="1">
        <f t="shared" si="33"/>
        <v>1.3002516E-7</v>
      </c>
      <c r="Y84" s="1">
        <f t="shared" si="34"/>
        <v>5.7966917000000002E-8</v>
      </c>
      <c r="Z84" s="1">
        <f t="shared" si="29"/>
        <v>3.9454437999999997E-5</v>
      </c>
      <c r="AA84" s="1">
        <f t="shared" si="30"/>
        <v>1.4678618000000001E-6</v>
      </c>
      <c r="AB84" s="144">
        <f t="shared" si="35"/>
        <v>2.2017925999999999E-5</v>
      </c>
      <c r="AC84" s="147">
        <v>4.8928725E-5</v>
      </c>
      <c r="AD84" s="1">
        <v>8.5514896000000002E-8</v>
      </c>
      <c r="AE84" s="1">
        <f t="shared" si="38"/>
        <v>2.7283193000000001E-5</v>
      </c>
      <c r="AF84">
        <f t="shared" si="39"/>
        <v>0</v>
      </c>
      <c r="AG84" s="128">
        <f t="shared" si="44"/>
        <v>1.65404286773E-4</v>
      </c>
      <c r="AH84" s="131"/>
      <c r="AI84" s="132"/>
    </row>
    <row r="85" spans="2:35" x14ac:dyDescent="0.35">
      <c r="B85" t="s">
        <v>110</v>
      </c>
      <c r="C85" t="s">
        <v>47</v>
      </c>
      <c r="D85">
        <v>3.0715550000000001E-2</v>
      </c>
      <c r="E85" s="1">
        <v>2.2170926999999999E-7</v>
      </c>
      <c r="F85" s="1">
        <v>9.5481612999999993E-6</v>
      </c>
      <c r="G85" s="1">
        <v>5.1551457000000002E-6</v>
      </c>
      <c r="H85">
        <v>0.21682095000000001</v>
      </c>
      <c r="I85">
        <v>2.8191944000000003E-4</v>
      </c>
      <c r="J85" s="143">
        <v>4.2287914999999997E-3</v>
      </c>
      <c r="K85" s="138">
        <v>9.3973145000000001E-4</v>
      </c>
      <c r="L85" s="1">
        <v>6.1282783999999998E-5</v>
      </c>
      <c r="M85">
        <v>1.0692617999999999E-2</v>
      </c>
      <c r="N85">
        <v>0</v>
      </c>
      <c r="O85" s="128">
        <f t="shared" si="43"/>
        <v>0.26375576819027002</v>
      </c>
      <c r="P85" s="131">
        <f>SUM(O85:O87)</f>
        <v>0.45900458146847001</v>
      </c>
      <c r="Q85" s="132" t="s">
        <v>114</v>
      </c>
      <c r="T85" t="str">
        <f t="shared" si="27"/>
        <v>Renewable, biomass</v>
      </c>
      <c r="U85" t="str">
        <f t="shared" si="28"/>
        <v>MJ</v>
      </c>
      <c r="V85">
        <f t="shared" si="31"/>
        <v>3.0715550000000001E-2</v>
      </c>
      <c r="W85" s="1">
        <f t="shared" si="32"/>
        <v>2.2170926999999999E-7</v>
      </c>
      <c r="X85" s="1">
        <f t="shared" si="33"/>
        <v>9.5481612999999993E-6</v>
      </c>
      <c r="Y85" s="1">
        <f t="shared" si="34"/>
        <v>5.1551457000000002E-6</v>
      </c>
      <c r="Z85">
        <f t="shared" si="29"/>
        <v>0.21682095000000001</v>
      </c>
      <c r="AA85">
        <f t="shared" si="30"/>
        <v>2.8191944000000003E-4</v>
      </c>
      <c r="AB85" s="143">
        <f t="shared" si="35"/>
        <v>4.2287914999999997E-3</v>
      </c>
      <c r="AC85" s="145">
        <v>9.3973145000000001E-3</v>
      </c>
      <c r="AD85" s="1">
        <v>6.1282783999999998E-5</v>
      </c>
      <c r="AE85">
        <f t="shared" si="38"/>
        <v>1.0692617999999999E-2</v>
      </c>
      <c r="AF85">
        <f t="shared" si="39"/>
        <v>0</v>
      </c>
      <c r="AG85" s="128">
        <f t="shared" si="44"/>
        <v>0.27221335124027002</v>
      </c>
      <c r="AH85" s="131">
        <f>SUM(AG85:AG87)</f>
        <v>0.48396394647847002</v>
      </c>
      <c r="AI85" s="132" t="s">
        <v>114</v>
      </c>
    </row>
    <row r="86" spans="2:35" x14ac:dyDescent="0.35">
      <c r="B86" t="s">
        <v>111</v>
      </c>
      <c r="C86" t="s">
        <v>47</v>
      </c>
      <c r="D86">
        <v>9.3997908999999998E-3</v>
      </c>
      <c r="E86" s="1">
        <v>8.8282968000000001E-5</v>
      </c>
      <c r="F86" s="1">
        <v>3.7576910999999999E-6</v>
      </c>
      <c r="G86" s="1">
        <v>1.3537980999999999E-6</v>
      </c>
      <c r="H86">
        <v>9.3608912000000004E-4</v>
      </c>
      <c r="I86">
        <v>1.1830987E-4</v>
      </c>
      <c r="J86" s="143">
        <v>1.7746481E-3</v>
      </c>
      <c r="K86" s="138">
        <v>3.9436624000000002E-4</v>
      </c>
      <c r="L86" s="1">
        <v>5.8585205999999999E-5</v>
      </c>
      <c r="M86">
        <v>1.1904501E-2</v>
      </c>
      <c r="N86">
        <v>2.0063208999999999E-2</v>
      </c>
      <c r="O86" s="128">
        <f t="shared" si="43"/>
        <v>4.4742893893199999E-2</v>
      </c>
      <c r="P86" s="29"/>
      <c r="Q86" s="8"/>
      <c r="T86" t="str">
        <f t="shared" si="27"/>
        <v>Renewable, wind, solar, geothe</v>
      </c>
      <c r="U86" t="str">
        <f t="shared" si="28"/>
        <v>MJ</v>
      </c>
      <c r="V86">
        <f t="shared" si="31"/>
        <v>9.3997908999999998E-3</v>
      </c>
      <c r="W86" s="1">
        <f t="shared" si="32"/>
        <v>8.8282968000000001E-5</v>
      </c>
      <c r="X86" s="1">
        <f t="shared" si="33"/>
        <v>3.7576910999999999E-6</v>
      </c>
      <c r="Y86" s="1">
        <f t="shared" si="34"/>
        <v>1.3537980999999999E-6</v>
      </c>
      <c r="Z86">
        <f t="shared" si="29"/>
        <v>9.3608912000000004E-4</v>
      </c>
      <c r="AA86">
        <f t="shared" si="30"/>
        <v>1.1830987E-4</v>
      </c>
      <c r="AB86" s="143">
        <f t="shared" si="35"/>
        <v>1.7746481E-3</v>
      </c>
      <c r="AC86" s="146">
        <v>3.9436623000000002E-3</v>
      </c>
      <c r="AD86" s="1">
        <v>5.8585205999999999E-5</v>
      </c>
      <c r="AE86">
        <f t="shared" si="38"/>
        <v>1.1904501E-2</v>
      </c>
      <c r="AF86">
        <f t="shared" si="39"/>
        <v>2.0063208999999999E-2</v>
      </c>
      <c r="AG86" s="128">
        <f t="shared" si="44"/>
        <v>4.8292189953199997E-2</v>
      </c>
      <c r="AH86" s="29"/>
      <c r="AI86" s="8"/>
    </row>
    <row r="87" spans="2:35" x14ac:dyDescent="0.35">
      <c r="B87" t="s">
        <v>112</v>
      </c>
      <c r="C87" t="s">
        <v>47</v>
      </c>
      <c r="D87">
        <v>5.1477820000000001E-2</v>
      </c>
      <c r="E87">
        <v>2.2104232000000001E-3</v>
      </c>
      <c r="F87" s="1">
        <v>2.5653825E-5</v>
      </c>
      <c r="G87" s="1">
        <v>1.0273230000000001E-5</v>
      </c>
      <c r="H87">
        <v>3.0229814999999998E-3</v>
      </c>
      <c r="I87">
        <v>4.3174954E-4</v>
      </c>
      <c r="J87" s="143">
        <v>6.4762431000000001E-3</v>
      </c>
      <c r="K87" s="138">
        <v>1.4391651000000001E-3</v>
      </c>
      <c r="L87">
        <v>1.0975289E-4</v>
      </c>
      <c r="M87">
        <v>2.3599014000000001E-2</v>
      </c>
      <c r="N87">
        <v>6.1702843E-2</v>
      </c>
      <c r="O87" s="133">
        <f t="shared" si="43"/>
        <v>0.15050591938499999</v>
      </c>
      <c r="P87" s="12"/>
      <c r="Q87" s="9"/>
      <c r="T87" t="str">
        <f t="shared" si="27"/>
        <v>Renewable, water</v>
      </c>
      <c r="U87" t="str">
        <f t="shared" si="28"/>
        <v>MJ</v>
      </c>
      <c r="V87">
        <f t="shared" si="31"/>
        <v>5.1477820000000001E-2</v>
      </c>
      <c r="W87">
        <f t="shared" si="32"/>
        <v>2.2104232000000001E-3</v>
      </c>
      <c r="X87" s="1">
        <f t="shared" si="33"/>
        <v>2.5653825E-5</v>
      </c>
      <c r="Y87" s="1">
        <f t="shared" si="34"/>
        <v>1.0273230000000001E-5</v>
      </c>
      <c r="Z87">
        <f t="shared" si="29"/>
        <v>3.0229814999999998E-3</v>
      </c>
      <c r="AA87">
        <f t="shared" si="30"/>
        <v>4.3174954E-4</v>
      </c>
      <c r="AB87" s="143">
        <f t="shared" si="35"/>
        <v>6.4762431000000001E-3</v>
      </c>
      <c r="AC87" s="148">
        <v>1.4391651E-2</v>
      </c>
      <c r="AD87">
        <v>1.0975289E-4</v>
      </c>
      <c r="AE87">
        <f t="shared" si="38"/>
        <v>2.3599014000000001E-2</v>
      </c>
      <c r="AF87">
        <f t="shared" si="39"/>
        <v>6.1702843E-2</v>
      </c>
      <c r="AG87" s="133">
        <f t="shared" si="44"/>
        <v>0.163458405285</v>
      </c>
      <c r="AH87" s="12"/>
      <c r="AI87" s="9"/>
    </row>
    <row r="88" spans="2:35" x14ac:dyDescent="0.35">
      <c r="O88" s="124"/>
      <c r="AG88" s="124"/>
    </row>
    <row r="91" spans="2:35" x14ac:dyDescent="0.35">
      <c r="B91" t="s">
        <v>2</v>
      </c>
      <c r="C91" t="s">
        <v>62</v>
      </c>
      <c r="T91" t="str">
        <f t="shared" si="27"/>
        <v xml:space="preserve">Calculation: </v>
      </c>
      <c r="U91" t="str">
        <f t="shared" si="28"/>
        <v>Analizza</v>
      </c>
    </row>
    <row r="92" spans="2:35" x14ac:dyDescent="0.35">
      <c r="B92" t="s">
        <v>3</v>
      </c>
      <c r="C92" t="s">
        <v>4</v>
      </c>
      <c r="H92" s="120"/>
      <c r="I92" s="121" t="s">
        <v>75</v>
      </c>
      <c r="T92" t="str">
        <f t="shared" si="27"/>
        <v xml:space="preserve">Results: </v>
      </c>
      <c r="U92" t="str">
        <f t="shared" si="28"/>
        <v>Valutazione dell'impatto</v>
      </c>
      <c r="Z92" s="120">
        <f t="shared" si="29"/>
        <v>0</v>
      </c>
      <c r="AA92" s="121" t="str">
        <f t="shared" si="30"/>
        <v>Scenario SB-1A</v>
      </c>
    </row>
    <row r="93" spans="2:35" x14ac:dyDescent="0.35">
      <c r="B93" t="s">
        <v>63</v>
      </c>
      <c r="C93" t="s">
        <v>77</v>
      </c>
      <c r="H93" s="16" t="s">
        <v>76</v>
      </c>
      <c r="I93" s="122" t="s">
        <v>0</v>
      </c>
      <c r="T93" t="str">
        <f t="shared" si="27"/>
        <v xml:space="preserve">Product: </v>
      </c>
      <c r="U93" t="str">
        <f t="shared" si="28"/>
        <v xml:space="preserve">1 l 0. RIF - Mortar {Europe without Switzerland}| production | APOS, U - A1-A5 (del progetto </v>
      </c>
      <c r="Z93" s="16" t="str">
        <f t="shared" si="29"/>
        <v>Trasporto</v>
      </c>
      <c r="AA93" s="122" t="str">
        <f t="shared" si="30"/>
        <v>RIF</v>
      </c>
    </row>
    <row r="94" spans="2:35" x14ac:dyDescent="0.35">
      <c r="B94" t="s">
        <v>5</v>
      </c>
      <c r="C94" t="s">
        <v>106</v>
      </c>
      <c r="H94" s="16" t="s">
        <v>89</v>
      </c>
      <c r="I94" s="21">
        <v>60</v>
      </c>
      <c r="T94" t="str">
        <f t="shared" si="27"/>
        <v xml:space="preserve">Metodo: </v>
      </c>
      <c r="U94" t="str">
        <f t="shared" si="28"/>
        <v>Cumulative Energy Demand V1.11 / Cumulative energy demand</v>
      </c>
      <c r="Z94" s="16" t="str">
        <f t="shared" si="29"/>
        <v>Cemento</v>
      </c>
      <c r="AA94" s="21">
        <f t="shared" si="30"/>
        <v>60</v>
      </c>
    </row>
    <row r="95" spans="2:35" x14ac:dyDescent="0.35">
      <c r="B95" t="s">
        <v>7</v>
      </c>
      <c r="C95" t="s">
        <v>8</v>
      </c>
      <c r="H95" s="16" t="s">
        <v>90</v>
      </c>
      <c r="I95" s="49">
        <v>400</v>
      </c>
      <c r="T95" t="str">
        <f t="shared" si="27"/>
        <v xml:space="preserve">Indicatore: </v>
      </c>
      <c r="U95" t="str">
        <f t="shared" si="28"/>
        <v>Caratterizzazione</v>
      </c>
      <c r="Z95" s="16" t="str">
        <f t="shared" si="29"/>
        <v>Sabbia</v>
      </c>
      <c r="AA95" s="49">
        <f t="shared" si="30"/>
        <v>400</v>
      </c>
    </row>
    <row r="96" spans="2:35" x14ac:dyDescent="0.35">
      <c r="B96" t="s">
        <v>9</v>
      </c>
      <c r="C96" t="s">
        <v>10</v>
      </c>
      <c r="H96" s="16"/>
      <c r="I96" s="22" t="s">
        <v>74</v>
      </c>
      <c r="T96" t="str">
        <f t="shared" si="27"/>
        <v xml:space="preserve">Skip categories: </v>
      </c>
      <c r="U96" t="str">
        <f t="shared" si="28"/>
        <v>Mai</v>
      </c>
      <c r="Z96" s="16">
        <f t="shared" si="29"/>
        <v>0</v>
      </c>
      <c r="AA96" s="22" t="str">
        <f t="shared" si="30"/>
        <v>-</v>
      </c>
    </row>
    <row r="97" spans="2:35" x14ac:dyDescent="0.35">
      <c r="B97" t="s">
        <v>11</v>
      </c>
      <c r="C97" t="s">
        <v>12</v>
      </c>
      <c r="H97" s="16"/>
      <c r="I97" s="23" t="s">
        <v>74</v>
      </c>
      <c r="T97" t="str">
        <f t="shared" si="27"/>
        <v xml:space="preserve">Esclude processi di infrastrutture: </v>
      </c>
      <c r="U97" t="str">
        <f t="shared" si="28"/>
        <v>No</v>
      </c>
      <c r="Z97" s="16">
        <f t="shared" si="29"/>
        <v>0</v>
      </c>
      <c r="AA97" s="23" t="str">
        <f t="shared" si="30"/>
        <v>-</v>
      </c>
    </row>
    <row r="98" spans="2:35" x14ac:dyDescent="0.35">
      <c r="B98" t="s">
        <v>13</v>
      </c>
      <c r="C98" t="s">
        <v>12</v>
      </c>
      <c r="H98" s="16" t="s">
        <v>91</v>
      </c>
      <c r="I98" s="36">
        <v>50</v>
      </c>
      <c r="T98" t="str">
        <f t="shared" si="27"/>
        <v xml:space="preserve">Esclude le emissioni di lungo termine: </v>
      </c>
      <c r="U98" t="str">
        <f t="shared" si="28"/>
        <v>No</v>
      </c>
      <c r="Z98" s="16" t="str">
        <f t="shared" si="29"/>
        <v>Fabbrica-cantiere</v>
      </c>
      <c r="AA98" s="36">
        <v>500</v>
      </c>
    </row>
    <row r="99" spans="2:35" x14ac:dyDescent="0.35">
      <c r="B99" t="s">
        <v>14</v>
      </c>
      <c r="C99" t="s">
        <v>15</v>
      </c>
      <c r="H99" s="120"/>
      <c r="I99" s="24" t="s">
        <v>74</v>
      </c>
      <c r="T99" t="str">
        <f t="shared" si="27"/>
        <v xml:space="preserve">Sorted on item: </v>
      </c>
      <c r="U99" t="str">
        <f t="shared" si="28"/>
        <v>Categoria d'impatto</v>
      </c>
      <c r="Z99" s="120">
        <f t="shared" si="29"/>
        <v>0</v>
      </c>
      <c r="AA99" s="24" t="str">
        <f t="shared" si="30"/>
        <v>-</v>
      </c>
    </row>
    <row r="100" spans="2:35" x14ac:dyDescent="0.35">
      <c r="B100" t="s">
        <v>16</v>
      </c>
      <c r="C100" t="s">
        <v>17</v>
      </c>
      <c r="T100" t="str">
        <f t="shared" si="27"/>
        <v xml:space="preserve">Sort order: </v>
      </c>
      <c r="U100" t="str">
        <f t="shared" si="28"/>
        <v>Ascendente</v>
      </c>
    </row>
    <row r="101" spans="2:35" x14ac:dyDescent="0.35">
      <c r="T101">
        <f t="shared" si="27"/>
        <v>0</v>
      </c>
      <c r="U101">
        <f t="shared" si="28"/>
        <v>0</v>
      </c>
    </row>
    <row r="102" spans="2:35" ht="156.75" customHeight="1" x14ac:dyDescent="0.35">
      <c r="B102" s="2" t="s">
        <v>15</v>
      </c>
      <c r="C102" s="2" t="s">
        <v>18</v>
      </c>
      <c r="D102" s="2" t="s">
        <v>65</v>
      </c>
      <c r="E102" s="2" t="s">
        <v>79</v>
      </c>
      <c r="F102" s="2" t="s">
        <v>67</v>
      </c>
      <c r="G102" s="2" t="s">
        <v>68</v>
      </c>
      <c r="H102" s="2" t="s">
        <v>69</v>
      </c>
      <c r="I102" s="2" t="s">
        <v>80</v>
      </c>
      <c r="J102" s="140" t="s">
        <v>87</v>
      </c>
      <c r="K102" s="135" t="s">
        <v>81</v>
      </c>
      <c r="L102" s="2" t="s">
        <v>82</v>
      </c>
      <c r="M102" s="2" t="s">
        <v>70</v>
      </c>
      <c r="N102" s="124" t="s">
        <v>83</v>
      </c>
      <c r="O102" s="124" t="s">
        <v>64</v>
      </c>
      <c r="T102" s="2" t="str">
        <f t="shared" si="27"/>
        <v>Categoria d'impatto</v>
      </c>
      <c r="U102" s="2" t="str">
        <f t="shared" si="28"/>
        <v>Unità</v>
      </c>
      <c r="V102" s="2" t="str">
        <f t="shared" si="31"/>
        <v>Cement, limestone 6-20% {RoW}| cement production, limestone 6-20% | Cut-off, U</v>
      </c>
      <c r="W102" s="2" t="str">
        <f t="shared" si="32"/>
        <v>Sand 0/2 mm, wet and dry quarry, production mix, at plant, undried RER S -</v>
      </c>
      <c r="X102" s="2" t="str">
        <f t="shared" si="33"/>
        <v>Conveyor belt {GLO}| market for | APOS, U</v>
      </c>
      <c r="Y102" s="2" t="str">
        <f t="shared" si="34"/>
        <v>Industrial machine, heavy, unspecified {RoW}| market for industrial machine, heavy, unspecified | APOS, U</v>
      </c>
      <c r="Z102" s="2" t="str">
        <f t="shared" si="29"/>
        <v>Packing, cement {RoW}| processing | APOS, U</v>
      </c>
      <c r="AA102" s="2" t="str">
        <f t="shared" si="30"/>
        <v>T. Cemento_ Transport, freight, lorry, unspecified {RER}| market for transport, freight, lorry, unspecified | APOS, U</v>
      </c>
      <c r="AB102" s="140" t="str">
        <f t="shared" si="35"/>
        <v>T. Sabbia_ Transport, freight, lorry, unspecified {RER}| market for transport, freight, lorry, unspecified | APOS, U</v>
      </c>
      <c r="AC102" s="135" t="str">
        <f t="shared" si="36"/>
        <v>A4_ Transport, freight, lorry, unspecified {RER}| market for transport, freight, lorry, unspecified | APOS, U</v>
      </c>
      <c r="AD102" s="2" t="str">
        <f t="shared" si="37"/>
        <v>A5 - Tap water {Europe without Switzerland}| market for | APOS, U</v>
      </c>
      <c r="AE102" s="2" t="str">
        <f t="shared" si="38"/>
        <v>Electricity, medium voltage {IT}| market for | APOS, U</v>
      </c>
      <c r="AF102" s="124" t="str">
        <f t="shared" si="39"/>
        <v>A5 - Electricity grid mix, AC, consumption mix, at consumer, 230V IT S</v>
      </c>
      <c r="AG102" s="124" t="str">
        <f t="shared" si="40"/>
        <v>Totale</v>
      </c>
      <c r="AH102">
        <f t="shared" si="41"/>
        <v>0</v>
      </c>
      <c r="AI102">
        <f t="shared" si="42"/>
        <v>0</v>
      </c>
    </row>
    <row r="103" spans="2:35" x14ac:dyDescent="0.35">
      <c r="B103" t="s">
        <v>107</v>
      </c>
      <c r="C103" t="s">
        <v>47</v>
      </c>
      <c r="D103">
        <v>1.5839729</v>
      </c>
      <c r="E103">
        <v>4.2004234000000001E-2</v>
      </c>
      <c r="F103">
        <v>4.0112874000000002E-4</v>
      </c>
      <c r="G103">
        <v>1.5309977000000001E-4</v>
      </c>
      <c r="H103">
        <v>8.2706428999999998E-2</v>
      </c>
      <c r="I103">
        <v>5.6657882E-2</v>
      </c>
      <c r="J103" s="143">
        <v>1.1331576000000001</v>
      </c>
      <c r="K103" s="138">
        <v>0.18885961000000001</v>
      </c>
      <c r="L103">
        <v>1.1313829999999999E-3</v>
      </c>
      <c r="M103">
        <v>0.17464755000000001</v>
      </c>
      <c r="N103">
        <v>0.59026292000000002</v>
      </c>
      <c r="O103" s="128">
        <f t="shared" ref="O103:O108" si="45">SUM(D103:N103)</f>
        <v>3.8539547365100004</v>
      </c>
      <c r="P103" s="129">
        <f>SUM(O103:O105)</f>
        <v>4.0528048916402737</v>
      </c>
      <c r="Q103" s="130" t="s">
        <v>113</v>
      </c>
      <c r="T103" t="str">
        <f t="shared" si="27"/>
        <v>Non renewable, fossil</v>
      </c>
      <c r="U103" t="str">
        <f t="shared" si="28"/>
        <v>MJ</v>
      </c>
      <c r="V103">
        <f t="shared" si="31"/>
        <v>1.5839729</v>
      </c>
      <c r="W103">
        <f t="shared" si="32"/>
        <v>4.2004234000000001E-2</v>
      </c>
      <c r="X103">
        <f t="shared" si="33"/>
        <v>4.0112874000000002E-4</v>
      </c>
      <c r="Y103">
        <f t="shared" si="34"/>
        <v>1.5309977000000001E-4</v>
      </c>
      <c r="Z103">
        <f t="shared" si="29"/>
        <v>8.2706428999999998E-2</v>
      </c>
      <c r="AA103">
        <f t="shared" si="30"/>
        <v>5.6657882E-2</v>
      </c>
      <c r="AB103" s="143">
        <f t="shared" si="35"/>
        <v>1.1331576000000001</v>
      </c>
      <c r="AC103" s="145">
        <v>1.8885961</v>
      </c>
      <c r="AD103">
        <f t="shared" si="37"/>
        <v>1.1313829999999999E-3</v>
      </c>
      <c r="AE103">
        <f t="shared" si="38"/>
        <v>0.17464755000000001</v>
      </c>
      <c r="AF103">
        <f t="shared" si="39"/>
        <v>0.59026292000000002</v>
      </c>
      <c r="AG103" s="128">
        <f t="shared" ref="AG103:AG108" si="46">SUM(V103:AF103)</f>
        <v>5.5536912265099998</v>
      </c>
      <c r="AH103" s="129">
        <f>SUM(AG103:AG105)</f>
        <v>5.7881430152927722</v>
      </c>
      <c r="AI103" s="130" t="s">
        <v>113</v>
      </c>
    </row>
    <row r="104" spans="2:35" x14ac:dyDescent="0.35">
      <c r="B104" t="s">
        <v>108</v>
      </c>
      <c r="C104" t="s">
        <v>47</v>
      </c>
      <c r="D104">
        <v>6.1838178000000001E-2</v>
      </c>
      <c r="E104">
        <v>1.8037277000000001E-2</v>
      </c>
      <c r="F104" s="1">
        <v>3.3708309000000002E-5</v>
      </c>
      <c r="G104" s="1">
        <v>1.6260898E-5</v>
      </c>
      <c r="H104">
        <v>8.8877583999999992E-3</v>
      </c>
      <c r="I104">
        <v>1.1852532999999999E-3</v>
      </c>
      <c r="J104" s="143">
        <v>2.3705065000000001E-2</v>
      </c>
      <c r="K104" s="138">
        <v>3.9508442000000003E-3</v>
      </c>
      <c r="L104">
        <v>5.7709128000000003E-4</v>
      </c>
      <c r="M104">
        <v>2.6862614E-2</v>
      </c>
      <c r="N104">
        <v>5.3627397E-2</v>
      </c>
      <c r="O104" s="128">
        <f t="shared" si="45"/>
        <v>0.19872144738699998</v>
      </c>
      <c r="P104" s="131"/>
      <c r="Q104" s="132"/>
      <c r="T104" t="str">
        <f t="shared" si="27"/>
        <v>Non-renewable, nuclear</v>
      </c>
      <c r="U104" t="str">
        <f t="shared" si="28"/>
        <v>MJ</v>
      </c>
      <c r="V104">
        <f t="shared" si="31"/>
        <v>6.1838178000000001E-2</v>
      </c>
      <c r="W104">
        <f t="shared" si="32"/>
        <v>1.8037277000000001E-2</v>
      </c>
      <c r="X104" s="1">
        <f t="shared" si="33"/>
        <v>3.3708309000000002E-5</v>
      </c>
      <c r="Y104" s="1">
        <f t="shared" si="34"/>
        <v>1.6260898E-5</v>
      </c>
      <c r="Z104">
        <f t="shared" si="29"/>
        <v>8.8877583999999992E-3</v>
      </c>
      <c r="AA104">
        <f t="shared" si="30"/>
        <v>1.1852532999999999E-3</v>
      </c>
      <c r="AB104" s="143">
        <f t="shared" si="35"/>
        <v>2.3705065000000001E-2</v>
      </c>
      <c r="AC104" s="146">
        <v>3.9508441999999998E-2</v>
      </c>
      <c r="AD104">
        <f t="shared" si="37"/>
        <v>5.7709128000000003E-4</v>
      </c>
      <c r="AE104">
        <f t="shared" si="38"/>
        <v>2.6862614E-2</v>
      </c>
      <c r="AF104">
        <f t="shared" si="39"/>
        <v>5.3627397E-2</v>
      </c>
      <c r="AG104" s="128">
        <f t="shared" si="46"/>
        <v>0.23427904518699999</v>
      </c>
      <c r="AH104" s="131"/>
      <c r="AI104" s="132"/>
    </row>
    <row r="105" spans="2:35" x14ac:dyDescent="0.35">
      <c r="B105" t="s">
        <v>109</v>
      </c>
      <c r="C105" t="s">
        <v>47</v>
      </c>
      <c r="D105" s="1">
        <v>2.5978636000000001E-5</v>
      </c>
      <c r="E105">
        <v>0</v>
      </c>
      <c r="F105" s="1">
        <v>1.3002516E-7</v>
      </c>
      <c r="G105" s="1">
        <v>5.7966917000000002E-8</v>
      </c>
      <c r="H105" s="1">
        <v>3.9454437999999997E-5</v>
      </c>
      <c r="I105" s="1">
        <v>1.4678618000000001E-6</v>
      </c>
      <c r="J105" s="144">
        <v>2.9357235E-5</v>
      </c>
      <c r="K105" s="139">
        <v>4.8928725E-6</v>
      </c>
      <c r="L105" s="1">
        <v>8.5514896000000002E-8</v>
      </c>
      <c r="M105" s="1">
        <v>2.7283193000000001E-5</v>
      </c>
      <c r="N105">
        <v>0</v>
      </c>
      <c r="O105" s="128">
        <f t="shared" si="45"/>
        <v>1.2870774327300002E-4</v>
      </c>
      <c r="P105" s="131"/>
      <c r="Q105" s="132"/>
      <c r="T105" t="str">
        <f t="shared" si="27"/>
        <v>Non-renewable, biomass</v>
      </c>
      <c r="U105" t="str">
        <f t="shared" si="28"/>
        <v>MJ</v>
      </c>
      <c r="V105" s="1">
        <f t="shared" si="31"/>
        <v>2.5978636000000001E-5</v>
      </c>
      <c r="W105">
        <f t="shared" si="32"/>
        <v>0</v>
      </c>
      <c r="X105" s="1">
        <f t="shared" si="33"/>
        <v>1.3002516E-7</v>
      </c>
      <c r="Y105" s="1">
        <f t="shared" si="34"/>
        <v>5.7966917000000002E-8</v>
      </c>
      <c r="Z105" s="1">
        <f t="shared" si="29"/>
        <v>3.9454437999999997E-5</v>
      </c>
      <c r="AA105" s="1">
        <f t="shared" si="30"/>
        <v>1.4678618000000001E-6</v>
      </c>
      <c r="AB105" s="144">
        <f t="shared" si="35"/>
        <v>2.9357235E-5</v>
      </c>
      <c r="AC105" s="147">
        <v>4.8928725E-5</v>
      </c>
      <c r="AD105" s="1">
        <f t="shared" si="37"/>
        <v>8.5514896000000002E-8</v>
      </c>
      <c r="AE105" s="1">
        <f t="shared" si="38"/>
        <v>2.7283193000000001E-5</v>
      </c>
      <c r="AF105">
        <f t="shared" si="39"/>
        <v>0</v>
      </c>
      <c r="AG105" s="128">
        <f t="shared" si="46"/>
        <v>1.7274359577300002E-4</v>
      </c>
      <c r="AH105" s="131"/>
      <c r="AI105" s="132"/>
    </row>
    <row r="106" spans="2:35" x14ac:dyDescent="0.35">
      <c r="B106" t="s">
        <v>110</v>
      </c>
      <c r="C106" t="s">
        <v>47</v>
      </c>
      <c r="D106">
        <v>3.0715550000000001E-2</v>
      </c>
      <c r="E106" s="1">
        <v>2.2170926999999999E-7</v>
      </c>
      <c r="F106" s="1">
        <v>9.5481612999999993E-6</v>
      </c>
      <c r="G106" s="1">
        <v>5.1551457000000002E-6</v>
      </c>
      <c r="H106">
        <v>0.21682095000000001</v>
      </c>
      <c r="I106">
        <v>2.8191944000000003E-4</v>
      </c>
      <c r="J106" s="143">
        <v>5.6383887000000001E-3</v>
      </c>
      <c r="K106" s="138">
        <v>9.3973145000000001E-4</v>
      </c>
      <c r="L106" s="1">
        <v>6.1282783999999998E-5</v>
      </c>
      <c r="M106">
        <v>1.0692617999999999E-2</v>
      </c>
      <c r="N106">
        <v>0</v>
      </c>
      <c r="O106" s="128">
        <f t="shared" si="45"/>
        <v>0.26516536539027002</v>
      </c>
      <c r="P106" s="131">
        <f>SUM(O106:O108)</f>
        <v>0.46316447566847008</v>
      </c>
      <c r="Q106" s="132" t="s">
        <v>114</v>
      </c>
      <c r="T106" t="str">
        <f t="shared" si="27"/>
        <v>Renewable, biomass</v>
      </c>
      <c r="U106" t="str">
        <f t="shared" si="28"/>
        <v>MJ</v>
      </c>
      <c r="V106">
        <f t="shared" si="31"/>
        <v>3.0715550000000001E-2</v>
      </c>
      <c r="W106" s="1">
        <f t="shared" si="32"/>
        <v>2.2170926999999999E-7</v>
      </c>
      <c r="X106" s="1">
        <f t="shared" si="33"/>
        <v>9.5481612999999993E-6</v>
      </c>
      <c r="Y106" s="1">
        <f t="shared" si="34"/>
        <v>5.1551457000000002E-6</v>
      </c>
      <c r="Z106">
        <f t="shared" si="29"/>
        <v>0.21682095000000001</v>
      </c>
      <c r="AA106">
        <f t="shared" si="30"/>
        <v>2.8191944000000003E-4</v>
      </c>
      <c r="AB106" s="143">
        <f t="shared" si="35"/>
        <v>5.6383887000000001E-3</v>
      </c>
      <c r="AC106" s="145">
        <v>9.3973145000000001E-3</v>
      </c>
      <c r="AD106" s="1">
        <f t="shared" si="37"/>
        <v>6.1282783999999998E-5</v>
      </c>
      <c r="AE106">
        <f t="shared" si="38"/>
        <v>1.0692617999999999E-2</v>
      </c>
      <c r="AF106">
        <f t="shared" si="39"/>
        <v>0</v>
      </c>
      <c r="AG106" s="128">
        <f t="shared" si="46"/>
        <v>0.27362294844027002</v>
      </c>
      <c r="AH106" s="131">
        <f>SUM(AG106:AG108)</f>
        <v>0.48812384067847003</v>
      </c>
      <c r="AI106" s="132" t="s">
        <v>114</v>
      </c>
    </row>
    <row r="107" spans="2:35" x14ac:dyDescent="0.35">
      <c r="B107" t="s">
        <v>111</v>
      </c>
      <c r="C107" t="s">
        <v>47</v>
      </c>
      <c r="D107">
        <v>9.3997908999999998E-3</v>
      </c>
      <c r="E107" s="1">
        <v>8.8282968000000001E-5</v>
      </c>
      <c r="F107" s="1">
        <v>3.7576910999999999E-6</v>
      </c>
      <c r="G107" s="1">
        <v>1.3537980999999999E-6</v>
      </c>
      <c r="H107">
        <v>9.3608912000000004E-4</v>
      </c>
      <c r="I107">
        <v>1.1830987E-4</v>
      </c>
      <c r="J107" s="143">
        <v>2.3661974000000001E-3</v>
      </c>
      <c r="K107" s="138">
        <v>3.9436624000000002E-4</v>
      </c>
      <c r="L107" s="1">
        <v>5.8585205999999999E-5</v>
      </c>
      <c r="M107">
        <v>1.1904501E-2</v>
      </c>
      <c r="N107">
        <v>2.0063208999999999E-2</v>
      </c>
      <c r="O107" s="128">
        <f t="shared" si="45"/>
        <v>4.53344431932E-2</v>
      </c>
      <c r="P107" s="29"/>
      <c r="Q107" s="8"/>
      <c r="T107" t="str">
        <f t="shared" si="27"/>
        <v>Renewable, wind, solar, geothe</v>
      </c>
      <c r="U107" t="str">
        <f t="shared" si="28"/>
        <v>MJ</v>
      </c>
      <c r="V107">
        <f t="shared" si="31"/>
        <v>9.3997908999999998E-3</v>
      </c>
      <c r="W107" s="1">
        <f t="shared" si="32"/>
        <v>8.8282968000000001E-5</v>
      </c>
      <c r="X107" s="1">
        <f t="shared" si="33"/>
        <v>3.7576910999999999E-6</v>
      </c>
      <c r="Y107" s="1">
        <f t="shared" si="34"/>
        <v>1.3537980999999999E-6</v>
      </c>
      <c r="Z107">
        <f t="shared" si="29"/>
        <v>9.3608912000000004E-4</v>
      </c>
      <c r="AA107">
        <f t="shared" si="30"/>
        <v>1.1830987E-4</v>
      </c>
      <c r="AB107" s="143">
        <f t="shared" si="35"/>
        <v>2.3661974000000001E-3</v>
      </c>
      <c r="AC107" s="146">
        <v>3.9436623000000002E-3</v>
      </c>
      <c r="AD107" s="1">
        <f t="shared" si="37"/>
        <v>5.8585205999999999E-5</v>
      </c>
      <c r="AE107">
        <f t="shared" si="38"/>
        <v>1.1904501E-2</v>
      </c>
      <c r="AF107">
        <f t="shared" si="39"/>
        <v>2.0063208999999999E-2</v>
      </c>
      <c r="AG107" s="128">
        <f t="shared" si="46"/>
        <v>4.8883739253199998E-2</v>
      </c>
      <c r="AH107" s="29"/>
      <c r="AI107" s="8"/>
    </row>
    <row r="108" spans="2:35" x14ac:dyDescent="0.35">
      <c r="B108" t="s">
        <v>112</v>
      </c>
      <c r="C108" t="s">
        <v>47</v>
      </c>
      <c r="D108">
        <v>5.1477820000000001E-2</v>
      </c>
      <c r="E108">
        <v>2.2104232000000001E-3</v>
      </c>
      <c r="F108" s="1">
        <v>2.5653825E-5</v>
      </c>
      <c r="G108" s="1">
        <v>1.0273230000000001E-5</v>
      </c>
      <c r="H108">
        <v>3.0229814999999998E-3</v>
      </c>
      <c r="I108">
        <v>4.3174954E-4</v>
      </c>
      <c r="J108" s="143">
        <v>8.6349908000000006E-3</v>
      </c>
      <c r="K108" s="138">
        <v>1.4391651000000001E-3</v>
      </c>
      <c r="L108">
        <v>1.0975289E-4</v>
      </c>
      <c r="M108">
        <v>2.3599014000000001E-2</v>
      </c>
      <c r="N108">
        <v>6.1702843E-2</v>
      </c>
      <c r="O108" s="133">
        <f t="shared" si="45"/>
        <v>0.15266466708500001</v>
      </c>
      <c r="P108" s="12"/>
      <c r="Q108" s="9"/>
      <c r="T108" t="str">
        <f t="shared" si="27"/>
        <v>Renewable, water</v>
      </c>
      <c r="U108" t="str">
        <f t="shared" si="28"/>
        <v>MJ</v>
      </c>
      <c r="V108">
        <f t="shared" si="31"/>
        <v>5.1477820000000001E-2</v>
      </c>
      <c r="W108">
        <f t="shared" si="32"/>
        <v>2.2104232000000001E-3</v>
      </c>
      <c r="X108" s="1">
        <f t="shared" si="33"/>
        <v>2.5653825E-5</v>
      </c>
      <c r="Y108" s="1">
        <f t="shared" si="34"/>
        <v>1.0273230000000001E-5</v>
      </c>
      <c r="Z108">
        <f t="shared" si="29"/>
        <v>3.0229814999999998E-3</v>
      </c>
      <c r="AA108">
        <f t="shared" si="30"/>
        <v>4.3174954E-4</v>
      </c>
      <c r="AB108" s="143">
        <f t="shared" si="35"/>
        <v>8.6349908000000006E-3</v>
      </c>
      <c r="AC108" s="148">
        <v>1.4391651E-2</v>
      </c>
      <c r="AD108">
        <f t="shared" si="37"/>
        <v>1.0975289E-4</v>
      </c>
      <c r="AE108">
        <f t="shared" si="38"/>
        <v>2.3599014000000001E-2</v>
      </c>
      <c r="AF108">
        <f t="shared" si="39"/>
        <v>6.1702843E-2</v>
      </c>
      <c r="AG108" s="133">
        <f t="shared" si="46"/>
        <v>0.16561715298500002</v>
      </c>
      <c r="AH108" s="12"/>
      <c r="AI108" s="9"/>
    </row>
    <row r="113" spans="2:35" x14ac:dyDescent="0.35">
      <c r="B113" t="s">
        <v>2</v>
      </c>
      <c r="C113" t="s">
        <v>62</v>
      </c>
      <c r="T113" t="str">
        <f t="shared" si="27"/>
        <v xml:space="preserve">Calculation: </v>
      </c>
      <c r="U113" t="str">
        <f t="shared" si="28"/>
        <v>Analizza</v>
      </c>
    </row>
    <row r="114" spans="2:35" x14ac:dyDescent="0.35">
      <c r="B114" t="s">
        <v>3</v>
      </c>
      <c r="C114" t="s">
        <v>4</v>
      </c>
      <c r="H114" s="120"/>
      <c r="I114" s="121" t="s">
        <v>75</v>
      </c>
      <c r="T114" t="str">
        <f t="shared" si="27"/>
        <v xml:space="preserve">Results: </v>
      </c>
      <c r="U114" t="str">
        <f t="shared" si="28"/>
        <v>Valutazione dell'impatto</v>
      </c>
      <c r="Z114" s="120">
        <f t="shared" si="29"/>
        <v>0</v>
      </c>
      <c r="AA114" s="121" t="str">
        <f t="shared" si="30"/>
        <v>Scenario SB-1A</v>
      </c>
    </row>
    <row r="115" spans="2:35" x14ac:dyDescent="0.35">
      <c r="B115" t="s">
        <v>63</v>
      </c>
      <c r="C115" t="s">
        <v>77</v>
      </c>
      <c r="H115" s="16" t="s">
        <v>76</v>
      </c>
      <c r="I115" s="122" t="s">
        <v>0</v>
      </c>
      <c r="T115" t="str">
        <f t="shared" si="27"/>
        <v xml:space="preserve">Product: </v>
      </c>
      <c r="U115" t="str">
        <f t="shared" si="28"/>
        <v xml:space="preserve">1 l 0. RIF - Mortar {Europe without Switzerland}| production | APOS, U - A1-A5 (del progetto </v>
      </c>
      <c r="Z115" s="16" t="str">
        <f t="shared" si="29"/>
        <v>Trasporto</v>
      </c>
      <c r="AA115" s="122" t="str">
        <f t="shared" si="30"/>
        <v>RIF</v>
      </c>
    </row>
    <row r="116" spans="2:35" x14ac:dyDescent="0.35">
      <c r="B116" t="s">
        <v>5</v>
      </c>
      <c r="C116" t="s">
        <v>106</v>
      </c>
      <c r="H116" s="16" t="s">
        <v>89</v>
      </c>
      <c r="I116" s="21">
        <v>60</v>
      </c>
      <c r="T116" t="str">
        <f t="shared" si="27"/>
        <v xml:space="preserve">Metodo: </v>
      </c>
      <c r="U116" t="str">
        <f t="shared" si="28"/>
        <v>Cumulative Energy Demand V1.11 / Cumulative energy demand</v>
      </c>
      <c r="Z116" s="16" t="str">
        <f t="shared" si="29"/>
        <v>Cemento</v>
      </c>
      <c r="AA116" s="21">
        <f t="shared" si="30"/>
        <v>60</v>
      </c>
    </row>
    <row r="117" spans="2:35" x14ac:dyDescent="0.35">
      <c r="B117" t="s">
        <v>7</v>
      </c>
      <c r="C117" t="s">
        <v>8</v>
      </c>
      <c r="H117" s="16" t="s">
        <v>90</v>
      </c>
      <c r="I117" s="49">
        <v>500</v>
      </c>
      <c r="T117" t="str">
        <f t="shared" si="27"/>
        <v xml:space="preserve">Indicatore: </v>
      </c>
      <c r="U117" t="str">
        <f t="shared" si="28"/>
        <v>Caratterizzazione</v>
      </c>
      <c r="Z117" s="16" t="str">
        <f t="shared" si="29"/>
        <v>Sabbia</v>
      </c>
      <c r="AA117" s="49">
        <f t="shared" si="30"/>
        <v>500</v>
      </c>
    </row>
    <row r="118" spans="2:35" x14ac:dyDescent="0.35">
      <c r="B118" t="s">
        <v>9</v>
      </c>
      <c r="C118" t="s">
        <v>10</v>
      </c>
      <c r="H118" s="16"/>
      <c r="I118" s="22" t="s">
        <v>74</v>
      </c>
      <c r="T118" t="str">
        <f t="shared" si="27"/>
        <v xml:space="preserve">Skip categories: </v>
      </c>
      <c r="U118" t="str">
        <f t="shared" si="28"/>
        <v>Mai</v>
      </c>
      <c r="Z118" s="16">
        <f t="shared" si="29"/>
        <v>0</v>
      </c>
      <c r="AA118" s="22" t="str">
        <f t="shared" si="30"/>
        <v>-</v>
      </c>
    </row>
    <row r="119" spans="2:35" x14ac:dyDescent="0.35">
      <c r="B119" t="s">
        <v>11</v>
      </c>
      <c r="C119" t="s">
        <v>12</v>
      </c>
      <c r="H119" s="16"/>
      <c r="I119" s="23" t="s">
        <v>74</v>
      </c>
      <c r="T119" t="str">
        <f t="shared" si="27"/>
        <v xml:space="preserve">Esclude processi di infrastrutture: </v>
      </c>
      <c r="U119" t="str">
        <f t="shared" si="28"/>
        <v>No</v>
      </c>
      <c r="Z119" s="16">
        <f t="shared" si="29"/>
        <v>0</v>
      </c>
      <c r="AA119" s="23" t="str">
        <f t="shared" si="30"/>
        <v>-</v>
      </c>
    </row>
    <row r="120" spans="2:35" x14ac:dyDescent="0.35">
      <c r="B120" t="s">
        <v>13</v>
      </c>
      <c r="C120" t="s">
        <v>12</v>
      </c>
      <c r="H120" s="16" t="s">
        <v>91</v>
      </c>
      <c r="I120" s="36">
        <v>50</v>
      </c>
      <c r="T120" t="str">
        <f t="shared" si="27"/>
        <v xml:space="preserve">Esclude le emissioni di lungo termine: </v>
      </c>
      <c r="U120" t="str">
        <f t="shared" si="28"/>
        <v>No</v>
      </c>
      <c r="Z120" s="16" t="str">
        <f t="shared" si="29"/>
        <v>Fabbrica-cantiere</v>
      </c>
      <c r="AA120" s="36">
        <v>500</v>
      </c>
    </row>
    <row r="121" spans="2:35" x14ac:dyDescent="0.35">
      <c r="B121" t="s">
        <v>14</v>
      </c>
      <c r="C121" t="s">
        <v>15</v>
      </c>
      <c r="H121" s="120"/>
      <c r="I121" s="24" t="s">
        <v>74</v>
      </c>
      <c r="T121" t="str">
        <f t="shared" si="27"/>
        <v xml:space="preserve">Sorted on item: </v>
      </c>
      <c r="U121" t="str">
        <f t="shared" si="28"/>
        <v>Categoria d'impatto</v>
      </c>
      <c r="Z121" s="120">
        <f t="shared" si="29"/>
        <v>0</v>
      </c>
      <c r="AA121" s="24" t="str">
        <f t="shared" si="30"/>
        <v>-</v>
      </c>
    </row>
    <row r="122" spans="2:35" x14ac:dyDescent="0.35">
      <c r="B122" t="s">
        <v>16</v>
      </c>
      <c r="C122" t="s">
        <v>17</v>
      </c>
      <c r="T122" t="str">
        <f t="shared" si="27"/>
        <v xml:space="preserve">Sort order: </v>
      </c>
      <c r="U122" t="str">
        <f t="shared" si="28"/>
        <v>Ascendente</v>
      </c>
    </row>
    <row r="124" spans="2:35" ht="157.5" customHeight="1" x14ac:dyDescent="0.35">
      <c r="B124" s="2" t="s">
        <v>15</v>
      </c>
      <c r="C124" s="2" t="s">
        <v>18</v>
      </c>
      <c r="D124" s="2" t="s">
        <v>65</v>
      </c>
      <c r="E124" s="2" t="s">
        <v>79</v>
      </c>
      <c r="F124" s="2" t="s">
        <v>67</v>
      </c>
      <c r="G124" s="2" t="s">
        <v>68</v>
      </c>
      <c r="H124" s="2" t="s">
        <v>69</v>
      </c>
      <c r="I124" s="2" t="s">
        <v>80</v>
      </c>
      <c r="J124" s="140" t="s">
        <v>87</v>
      </c>
      <c r="K124" s="135" t="s">
        <v>81</v>
      </c>
      <c r="L124" s="2" t="s">
        <v>82</v>
      </c>
      <c r="M124" s="2" t="s">
        <v>70</v>
      </c>
      <c r="N124" s="124" t="s">
        <v>83</v>
      </c>
      <c r="O124" s="124" t="s">
        <v>64</v>
      </c>
      <c r="T124" s="2" t="str">
        <f t="shared" si="27"/>
        <v>Categoria d'impatto</v>
      </c>
      <c r="U124" s="2" t="str">
        <f t="shared" si="28"/>
        <v>Unità</v>
      </c>
      <c r="V124" s="2" t="str">
        <f t="shared" si="31"/>
        <v>Cement, limestone 6-20% {RoW}| cement production, limestone 6-20% | Cut-off, U</v>
      </c>
      <c r="W124" s="2" t="str">
        <f t="shared" si="32"/>
        <v>Sand 0/2 mm, wet and dry quarry, production mix, at plant, undried RER S -</v>
      </c>
      <c r="X124" s="2" t="str">
        <f t="shared" si="33"/>
        <v>Conveyor belt {GLO}| market for | APOS, U</v>
      </c>
      <c r="Y124" s="2" t="str">
        <f t="shared" si="34"/>
        <v>Industrial machine, heavy, unspecified {RoW}| market for industrial machine, heavy, unspecified | APOS, U</v>
      </c>
      <c r="Z124" s="2" t="str">
        <f t="shared" si="29"/>
        <v>Packing, cement {RoW}| processing | APOS, U</v>
      </c>
      <c r="AA124" s="2" t="str">
        <f t="shared" si="30"/>
        <v>T. Cemento_ Transport, freight, lorry, unspecified {RER}| market for transport, freight, lorry, unspecified | APOS, U</v>
      </c>
      <c r="AB124" s="140" t="str">
        <f t="shared" si="35"/>
        <v>T. Sabbia_ Transport, freight, lorry, unspecified {RER}| market for transport, freight, lorry, unspecified | APOS, U</v>
      </c>
      <c r="AC124" s="135" t="str">
        <f t="shared" si="36"/>
        <v>A4_ Transport, freight, lorry, unspecified {RER}| market for transport, freight, lorry, unspecified | APOS, U</v>
      </c>
      <c r="AD124" s="2" t="str">
        <f t="shared" si="37"/>
        <v>A5 - Tap water {Europe without Switzerland}| market for | APOS, U</v>
      </c>
      <c r="AE124" s="2" t="str">
        <f t="shared" si="38"/>
        <v>Electricity, medium voltage {IT}| market for | APOS, U</v>
      </c>
      <c r="AF124" s="124" t="str">
        <f t="shared" si="39"/>
        <v>A5 - Electricity grid mix, AC, consumption mix, at consumer, 230V IT S</v>
      </c>
      <c r="AG124" s="124" t="str">
        <f t="shared" si="40"/>
        <v>Totale</v>
      </c>
      <c r="AH124">
        <f t="shared" si="41"/>
        <v>0</v>
      </c>
      <c r="AI124">
        <f t="shared" si="42"/>
        <v>0</v>
      </c>
    </row>
    <row r="125" spans="2:35" x14ac:dyDescent="0.35">
      <c r="B125" t="s">
        <v>107</v>
      </c>
      <c r="C125" t="s">
        <v>47</v>
      </c>
      <c r="D125">
        <v>1.5839729</v>
      </c>
      <c r="E125">
        <v>4.2004234000000001E-2</v>
      </c>
      <c r="F125">
        <v>4.0112874000000002E-4</v>
      </c>
      <c r="G125">
        <v>1.5309977000000001E-4</v>
      </c>
      <c r="H125">
        <v>8.2706428999999998E-2</v>
      </c>
      <c r="I125">
        <v>5.6657882E-2</v>
      </c>
      <c r="J125" s="143">
        <v>1.416447</v>
      </c>
      <c r="K125" s="138">
        <v>0.18885961000000001</v>
      </c>
      <c r="L125">
        <v>1.1313829999999999E-3</v>
      </c>
      <c r="M125">
        <v>0.17464755000000001</v>
      </c>
      <c r="N125">
        <v>0.59026292000000002</v>
      </c>
      <c r="O125" s="128">
        <f t="shared" ref="O125:O130" si="47">SUM(D125:N125)</f>
        <v>4.1372441365100006</v>
      </c>
      <c r="P125" s="129">
        <f>SUM(O125:O127)</f>
        <v>4.3420278969492729</v>
      </c>
      <c r="Q125" s="130" t="s">
        <v>113</v>
      </c>
      <c r="T125" t="str">
        <f t="shared" si="27"/>
        <v>Non renewable, fossil</v>
      </c>
      <c r="U125" t="str">
        <f t="shared" si="28"/>
        <v>MJ</v>
      </c>
      <c r="V125">
        <f t="shared" si="31"/>
        <v>1.5839729</v>
      </c>
      <c r="W125">
        <f t="shared" si="32"/>
        <v>4.2004234000000001E-2</v>
      </c>
      <c r="X125">
        <f t="shared" si="33"/>
        <v>4.0112874000000002E-4</v>
      </c>
      <c r="Y125">
        <f t="shared" si="34"/>
        <v>1.5309977000000001E-4</v>
      </c>
      <c r="Z125">
        <f t="shared" si="29"/>
        <v>8.2706428999999998E-2</v>
      </c>
      <c r="AA125">
        <f t="shared" si="30"/>
        <v>5.6657882E-2</v>
      </c>
      <c r="AB125" s="143">
        <f t="shared" si="35"/>
        <v>1.416447</v>
      </c>
      <c r="AC125" s="145">
        <v>1.8885961</v>
      </c>
      <c r="AD125">
        <f t="shared" si="37"/>
        <v>1.1313829999999999E-3</v>
      </c>
      <c r="AE125">
        <f t="shared" si="38"/>
        <v>0.17464755000000001</v>
      </c>
      <c r="AF125">
        <f t="shared" si="39"/>
        <v>0.59026292000000002</v>
      </c>
      <c r="AG125" s="128">
        <f t="shared" ref="AG125:AG130" si="48">SUM(V125:AF125)</f>
        <v>5.8369806265099999</v>
      </c>
      <c r="AH125" s="129">
        <f>SUM(AG125:AG127)</f>
        <v>6.0773660206017732</v>
      </c>
      <c r="AI125" s="130" t="s">
        <v>113</v>
      </c>
    </row>
    <row r="126" spans="2:35" x14ac:dyDescent="0.35">
      <c r="B126" t="s">
        <v>108</v>
      </c>
      <c r="C126" t="s">
        <v>47</v>
      </c>
      <c r="D126">
        <v>6.1838178000000001E-2</v>
      </c>
      <c r="E126">
        <v>1.8037277000000001E-2</v>
      </c>
      <c r="F126" s="1">
        <v>3.3708309000000002E-5</v>
      </c>
      <c r="G126" s="1">
        <v>1.6260898E-5</v>
      </c>
      <c r="H126">
        <v>8.8877583999999992E-3</v>
      </c>
      <c r="I126">
        <v>1.1852532999999999E-3</v>
      </c>
      <c r="J126" s="143">
        <v>2.9631331E-2</v>
      </c>
      <c r="K126" s="138">
        <v>3.9508442000000003E-3</v>
      </c>
      <c r="L126">
        <v>5.7709128000000003E-4</v>
      </c>
      <c r="M126">
        <v>2.6862614E-2</v>
      </c>
      <c r="N126">
        <v>5.3627397E-2</v>
      </c>
      <c r="O126" s="128">
        <f t="shared" si="47"/>
        <v>0.20464771338699997</v>
      </c>
      <c r="P126" s="131"/>
      <c r="Q126" s="132"/>
      <c r="T126" t="str">
        <f t="shared" si="27"/>
        <v>Non-renewable, nuclear</v>
      </c>
      <c r="U126" t="str">
        <f t="shared" si="28"/>
        <v>MJ</v>
      </c>
      <c r="V126">
        <f t="shared" si="31"/>
        <v>6.1838178000000001E-2</v>
      </c>
      <c r="W126">
        <f t="shared" si="32"/>
        <v>1.8037277000000001E-2</v>
      </c>
      <c r="X126" s="1">
        <f t="shared" si="33"/>
        <v>3.3708309000000002E-5</v>
      </c>
      <c r="Y126" s="1">
        <f t="shared" si="34"/>
        <v>1.6260898E-5</v>
      </c>
      <c r="Z126">
        <f t="shared" si="29"/>
        <v>8.8877583999999992E-3</v>
      </c>
      <c r="AA126">
        <f t="shared" si="30"/>
        <v>1.1852532999999999E-3</v>
      </c>
      <c r="AB126" s="143">
        <f t="shared" si="35"/>
        <v>2.9631331E-2</v>
      </c>
      <c r="AC126" s="146">
        <v>3.9508441999999998E-2</v>
      </c>
      <c r="AD126">
        <f t="shared" si="37"/>
        <v>5.7709128000000003E-4</v>
      </c>
      <c r="AE126">
        <f t="shared" si="38"/>
        <v>2.6862614E-2</v>
      </c>
      <c r="AF126">
        <f t="shared" si="39"/>
        <v>5.3627397E-2</v>
      </c>
      <c r="AG126" s="128">
        <f t="shared" si="48"/>
        <v>0.24020531118699998</v>
      </c>
      <c r="AH126" s="131"/>
      <c r="AI126" s="132"/>
    </row>
    <row r="127" spans="2:35" x14ac:dyDescent="0.35">
      <c r="B127" t="s">
        <v>109</v>
      </c>
      <c r="C127" t="s">
        <v>47</v>
      </c>
      <c r="D127" s="1">
        <v>2.5978636000000001E-5</v>
      </c>
      <c r="E127">
        <v>0</v>
      </c>
      <c r="F127" s="1">
        <v>1.3002516E-7</v>
      </c>
      <c r="G127" s="1">
        <v>5.7966917000000002E-8</v>
      </c>
      <c r="H127" s="1">
        <v>3.9454437999999997E-5</v>
      </c>
      <c r="I127" s="1">
        <v>1.4678618000000001E-6</v>
      </c>
      <c r="J127" s="144">
        <v>3.6696543999999997E-5</v>
      </c>
      <c r="K127" s="139">
        <v>4.8928725E-6</v>
      </c>
      <c r="L127" s="1">
        <v>8.5514896000000002E-8</v>
      </c>
      <c r="M127" s="1">
        <v>2.7283193000000001E-5</v>
      </c>
      <c r="N127">
        <v>0</v>
      </c>
      <c r="O127" s="128">
        <f t="shared" si="47"/>
        <v>1.3604705227300001E-4</v>
      </c>
      <c r="P127" s="131"/>
      <c r="Q127" s="132"/>
      <c r="T127" t="str">
        <f t="shared" si="27"/>
        <v>Non-renewable, biomass</v>
      </c>
      <c r="U127" t="str">
        <f t="shared" si="28"/>
        <v>MJ</v>
      </c>
      <c r="V127" s="1">
        <f t="shared" si="31"/>
        <v>2.5978636000000001E-5</v>
      </c>
      <c r="W127">
        <f t="shared" si="32"/>
        <v>0</v>
      </c>
      <c r="X127" s="1">
        <f t="shared" si="33"/>
        <v>1.3002516E-7</v>
      </c>
      <c r="Y127" s="1">
        <f t="shared" si="34"/>
        <v>5.7966917000000002E-8</v>
      </c>
      <c r="Z127" s="1">
        <f t="shared" si="29"/>
        <v>3.9454437999999997E-5</v>
      </c>
      <c r="AA127" s="1">
        <f t="shared" si="30"/>
        <v>1.4678618000000001E-6</v>
      </c>
      <c r="AB127" s="144">
        <f t="shared" si="35"/>
        <v>3.6696543999999997E-5</v>
      </c>
      <c r="AC127" s="147">
        <v>4.8928725E-5</v>
      </c>
      <c r="AD127" s="1">
        <f t="shared" si="37"/>
        <v>8.5514896000000002E-8</v>
      </c>
      <c r="AE127" s="1">
        <f t="shared" si="38"/>
        <v>2.7283193000000001E-5</v>
      </c>
      <c r="AF127">
        <f t="shared" si="39"/>
        <v>0</v>
      </c>
      <c r="AG127" s="128">
        <f t="shared" si="48"/>
        <v>1.8008290477300001E-4</v>
      </c>
      <c r="AH127" s="131"/>
      <c r="AI127" s="132"/>
    </row>
    <row r="128" spans="2:35" x14ac:dyDescent="0.35">
      <c r="B128" t="s">
        <v>110</v>
      </c>
      <c r="C128" t="s">
        <v>47</v>
      </c>
      <c r="D128">
        <v>3.0715550000000001E-2</v>
      </c>
      <c r="E128" s="1">
        <v>2.2170926999999999E-7</v>
      </c>
      <c r="F128" s="1">
        <v>9.5481612999999993E-6</v>
      </c>
      <c r="G128" s="1">
        <v>5.1551457000000002E-6</v>
      </c>
      <c r="H128">
        <v>0.21682095000000001</v>
      </c>
      <c r="I128">
        <v>2.8191944000000003E-4</v>
      </c>
      <c r="J128" s="143">
        <v>7.0479859000000004E-3</v>
      </c>
      <c r="K128" s="138">
        <v>9.3973145000000001E-4</v>
      </c>
      <c r="L128" s="1">
        <v>6.1282783999999998E-5</v>
      </c>
      <c r="M128">
        <v>1.0692617999999999E-2</v>
      </c>
      <c r="N128">
        <v>0</v>
      </c>
      <c r="O128" s="128">
        <f t="shared" si="47"/>
        <v>0.26657496259027003</v>
      </c>
      <c r="P128" s="131">
        <f>SUM(O128:O130)</f>
        <v>0.46732436946847</v>
      </c>
      <c r="Q128" s="132" t="s">
        <v>114</v>
      </c>
      <c r="T128" t="str">
        <f t="shared" si="27"/>
        <v>Renewable, biomass</v>
      </c>
      <c r="U128" t="str">
        <f t="shared" si="28"/>
        <v>MJ</v>
      </c>
      <c r="V128">
        <f t="shared" si="31"/>
        <v>3.0715550000000001E-2</v>
      </c>
      <c r="W128" s="1">
        <f t="shared" si="32"/>
        <v>2.2170926999999999E-7</v>
      </c>
      <c r="X128" s="1">
        <f t="shared" si="33"/>
        <v>9.5481612999999993E-6</v>
      </c>
      <c r="Y128" s="1">
        <f t="shared" si="34"/>
        <v>5.1551457000000002E-6</v>
      </c>
      <c r="Z128">
        <f t="shared" si="29"/>
        <v>0.21682095000000001</v>
      </c>
      <c r="AA128">
        <f t="shared" si="30"/>
        <v>2.8191944000000003E-4</v>
      </c>
      <c r="AB128" s="143">
        <f t="shared" si="35"/>
        <v>7.0479859000000004E-3</v>
      </c>
      <c r="AC128" s="145">
        <v>9.3973145000000001E-3</v>
      </c>
      <c r="AD128" s="1">
        <f t="shared" si="37"/>
        <v>6.1282783999999998E-5</v>
      </c>
      <c r="AE128">
        <f t="shared" si="38"/>
        <v>1.0692617999999999E-2</v>
      </c>
      <c r="AF128">
        <f t="shared" si="39"/>
        <v>0</v>
      </c>
      <c r="AG128" s="128">
        <f t="shared" si="48"/>
        <v>0.27503254564027002</v>
      </c>
      <c r="AH128" s="131">
        <f>SUM(AG128:AG130)</f>
        <v>0.49228373447847001</v>
      </c>
      <c r="AI128" s="132" t="s">
        <v>114</v>
      </c>
    </row>
    <row r="129" spans="2:35" x14ac:dyDescent="0.35">
      <c r="B129" t="s">
        <v>111</v>
      </c>
      <c r="C129" t="s">
        <v>47</v>
      </c>
      <c r="D129">
        <v>9.3997908999999998E-3</v>
      </c>
      <c r="E129" s="1">
        <v>8.8282968000000001E-5</v>
      </c>
      <c r="F129" s="1">
        <v>3.7576910999999999E-6</v>
      </c>
      <c r="G129" s="1">
        <v>1.3537980999999999E-6</v>
      </c>
      <c r="H129">
        <v>9.3608912000000004E-4</v>
      </c>
      <c r="I129">
        <v>1.1830987E-4</v>
      </c>
      <c r="J129" s="143">
        <v>2.9577468000000001E-3</v>
      </c>
      <c r="K129" s="138">
        <v>3.9436624000000002E-4</v>
      </c>
      <c r="L129" s="1">
        <v>5.8585205999999999E-5</v>
      </c>
      <c r="M129">
        <v>1.1904501E-2</v>
      </c>
      <c r="N129">
        <v>2.0063208999999999E-2</v>
      </c>
      <c r="O129" s="128">
        <f t="shared" si="47"/>
        <v>4.5925992593200002E-2</v>
      </c>
      <c r="P129" s="29"/>
      <c r="Q129" s="8"/>
      <c r="T129" t="str">
        <f t="shared" si="27"/>
        <v>Renewable, wind, solar, geothe</v>
      </c>
      <c r="U129" t="str">
        <f t="shared" si="28"/>
        <v>MJ</v>
      </c>
      <c r="V129">
        <f t="shared" si="31"/>
        <v>9.3997908999999998E-3</v>
      </c>
      <c r="W129" s="1">
        <f t="shared" si="32"/>
        <v>8.8282968000000001E-5</v>
      </c>
      <c r="X129" s="1">
        <f t="shared" si="33"/>
        <v>3.7576910999999999E-6</v>
      </c>
      <c r="Y129" s="1">
        <f t="shared" si="34"/>
        <v>1.3537980999999999E-6</v>
      </c>
      <c r="Z129">
        <f t="shared" si="29"/>
        <v>9.3608912000000004E-4</v>
      </c>
      <c r="AA129">
        <f t="shared" si="30"/>
        <v>1.1830987E-4</v>
      </c>
      <c r="AB129" s="143">
        <f t="shared" si="35"/>
        <v>2.9577468000000001E-3</v>
      </c>
      <c r="AC129" s="146">
        <v>3.9436623000000002E-3</v>
      </c>
      <c r="AD129" s="1">
        <f t="shared" si="37"/>
        <v>5.8585205999999999E-5</v>
      </c>
      <c r="AE129">
        <f t="shared" si="38"/>
        <v>1.1904501E-2</v>
      </c>
      <c r="AF129">
        <f t="shared" si="39"/>
        <v>2.0063208999999999E-2</v>
      </c>
      <c r="AG129" s="128">
        <f t="shared" si="48"/>
        <v>4.94752886532E-2</v>
      </c>
      <c r="AH129" s="29"/>
      <c r="AI129" s="8"/>
    </row>
    <row r="130" spans="2:35" x14ac:dyDescent="0.35">
      <c r="B130" t="s">
        <v>112</v>
      </c>
      <c r="C130" t="s">
        <v>47</v>
      </c>
      <c r="D130">
        <v>5.1477820000000001E-2</v>
      </c>
      <c r="E130">
        <v>2.2104232000000001E-3</v>
      </c>
      <c r="F130" s="1">
        <v>2.5653825E-5</v>
      </c>
      <c r="G130" s="1">
        <v>1.0273230000000001E-5</v>
      </c>
      <c r="H130">
        <v>3.0229814999999998E-3</v>
      </c>
      <c r="I130">
        <v>4.3174954E-4</v>
      </c>
      <c r="J130" s="143">
        <v>1.0793738000000001E-2</v>
      </c>
      <c r="K130" s="138">
        <v>1.4391651000000001E-3</v>
      </c>
      <c r="L130">
        <v>1.0975289E-4</v>
      </c>
      <c r="M130">
        <v>2.3599014000000001E-2</v>
      </c>
      <c r="N130">
        <v>6.1702843E-2</v>
      </c>
      <c r="O130" s="133">
        <f t="shared" si="47"/>
        <v>0.15482341428499999</v>
      </c>
      <c r="P130" s="12"/>
      <c r="Q130" s="9"/>
      <c r="T130" t="str">
        <f t="shared" si="27"/>
        <v>Renewable, water</v>
      </c>
      <c r="U130" t="str">
        <f t="shared" si="28"/>
        <v>MJ</v>
      </c>
      <c r="V130">
        <f t="shared" si="31"/>
        <v>5.1477820000000001E-2</v>
      </c>
      <c r="W130">
        <f t="shared" si="32"/>
        <v>2.2104232000000001E-3</v>
      </c>
      <c r="X130" s="1">
        <f t="shared" si="33"/>
        <v>2.5653825E-5</v>
      </c>
      <c r="Y130" s="1">
        <f t="shared" si="34"/>
        <v>1.0273230000000001E-5</v>
      </c>
      <c r="Z130">
        <f t="shared" si="29"/>
        <v>3.0229814999999998E-3</v>
      </c>
      <c r="AA130">
        <f t="shared" si="30"/>
        <v>4.3174954E-4</v>
      </c>
      <c r="AB130" s="143">
        <f t="shared" si="35"/>
        <v>1.0793738000000001E-2</v>
      </c>
      <c r="AC130" s="148">
        <v>1.4391651E-2</v>
      </c>
      <c r="AD130">
        <f t="shared" si="37"/>
        <v>1.0975289E-4</v>
      </c>
      <c r="AE130">
        <f t="shared" si="38"/>
        <v>2.3599014000000001E-2</v>
      </c>
      <c r="AF130">
        <f t="shared" si="39"/>
        <v>6.1702843E-2</v>
      </c>
      <c r="AG130" s="133">
        <f t="shared" si="48"/>
        <v>0.16777590018499999</v>
      </c>
      <c r="AH130" s="12"/>
      <c r="AI130" s="9"/>
    </row>
    <row r="148" spans="6:32" s="2" customFormat="1" x14ac:dyDescent="0.35"/>
    <row r="149" spans="6:32" ht="45" customHeight="1" x14ac:dyDescent="0.35">
      <c r="AD149" s="2"/>
    </row>
    <row r="150" spans="6:32" x14ac:dyDescent="0.35">
      <c r="H150" s="1"/>
      <c r="I150" s="1"/>
    </row>
    <row r="151" spans="6:32" x14ac:dyDescent="0.35">
      <c r="F151" s="1"/>
      <c r="H151" s="1"/>
      <c r="I151" s="1"/>
      <c r="J151" s="1"/>
      <c r="K151" s="1"/>
      <c r="L151" s="1"/>
      <c r="M151" s="1"/>
      <c r="N151" s="1"/>
      <c r="Z151" s="1"/>
      <c r="AA151" s="1"/>
    </row>
    <row r="152" spans="6:32" x14ac:dyDescent="0.35">
      <c r="G152" s="1"/>
      <c r="H152" s="1"/>
      <c r="I152" s="1"/>
      <c r="M152" s="1"/>
      <c r="X152" s="1"/>
      <c r="Z152" s="1"/>
      <c r="AA152" s="1"/>
      <c r="AB152" s="1"/>
      <c r="AC152" s="1"/>
      <c r="AD152" s="1"/>
      <c r="AE152" s="1"/>
      <c r="AF152" s="1"/>
    </row>
    <row r="153" spans="6:32" x14ac:dyDescent="0.35">
      <c r="G153" s="1"/>
      <c r="H153" s="1"/>
      <c r="I153" s="1"/>
      <c r="M153" s="1"/>
      <c r="Y153" s="1"/>
      <c r="Z153" s="1"/>
      <c r="AA153" s="1"/>
      <c r="AE153" s="1"/>
    </row>
    <row r="154" spans="6:32" x14ac:dyDescent="0.35">
      <c r="H154" s="1"/>
      <c r="I154" s="1"/>
      <c r="Y154" s="1"/>
      <c r="Z154" s="1"/>
      <c r="AA154" s="1"/>
      <c r="AE154" s="1"/>
    </row>
    <row r="155" spans="6:32" x14ac:dyDescent="0.35">
      <c r="Z155" s="1"/>
      <c r="AA155" s="1"/>
    </row>
    <row r="158" spans="6:32" x14ac:dyDescent="0.35">
      <c r="L158" t="s">
        <v>116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F5AC3-33E4-4E59-BE59-9A6F414B84B2}">
  <sheetPr>
    <tabColor rgb="FF66FF66"/>
  </sheetPr>
  <dimension ref="A3:DE355"/>
  <sheetViews>
    <sheetView topLeftCell="A295" zoomScale="30" zoomScaleNormal="30" workbookViewId="0">
      <selection activeCell="L8" sqref="L8"/>
    </sheetView>
  </sheetViews>
  <sheetFormatPr defaultRowHeight="14.5" x14ac:dyDescent="0.35"/>
  <cols>
    <col min="2" max="2" width="43.36328125" customWidth="1"/>
    <col min="3" max="3" width="12.90625" customWidth="1"/>
    <col min="4" max="19" width="20.6328125" style="10" customWidth="1"/>
    <col min="20" max="20" width="14.08984375" bestFit="1" customWidth="1"/>
    <col min="21" max="21" width="40" customWidth="1"/>
    <col min="22" max="22" width="12.6328125" customWidth="1"/>
    <col min="23" max="34" width="20.6328125" customWidth="1"/>
    <col min="35" max="35" width="15.90625" bestFit="1" customWidth="1"/>
    <col min="36" max="36" width="13.54296875" customWidth="1"/>
  </cols>
  <sheetData>
    <row r="3" spans="2:40" x14ac:dyDescent="0.35"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</row>
    <row r="4" spans="2:40" x14ac:dyDescent="0.35">
      <c r="B4" t="s">
        <v>2</v>
      </c>
      <c r="C4" t="s">
        <v>62</v>
      </c>
      <c r="U4" s="59" t="s">
        <v>2</v>
      </c>
      <c r="V4" s="59" t="s">
        <v>62</v>
      </c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9"/>
      <c r="AJ4" s="59"/>
      <c r="AK4" s="59"/>
    </row>
    <row r="5" spans="2:40" x14ac:dyDescent="0.35">
      <c r="B5" t="s">
        <v>3</v>
      </c>
      <c r="C5" t="s">
        <v>4</v>
      </c>
      <c r="J5" s="17" t="s">
        <v>92</v>
      </c>
      <c r="U5" s="59" t="s">
        <v>3</v>
      </c>
      <c r="V5" s="59" t="s">
        <v>4</v>
      </c>
      <c r="W5" s="56"/>
      <c r="X5" s="56"/>
      <c r="Y5" s="56"/>
      <c r="Z5" s="56"/>
      <c r="AA5" s="56"/>
      <c r="AB5" s="10"/>
      <c r="AC5" s="17" t="s">
        <v>92</v>
      </c>
      <c r="AD5" s="56"/>
      <c r="AE5" s="56"/>
      <c r="AF5" s="56"/>
      <c r="AG5" s="56"/>
      <c r="AH5" s="56"/>
      <c r="AI5" s="59"/>
      <c r="AJ5" s="59"/>
      <c r="AK5" s="59"/>
    </row>
    <row r="6" spans="2:40" x14ac:dyDescent="0.35">
      <c r="B6" t="s">
        <v>63</v>
      </c>
      <c r="C6" t="s">
        <v>93</v>
      </c>
      <c r="I6" s="16" t="s">
        <v>76</v>
      </c>
      <c r="J6" s="18" t="s">
        <v>0</v>
      </c>
      <c r="U6" s="59" t="s">
        <v>63</v>
      </c>
      <c r="V6" s="59" t="s">
        <v>93</v>
      </c>
      <c r="W6" s="56"/>
      <c r="X6" s="56"/>
      <c r="Y6" s="56"/>
      <c r="Z6" s="56"/>
      <c r="AA6" s="56"/>
      <c r="AB6" s="16" t="s">
        <v>76</v>
      </c>
      <c r="AC6" s="18" t="s">
        <v>0</v>
      </c>
      <c r="AD6" s="56"/>
      <c r="AE6" s="56"/>
      <c r="AF6" s="56"/>
      <c r="AG6" s="56"/>
      <c r="AH6" s="56"/>
      <c r="AI6" s="59"/>
      <c r="AJ6" s="59"/>
      <c r="AK6" s="59"/>
    </row>
    <row r="7" spans="2:40" x14ac:dyDescent="0.35">
      <c r="B7" t="s">
        <v>5</v>
      </c>
      <c r="C7" t="s">
        <v>6</v>
      </c>
      <c r="I7" s="16" t="s">
        <v>89</v>
      </c>
      <c r="J7" s="21">
        <v>60</v>
      </c>
      <c r="U7" s="59" t="s">
        <v>5</v>
      </c>
      <c r="V7" s="59" t="s">
        <v>6</v>
      </c>
      <c r="W7" s="56"/>
      <c r="X7" s="56"/>
      <c r="Y7" s="56"/>
      <c r="Z7" s="56"/>
      <c r="AA7" s="56"/>
      <c r="AB7" s="16" t="s">
        <v>89</v>
      </c>
      <c r="AC7" s="21">
        <v>60</v>
      </c>
      <c r="AD7" s="56"/>
      <c r="AE7" s="56"/>
      <c r="AF7" s="56"/>
      <c r="AG7" s="56"/>
      <c r="AH7" s="56"/>
      <c r="AI7" s="59"/>
      <c r="AJ7" s="59"/>
      <c r="AK7" s="59"/>
    </row>
    <row r="8" spans="2:40" x14ac:dyDescent="0.35">
      <c r="B8" t="s">
        <v>7</v>
      </c>
      <c r="C8" t="s">
        <v>8</v>
      </c>
      <c r="I8" s="16"/>
      <c r="J8" s="23" t="s">
        <v>74</v>
      </c>
      <c r="U8" s="59" t="s">
        <v>7</v>
      </c>
      <c r="V8" s="59" t="s">
        <v>8</v>
      </c>
      <c r="W8" s="56"/>
      <c r="X8" s="56"/>
      <c r="Y8" s="56"/>
      <c r="Z8" s="56"/>
      <c r="AA8" s="56"/>
      <c r="AB8" s="16"/>
      <c r="AC8" s="23" t="s">
        <v>74</v>
      </c>
      <c r="AD8" s="56"/>
      <c r="AE8" s="56"/>
      <c r="AF8" s="56"/>
      <c r="AG8" s="56"/>
      <c r="AH8" s="56"/>
      <c r="AI8" s="59"/>
      <c r="AJ8" s="59"/>
      <c r="AK8" s="59"/>
    </row>
    <row r="9" spans="2:40" x14ac:dyDescent="0.35">
      <c r="B9" t="s">
        <v>9</v>
      </c>
      <c r="C9" t="s">
        <v>10</v>
      </c>
      <c r="I9" s="16" t="s">
        <v>1</v>
      </c>
      <c r="J9" s="54">
        <v>53</v>
      </c>
      <c r="U9" s="59" t="s">
        <v>9</v>
      </c>
      <c r="V9" s="59" t="s">
        <v>10</v>
      </c>
      <c r="W9" s="56"/>
      <c r="X9" s="56"/>
      <c r="Y9" s="56"/>
      <c r="Z9" s="56"/>
      <c r="AA9" s="56"/>
      <c r="AB9" s="16" t="s">
        <v>1</v>
      </c>
      <c r="AC9" s="54">
        <v>53</v>
      </c>
      <c r="AD9" s="56"/>
      <c r="AE9" s="56"/>
      <c r="AF9" s="56"/>
      <c r="AG9" s="56"/>
      <c r="AH9" s="56"/>
      <c r="AI9" s="59"/>
      <c r="AJ9" s="59"/>
      <c r="AK9" s="59"/>
    </row>
    <row r="10" spans="2:40" x14ac:dyDescent="0.35">
      <c r="B10" t="s">
        <v>11</v>
      </c>
      <c r="C10" t="s">
        <v>12</v>
      </c>
      <c r="I10" s="16"/>
      <c r="J10" s="23" t="s">
        <v>74</v>
      </c>
      <c r="U10" s="59" t="s">
        <v>11</v>
      </c>
      <c r="V10" s="59" t="s">
        <v>12</v>
      </c>
      <c r="W10" s="56"/>
      <c r="X10" s="56"/>
      <c r="Y10" s="56"/>
      <c r="Z10" s="56"/>
      <c r="AA10" s="56"/>
      <c r="AB10" s="16"/>
      <c r="AC10" s="23" t="s">
        <v>74</v>
      </c>
      <c r="AD10" s="56"/>
      <c r="AE10" s="56"/>
      <c r="AF10" s="56"/>
      <c r="AG10" s="56"/>
      <c r="AH10" s="56"/>
      <c r="AI10" s="59"/>
      <c r="AJ10" s="59"/>
      <c r="AK10" s="59"/>
    </row>
    <row r="11" spans="2:40" x14ac:dyDescent="0.35">
      <c r="B11" t="s">
        <v>13</v>
      </c>
      <c r="C11" t="s">
        <v>12</v>
      </c>
      <c r="I11" s="16" t="s">
        <v>91</v>
      </c>
      <c r="J11" s="36">
        <v>50</v>
      </c>
      <c r="U11" s="59" t="s">
        <v>13</v>
      </c>
      <c r="V11" s="59" t="s">
        <v>12</v>
      </c>
      <c r="W11" s="56"/>
      <c r="X11" s="56"/>
      <c r="Y11" s="56"/>
      <c r="Z11" s="56"/>
      <c r="AA11" s="56"/>
      <c r="AB11" s="16" t="s">
        <v>91</v>
      </c>
      <c r="AC11" s="36">
        <v>500</v>
      </c>
      <c r="AD11" s="56"/>
      <c r="AE11" s="56"/>
      <c r="AF11" s="56"/>
      <c r="AG11" s="56"/>
      <c r="AH11" s="56"/>
      <c r="AI11" s="59"/>
      <c r="AJ11" s="59"/>
      <c r="AK11" s="59"/>
    </row>
    <row r="12" spans="2:40" x14ac:dyDescent="0.35">
      <c r="B12" t="s">
        <v>14</v>
      </c>
      <c r="C12" t="s">
        <v>15</v>
      </c>
      <c r="J12" s="24" t="s">
        <v>74</v>
      </c>
      <c r="U12" s="59" t="s">
        <v>14</v>
      </c>
      <c r="V12" s="59" t="s">
        <v>15</v>
      </c>
      <c r="W12" s="56"/>
      <c r="X12" s="56"/>
      <c r="Y12" s="56"/>
      <c r="Z12" s="56"/>
      <c r="AA12" s="56"/>
      <c r="AB12" s="10"/>
      <c r="AC12" s="24" t="s">
        <v>74</v>
      </c>
      <c r="AD12" s="56"/>
      <c r="AE12" s="56"/>
      <c r="AF12" s="56"/>
      <c r="AG12" s="56"/>
      <c r="AH12" s="56"/>
      <c r="AI12" s="59"/>
      <c r="AJ12" s="59"/>
      <c r="AK12" s="59"/>
    </row>
    <row r="13" spans="2:40" x14ac:dyDescent="0.35">
      <c r="B13" t="s">
        <v>16</v>
      </c>
      <c r="C13" t="s">
        <v>17</v>
      </c>
      <c r="U13" s="59" t="s">
        <v>16</v>
      </c>
      <c r="V13" s="59" t="s">
        <v>17</v>
      </c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9"/>
      <c r="AJ13" s="59"/>
      <c r="AK13" s="59"/>
    </row>
    <row r="14" spans="2:40" ht="51" customHeight="1" x14ac:dyDescent="0.35">
      <c r="B14" s="176" t="s">
        <v>93</v>
      </c>
      <c r="C14" s="179"/>
      <c r="D14" s="65" t="s">
        <v>86</v>
      </c>
      <c r="E14" s="181" t="s">
        <v>72</v>
      </c>
      <c r="F14" s="181"/>
      <c r="G14" s="182" t="s">
        <v>88</v>
      </c>
      <c r="H14" s="181"/>
      <c r="I14" s="181"/>
      <c r="J14" s="181"/>
      <c r="K14" s="183"/>
      <c r="L14" s="75" t="s">
        <v>85</v>
      </c>
      <c r="M14" s="180" t="s">
        <v>84</v>
      </c>
      <c r="N14" s="180"/>
      <c r="O14" s="184" t="s">
        <v>98</v>
      </c>
      <c r="P14" s="185"/>
      <c r="Q14" s="42" t="s">
        <v>71</v>
      </c>
      <c r="R14" s="55"/>
      <c r="S14" s="55"/>
      <c r="U14" s="176" t="s">
        <v>93</v>
      </c>
      <c r="V14" s="179"/>
      <c r="W14" s="65" t="s">
        <v>86</v>
      </c>
      <c r="X14" s="181" t="s">
        <v>72</v>
      </c>
      <c r="Y14" s="181"/>
      <c r="Z14" s="182" t="s">
        <v>88</v>
      </c>
      <c r="AA14" s="181"/>
      <c r="AB14" s="181"/>
      <c r="AC14" s="181"/>
      <c r="AD14" s="183"/>
      <c r="AE14" s="75" t="s">
        <v>85</v>
      </c>
      <c r="AF14" s="180" t="s">
        <v>84</v>
      </c>
      <c r="AG14" s="180"/>
      <c r="AH14" s="184" t="s">
        <v>98</v>
      </c>
      <c r="AI14" s="185"/>
      <c r="AJ14" s="42" t="s">
        <v>71</v>
      </c>
      <c r="AK14" s="59"/>
    </row>
    <row r="15" spans="2:40" s="2" customFormat="1" ht="110.15" customHeight="1" x14ac:dyDescent="0.35">
      <c r="B15" s="78" t="s">
        <v>15</v>
      </c>
      <c r="C15" s="79" t="s">
        <v>18</v>
      </c>
      <c r="D15" s="80" t="s">
        <v>65</v>
      </c>
      <c r="E15" s="81" t="s">
        <v>80</v>
      </c>
      <c r="F15" s="82" t="s">
        <v>95</v>
      </c>
      <c r="G15" s="83" t="s">
        <v>67</v>
      </c>
      <c r="H15" s="81" t="s">
        <v>68</v>
      </c>
      <c r="I15" s="81" t="s">
        <v>69</v>
      </c>
      <c r="J15" s="81" t="s">
        <v>66</v>
      </c>
      <c r="K15" s="84" t="s">
        <v>70</v>
      </c>
      <c r="L15" s="85" t="s">
        <v>81</v>
      </c>
      <c r="M15" s="83" t="s">
        <v>82</v>
      </c>
      <c r="N15" s="84" t="s">
        <v>83</v>
      </c>
      <c r="O15" s="86" t="s">
        <v>96</v>
      </c>
      <c r="P15" s="84" t="s">
        <v>97</v>
      </c>
      <c r="Q15" s="77" t="s">
        <v>64</v>
      </c>
      <c r="U15" s="25" t="s">
        <v>15</v>
      </c>
      <c r="V15" s="26" t="s">
        <v>18</v>
      </c>
      <c r="W15" s="80" t="s">
        <v>65</v>
      </c>
      <c r="X15" s="81" t="s">
        <v>80</v>
      </c>
      <c r="Y15" s="82" t="s">
        <v>95</v>
      </c>
      <c r="Z15" s="83" t="s">
        <v>67</v>
      </c>
      <c r="AA15" s="81" t="s">
        <v>68</v>
      </c>
      <c r="AB15" s="81" t="s">
        <v>69</v>
      </c>
      <c r="AC15" s="81" t="s">
        <v>66</v>
      </c>
      <c r="AD15" s="84" t="s">
        <v>70</v>
      </c>
      <c r="AE15" s="85" t="s">
        <v>81</v>
      </c>
      <c r="AF15" s="83" t="s">
        <v>82</v>
      </c>
      <c r="AG15" s="84" t="s">
        <v>83</v>
      </c>
      <c r="AH15" s="86" t="s">
        <v>96</v>
      </c>
      <c r="AI15" s="84" t="s">
        <v>97</v>
      </c>
      <c r="AJ15" s="77" t="s">
        <v>64</v>
      </c>
    </row>
    <row r="16" spans="2:40" x14ac:dyDescent="0.35">
      <c r="B16" s="6" t="s">
        <v>19</v>
      </c>
      <c r="C16" s="29" t="s">
        <v>20</v>
      </c>
      <c r="D16" s="66">
        <v>0.33398129999999998</v>
      </c>
      <c r="E16" s="56">
        <v>3.5740170000000001E-3</v>
      </c>
      <c r="F16" s="91">
        <v>6.3140966999999997E-3</v>
      </c>
      <c r="G16" s="58">
        <v>4.2595305999999998E-5</v>
      </c>
      <c r="H16" s="57">
        <v>1.6024660999999999E-5</v>
      </c>
      <c r="I16" s="57">
        <v>7.5906241999999999E-3</v>
      </c>
      <c r="J16" s="56">
        <v>2.9284758000000001E-4</v>
      </c>
      <c r="K16" s="69">
        <v>1.3793788E-2</v>
      </c>
      <c r="L16" s="40">
        <v>8.9350425000000004E-3</v>
      </c>
      <c r="M16" s="61">
        <v>1.0463935E-4</v>
      </c>
      <c r="N16" s="69">
        <v>4.2770213000000001E-2</v>
      </c>
      <c r="O16" s="73">
        <v>-2.3826780000000001E-3</v>
      </c>
      <c r="P16" s="69">
        <v>-0.10554827</v>
      </c>
      <c r="Q16" s="53">
        <f>SUM(D16:P16)</f>
        <v>0.30948424029699984</v>
      </c>
      <c r="U16" s="6" t="s">
        <v>19</v>
      </c>
      <c r="V16" s="29" t="s">
        <v>20</v>
      </c>
      <c r="W16" s="66">
        <v>0.33398129999999998</v>
      </c>
      <c r="X16" s="56">
        <v>3.5740170000000001E-3</v>
      </c>
      <c r="Y16" s="91">
        <v>6.3140966999999997E-3</v>
      </c>
      <c r="Z16" s="58">
        <v>4.2595305999999998E-5</v>
      </c>
      <c r="AA16" s="57">
        <v>1.6024660999999999E-5</v>
      </c>
      <c r="AB16" s="57">
        <v>7.5906241999999999E-3</v>
      </c>
      <c r="AC16" s="56">
        <v>2.9284758000000001E-4</v>
      </c>
      <c r="AD16" s="69">
        <v>1.3793788E-2</v>
      </c>
      <c r="AE16" s="40">
        <v>8.9350425000000011E-2</v>
      </c>
      <c r="AF16" s="61">
        <v>1.0463935E-4</v>
      </c>
      <c r="AG16" s="69">
        <v>4.2770213000000001E-2</v>
      </c>
      <c r="AH16" s="73">
        <v>-2.3826780000000001E-3</v>
      </c>
      <c r="AI16" s="69">
        <v>-0.10554827</v>
      </c>
      <c r="AJ16" s="53">
        <f>SUM(W16:AI16)</f>
        <v>0.38989962279699986</v>
      </c>
      <c r="AN16" s="1"/>
    </row>
    <row r="17" spans="2:40" x14ac:dyDescent="0.35">
      <c r="B17" s="6" t="s">
        <v>21</v>
      </c>
      <c r="C17" s="29" t="s">
        <v>22</v>
      </c>
      <c r="D17" s="67">
        <v>1.1359738E-8</v>
      </c>
      <c r="E17" s="57">
        <v>8.2061525000000004E-10</v>
      </c>
      <c r="F17" s="91">
        <v>1.4497536E-9</v>
      </c>
      <c r="G17" s="58">
        <v>2.4092251999999999E-12</v>
      </c>
      <c r="H17" s="57">
        <v>1.0375887999999999E-12</v>
      </c>
      <c r="I17" s="57">
        <v>4.0050886999999998E-10</v>
      </c>
      <c r="J17" s="57">
        <v>2.6624003999999999E-11</v>
      </c>
      <c r="K17" s="70">
        <v>1.9101880999999998E-9</v>
      </c>
      <c r="L17" s="40">
        <v>2.0515380999999999E-9</v>
      </c>
      <c r="M17" s="58">
        <v>9.3786713999999997E-12</v>
      </c>
      <c r="N17" s="70">
        <v>3.7559526E-10</v>
      </c>
      <c r="O17" s="74">
        <v>-5.4707684000000002E-10</v>
      </c>
      <c r="P17" s="70">
        <v>-2.9720799999999999E-9</v>
      </c>
      <c r="Q17" s="53">
        <f t="shared" ref="Q17:Q43" si="0">SUM(D17:P17)</f>
        <v>1.4888229829399999E-8</v>
      </c>
      <c r="U17" s="6" t="s">
        <v>21</v>
      </c>
      <c r="V17" s="29" t="s">
        <v>22</v>
      </c>
      <c r="W17" s="67">
        <v>1.1359738E-8</v>
      </c>
      <c r="X17" s="57">
        <v>8.2061525000000004E-10</v>
      </c>
      <c r="Y17" s="91">
        <v>1.4497536E-9</v>
      </c>
      <c r="Z17" s="58">
        <v>2.4092251999999999E-12</v>
      </c>
      <c r="AA17" s="57">
        <v>1.0375887999999999E-12</v>
      </c>
      <c r="AB17" s="57">
        <v>4.0050886999999998E-10</v>
      </c>
      <c r="AC17" s="57">
        <v>2.6624003999999999E-11</v>
      </c>
      <c r="AD17" s="70">
        <v>1.9101880999999998E-9</v>
      </c>
      <c r="AE17" s="40">
        <v>2.0515381000000001E-8</v>
      </c>
      <c r="AF17" s="58">
        <v>9.3786713999999997E-12</v>
      </c>
      <c r="AG17" s="70">
        <v>3.7559526E-10</v>
      </c>
      <c r="AH17" s="74">
        <v>-5.4707684000000002E-10</v>
      </c>
      <c r="AI17" s="70">
        <v>-2.9720799999999999E-9</v>
      </c>
      <c r="AJ17" s="53">
        <f t="shared" ref="AJ17:AJ43" si="1">SUM(W17:AI17)</f>
        <v>3.3352072729399999E-8</v>
      </c>
      <c r="AN17" s="1"/>
    </row>
    <row r="18" spans="2:40" x14ac:dyDescent="0.35">
      <c r="B18" s="6" t="s">
        <v>23</v>
      </c>
      <c r="C18" s="29" t="s">
        <v>24</v>
      </c>
      <c r="D18" s="66">
        <v>6.9822050999999996E-3</v>
      </c>
      <c r="E18" s="56">
        <v>2.8462422999999998E-4</v>
      </c>
      <c r="F18" s="91">
        <v>5.0283613999999998E-4</v>
      </c>
      <c r="G18" s="58">
        <v>2.4309652000000001E-6</v>
      </c>
      <c r="H18" s="57">
        <v>1.0992607E-6</v>
      </c>
      <c r="I18" s="57">
        <v>4.6045554999999999E-4</v>
      </c>
      <c r="J18" s="56">
        <v>1.5015402E-4</v>
      </c>
      <c r="K18" s="69">
        <v>1.5694012000000001E-3</v>
      </c>
      <c r="L18" s="40">
        <v>7.1156058000000004E-4</v>
      </c>
      <c r="M18" s="58">
        <v>3.5013703999999997E-5</v>
      </c>
      <c r="N18" s="69">
        <v>1.6987910000000001E-3</v>
      </c>
      <c r="O18" s="73">
        <v>-1.8974949000000001E-4</v>
      </c>
      <c r="P18" s="69">
        <v>-1.1417649000000001E-3</v>
      </c>
      <c r="Q18" s="53">
        <f t="shared" si="0"/>
        <v>1.1067057359899999E-2</v>
      </c>
      <c r="U18" s="6" t="s">
        <v>23</v>
      </c>
      <c r="V18" s="29" t="s">
        <v>24</v>
      </c>
      <c r="W18" s="66">
        <v>6.9822050999999996E-3</v>
      </c>
      <c r="X18" s="56">
        <v>2.8462422999999998E-4</v>
      </c>
      <c r="Y18" s="91">
        <v>5.0283613999999998E-4</v>
      </c>
      <c r="Z18" s="58">
        <v>2.4309652000000001E-6</v>
      </c>
      <c r="AA18" s="57">
        <v>1.0992607E-6</v>
      </c>
      <c r="AB18" s="57">
        <v>4.6045554999999999E-4</v>
      </c>
      <c r="AC18" s="56">
        <v>1.5015402E-4</v>
      </c>
      <c r="AD18" s="69">
        <v>1.5694012000000001E-3</v>
      </c>
      <c r="AE18" s="40">
        <v>7.1156058000000008E-3</v>
      </c>
      <c r="AF18" s="58">
        <v>3.5013703999999997E-5</v>
      </c>
      <c r="AG18" s="69">
        <v>1.6987910000000001E-3</v>
      </c>
      <c r="AH18" s="73">
        <v>-1.8974949000000001E-4</v>
      </c>
      <c r="AI18" s="69">
        <v>-1.1417649000000001E-3</v>
      </c>
      <c r="AJ18" s="53">
        <f t="shared" si="1"/>
        <v>1.7471102579900002E-2</v>
      </c>
      <c r="AN18" s="1"/>
    </row>
    <row r="19" spans="2:40" x14ac:dyDescent="0.35">
      <c r="B19" s="6" t="s">
        <v>25</v>
      </c>
      <c r="C19" s="29" t="s">
        <v>26</v>
      </c>
      <c r="D19" s="67">
        <v>7.9700715000000002E-4</v>
      </c>
      <c r="E19" s="57">
        <v>2.2766777000000001E-5</v>
      </c>
      <c r="F19" s="91">
        <v>4.0221307E-5</v>
      </c>
      <c r="G19" s="58">
        <v>1.6031480000000001E-7</v>
      </c>
      <c r="H19" s="57">
        <v>7.2081109999999997E-8</v>
      </c>
      <c r="I19" s="57">
        <v>2.8640989999999998E-5</v>
      </c>
      <c r="J19" s="57">
        <v>6.8028195999999996E-7</v>
      </c>
      <c r="K19" s="70">
        <v>2.9267931E-5</v>
      </c>
      <c r="L19" s="40">
        <v>5.6916943000000001E-5</v>
      </c>
      <c r="M19" s="58">
        <v>3.2391481000000002E-7</v>
      </c>
      <c r="N19" s="70">
        <v>5.9273868000000001E-5</v>
      </c>
      <c r="O19" s="74">
        <v>-1.5177852E-5</v>
      </c>
      <c r="P19" s="69">
        <v>-1.1219355E-4</v>
      </c>
      <c r="Q19" s="53">
        <f t="shared" si="0"/>
        <v>9.0796015667999989E-4</v>
      </c>
      <c r="U19" s="6" t="s">
        <v>25</v>
      </c>
      <c r="V19" s="29" t="s">
        <v>26</v>
      </c>
      <c r="W19" s="67">
        <v>7.9700715000000002E-4</v>
      </c>
      <c r="X19" s="57">
        <v>2.2766777000000001E-5</v>
      </c>
      <c r="Y19" s="91">
        <v>4.0221307E-5</v>
      </c>
      <c r="Z19" s="58">
        <v>1.6031480000000001E-7</v>
      </c>
      <c r="AA19" s="57">
        <v>7.2081109999999997E-8</v>
      </c>
      <c r="AB19" s="57">
        <v>2.8640989999999998E-5</v>
      </c>
      <c r="AC19" s="57">
        <v>6.8028195999999996E-7</v>
      </c>
      <c r="AD19" s="70">
        <v>2.9267931E-5</v>
      </c>
      <c r="AE19" s="40">
        <v>5.6916943000000003E-4</v>
      </c>
      <c r="AF19" s="58">
        <v>3.2391481000000002E-7</v>
      </c>
      <c r="AG19" s="70">
        <v>5.9273868000000001E-5</v>
      </c>
      <c r="AH19" s="74">
        <v>-1.5177852E-5</v>
      </c>
      <c r="AI19" s="69">
        <v>-1.1219355E-4</v>
      </c>
      <c r="AJ19" s="53">
        <f t="shared" si="1"/>
        <v>1.42021264368E-3</v>
      </c>
      <c r="AN19" s="1"/>
    </row>
    <row r="20" spans="2:40" x14ac:dyDescent="0.35">
      <c r="B20" s="6" t="s">
        <v>27</v>
      </c>
      <c r="C20" s="29" t="s">
        <v>28</v>
      </c>
      <c r="D20" s="67">
        <v>6.9127839000000002E-9</v>
      </c>
      <c r="E20" s="57">
        <v>3.2324118E-10</v>
      </c>
      <c r="F20" s="91">
        <v>5.7105941999999999E-10</v>
      </c>
      <c r="G20" s="58">
        <v>3.3985428000000002E-12</v>
      </c>
      <c r="H20" s="57">
        <v>1.4235873999999999E-12</v>
      </c>
      <c r="I20" s="57">
        <v>1.8548694E-9</v>
      </c>
      <c r="J20" s="57">
        <v>5.5821188000000002E-12</v>
      </c>
      <c r="K20" s="70">
        <v>2.4488918999999998E-10</v>
      </c>
      <c r="L20" s="40">
        <v>8.0810295999999998E-10</v>
      </c>
      <c r="M20" s="58">
        <v>5.3561577E-12</v>
      </c>
      <c r="N20" s="70">
        <v>8.6156633000000004E-10</v>
      </c>
      <c r="O20" s="74">
        <v>-2.1549412E-10</v>
      </c>
      <c r="P20" s="70">
        <v>-1.5872363000000001E-9</v>
      </c>
      <c r="Q20" s="53">
        <f t="shared" si="0"/>
        <v>9.7895423666999999E-9</v>
      </c>
      <c r="U20" s="6" t="s">
        <v>27</v>
      </c>
      <c r="V20" s="29" t="s">
        <v>28</v>
      </c>
      <c r="W20" s="67">
        <v>6.9127839000000002E-9</v>
      </c>
      <c r="X20" s="57">
        <v>3.2324118E-10</v>
      </c>
      <c r="Y20" s="91">
        <v>5.7105941999999999E-10</v>
      </c>
      <c r="Z20" s="58">
        <v>3.3985428000000002E-12</v>
      </c>
      <c r="AA20" s="57">
        <v>1.4235873999999999E-12</v>
      </c>
      <c r="AB20" s="57">
        <v>1.8548694E-9</v>
      </c>
      <c r="AC20" s="57">
        <v>5.5821188000000002E-12</v>
      </c>
      <c r="AD20" s="70">
        <v>2.4488918999999998E-10</v>
      </c>
      <c r="AE20" s="40">
        <v>8.0810295999999992E-9</v>
      </c>
      <c r="AF20" s="58">
        <v>5.3561577E-12</v>
      </c>
      <c r="AG20" s="70">
        <v>8.6156633000000004E-10</v>
      </c>
      <c r="AH20" s="74">
        <v>-2.1549412E-10</v>
      </c>
      <c r="AI20" s="70">
        <v>-1.5872363000000001E-9</v>
      </c>
      <c r="AJ20" s="53">
        <f t="shared" si="1"/>
        <v>1.7062469006700002E-8</v>
      </c>
      <c r="AN20" s="1"/>
    </row>
    <row r="21" spans="2:40" x14ac:dyDescent="0.35">
      <c r="B21" s="6" t="s">
        <v>29</v>
      </c>
      <c r="C21" s="29" t="s">
        <v>30</v>
      </c>
      <c r="D21" s="67">
        <v>2.5576923E-9</v>
      </c>
      <c r="E21" s="57">
        <v>5.2233551999999999E-11</v>
      </c>
      <c r="F21" s="91">
        <v>9.2279275000000005E-11</v>
      </c>
      <c r="G21" s="58">
        <v>3.3751856000000002E-12</v>
      </c>
      <c r="H21" s="57">
        <v>1.9401517000000001E-12</v>
      </c>
      <c r="I21" s="57">
        <v>1.5571665E-10</v>
      </c>
      <c r="J21" s="57">
        <v>4.9418547999999999E-12</v>
      </c>
      <c r="K21" s="70">
        <v>7.8645494000000004E-11</v>
      </c>
      <c r="L21" s="40">
        <v>1.3058387999999999E-10</v>
      </c>
      <c r="M21" s="58">
        <v>6.0633376999999998E-12</v>
      </c>
      <c r="N21" s="70">
        <v>6.3792065000000003E-11</v>
      </c>
      <c r="O21" s="74">
        <v>-3.4822367999999999E-11</v>
      </c>
      <c r="P21" s="70">
        <v>-2.1951213E-10</v>
      </c>
      <c r="Q21" s="53">
        <f t="shared" si="0"/>
        <v>2.8929292478000007E-9</v>
      </c>
      <c r="U21" s="6" t="s">
        <v>29</v>
      </c>
      <c r="V21" s="29" t="s">
        <v>30</v>
      </c>
      <c r="W21" s="67">
        <v>2.5576923E-9</v>
      </c>
      <c r="X21" s="57">
        <v>5.2233551999999999E-11</v>
      </c>
      <c r="Y21" s="91">
        <v>9.2279275000000005E-11</v>
      </c>
      <c r="Z21" s="58">
        <v>3.3751856000000002E-12</v>
      </c>
      <c r="AA21" s="57">
        <v>1.9401517000000001E-12</v>
      </c>
      <c r="AB21" s="57">
        <v>1.5571665E-10</v>
      </c>
      <c r="AC21" s="57">
        <v>4.9418547999999999E-12</v>
      </c>
      <c r="AD21" s="70">
        <v>7.8645494000000004E-11</v>
      </c>
      <c r="AE21" s="40">
        <v>1.3058387999999999E-9</v>
      </c>
      <c r="AF21" s="58">
        <v>6.0633376999999998E-12</v>
      </c>
      <c r="AG21" s="70">
        <v>6.3792065000000003E-11</v>
      </c>
      <c r="AH21" s="74">
        <v>-3.4822367999999999E-11</v>
      </c>
      <c r="AI21" s="70">
        <v>-2.1951213E-10</v>
      </c>
      <c r="AJ21" s="53">
        <f t="shared" si="1"/>
        <v>4.0681841678000007E-9</v>
      </c>
      <c r="AN21" s="1"/>
    </row>
    <row r="22" spans="2:40" x14ac:dyDescent="0.35">
      <c r="B22" s="6" t="s">
        <v>31</v>
      </c>
      <c r="C22" s="29" t="s">
        <v>30</v>
      </c>
      <c r="D22" s="67">
        <v>6.6537799E-11</v>
      </c>
      <c r="E22" s="57">
        <v>1.4280851E-12</v>
      </c>
      <c r="F22" s="91">
        <v>2.5229504000000001E-12</v>
      </c>
      <c r="G22" s="58">
        <v>2.5824021000000002E-13</v>
      </c>
      <c r="H22" s="57">
        <v>1.0341015999999999E-13</v>
      </c>
      <c r="I22" s="57">
        <v>1.4602127E-11</v>
      </c>
      <c r="J22" s="57">
        <v>1.6482348999999999E-13</v>
      </c>
      <c r="K22" s="70">
        <v>2.7830137E-12</v>
      </c>
      <c r="L22" s="40">
        <v>3.5702128E-12</v>
      </c>
      <c r="M22" s="58">
        <v>2.3911963000000002E-13</v>
      </c>
      <c r="N22" s="70">
        <v>3.7175461999999999E-12</v>
      </c>
      <c r="O22" s="74">
        <v>-9.5205675000000003E-13</v>
      </c>
      <c r="P22" s="70">
        <v>-6.2071465000000003E-12</v>
      </c>
      <c r="Q22" s="53">
        <f t="shared" si="0"/>
        <v>8.8768124440000009E-11</v>
      </c>
      <c r="U22" s="6" t="s">
        <v>31</v>
      </c>
      <c r="V22" s="29" t="s">
        <v>30</v>
      </c>
      <c r="W22" s="67">
        <v>6.6537799E-11</v>
      </c>
      <c r="X22" s="57">
        <v>1.4280851E-12</v>
      </c>
      <c r="Y22" s="91">
        <v>2.5229504000000001E-12</v>
      </c>
      <c r="Z22" s="58">
        <v>2.5824021000000002E-13</v>
      </c>
      <c r="AA22" s="57">
        <v>1.0341015999999999E-13</v>
      </c>
      <c r="AB22" s="57">
        <v>1.4602127E-11</v>
      </c>
      <c r="AC22" s="57">
        <v>1.6482348999999999E-13</v>
      </c>
      <c r="AD22" s="70">
        <v>2.7830137E-12</v>
      </c>
      <c r="AE22" s="40">
        <v>3.5702127999999997E-11</v>
      </c>
      <c r="AF22" s="58">
        <v>2.3911963000000002E-13</v>
      </c>
      <c r="AG22" s="70">
        <v>3.7175461999999999E-12</v>
      </c>
      <c r="AH22" s="74">
        <v>-9.5205675000000003E-13</v>
      </c>
      <c r="AI22" s="70">
        <v>-6.2071465000000003E-12</v>
      </c>
      <c r="AJ22" s="53">
        <f t="shared" si="1"/>
        <v>1.2090003964000003E-10</v>
      </c>
      <c r="AN22" s="1"/>
    </row>
    <row r="23" spans="2:40" x14ac:dyDescent="0.35">
      <c r="B23" s="6" t="s">
        <v>32</v>
      </c>
      <c r="C23" s="29" t="s">
        <v>33</v>
      </c>
      <c r="D23" s="67">
        <v>9.9382337000000005E-4</v>
      </c>
      <c r="E23" s="57">
        <v>2.0254449000000001E-5</v>
      </c>
      <c r="F23" s="91">
        <v>3.5782860999999999E-5</v>
      </c>
      <c r="G23" s="58">
        <v>1.8797558E-7</v>
      </c>
      <c r="H23" s="57">
        <v>1.2613346999999999E-7</v>
      </c>
      <c r="I23" s="57">
        <v>2.9117538000000001E-5</v>
      </c>
      <c r="J23" s="57">
        <v>1.5554692000000001E-6</v>
      </c>
      <c r="K23" s="70">
        <v>6.3975179999999996E-5</v>
      </c>
      <c r="L23" s="40">
        <v>5.0636122999999997E-5</v>
      </c>
      <c r="M23" s="58">
        <v>5.7707574000000003E-7</v>
      </c>
      <c r="N23" s="69">
        <v>1.0722223E-4</v>
      </c>
      <c r="O23" s="74">
        <v>-1.3502966E-5</v>
      </c>
      <c r="P23" s="69">
        <v>-8.7599421999999994E-5</v>
      </c>
      <c r="Q23" s="53">
        <f t="shared" si="0"/>
        <v>1.2021560169900003E-3</v>
      </c>
      <c r="U23" s="6" t="s">
        <v>32</v>
      </c>
      <c r="V23" s="29" t="s">
        <v>33</v>
      </c>
      <c r="W23" s="67">
        <v>9.9382337000000005E-4</v>
      </c>
      <c r="X23" s="57">
        <v>2.0254449000000001E-5</v>
      </c>
      <c r="Y23" s="91">
        <v>3.5782860999999999E-5</v>
      </c>
      <c r="Z23" s="58">
        <v>1.8797558E-7</v>
      </c>
      <c r="AA23" s="57">
        <v>1.2613346999999999E-7</v>
      </c>
      <c r="AB23" s="57">
        <v>2.9117538000000001E-5</v>
      </c>
      <c r="AC23" s="57">
        <v>1.5554692000000001E-6</v>
      </c>
      <c r="AD23" s="70">
        <v>6.3975179999999996E-5</v>
      </c>
      <c r="AE23" s="40">
        <v>5.0636122999999993E-4</v>
      </c>
      <c r="AF23" s="58">
        <v>5.7707574000000003E-7</v>
      </c>
      <c r="AG23" s="69">
        <v>1.0722223E-4</v>
      </c>
      <c r="AH23" s="74">
        <v>-1.3502966E-5</v>
      </c>
      <c r="AI23" s="69">
        <v>-8.7599421999999994E-5</v>
      </c>
      <c r="AJ23" s="53">
        <f t="shared" si="1"/>
        <v>1.6578811239900005E-3</v>
      </c>
      <c r="AN23" s="1"/>
    </row>
    <row r="24" spans="2:40" x14ac:dyDescent="0.35">
      <c r="B24" s="6" t="s">
        <v>34</v>
      </c>
      <c r="C24" s="29" t="s">
        <v>35</v>
      </c>
      <c r="D24" s="67">
        <v>4.2067563000000002E-5</v>
      </c>
      <c r="E24" s="57">
        <v>2.6805973000000001E-7</v>
      </c>
      <c r="F24" s="91">
        <v>4.7357218999999997E-7</v>
      </c>
      <c r="G24" s="58">
        <v>2.3208294E-8</v>
      </c>
      <c r="H24" s="57">
        <v>1.4476225000000001E-8</v>
      </c>
      <c r="I24" s="57">
        <v>1.7734672000000001E-6</v>
      </c>
      <c r="J24" s="57">
        <v>2.7425595999999998E-7</v>
      </c>
      <c r="K24" s="70">
        <v>3.5699806000000001E-6</v>
      </c>
      <c r="L24" s="40">
        <v>6.7014932999999995E-7</v>
      </c>
      <c r="M24" s="58">
        <v>7.3136099000000002E-8</v>
      </c>
      <c r="N24" s="70">
        <v>2.0209537000000001E-9</v>
      </c>
      <c r="O24" s="74">
        <v>-1.7870648999999999E-7</v>
      </c>
      <c r="P24" s="70">
        <v>-1.7503192999999999E-6</v>
      </c>
      <c r="Q24" s="53">
        <f t="shared" si="0"/>
        <v>4.7280863791699994E-5</v>
      </c>
      <c r="U24" s="6" t="s">
        <v>34</v>
      </c>
      <c r="V24" s="29" t="s">
        <v>35</v>
      </c>
      <c r="W24" s="67">
        <v>4.2067563000000002E-5</v>
      </c>
      <c r="X24" s="57">
        <v>2.6805973000000001E-7</v>
      </c>
      <c r="Y24" s="91">
        <v>4.7357218999999997E-7</v>
      </c>
      <c r="Z24" s="58">
        <v>2.3208294E-8</v>
      </c>
      <c r="AA24" s="57">
        <v>1.4476225000000001E-8</v>
      </c>
      <c r="AB24" s="57">
        <v>1.7734672000000001E-6</v>
      </c>
      <c r="AC24" s="57">
        <v>2.7425595999999998E-7</v>
      </c>
      <c r="AD24" s="70">
        <v>3.5699806000000001E-6</v>
      </c>
      <c r="AE24" s="40">
        <v>6.7014932999999991E-6</v>
      </c>
      <c r="AF24" s="58">
        <v>7.3136099000000002E-8</v>
      </c>
      <c r="AG24" s="70">
        <v>2.0209537000000001E-9</v>
      </c>
      <c r="AH24" s="74">
        <v>-1.7870648999999999E-7</v>
      </c>
      <c r="AI24" s="70">
        <v>-1.7503192999999999E-6</v>
      </c>
      <c r="AJ24" s="53">
        <f t="shared" si="1"/>
        <v>5.3312207761699995E-5</v>
      </c>
      <c r="AN24" s="1"/>
    </row>
    <row r="25" spans="2:40" x14ac:dyDescent="0.35">
      <c r="B25" s="6" t="s">
        <v>36</v>
      </c>
      <c r="C25" s="29" t="s">
        <v>37</v>
      </c>
      <c r="D25" s="67">
        <v>2.8387327999999999E-4</v>
      </c>
      <c r="E25" s="57">
        <v>7.3076242999999998E-6</v>
      </c>
      <c r="F25" s="91">
        <v>1.2910136E-5</v>
      </c>
      <c r="G25" s="58">
        <v>4.2541116999999998E-8</v>
      </c>
      <c r="H25" s="57">
        <v>1.9611651999999999E-8</v>
      </c>
      <c r="I25" s="57">
        <v>1.2993715999999999E-5</v>
      </c>
      <c r="J25" s="57">
        <v>2.7545282000000001E-7</v>
      </c>
      <c r="K25" s="70">
        <v>1.0023938E-5</v>
      </c>
      <c r="L25" s="40">
        <v>1.8269061000000001E-5</v>
      </c>
      <c r="M25" s="58">
        <v>1.1204094999999999E-7</v>
      </c>
      <c r="N25" s="70">
        <v>1.9031412000000002E-5</v>
      </c>
      <c r="O25" s="74">
        <v>-4.8717494999999999E-6</v>
      </c>
      <c r="P25" s="69">
        <v>-1.9253299E-3</v>
      </c>
      <c r="Q25" s="53">
        <f t="shared" si="0"/>
        <v>-1.565342835661E-3</v>
      </c>
      <c r="U25" s="6" t="s">
        <v>36</v>
      </c>
      <c r="V25" s="29" t="s">
        <v>37</v>
      </c>
      <c r="W25" s="67">
        <v>2.8387327999999999E-4</v>
      </c>
      <c r="X25" s="57">
        <v>7.3076242999999998E-6</v>
      </c>
      <c r="Y25" s="91">
        <v>1.2910136E-5</v>
      </c>
      <c r="Z25" s="58">
        <v>4.2541116999999998E-8</v>
      </c>
      <c r="AA25" s="57">
        <v>1.9611651999999999E-8</v>
      </c>
      <c r="AB25" s="57">
        <v>1.2993715999999999E-5</v>
      </c>
      <c r="AC25" s="57">
        <v>2.7545282000000001E-7</v>
      </c>
      <c r="AD25" s="70">
        <v>1.0023938E-5</v>
      </c>
      <c r="AE25" s="40">
        <v>1.8269061E-4</v>
      </c>
      <c r="AF25" s="58">
        <v>1.1204094999999999E-7</v>
      </c>
      <c r="AG25" s="70">
        <v>1.9031412000000002E-5</v>
      </c>
      <c r="AH25" s="74">
        <v>-4.8717494999999999E-6</v>
      </c>
      <c r="AI25" s="69">
        <v>-1.9253299E-3</v>
      </c>
      <c r="AJ25" s="53">
        <f t="shared" si="1"/>
        <v>-1.4009212866609999E-3</v>
      </c>
      <c r="AN25" s="1"/>
    </row>
    <row r="26" spans="2:40" x14ac:dyDescent="0.35">
      <c r="B26" s="6" t="s">
        <v>38</v>
      </c>
      <c r="C26" s="29" t="s">
        <v>39</v>
      </c>
      <c r="D26" s="67">
        <v>3.2106400999999999E-3</v>
      </c>
      <c r="E26" s="57">
        <v>7.9874699E-5</v>
      </c>
      <c r="F26" s="90">
        <v>1.4111197E-4</v>
      </c>
      <c r="G26" s="58">
        <v>4.1634333999999997E-7</v>
      </c>
      <c r="H26" s="57">
        <v>2.0500822000000001E-7</v>
      </c>
      <c r="I26" s="57">
        <v>8.4097439999999995E-5</v>
      </c>
      <c r="J26" s="57">
        <v>2.4494687999999999E-6</v>
      </c>
      <c r="K26" s="69">
        <v>1.1033056999999999E-4</v>
      </c>
      <c r="L26" s="40">
        <v>1.9968675000000001E-4</v>
      </c>
      <c r="M26" s="58">
        <v>1.0502762E-6</v>
      </c>
      <c r="N26" s="69">
        <v>2.0919101E-4</v>
      </c>
      <c r="O26" s="74">
        <v>-5.3249798999999997E-5</v>
      </c>
      <c r="P26" s="69">
        <v>-3.1506006000000001E-4</v>
      </c>
      <c r="Q26" s="53">
        <f t="shared" si="0"/>
        <v>3.6707437765600005E-3</v>
      </c>
      <c r="U26" s="6" t="s">
        <v>38</v>
      </c>
      <c r="V26" s="29" t="s">
        <v>39</v>
      </c>
      <c r="W26" s="67">
        <v>3.2106400999999999E-3</v>
      </c>
      <c r="X26" s="57">
        <v>7.9874699E-5</v>
      </c>
      <c r="Y26" s="90">
        <v>1.4111197E-4</v>
      </c>
      <c r="Z26" s="58">
        <v>4.1634333999999997E-7</v>
      </c>
      <c r="AA26" s="57">
        <v>2.0500822000000001E-7</v>
      </c>
      <c r="AB26" s="57">
        <v>8.4097439999999995E-5</v>
      </c>
      <c r="AC26" s="57">
        <v>2.4494687999999999E-6</v>
      </c>
      <c r="AD26" s="69">
        <v>1.1033056999999999E-4</v>
      </c>
      <c r="AE26" s="40">
        <v>1.9968675E-3</v>
      </c>
      <c r="AF26" s="58">
        <v>1.0502762E-6</v>
      </c>
      <c r="AG26" s="69">
        <v>2.0919101E-4</v>
      </c>
      <c r="AH26" s="74">
        <v>-5.3249798999999997E-5</v>
      </c>
      <c r="AI26" s="69">
        <v>-3.1506006000000001E-4</v>
      </c>
      <c r="AJ26" s="53">
        <f t="shared" si="1"/>
        <v>5.4679245265600012E-3</v>
      </c>
      <c r="AN26" s="1"/>
    </row>
    <row r="27" spans="2:40" x14ac:dyDescent="0.35">
      <c r="B27" s="6" t="s">
        <v>40</v>
      </c>
      <c r="C27" s="29" t="s">
        <v>41</v>
      </c>
      <c r="D27" s="66">
        <v>4.6096867000000001</v>
      </c>
      <c r="E27" s="56">
        <v>4.4332275999999997E-2</v>
      </c>
      <c r="F27" s="90">
        <v>7.8320353999999995E-2</v>
      </c>
      <c r="G27" s="61">
        <v>1.4544607000000001E-3</v>
      </c>
      <c r="H27" s="56">
        <v>1.0534937E-3</v>
      </c>
      <c r="I27" s="56">
        <v>2.1007231000000002</v>
      </c>
      <c r="J27" s="56">
        <v>4.2677317999999997E-3</v>
      </c>
      <c r="K27" s="69">
        <v>0.21429998</v>
      </c>
      <c r="L27" s="39">
        <v>0.11083069</v>
      </c>
      <c r="M27" s="61">
        <v>1.9827395E-3</v>
      </c>
      <c r="N27" s="69">
        <v>0.16811582</v>
      </c>
      <c r="O27" s="73">
        <v>-2.9554851E-2</v>
      </c>
      <c r="P27" s="69">
        <v>-0.48793514999999998</v>
      </c>
      <c r="Q27" s="53">
        <f t="shared" si="0"/>
        <v>6.8175773446999974</v>
      </c>
      <c r="U27" s="6" t="s">
        <v>40</v>
      </c>
      <c r="V27" s="29" t="s">
        <v>41</v>
      </c>
      <c r="W27" s="66">
        <v>4.6096867000000001</v>
      </c>
      <c r="X27" s="56">
        <v>4.4332275999999997E-2</v>
      </c>
      <c r="Y27" s="90">
        <v>7.8320353999999995E-2</v>
      </c>
      <c r="Z27" s="61">
        <v>1.4544607000000001E-3</v>
      </c>
      <c r="AA27" s="56">
        <v>1.0534937E-3</v>
      </c>
      <c r="AB27" s="56">
        <v>2.1007231000000002</v>
      </c>
      <c r="AC27" s="56">
        <v>4.2677317999999997E-3</v>
      </c>
      <c r="AD27" s="69">
        <v>0.21429998</v>
      </c>
      <c r="AE27" s="39">
        <v>1.1083068999999999</v>
      </c>
      <c r="AF27" s="61">
        <v>1.9827395E-3</v>
      </c>
      <c r="AG27" s="69">
        <v>0.16811582</v>
      </c>
      <c r="AH27" s="73">
        <v>-2.9554851E-2</v>
      </c>
      <c r="AI27" s="69">
        <v>-0.48793514999999998</v>
      </c>
      <c r="AJ27" s="53">
        <f t="shared" si="1"/>
        <v>7.8150535546999986</v>
      </c>
      <c r="AN27" s="1"/>
    </row>
    <row r="28" spans="2:40" x14ac:dyDescent="0.35">
      <c r="B28" s="6" t="s">
        <v>42</v>
      </c>
      <c r="C28" s="29" t="s">
        <v>43</v>
      </c>
      <c r="D28" s="66">
        <v>1.0299571000000001</v>
      </c>
      <c r="E28" s="56">
        <v>6.2854249000000001E-2</v>
      </c>
      <c r="F28" s="90">
        <v>0.11104251</v>
      </c>
      <c r="G28" s="61">
        <v>1.1211425000000001E-3</v>
      </c>
      <c r="H28" s="56">
        <v>6.7606936999999999E-4</v>
      </c>
      <c r="I28" s="56">
        <v>1.1549254</v>
      </c>
      <c r="J28" s="56">
        <v>4.7622990999999998E-3</v>
      </c>
      <c r="K28" s="69">
        <v>0.34034374000000001</v>
      </c>
      <c r="L28" s="39">
        <v>0.15713562</v>
      </c>
      <c r="M28" s="61">
        <v>1.6408675E-3</v>
      </c>
      <c r="N28" s="69">
        <v>3.2730951999999998E-3</v>
      </c>
      <c r="O28" s="73">
        <v>-4.1902832000000001E-2</v>
      </c>
      <c r="P28" s="69">
        <v>-0.57860120000000004</v>
      </c>
      <c r="Q28" s="53">
        <f t="shared" si="0"/>
        <v>2.2472280606699999</v>
      </c>
      <c r="U28" s="6" t="s">
        <v>42</v>
      </c>
      <c r="V28" s="29" t="s">
        <v>43</v>
      </c>
      <c r="W28" s="66">
        <v>1.0299571000000001</v>
      </c>
      <c r="X28" s="56">
        <v>6.2854249000000001E-2</v>
      </c>
      <c r="Y28" s="90">
        <v>0.11104251</v>
      </c>
      <c r="Z28" s="61">
        <v>1.1211425000000001E-3</v>
      </c>
      <c r="AA28" s="56">
        <v>6.7606936999999999E-4</v>
      </c>
      <c r="AB28" s="56">
        <v>1.1549254</v>
      </c>
      <c r="AC28" s="56">
        <v>4.7622990999999998E-3</v>
      </c>
      <c r="AD28" s="69">
        <v>0.34034374000000001</v>
      </c>
      <c r="AE28" s="39">
        <v>1.5713562000000001</v>
      </c>
      <c r="AF28" s="61">
        <v>1.6408675E-3</v>
      </c>
      <c r="AG28" s="69">
        <v>3.2730951999999998E-3</v>
      </c>
      <c r="AH28" s="73">
        <v>-4.1902832000000001E-2</v>
      </c>
      <c r="AI28" s="69">
        <v>-0.57860120000000004</v>
      </c>
      <c r="AJ28" s="53">
        <f t="shared" si="1"/>
        <v>3.6614486406700002</v>
      </c>
      <c r="AN28" s="1"/>
    </row>
    <row r="29" spans="2:40" x14ac:dyDescent="0.35">
      <c r="B29" s="6" t="s">
        <v>44</v>
      </c>
      <c r="C29" s="29" t="s">
        <v>45</v>
      </c>
      <c r="D29" s="66">
        <v>1.5588912999999999E-2</v>
      </c>
      <c r="E29" s="56">
        <v>1.8097554999999999E-4</v>
      </c>
      <c r="F29" s="91">
        <v>3.1972347000000002E-4</v>
      </c>
      <c r="G29" s="58">
        <v>1.8686441E-5</v>
      </c>
      <c r="H29" s="57">
        <v>7.0633276999999999E-6</v>
      </c>
      <c r="I29" s="57">
        <v>5.1292676000000001E-3</v>
      </c>
      <c r="J29" s="56">
        <v>8.3422916999999997E-5</v>
      </c>
      <c r="K29" s="69">
        <v>1.0019879000000001E-2</v>
      </c>
      <c r="L29" s="39">
        <v>4.5243886999999999E-4</v>
      </c>
      <c r="M29" s="61">
        <v>1.2500135000000001E-2</v>
      </c>
      <c r="N29" s="69">
        <v>2.8605065999999998E-2</v>
      </c>
      <c r="O29" s="73">
        <v>-1.2065036E-4</v>
      </c>
      <c r="P29" s="69">
        <v>-9.7947985999999997E-3</v>
      </c>
      <c r="Q29" s="53">
        <f t="shared" si="0"/>
        <v>6.2990122215700009E-2</v>
      </c>
      <c r="U29" s="6" t="s">
        <v>44</v>
      </c>
      <c r="V29" s="29" t="s">
        <v>45</v>
      </c>
      <c r="W29" s="66">
        <v>1.5588912999999999E-2</v>
      </c>
      <c r="X29" s="56">
        <v>1.8097554999999999E-4</v>
      </c>
      <c r="Y29" s="91">
        <v>3.1972347000000002E-4</v>
      </c>
      <c r="Z29" s="58">
        <v>1.8686441E-5</v>
      </c>
      <c r="AA29" s="57">
        <v>7.0633276999999999E-6</v>
      </c>
      <c r="AB29" s="57">
        <v>5.1292676000000001E-3</v>
      </c>
      <c r="AC29" s="56">
        <v>8.3422916999999997E-5</v>
      </c>
      <c r="AD29" s="69">
        <v>1.0019879000000001E-2</v>
      </c>
      <c r="AE29" s="39">
        <v>4.5243886999999997E-3</v>
      </c>
      <c r="AF29" s="61">
        <v>1.2500135000000001E-2</v>
      </c>
      <c r="AG29" s="69">
        <v>2.8605065999999998E-2</v>
      </c>
      <c r="AH29" s="73">
        <v>-1.2065036E-4</v>
      </c>
      <c r="AI29" s="69">
        <v>-9.7947985999999997E-3</v>
      </c>
      <c r="AJ29" s="53">
        <f t="shared" si="1"/>
        <v>6.70620720457E-2</v>
      </c>
      <c r="AN29" s="1"/>
    </row>
    <row r="30" spans="2:40" x14ac:dyDescent="0.35">
      <c r="B30" s="6" t="s">
        <v>46</v>
      </c>
      <c r="C30" s="29" t="s">
        <v>47</v>
      </c>
      <c r="D30" s="66">
        <v>1.5510136999999999</v>
      </c>
      <c r="E30" s="56">
        <v>5.4485384999999997E-2</v>
      </c>
      <c r="F30" s="91">
        <v>9.6257513000000003E-2</v>
      </c>
      <c r="G30" s="61">
        <v>4.0884265999999999E-4</v>
      </c>
      <c r="H30" s="56">
        <v>1.5949620999999999E-4</v>
      </c>
      <c r="I30" s="56">
        <v>6.4471548000000004E-2</v>
      </c>
      <c r="J30" s="56">
        <v>5.7766153000000002E-3</v>
      </c>
      <c r="K30" s="69">
        <v>0.18715780000000001</v>
      </c>
      <c r="L30" s="39">
        <v>0.13621346000000001</v>
      </c>
      <c r="M30" s="61">
        <v>1.6795204E-3</v>
      </c>
      <c r="N30" s="69">
        <v>0.59533901</v>
      </c>
      <c r="O30" s="73">
        <v>-3.6323590000000003E-2</v>
      </c>
      <c r="P30" s="69">
        <v>-0.23030048</v>
      </c>
      <c r="Q30" s="53">
        <f t="shared" si="0"/>
        <v>2.4263388205700003</v>
      </c>
      <c r="U30" s="6" t="s">
        <v>46</v>
      </c>
      <c r="V30" s="29" t="s">
        <v>47</v>
      </c>
      <c r="W30" s="66">
        <v>1.5510136999999999</v>
      </c>
      <c r="X30" s="56">
        <v>5.4485384999999997E-2</v>
      </c>
      <c r="Y30" s="91">
        <v>9.6257513000000003E-2</v>
      </c>
      <c r="Z30" s="61">
        <v>4.0884265999999999E-4</v>
      </c>
      <c r="AA30" s="56">
        <v>1.5949620999999999E-4</v>
      </c>
      <c r="AB30" s="56">
        <v>6.4471548000000004E-2</v>
      </c>
      <c r="AC30" s="56">
        <v>5.7766153000000002E-3</v>
      </c>
      <c r="AD30" s="69">
        <v>0.18715780000000001</v>
      </c>
      <c r="AE30" s="39">
        <v>1.3621346000000001</v>
      </c>
      <c r="AF30" s="61">
        <v>1.6795204E-3</v>
      </c>
      <c r="AG30" s="69">
        <v>0.59533901</v>
      </c>
      <c r="AH30" s="73">
        <v>-3.6323590000000003E-2</v>
      </c>
      <c r="AI30" s="69">
        <v>-0.23030048</v>
      </c>
      <c r="AJ30" s="53">
        <f t="shared" si="1"/>
        <v>3.6522599605700008</v>
      </c>
      <c r="AN30" s="1"/>
    </row>
    <row r="31" spans="2:40" x14ac:dyDescent="0.35">
      <c r="B31" s="6" t="s">
        <v>48</v>
      </c>
      <c r="C31" s="29" t="s">
        <v>49</v>
      </c>
      <c r="D31" s="67">
        <v>2.3185630999999999E-5</v>
      </c>
      <c r="E31" s="57">
        <v>8.3766614000000001E-8</v>
      </c>
      <c r="F31" s="91">
        <v>1.4798767999999999E-7</v>
      </c>
      <c r="G31" s="58">
        <v>1.5435049E-9</v>
      </c>
      <c r="H31" s="57">
        <v>8.1392815999999997E-10</v>
      </c>
      <c r="I31" s="57">
        <v>7.3195989000000002E-8</v>
      </c>
      <c r="J31" s="57">
        <v>1.2833534E-9</v>
      </c>
      <c r="K31" s="70">
        <v>3.9486542000000001E-8</v>
      </c>
      <c r="L31" s="40">
        <v>2.0941652999999999E-7</v>
      </c>
      <c r="M31" s="58">
        <v>2.9838923E-9</v>
      </c>
      <c r="N31" s="70">
        <v>3.7364848000000002E-9</v>
      </c>
      <c r="O31" s="74">
        <v>-5.5844409000000002E-8</v>
      </c>
      <c r="P31" s="70">
        <v>-1.1768541E-7</v>
      </c>
      <c r="Q31" s="53">
        <f t="shared" si="0"/>
        <v>2.3576315699559996E-5</v>
      </c>
      <c r="U31" s="6" t="s">
        <v>48</v>
      </c>
      <c r="V31" s="29" t="s">
        <v>49</v>
      </c>
      <c r="W31" s="67">
        <v>2.3185630999999999E-5</v>
      </c>
      <c r="X31" s="57">
        <v>8.3766614000000001E-8</v>
      </c>
      <c r="Y31" s="91">
        <v>1.4798767999999999E-7</v>
      </c>
      <c r="Z31" s="58">
        <v>1.5435049E-9</v>
      </c>
      <c r="AA31" s="57">
        <v>8.1392815999999997E-10</v>
      </c>
      <c r="AB31" s="57">
        <v>7.3195989000000002E-8</v>
      </c>
      <c r="AC31" s="57">
        <v>1.2833534E-9</v>
      </c>
      <c r="AD31" s="70">
        <v>3.9486542000000001E-8</v>
      </c>
      <c r="AE31" s="40">
        <v>2.0941653000000001E-6</v>
      </c>
      <c r="AF31" s="58">
        <v>2.9838923E-9</v>
      </c>
      <c r="AG31" s="70">
        <v>3.7364848000000002E-9</v>
      </c>
      <c r="AH31" s="74">
        <v>-5.5844409000000002E-8</v>
      </c>
      <c r="AI31" s="70">
        <v>-1.1768541E-7</v>
      </c>
      <c r="AJ31" s="53">
        <f t="shared" si="1"/>
        <v>2.5461064469559996E-5</v>
      </c>
      <c r="AN31" s="1"/>
    </row>
    <row r="32" spans="2:40" x14ac:dyDescent="0.35">
      <c r="B32" s="6" t="s">
        <v>50</v>
      </c>
      <c r="C32" s="29" t="s">
        <v>20</v>
      </c>
      <c r="D32" s="66">
        <v>0.33070121000000002</v>
      </c>
      <c r="E32" s="56">
        <v>3.5707845999999998E-3</v>
      </c>
      <c r="F32" s="91">
        <v>6.3083862000000001E-3</v>
      </c>
      <c r="G32" s="58">
        <v>4.2475753999999998E-5</v>
      </c>
      <c r="H32" s="57">
        <v>1.5988629000000001E-5</v>
      </c>
      <c r="I32" s="57">
        <v>4.1735085E-3</v>
      </c>
      <c r="J32" s="56">
        <v>2.8238188000000001E-4</v>
      </c>
      <c r="K32" s="69">
        <v>1.2533506E-2</v>
      </c>
      <c r="L32" s="40">
        <v>8.9269616E-3</v>
      </c>
      <c r="M32" s="61">
        <v>1.0211292E-4</v>
      </c>
      <c r="N32" s="69">
        <v>4.2831420000000002E-2</v>
      </c>
      <c r="O32" s="73">
        <v>-2.3805230999999999E-3</v>
      </c>
      <c r="P32" s="69">
        <v>-0.10548469000000001</v>
      </c>
      <c r="Q32" s="53">
        <f t="shared" si="0"/>
        <v>0.30162352298300005</v>
      </c>
      <c r="U32" s="6" t="s">
        <v>50</v>
      </c>
      <c r="V32" s="29" t="s">
        <v>20</v>
      </c>
      <c r="W32" s="66">
        <v>0.33070121000000002</v>
      </c>
      <c r="X32" s="56">
        <v>3.5707845999999998E-3</v>
      </c>
      <c r="Y32" s="91">
        <v>6.3083862000000001E-3</v>
      </c>
      <c r="Z32" s="58">
        <v>4.2475753999999998E-5</v>
      </c>
      <c r="AA32" s="57">
        <v>1.5988629000000001E-5</v>
      </c>
      <c r="AB32" s="57">
        <v>4.1735085E-3</v>
      </c>
      <c r="AC32" s="56">
        <v>2.8238188000000001E-4</v>
      </c>
      <c r="AD32" s="69">
        <v>1.2533506E-2</v>
      </c>
      <c r="AE32" s="40">
        <v>8.9269615999999996E-2</v>
      </c>
      <c r="AF32" s="61">
        <v>1.0211292E-4</v>
      </c>
      <c r="AG32" s="69">
        <v>4.2831420000000002E-2</v>
      </c>
      <c r="AH32" s="73">
        <v>-2.3805230999999999E-3</v>
      </c>
      <c r="AI32" s="69">
        <v>-0.10548469000000001</v>
      </c>
      <c r="AJ32" s="53">
        <f t="shared" si="1"/>
        <v>0.38196617738300004</v>
      </c>
      <c r="AN32" s="1"/>
    </row>
    <row r="33" spans="2:40" x14ac:dyDescent="0.35">
      <c r="B33" s="6" t="s">
        <v>51</v>
      </c>
      <c r="C33" s="29" t="s">
        <v>20</v>
      </c>
      <c r="D33" s="67">
        <v>3.1750073999999998E-3</v>
      </c>
      <c r="E33" s="57">
        <v>1.8366117E-6</v>
      </c>
      <c r="F33" s="91">
        <v>3.2446806E-6</v>
      </c>
      <c r="G33" s="58">
        <v>1.2527435E-8</v>
      </c>
      <c r="H33" s="57">
        <v>-7.1170442000000002E-9</v>
      </c>
      <c r="I33" s="57">
        <v>3.3920644999999999E-3</v>
      </c>
      <c r="J33" s="57">
        <v>9.7274996999999998E-6</v>
      </c>
      <c r="K33" s="69">
        <v>1.2479871999999999E-3</v>
      </c>
      <c r="L33" s="40">
        <v>4.5915291000000001E-6</v>
      </c>
      <c r="M33" s="58">
        <v>2.3363383999999999E-6</v>
      </c>
      <c r="N33" s="70">
        <v>-6.1206446999999999E-5</v>
      </c>
      <c r="O33" s="74">
        <v>-1.2244078E-6</v>
      </c>
      <c r="P33" s="70">
        <v>-5.7470101E-5</v>
      </c>
      <c r="Q33" s="53">
        <f t="shared" si="0"/>
        <v>7.7169002140908011E-3</v>
      </c>
      <c r="U33" s="6" t="s">
        <v>51</v>
      </c>
      <c r="V33" s="29" t="s">
        <v>20</v>
      </c>
      <c r="W33" s="67">
        <v>3.1750073999999998E-3</v>
      </c>
      <c r="X33" s="57">
        <v>1.8366117E-6</v>
      </c>
      <c r="Y33" s="91">
        <v>3.2446806E-6</v>
      </c>
      <c r="Z33" s="58">
        <v>1.2527435E-8</v>
      </c>
      <c r="AA33" s="57">
        <v>-7.1170442000000002E-9</v>
      </c>
      <c r="AB33" s="57">
        <v>3.3920644999999999E-3</v>
      </c>
      <c r="AC33" s="57">
        <v>9.7274996999999998E-6</v>
      </c>
      <c r="AD33" s="69">
        <v>1.2479871999999999E-3</v>
      </c>
      <c r="AE33" s="40">
        <v>4.5915290999999999E-5</v>
      </c>
      <c r="AF33" s="58">
        <v>2.3363383999999999E-6</v>
      </c>
      <c r="AG33" s="70">
        <v>-6.1206446999999999E-5</v>
      </c>
      <c r="AH33" s="74">
        <v>-1.2244078E-6</v>
      </c>
      <c r="AI33" s="70">
        <v>-5.7470101E-5</v>
      </c>
      <c r="AJ33" s="53">
        <f t="shared" si="1"/>
        <v>7.7582239759908011E-3</v>
      </c>
      <c r="AN33" s="1"/>
    </row>
    <row r="34" spans="2:40" x14ac:dyDescent="0.35">
      <c r="B34" s="6" t="s">
        <v>52</v>
      </c>
      <c r="C34" s="29" t="s">
        <v>20</v>
      </c>
      <c r="D34" s="67">
        <v>1.0507587E-4</v>
      </c>
      <c r="E34" s="57">
        <v>1.3957447E-6</v>
      </c>
      <c r="F34" s="91">
        <v>2.4658157E-6</v>
      </c>
      <c r="G34" s="58">
        <v>1.0702412E-7</v>
      </c>
      <c r="H34" s="57">
        <v>4.3149468000000002E-8</v>
      </c>
      <c r="I34" s="57">
        <v>2.5051213000000001E-5</v>
      </c>
      <c r="J34" s="57">
        <v>7.3819905999999996E-7</v>
      </c>
      <c r="K34" s="70">
        <v>1.2294826000000001E-5</v>
      </c>
      <c r="L34" s="40">
        <v>3.4893617999999999E-6</v>
      </c>
      <c r="M34" s="58">
        <v>1.900927E-7</v>
      </c>
      <c r="N34" s="69">
        <v>0</v>
      </c>
      <c r="O34" s="74">
        <v>-9.3049647000000003E-7</v>
      </c>
      <c r="P34" s="70">
        <v>-6.1133726000000003E-6</v>
      </c>
      <c r="Q34" s="53">
        <f t="shared" si="0"/>
        <v>1.4380742747799999E-4</v>
      </c>
      <c r="U34" s="6" t="s">
        <v>52</v>
      </c>
      <c r="V34" s="29" t="s">
        <v>20</v>
      </c>
      <c r="W34" s="67">
        <v>1.0507587E-4</v>
      </c>
      <c r="X34" s="57">
        <v>1.3957447E-6</v>
      </c>
      <c r="Y34" s="91">
        <v>2.4658157E-6</v>
      </c>
      <c r="Z34" s="58">
        <v>1.0702412E-7</v>
      </c>
      <c r="AA34" s="57">
        <v>4.3149468000000002E-8</v>
      </c>
      <c r="AB34" s="57">
        <v>2.5051213000000001E-5</v>
      </c>
      <c r="AC34" s="57">
        <v>7.3819905999999996E-7</v>
      </c>
      <c r="AD34" s="70">
        <v>1.2294826000000001E-5</v>
      </c>
      <c r="AE34" s="40">
        <v>3.4893617999999997E-5</v>
      </c>
      <c r="AF34" s="58">
        <v>1.900927E-7</v>
      </c>
      <c r="AG34" s="69">
        <v>0</v>
      </c>
      <c r="AH34" s="74">
        <v>-9.3049647000000003E-7</v>
      </c>
      <c r="AI34" s="70">
        <v>-6.1133726000000003E-6</v>
      </c>
      <c r="AJ34" s="53">
        <f t="shared" si="1"/>
        <v>1.75211683678E-4</v>
      </c>
      <c r="AN34" s="1"/>
    </row>
    <row r="35" spans="2:40" x14ac:dyDescent="0.35">
      <c r="B35" s="6" t="s">
        <v>53</v>
      </c>
      <c r="C35" s="29" t="s">
        <v>30</v>
      </c>
      <c r="D35" s="67">
        <v>3.7568337000000002E-11</v>
      </c>
      <c r="E35" s="57">
        <v>5.9086355000000004E-12</v>
      </c>
      <c r="F35" s="91">
        <v>1.0438589E-11</v>
      </c>
      <c r="G35" s="58">
        <v>5.9590325E-14</v>
      </c>
      <c r="H35" s="57">
        <v>5.6305263000000003E-14</v>
      </c>
      <c r="I35" s="57">
        <v>1.5510821999999999E-11</v>
      </c>
      <c r="J35" s="57">
        <v>5.1701516000000002E-14</v>
      </c>
      <c r="K35" s="70">
        <v>2.6528778999999999E-12</v>
      </c>
      <c r="L35" s="40">
        <v>1.4771589000000001E-11</v>
      </c>
      <c r="M35" s="58">
        <v>3.0586165000000001E-14</v>
      </c>
      <c r="N35" s="70">
        <v>3.4249934999999998E-13</v>
      </c>
      <c r="O35" s="74">
        <v>-3.9390902999999997E-12</v>
      </c>
      <c r="P35" s="70">
        <v>-1.0706692E-10</v>
      </c>
      <c r="Q35" s="53">
        <f t="shared" si="0"/>
        <v>-2.361447728099999E-11</v>
      </c>
      <c r="U35" s="6" t="s">
        <v>53</v>
      </c>
      <c r="V35" s="29" t="s">
        <v>30</v>
      </c>
      <c r="W35" s="67">
        <v>3.7568337000000002E-11</v>
      </c>
      <c r="X35" s="57">
        <v>5.9086355000000004E-12</v>
      </c>
      <c r="Y35" s="91">
        <v>1.0438589E-11</v>
      </c>
      <c r="Z35" s="58">
        <v>5.9590325E-14</v>
      </c>
      <c r="AA35" s="57">
        <v>5.6305263000000003E-14</v>
      </c>
      <c r="AB35" s="57">
        <v>1.5510821999999999E-11</v>
      </c>
      <c r="AC35" s="57">
        <v>5.1701516000000002E-14</v>
      </c>
      <c r="AD35" s="70">
        <v>2.6528778999999999E-12</v>
      </c>
      <c r="AE35" s="40">
        <v>1.4771589E-10</v>
      </c>
      <c r="AF35" s="58">
        <v>3.0586165000000001E-14</v>
      </c>
      <c r="AG35" s="70">
        <v>3.4249934999999998E-13</v>
      </c>
      <c r="AH35" s="74">
        <v>-3.9390902999999997E-12</v>
      </c>
      <c r="AI35" s="70">
        <v>-1.0706692E-10</v>
      </c>
      <c r="AJ35" s="53">
        <f t="shared" si="1"/>
        <v>1.09329823719E-10</v>
      </c>
      <c r="AN35" s="1"/>
    </row>
    <row r="36" spans="2:40" x14ac:dyDescent="0.35">
      <c r="B36" s="6" t="s">
        <v>54</v>
      </c>
      <c r="C36" s="29" t="s">
        <v>30</v>
      </c>
      <c r="D36" s="67">
        <v>3.8434890999999997E-10</v>
      </c>
      <c r="E36" s="57">
        <v>1.0064070000000001E-11</v>
      </c>
      <c r="F36" s="91">
        <v>1.7779856E-11</v>
      </c>
      <c r="G36" s="58">
        <v>4.6577637000000005E-13</v>
      </c>
      <c r="H36" s="57">
        <v>1.7807256000000001E-13</v>
      </c>
      <c r="I36" s="57">
        <v>4.7530759000000002E-11</v>
      </c>
      <c r="J36" s="57">
        <v>3.9727219999999999E-13</v>
      </c>
      <c r="K36" s="70">
        <v>1.1376801E-11</v>
      </c>
      <c r="L36" s="40">
        <v>2.5160174000000001E-11</v>
      </c>
      <c r="M36" s="58">
        <v>5.4671728999999999E-13</v>
      </c>
      <c r="N36" s="70">
        <v>2.1660544E-11</v>
      </c>
      <c r="O36" s="74">
        <v>-6.7093798000000001E-12</v>
      </c>
      <c r="P36" s="70">
        <v>-7.3307233000000002E-11</v>
      </c>
      <c r="Q36" s="53">
        <f t="shared" si="0"/>
        <v>4.3949233961999993E-10</v>
      </c>
      <c r="U36" s="6" t="s">
        <v>54</v>
      </c>
      <c r="V36" s="29" t="s">
        <v>30</v>
      </c>
      <c r="W36" s="67">
        <v>3.8434890999999997E-10</v>
      </c>
      <c r="X36" s="57">
        <v>1.0064070000000001E-11</v>
      </c>
      <c r="Y36" s="91">
        <v>1.7779856E-11</v>
      </c>
      <c r="Z36" s="58">
        <v>4.6577637000000005E-13</v>
      </c>
      <c r="AA36" s="57">
        <v>1.7807256000000001E-13</v>
      </c>
      <c r="AB36" s="57">
        <v>4.7530759000000002E-11</v>
      </c>
      <c r="AC36" s="57">
        <v>3.9727219999999999E-13</v>
      </c>
      <c r="AD36" s="70">
        <v>1.1376801E-11</v>
      </c>
      <c r="AE36" s="40">
        <v>2.5160173999999999E-10</v>
      </c>
      <c r="AF36" s="58">
        <v>5.4671728999999999E-13</v>
      </c>
      <c r="AG36" s="70">
        <v>2.1660544E-11</v>
      </c>
      <c r="AH36" s="74">
        <v>-6.7093798000000001E-12</v>
      </c>
      <c r="AI36" s="70">
        <v>-7.3307233000000002E-11</v>
      </c>
      <c r="AJ36" s="53">
        <f t="shared" si="1"/>
        <v>6.6593390561999991E-10</v>
      </c>
      <c r="AN36" s="1"/>
    </row>
    <row r="37" spans="2:40" x14ac:dyDescent="0.35">
      <c r="B37" s="6" t="s">
        <v>55</v>
      </c>
      <c r="C37" s="29" t="s">
        <v>30</v>
      </c>
      <c r="D37" s="67">
        <v>2.1473063000000002E-9</v>
      </c>
      <c r="E37" s="57">
        <v>3.6370574000000001E-11</v>
      </c>
      <c r="F37" s="91">
        <v>6.4254679999999998E-11</v>
      </c>
      <c r="G37" s="58">
        <v>2.8539717E-12</v>
      </c>
      <c r="H37" s="57">
        <v>1.7073746999999999E-12</v>
      </c>
      <c r="I37" s="57">
        <v>9.3160784000000005E-11</v>
      </c>
      <c r="J37" s="57">
        <v>4.513525E-12</v>
      </c>
      <c r="K37" s="70">
        <v>6.6007511000000004E-11</v>
      </c>
      <c r="L37" s="40">
        <v>9.0926433999999999E-11</v>
      </c>
      <c r="M37" s="58">
        <v>5.4946575999999998E-12</v>
      </c>
      <c r="N37" s="70">
        <v>4.1789022000000003E-11</v>
      </c>
      <c r="O37" s="74">
        <v>-2.4247049E-11</v>
      </c>
      <c r="P37" s="70">
        <v>-1.4275833000000001E-10</v>
      </c>
      <c r="Q37" s="53">
        <f t="shared" si="0"/>
        <v>2.3873794550000007E-9</v>
      </c>
      <c r="U37" s="6" t="s">
        <v>55</v>
      </c>
      <c r="V37" s="29" t="s">
        <v>30</v>
      </c>
      <c r="W37" s="67">
        <v>2.1473063000000002E-9</v>
      </c>
      <c r="X37" s="57">
        <v>3.6370574000000001E-11</v>
      </c>
      <c r="Y37" s="91">
        <v>6.4254679999999998E-11</v>
      </c>
      <c r="Z37" s="58">
        <v>2.8539717E-12</v>
      </c>
      <c r="AA37" s="57">
        <v>1.7073746999999999E-12</v>
      </c>
      <c r="AB37" s="57">
        <v>9.3160784000000005E-11</v>
      </c>
      <c r="AC37" s="57">
        <v>4.513525E-12</v>
      </c>
      <c r="AD37" s="70">
        <v>6.6007511000000004E-11</v>
      </c>
      <c r="AE37" s="40">
        <v>9.0926434000000002E-10</v>
      </c>
      <c r="AF37" s="58">
        <v>5.4946575999999998E-12</v>
      </c>
      <c r="AG37" s="70">
        <v>4.1789022000000003E-11</v>
      </c>
      <c r="AH37" s="74">
        <v>-2.4247049E-11</v>
      </c>
      <c r="AI37" s="70">
        <v>-1.4275833000000001E-10</v>
      </c>
      <c r="AJ37" s="53">
        <f t="shared" si="1"/>
        <v>3.2057173610000008E-9</v>
      </c>
      <c r="AN37" s="1"/>
    </row>
    <row r="38" spans="2:40" x14ac:dyDescent="0.35">
      <c r="B38" s="6" t="s">
        <v>56</v>
      </c>
      <c r="C38" s="29" t="s">
        <v>30</v>
      </c>
      <c r="D38" s="67">
        <v>3.3894978000000003E-11</v>
      </c>
      <c r="E38" s="57">
        <v>8.4071645000000005E-13</v>
      </c>
      <c r="F38" s="91">
        <v>1.4852656999999999E-12</v>
      </c>
      <c r="G38" s="58">
        <v>6.8433639E-14</v>
      </c>
      <c r="H38" s="57">
        <v>2.6351674000000001E-14</v>
      </c>
      <c r="I38" s="57">
        <v>1.2321642999999999E-11</v>
      </c>
      <c r="J38" s="57">
        <v>5.1614928000000003E-14</v>
      </c>
      <c r="K38" s="70">
        <v>1.0919120999999999E-12</v>
      </c>
      <c r="L38" s="40">
        <v>2.1017910999999999E-12</v>
      </c>
      <c r="M38" s="58">
        <v>8.0859540000000003E-14</v>
      </c>
      <c r="N38" s="70">
        <v>2.0966305E-12</v>
      </c>
      <c r="O38" s="74">
        <v>-5.6047763000000004E-13</v>
      </c>
      <c r="P38" s="70">
        <v>-2.1348618999999999E-12</v>
      </c>
      <c r="Q38" s="53">
        <f t="shared" si="0"/>
        <v>5.1364857101000003E-11</v>
      </c>
      <c r="U38" s="6" t="s">
        <v>56</v>
      </c>
      <c r="V38" s="29" t="s">
        <v>30</v>
      </c>
      <c r="W38" s="67">
        <v>3.3894978000000003E-11</v>
      </c>
      <c r="X38" s="57">
        <v>8.4071645000000005E-13</v>
      </c>
      <c r="Y38" s="91">
        <v>1.4852656999999999E-12</v>
      </c>
      <c r="Z38" s="58">
        <v>6.8433639E-14</v>
      </c>
      <c r="AA38" s="57">
        <v>2.6351674000000001E-14</v>
      </c>
      <c r="AB38" s="57">
        <v>1.2321642999999999E-11</v>
      </c>
      <c r="AC38" s="57">
        <v>5.1614928000000003E-14</v>
      </c>
      <c r="AD38" s="70">
        <v>1.0919120999999999E-12</v>
      </c>
      <c r="AE38" s="40">
        <v>2.1017910999999998E-11</v>
      </c>
      <c r="AF38" s="58">
        <v>8.0859540000000003E-14</v>
      </c>
      <c r="AG38" s="70">
        <v>2.0966305E-12</v>
      </c>
      <c r="AH38" s="74">
        <v>-5.6047763000000004E-13</v>
      </c>
      <c r="AI38" s="70">
        <v>-2.1348618999999999E-12</v>
      </c>
      <c r="AJ38" s="53">
        <f t="shared" si="1"/>
        <v>7.0280977000999987E-11</v>
      </c>
      <c r="AN38" s="1"/>
    </row>
    <row r="39" spans="2:40" x14ac:dyDescent="0.35">
      <c r="B39" s="6" t="s">
        <v>57</v>
      </c>
      <c r="C39" s="29" t="s">
        <v>30</v>
      </c>
      <c r="D39" s="67">
        <v>0</v>
      </c>
      <c r="E39" s="57">
        <v>7.2896055000000003E-21</v>
      </c>
      <c r="F39" s="91">
        <v>1.2878303E-20</v>
      </c>
      <c r="G39" s="58">
        <v>2.1897312999999998E-22</v>
      </c>
      <c r="H39" s="57">
        <v>8.3536268999999996E-23</v>
      </c>
      <c r="I39" s="57">
        <v>4.0240213999999999E-20</v>
      </c>
      <c r="J39" s="57">
        <v>2.3319009999999999E-21</v>
      </c>
      <c r="K39" s="70">
        <v>2.5274826000000001E-20</v>
      </c>
      <c r="L39" s="40">
        <v>1.8224014E-20</v>
      </c>
      <c r="M39" s="58">
        <v>4.5341353999999997E-22</v>
      </c>
      <c r="N39" s="69">
        <v>0</v>
      </c>
      <c r="O39" s="74">
        <v>-4.8597370000000002E-21</v>
      </c>
      <c r="P39" s="70">
        <v>-2.8033741000000001E-20</v>
      </c>
      <c r="Q39" s="53">
        <f t="shared" si="0"/>
        <v>7.4101308438999998E-20</v>
      </c>
      <c r="U39" s="6" t="s">
        <v>57</v>
      </c>
      <c r="V39" s="29" t="s">
        <v>30</v>
      </c>
      <c r="W39" s="67">
        <v>0</v>
      </c>
      <c r="X39" s="57">
        <v>7.2896055000000003E-21</v>
      </c>
      <c r="Y39" s="91">
        <v>1.2878303E-20</v>
      </c>
      <c r="Z39" s="58">
        <v>2.1897312999999998E-22</v>
      </c>
      <c r="AA39" s="57">
        <v>8.3536268999999996E-23</v>
      </c>
      <c r="AB39" s="57">
        <v>4.0240213999999999E-20</v>
      </c>
      <c r="AC39" s="57">
        <v>2.3319009999999999E-21</v>
      </c>
      <c r="AD39" s="70">
        <v>2.5274826000000001E-20</v>
      </c>
      <c r="AE39" s="40">
        <v>1.8224014000000001E-19</v>
      </c>
      <c r="AF39" s="58">
        <v>4.5341353999999997E-22</v>
      </c>
      <c r="AG39" s="69">
        <v>0</v>
      </c>
      <c r="AH39" s="74">
        <v>-4.8597370000000002E-21</v>
      </c>
      <c r="AI39" s="70">
        <v>-2.8033741000000001E-20</v>
      </c>
      <c r="AJ39" s="53">
        <f t="shared" si="1"/>
        <v>2.3811743443900005E-19</v>
      </c>
      <c r="AN39" s="1"/>
    </row>
    <row r="40" spans="2:40" x14ac:dyDescent="0.35">
      <c r="B40" s="6" t="s">
        <v>58</v>
      </c>
      <c r="C40" s="29" t="s">
        <v>30</v>
      </c>
      <c r="D40" s="67">
        <v>3.2642821000000003E-11</v>
      </c>
      <c r="E40" s="57">
        <v>5.8736865999999996E-13</v>
      </c>
      <c r="F40" s="91">
        <v>1.0376845999999999E-12</v>
      </c>
      <c r="G40" s="58">
        <v>1.8980658000000001E-13</v>
      </c>
      <c r="H40" s="57">
        <v>7.7058489000000003E-14</v>
      </c>
      <c r="I40" s="57">
        <v>2.2804842E-12</v>
      </c>
      <c r="J40" s="57">
        <v>1.1320856E-13</v>
      </c>
      <c r="K40" s="70">
        <v>1.6911016E-12</v>
      </c>
      <c r="L40" s="40">
        <v>1.4684217000000001E-12</v>
      </c>
      <c r="M40" s="58">
        <v>1.5826009E-13</v>
      </c>
      <c r="N40" s="70">
        <v>1.6209157000000001E-12</v>
      </c>
      <c r="O40" s="74">
        <v>-3.9157911E-13</v>
      </c>
      <c r="P40" s="70">
        <v>-4.0722845999999999E-12</v>
      </c>
      <c r="Q40" s="53">
        <f t="shared" si="0"/>
        <v>3.7403267468999995E-11</v>
      </c>
      <c r="U40" s="6" t="s">
        <v>58</v>
      </c>
      <c r="V40" s="29" t="s">
        <v>30</v>
      </c>
      <c r="W40" s="67">
        <v>3.2642821000000003E-11</v>
      </c>
      <c r="X40" s="57">
        <v>5.8736865999999996E-13</v>
      </c>
      <c r="Y40" s="91">
        <v>1.0376845999999999E-12</v>
      </c>
      <c r="Z40" s="58">
        <v>1.8980658000000001E-13</v>
      </c>
      <c r="AA40" s="57">
        <v>7.7058489000000003E-14</v>
      </c>
      <c r="AB40" s="57">
        <v>2.2804842E-12</v>
      </c>
      <c r="AC40" s="57">
        <v>1.1320856E-13</v>
      </c>
      <c r="AD40" s="70">
        <v>1.6911016E-12</v>
      </c>
      <c r="AE40" s="40">
        <v>1.4684216999999999E-11</v>
      </c>
      <c r="AF40" s="58">
        <v>1.5826009E-13</v>
      </c>
      <c r="AG40" s="70">
        <v>1.6209157000000001E-12</v>
      </c>
      <c r="AH40" s="74">
        <v>-3.9157911E-13</v>
      </c>
      <c r="AI40" s="70">
        <v>-4.0722845999999999E-12</v>
      </c>
      <c r="AJ40" s="53">
        <f t="shared" si="1"/>
        <v>5.0619062768999995E-11</v>
      </c>
      <c r="AN40" s="1"/>
    </row>
    <row r="41" spans="2:40" x14ac:dyDescent="0.35">
      <c r="B41" s="6" t="s">
        <v>59</v>
      </c>
      <c r="C41" s="29" t="s">
        <v>41</v>
      </c>
      <c r="D41" s="66">
        <v>4.1349512999999997E-2</v>
      </c>
      <c r="E41" s="56">
        <v>3.2572878E-3</v>
      </c>
      <c r="F41" s="90">
        <v>5.7545417E-3</v>
      </c>
      <c r="G41" s="58">
        <v>1.4698567999999999E-5</v>
      </c>
      <c r="H41" s="57">
        <v>8.9659083E-6</v>
      </c>
      <c r="I41" s="57">
        <v>6.4493199000000001E-3</v>
      </c>
      <c r="J41" s="57">
        <v>2.9020241999999999E-5</v>
      </c>
      <c r="K41" s="69">
        <v>2.2291953999999999E-3</v>
      </c>
      <c r="L41" s="40">
        <v>8.1432194000000003E-3</v>
      </c>
      <c r="M41" s="58">
        <v>3.4085246999999999E-5</v>
      </c>
      <c r="N41" s="69">
        <v>4.2652682999999998E-4</v>
      </c>
      <c r="O41" s="73">
        <v>-2.1715252000000002E-3</v>
      </c>
      <c r="P41" s="69">
        <v>-1.2736010000000001E-2</v>
      </c>
      <c r="Q41" s="53">
        <f t="shared" si="0"/>
        <v>5.2788838795300004E-2</v>
      </c>
      <c r="U41" s="6" t="s">
        <v>59</v>
      </c>
      <c r="V41" s="29" t="s">
        <v>41</v>
      </c>
      <c r="W41" s="66">
        <v>4.1349512999999997E-2</v>
      </c>
      <c r="X41" s="56">
        <v>3.2572878E-3</v>
      </c>
      <c r="Y41" s="90">
        <v>5.7545417E-3</v>
      </c>
      <c r="Z41" s="58">
        <v>1.4698567999999999E-5</v>
      </c>
      <c r="AA41" s="57">
        <v>8.9659083E-6</v>
      </c>
      <c r="AB41" s="57">
        <v>6.4493199000000001E-3</v>
      </c>
      <c r="AC41" s="57">
        <v>2.9020241999999999E-5</v>
      </c>
      <c r="AD41" s="69">
        <v>2.2291953999999999E-3</v>
      </c>
      <c r="AE41" s="40">
        <v>8.1432193999999999E-2</v>
      </c>
      <c r="AF41" s="58">
        <v>3.4085246999999999E-5</v>
      </c>
      <c r="AG41" s="69">
        <v>4.2652682999999998E-4</v>
      </c>
      <c r="AH41" s="73">
        <v>-2.1715252000000002E-3</v>
      </c>
      <c r="AI41" s="69">
        <v>-1.2736010000000001E-2</v>
      </c>
      <c r="AJ41" s="53">
        <f t="shared" si="1"/>
        <v>0.1260778133953</v>
      </c>
      <c r="AN41" s="1"/>
    </row>
    <row r="42" spans="2:40" x14ac:dyDescent="0.35">
      <c r="B42" s="6" t="s">
        <v>60</v>
      </c>
      <c r="C42" s="29" t="s">
        <v>41</v>
      </c>
      <c r="D42" s="66">
        <v>0.26738369000000001</v>
      </c>
      <c r="E42" s="56">
        <v>1.1460698E-2</v>
      </c>
      <c r="F42" s="90">
        <v>2.0247233E-2</v>
      </c>
      <c r="G42" s="61">
        <v>1.1231036E-4</v>
      </c>
      <c r="H42" s="57">
        <v>8.2115978000000004E-5</v>
      </c>
      <c r="I42" s="57">
        <v>1.5016847999999999E-2</v>
      </c>
      <c r="J42" s="56">
        <v>2.3066933000000001E-4</v>
      </c>
      <c r="K42" s="69">
        <v>1.3035563E-2</v>
      </c>
      <c r="L42" s="39">
        <v>2.8651744999999999E-2</v>
      </c>
      <c r="M42" s="61">
        <v>1.7680315999999999E-4</v>
      </c>
      <c r="N42" s="69">
        <v>0.13538042</v>
      </c>
      <c r="O42" s="73">
        <v>-7.6404654000000001E-3</v>
      </c>
      <c r="P42" s="69">
        <v>-0.32988815999999999</v>
      </c>
      <c r="Q42" s="53">
        <f t="shared" si="0"/>
        <v>0.15424947042799997</v>
      </c>
      <c r="U42" s="6" t="s">
        <v>60</v>
      </c>
      <c r="V42" s="29" t="s">
        <v>41</v>
      </c>
      <c r="W42" s="66">
        <v>0.26738369000000001</v>
      </c>
      <c r="X42" s="56">
        <v>1.1460698E-2</v>
      </c>
      <c r="Y42" s="90">
        <v>2.0247233E-2</v>
      </c>
      <c r="Z42" s="61">
        <v>1.1231036E-4</v>
      </c>
      <c r="AA42" s="57">
        <v>8.2115978000000004E-5</v>
      </c>
      <c r="AB42" s="57">
        <v>1.5016847999999999E-2</v>
      </c>
      <c r="AC42" s="56">
        <v>2.3066933000000001E-4</v>
      </c>
      <c r="AD42" s="69">
        <v>1.3035563E-2</v>
      </c>
      <c r="AE42" s="39">
        <v>0.28651745000000001</v>
      </c>
      <c r="AF42" s="61">
        <v>1.7680315999999999E-4</v>
      </c>
      <c r="AG42" s="69">
        <v>0.13538042</v>
      </c>
      <c r="AH42" s="73">
        <v>-7.6404654000000001E-3</v>
      </c>
      <c r="AI42" s="69">
        <v>-0.32988815999999999</v>
      </c>
      <c r="AJ42" s="53">
        <f t="shared" si="1"/>
        <v>0.41211517542800002</v>
      </c>
      <c r="AN42" s="1"/>
    </row>
    <row r="43" spans="2:40" x14ac:dyDescent="0.35">
      <c r="B43" s="7" t="s">
        <v>61</v>
      </c>
      <c r="C43" s="12" t="s">
        <v>41</v>
      </c>
      <c r="D43" s="68">
        <v>4.3009535000000003</v>
      </c>
      <c r="E43" s="63">
        <v>2.9614290000000001E-2</v>
      </c>
      <c r="F43" s="90">
        <v>5.2318578999999997E-2</v>
      </c>
      <c r="G43" s="64">
        <v>1.3274517999999999E-3</v>
      </c>
      <c r="H43" s="64">
        <v>9.6241179999999999E-4</v>
      </c>
      <c r="I43" s="62">
        <v>2.0792568999999999</v>
      </c>
      <c r="J43" s="62">
        <v>4.0080423000000004E-3</v>
      </c>
      <c r="K43" s="71">
        <v>0.19903522000000001</v>
      </c>
      <c r="L43" s="41">
        <v>7.4035724999999997E-2</v>
      </c>
      <c r="M43" s="64">
        <v>1.7718511000000001E-3</v>
      </c>
      <c r="N43" s="71">
        <v>3.2308874000000001E-2</v>
      </c>
      <c r="O43" s="89">
        <v>-1.9742860000000001E-2</v>
      </c>
      <c r="P43" s="71">
        <v>-0.14531098000000001</v>
      </c>
      <c r="Q43" s="50">
        <f t="shared" si="0"/>
        <v>6.6105390049999988</v>
      </c>
      <c r="U43" s="7" t="s">
        <v>61</v>
      </c>
      <c r="V43" s="12" t="s">
        <v>41</v>
      </c>
      <c r="W43" s="68">
        <v>4.3009535000000003</v>
      </c>
      <c r="X43" s="63">
        <v>2.9614290000000001E-2</v>
      </c>
      <c r="Y43" s="90">
        <v>5.2318578999999997E-2</v>
      </c>
      <c r="Z43" s="64">
        <v>1.3274517999999999E-3</v>
      </c>
      <c r="AA43" s="64">
        <v>9.6241179999999999E-4</v>
      </c>
      <c r="AB43" s="62">
        <v>2.0792568999999999</v>
      </c>
      <c r="AC43" s="62">
        <v>4.0080423000000004E-3</v>
      </c>
      <c r="AD43" s="71">
        <v>0.19903522000000001</v>
      </c>
      <c r="AE43" s="41">
        <v>0.74035724999999997</v>
      </c>
      <c r="AF43" s="64">
        <v>1.7718511000000001E-3</v>
      </c>
      <c r="AG43" s="71">
        <v>3.2308874000000001E-2</v>
      </c>
      <c r="AH43" s="89">
        <v>-1.9742860000000001E-2</v>
      </c>
      <c r="AI43" s="71">
        <v>-0.14531098000000001</v>
      </c>
      <c r="AJ43" s="50">
        <f t="shared" si="1"/>
        <v>7.2768605299999987</v>
      </c>
      <c r="AN43" s="1"/>
    </row>
    <row r="44" spans="2:40" x14ac:dyDescent="0.35"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</row>
    <row r="45" spans="2:40" x14ac:dyDescent="0.35"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</row>
    <row r="46" spans="2:40" x14ac:dyDescent="0.35"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spans="2:40" x14ac:dyDescent="0.35">
      <c r="B47" t="s">
        <v>2</v>
      </c>
      <c r="C47" t="s">
        <v>62</v>
      </c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t="s">
        <v>2</v>
      </c>
      <c r="V47" t="s">
        <v>62</v>
      </c>
    </row>
    <row r="48" spans="2:40" x14ac:dyDescent="0.35">
      <c r="B48" t="s">
        <v>3</v>
      </c>
      <c r="C48" t="s">
        <v>4</v>
      </c>
      <c r="D48"/>
      <c r="E48"/>
      <c r="F48"/>
      <c r="G48"/>
      <c r="H48"/>
      <c r="J48" s="17" t="s">
        <v>92</v>
      </c>
      <c r="K48"/>
      <c r="L48"/>
      <c r="M48"/>
      <c r="N48"/>
      <c r="O48"/>
      <c r="P48"/>
      <c r="Q48"/>
      <c r="R48"/>
      <c r="S48"/>
      <c r="U48" t="s">
        <v>3</v>
      </c>
      <c r="V48" t="s">
        <v>4</v>
      </c>
      <c r="AB48" s="10"/>
      <c r="AC48" s="17" t="s">
        <v>92</v>
      </c>
    </row>
    <row r="49" spans="1:109" x14ac:dyDescent="0.35">
      <c r="B49" t="s">
        <v>63</v>
      </c>
      <c r="C49" t="s">
        <v>93</v>
      </c>
      <c r="D49"/>
      <c r="E49"/>
      <c r="F49"/>
      <c r="G49"/>
      <c r="H49"/>
      <c r="I49" s="16" t="s">
        <v>76</v>
      </c>
      <c r="J49" s="18" t="s">
        <v>0</v>
      </c>
      <c r="K49"/>
      <c r="L49"/>
      <c r="M49"/>
      <c r="N49"/>
      <c r="O49"/>
      <c r="P49"/>
      <c r="Q49"/>
      <c r="R49"/>
      <c r="S49"/>
      <c r="U49" t="s">
        <v>63</v>
      </c>
      <c r="V49" t="s">
        <v>93</v>
      </c>
      <c r="AB49" s="16" t="s">
        <v>76</v>
      </c>
      <c r="AC49" s="18" t="s">
        <v>0</v>
      </c>
    </row>
    <row r="50" spans="1:109" x14ac:dyDescent="0.35">
      <c r="B50" t="s">
        <v>5</v>
      </c>
      <c r="C50" t="s">
        <v>6</v>
      </c>
      <c r="D50"/>
      <c r="E50"/>
      <c r="F50"/>
      <c r="G50"/>
      <c r="H50"/>
      <c r="I50" s="16" t="s">
        <v>89</v>
      </c>
      <c r="J50" s="21">
        <v>60</v>
      </c>
      <c r="K50"/>
      <c r="L50"/>
      <c r="M50"/>
      <c r="N50"/>
      <c r="O50"/>
      <c r="P50"/>
      <c r="Q50"/>
      <c r="R50"/>
      <c r="S50"/>
      <c r="U50" t="s">
        <v>5</v>
      </c>
      <c r="V50" t="s">
        <v>6</v>
      </c>
      <c r="AB50" s="16" t="s">
        <v>89</v>
      </c>
      <c r="AC50" s="21">
        <v>60</v>
      </c>
    </row>
    <row r="51" spans="1:109" x14ac:dyDescent="0.35">
      <c r="B51" t="s">
        <v>7</v>
      </c>
      <c r="C51" t="s">
        <v>8</v>
      </c>
      <c r="D51"/>
      <c r="E51"/>
      <c r="F51"/>
      <c r="G51"/>
      <c r="H51"/>
      <c r="I51" s="16"/>
      <c r="J51" s="23" t="s">
        <v>74</v>
      </c>
      <c r="K51"/>
      <c r="L51"/>
      <c r="M51"/>
      <c r="N51"/>
      <c r="O51"/>
      <c r="P51"/>
      <c r="Q51"/>
      <c r="R51"/>
      <c r="S51"/>
      <c r="U51" t="s">
        <v>7</v>
      </c>
      <c r="V51" t="s">
        <v>8</v>
      </c>
      <c r="AB51" s="16"/>
      <c r="AC51" s="23" t="s">
        <v>74</v>
      </c>
    </row>
    <row r="52" spans="1:109" x14ac:dyDescent="0.35">
      <c r="B52" t="s">
        <v>9</v>
      </c>
      <c r="C52" t="s">
        <v>10</v>
      </c>
      <c r="D52"/>
      <c r="E52"/>
      <c r="F52"/>
      <c r="G52"/>
      <c r="H52"/>
      <c r="I52" s="16" t="s">
        <v>1</v>
      </c>
      <c r="J52" s="54">
        <v>0</v>
      </c>
      <c r="K52"/>
      <c r="L52"/>
      <c r="M52"/>
      <c r="N52"/>
      <c r="O52"/>
      <c r="P52"/>
      <c r="Q52"/>
      <c r="R52"/>
      <c r="S52"/>
      <c r="U52" t="s">
        <v>9</v>
      </c>
      <c r="V52" t="s">
        <v>10</v>
      </c>
      <c r="AB52" s="16" t="s">
        <v>1</v>
      </c>
      <c r="AC52" s="54">
        <v>0</v>
      </c>
    </row>
    <row r="53" spans="1:109" x14ac:dyDescent="0.35">
      <c r="B53" t="s">
        <v>11</v>
      </c>
      <c r="C53" t="s">
        <v>12</v>
      </c>
      <c r="D53"/>
      <c r="E53"/>
      <c r="F53"/>
      <c r="G53"/>
      <c r="H53"/>
      <c r="I53" s="16"/>
      <c r="J53" s="23" t="s">
        <v>74</v>
      </c>
      <c r="K53"/>
      <c r="L53"/>
      <c r="M53"/>
      <c r="N53"/>
      <c r="O53"/>
      <c r="P53"/>
      <c r="Q53"/>
      <c r="R53"/>
      <c r="S53"/>
      <c r="U53" t="s">
        <v>11</v>
      </c>
      <c r="V53" t="s">
        <v>12</v>
      </c>
      <c r="AB53" s="16"/>
      <c r="AC53" s="23" t="s">
        <v>74</v>
      </c>
    </row>
    <row r="54" spans="1:109" x14ac:dyDescent="0.35">
      <c r="B54" t="s">
        <v>13</v>
      </c>
      <c r="C54" t="s">
        <v>12</v>
      </c>
      <c r="D54"/>
      <c r="E54"/>
      <c r="F54"/>
      <c r="G54"/>
      <c r="H54"/>
      <c r="I54" s="16" t="s">
        <v>91</v>
      </c>
      <c r="J54" s="36">
        <v>50</v>
      </c>
      <c r="K54"/>
      <c r="L54"/>
      <c r="M54"/>
      <c r="N54"/>
      <c r="O54"/>
      <c r="P54"/>
      <c r="Q54"/>
      <c r="R54"/>
      <c r="S54"/>
      <c r="U54" t="s">
        <v>13</v>
      </c>
      <c r="V54" t="s">
        <v>12</v>
      </c>
      <c r="AB54" s="16" t="s">
        <v>91</v>
      </c>
      <c r="AC54" s="36">
        <v>500</v>
      </c>
    </row>
    <row r="55" spans="1:109" x14ac:dyDescent="0.35">
      <c r="B55" t="s">
        <v>14</v>
      </c>
      <c r="C55" t="s">
        <v>15</v>
      </c>
      <c r="D55"/>
      <c r="E55"/>
      <c r="F55"/>
      <c r="G55"/>
      <c r="H55"/>
      <c r="J55" s="24" t="s">
        <v>74</v>
      </c>
      <c r="K55"/>
      <c r="L55"/>
      <c r="M55"/>
      <c r="N55"/>
      <c r="O55"/>
      <c r="P55"/>
      <c r="Q55"/>
      <c r="R55"/>
      <c r="S55"/>
      <c r="U55" t="s">
        <v>14</v>
      </c>
      <c r="V55" t="s">
        <v>15</v>
      </c>
      <c r="AB55" s="10"/>
      <c r="AC55" s="24" t="s">
        <v>74</v>
      </c>
    </row>
    <row r="56" spans="1:109" x14ac:dyDescent="0.35">
      <c r="B56" t="s">
        <v>16</v>
      </c>
      <c r="C56" t="s">
        <v>17</v>
      </c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U56" t="s">
        <v>16</v>
      </c>
      <c r="V56" t="s">
        <v>17</v>
      </c>
    </row>
    <row r="57" spans="1:109" ht="51" customHeight="1" x14ac:dyDescent="0.35">
      <c r="B57" s="176" t="s">
        <v>94</v>
      </c>
      <c r="C57" s="179"/>
      <c r="D57" s="65" t="s">
        <v>86</v>
      </c>
      <c r="E57" s="181" t="s">
        <v>72</v>
      </c>
      <c r="F57" s="181"/>
      <c r="G57" s="182" t="s">
        <v>88</v>
      </c>
      <c r="H57" s="181"/>
      <c r="I57" s="181"/>
      <c r="J57" s="181"/>
      <c r="K57" s="183"/>
      <c r="L57" s="75" t="s">
        <v>85</v>
      </c>
      <c r="M57" s="180" t="s">
        <v>84</v>
      </c>
      <c r="N57" s="180"/>
      <c r="O57" s="184" t="s">
        <v>98</v>
      </c>
      <c r="P57" s="185"/>
      <c r="Q57" s="42" t="s">
        <v>71</v>
      </c>
      <c r="R57"/>
      <c r="S57"/>
      <c r="U57" s="176" t="s">
        <v>94</v>
      </c>
      <c r="V57" s="179"/>
      <c r="W57" s="65" t="s">
        <v>86</v>
      </c>
      <c r="X57" s="181" t="s">
        <v>72</v>
      </c>
      <c r="Y57" s="181"/>
      <c r="Z57" s="182" t="s">
        <v>88</v>
      </c>
      <c r="AA57" s="181"/>
      <c r="AB57" s="181"/>
      <c r="AC57" s="181"/>
      <c r="AD57" s="183"/>
      <c r="AE57" s="75" t="s">
        <v>85</v>
      </c>
      <c r="AF57" s="180" t="s">
        <v>84</v>
      </c>
      <c r="AG57" s="180"/>
      <c r="AH57" s="184" t="s">
        <v>98</v>
      </c>
      <c r="AI57" s="185"/>
      <c r="AJ57" s="42" t="s">
        <v>71</v>
      </c>
    </row>
    <row r="58" spans="1:109" s="5" customFormat="1" ht="110.15" customHeight="1" x14ac:dyDescent="0.35">
      <c r="A58" s="2"/>
      <c r="B58" s="78" t="s">
        <v>15</v>
      </c>
      <c r="C58" s="79" t="s">
        <v>18</v>
      </c>
      <c r="D58" s="80" t="s">
        <v>65</v>
      </c>
      <c r="E58" s="81" t="s">
        <v>80</v>
      </c>
      <c r="F58" s="154" t="s">
        <v>95</v>
      </c>
      <c r="G58" s="83" t="s">
        <v>67</v>
      </c>
      <c r="H58" s="81" t="s">
        <v>68</v>
      </c>
      <c r="I58" s="81" t="s">
        <v>69</v>
      </c>
      <c r="J58" s="81" t="s">
        <v>66</v>
      </c>
      <c r="K58" s="84" t="s">
        <v>70</v>
      </c>
      <c r="L58" s="85" t="s">
        <v>81</v>
      </c>
      <c r="M58" s="83" t="s">
        <v>82</v>
      </c>
      <c r="N58" s="84" t="s">
        <v>83</v>
      </c>
      <c r="O58" s="86" t="s">
        <v>96</v>
      </c>
      <c r="P58" s="84" t="s">
        <v>97</v>
      </c>
      <c r="Q58" s="87" t="s">
        <v>64</v>
      </c>
      <c r="S58" s="2"/>
      <c r="T58" s="2"/>
      <c r="U58" s="25" t="s">
        <v>15</v>
      </c>
      <c r="V58" s="26" t="s">
        <v>18</v>
      </c>
      <c r="W58" s="80" t="s">
        <v>65</v>
      </c>
      <c r="X58" s="81" t="s">
        <v>80</v>
      </c>
      <c r="Y58" s="154" t="s">
        <v>95</v>
      </c>
      <c r="Z58" s="83" t="s">
        <v>67</v>
      </c>
      <c r="AA58" s="81" t="s">
        <v>68</v>
      </c>
      <c r="AB58" s="81" t="s">
        <v>69</v>
      </c>
      <c r="AC58" s="81" t="s">
        <v>66</v>
      </c>
      <c r="AD58" s="84" t="s">
        <v>70</v>
      </c>
      <c r="AE58" s="85" t="s">
        <v>81</v>
      </c>
      <c r="AF58" s="83" t="s">
        <v>82</v>
      </c>
      <c r="AG58" s="84" t="s">
        <v>83</v>
      </c>
      <c r="AH58" s="86" t="s">
        <v>96</v>
      </c>
      <c r="AI58" s="84" t="s">
        <v>97</v>
      </c>
      <c r="AJ58" s="87" t="s">
        <v>64</v>
      </c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</row>
    <row r="59" spans="1:109" x14ac:dyDescent="0.35">
      <c r="B59" s="6" t="s">
        <v>19</v>
      </c>
      <c r="C59" s="29" t="s">
        <v>20</v>
      </c>
      <c r="D59" s="66">
        <v>0.33398129999999998</v>
      </c>
      <c r="E59" s="56">
        <v>3.5740170000000001E-3</v>
      </c>
      <c r="F59" s="155">
        <v>0</v>
      </c>
      <c r="G59" s="58">
        <v>4.2595305999999998E-5</v>
      </c>
      <c r="H59" s="57">
        <v>1.6024661999999999E-5</v>
      </c>
      <c r="I59" s="57">
        <v>7.5906241999999999E-3</v>
      </c>
      <c r="J59" s="56">
        <v>2.9284758000000001E-4</v>
      </c>
      <c r="K59" s="69">
        <v>1.3793788E-2</v>
      </c>
      <c r="L59" s="40">
        <v>8.9350425000000004E-3</v>
      </c>
      <c r="M59" s="61">
        <v>1.0463935E-4</v>
      </c>
      <c r="N59" s="69">
        <v>4.2770213000000001E-2</v>
      </c>
      <c r="O59" s="73">
        <v>-2.3826780000000001E-3</v>
      </c>
      <c r="P59" s="69">
        <v>-0.10554827</v>
      </c>
      <c r="Q59" s="53">
        <f>SUM(D59:P59)</f>
        <v>0.30317014359799987</v>
      </c>
      <c r="S59"/>
      <c r="U59" s="6" t="s">
        <v>19</v>
      </c>
      <c r="V59" s="29" t="s">
        <v>20</v>
      </c>
      <c r="W59" s="66">
        <v>0.33398129999999998</v>
      </c>
      <c r="X59" s="56">
        <v>3.5740170000000001E-3</v>
      </c>
      <c r="Y59" s="155">
        <v>0</v>
      </c>
      <c r="Z59" s="58">
        <v>4.2595305999999998E-5</v>
      </c>
      <c r="AA59" s="57">
        <v>1.6024661999999999E-5</v>
      </c>
      <c r="AB59" s="57">
        <v>7.5906241999999999E-3</v>
      </c>
      <c r="AC59" s="56">
        <v>2.9284758000000001E-4</v>
      </c>
      <c r="AD59" s="69">
        <v>1.3793788E-2</v>
      </c>
      <c r="AE59" s="40">
        <v>8.9350425000000011E-2</v>
      </c>
      <c r="AF59" s="61">
        <v>1.0463935E-4</v>
      </c>
      <c r="AG59" s="69">
        <v>4.2770213000000001E-2</v>
      </c>
      <c r="AH59" s="73">
        <v>-2.3826780000000001E-3</v>
      </c>
      <c r="AI59" s="69">
        <v>-0.10554827</v>
      </c>
      <c r="AJ59" s="53">
        <f>SUM(W59:AI59)</f>
        <v>0.3835855260979999</v>
      </c>
    </row>
    <row r="60" spans="1:109" x14ac:dyDescent="0.35">
      <c r="B60" s="6" t="s">
        <v>21</v>
      </c>
      <c r="C60" s="29" t="s">
        <v>22</v>
      </c>
      <c r="D60" s="67">
        <v>1.1359739E-8</v>
      </c>
      <c r="E60" s="57">
        <v>8.2061525999999998E-10</v>
      </c>
      <c r="F60" s="155">
        <v>0</v>
      </c>
      <c r="G60" s="58">
        <v>2.4092251999999999E-12</v>
      </c>
      <c r="H60" s="57">
        <v>1.0375887999999999E-12</v>
      </c>
      <c r="I60" s="57">
        <v>4.0050886999999998E-10</v>
      </c>
      <c r="J60" s="57">
        <v>2.6624003999999999E-11</v>
      </c>
      <c r="K60" s="70">
        <v>1.9101880999999998E-9</v>
      </c>
      <c r="L60" s="40">
        <v>2.0515380999999999E-9</v>
      </c>
      <c r="M60" s="58">
        <v>9.3786713999999997E-12</v>
      </c>
      <c r="N60" s="70">
        <v>3.7559526E-10</v>
      </c>
      <c r="O60" s="74">
        <v>-5.4707684000000002E-10</v>
      </c>
      <c r="P60" s="70">
        <v>-2.9720799999999999E-9</v>
      </c>
      <c r="Q60" s="53">
        <f t="shared" ref="Q60:Q86" si="2">SUM(D60:P60)</f>
        <v>1.3438477239399996E-8</v>
      </c>
      <c r="S60"/>
      <c r="U60" s="6" t="s">
        <v>21</v>
      </c>
      <c r="V60" s="29" t="s">
        <v>22</v>
      </c>
      <c r="W60" s="67">
        <v>1.1359739E-8</v>
      </c>
      <c r="X60" s="57">
        <v>8.2061525999999998E-10</v>
      </c>
      <c r="Y60" s="155">
        <v>0</v>
      </c>
      <c r="Z60" s="58">
        <v>2.4092251999999999E-12</v>
      </c>
      <c r="AA60" s="57">
        <v>1.0375887999999999E-12</v>
      </c>
      <c r="AB60" s="57">
        <v>4.0050886999999998E-10</v>
      </c>
      <c r="AC60" s="57">
        <v>2.6624003999999999E-11</v>
      </c>
      <c r="AD60" s="70">
        <v>1.9101880999999998E-9</v>
      </c>
      <c r="AE60" s="40">
        <v>2.0515381000000001E-8</v>
      </c>
      <c r="AF60" s="58">
        <v>9.3786713999999997E-12</v>
      </c>
      <c r="AG60" s="70">
        <v>3.7559526E-10</v>
      </c>
      <c r="AH60" s="74">
        <v>-5.4707684000000002E-10</v>
      </c>
      <c r="AI60" s="70">
        <v>-2.9720799999999999E-9</v>
      </c>
      <c r="AJ60" s="53">
        <f t="shared" ref="AJ60:AJ86" si="3">SUM(W60:AI60)</f>
        <v>3.1902320139400003E-8</v>
      </c>
    </row>
    <row r="61" spans="1:109" x14ac:dyDescent="0.35">
      <c r="B61" s="6" t="s">
        <v>23</v>
      </c>
      <c r="C61" s="29" t="s">
        <v>24</v>
      </c>
      <c r="D61" s="66">
        <v>6.9822052000000001E-3</v>
      </c>
      <c r="E61" s="56">
        <v>2.8462422999999998E-4</v>
      </c>
      <c r="F61" s="155">
        <v>0</v>
      </c>
      <c r="G61" s="58">
        <v>2.4309652000000001E-6</v>
      </c>
      <c r="H61" s="57">
        <v>1.0992607E-6</v>
      </c>
      <c r="I61" s="57">
        <v>4.6045554999999999E-4</v>
      </c>
      <c r="J61" s="56">
        <v>1.5015402E-4</v>
      </c>
      <c r="K61" s="69">
        <v>1.5694012000000001E-3</v>
      </c>
      <c r="L61" s="40">
        <v>7.1156058000000004E-4</v>
      </c>
      <c r="M61" s="58">
        <v>3.5013703999999997E-5</v>
      </c>
      <c r="N61" s="69">
        <v>1.6987910000000001E-3</v>
      </c>
      <c r="O61" s="73">
        <v>-1.8974949000000001E-4</v>
      </c>
      <c r="P61" s="69">
        <v>-1.1417649000000001E-3</v>
      </c>
      <c r="Q61" s="53">
        <f t="shared" si="2"/>
        <v>1.0564221319899999E-2</v>
      </c>
      <c r="S61"/>
      <c r="U61" s="6" t="s">
        <v>23</v>
      </c>
      <c r="V61" s="29" t="s">
        <v>24</v>
      </c>
      <c r="W61" s="66">
        <v>6.9822052000000001E-3</v>
      </c>
      <c r="X61" s="56">
        <v>2.8462422999999998E-4</v>
      </c>
      <c r="Y61" s="155">
        <v>0</v>
      </c>
      <c r="Z61" s="58">
        <v>2.4309652000000001E-6</v>
      </c>
      <c r="AA61" s="57">
        <v>1.0992607E-6</v>
      </c>
      <c r="AB61" s="57">
        <v>4.6045554999999999E-4</v>
      </c>
      <c r="AC61" s="56">
        <v>1.5015402E-4</v>
      </c>
      <c r="AD61" s="69">
        <v>1.5694012000000001E-3</v>
      </c>
      <c r="AE61" s="40">
        <v>7.1156058000000008E-3</v>
      </c>
      <c r="AF61" s="58">
        <v>3.5013703999999997E-5</v>
      </c>
      <c r="AG61" s="69">
        <v>1.6987910000000001E-3</v>
      </c>
      <c r="AH61" s="73">
        <v>-1.8974949000000001E-4</v>
      </c>
      <c r="AI61" s="69">
        <v>-1.1417649000000001E-3</v>
      </c>
      <c r="AJ61" s="53">
        <f t="shared" si="3"/>
        <v>1.6968266539900006E-2</v>
      </c>
    </row>
    <row r="62" spans="1:109" x14ac:dyDescent="0.35">
      <c r="B62" s="6" t="s">
        <v>25</v>
      </c>
      <c r="C62" s="29" t="s">
        <v>26</v>
      </c>
      <c r="D62" s="67">
        <v>7.9700715000000002E-4</v>
      </c>
      <c r="E62" s="57">
        <v>2.2766777000000001E-5</v>
      </c>
      <c r="F62" s="155">
        <v>0</v>
      </c>
      <c r="G62" s="58">
        <v>1.6031480000000001E-7</v>
      </c>
      <c r="H62" s="57">
        <v>7.2081111000000001E-8</v>
      </c>
      <c r="I62" s="57">
        <v>2.8640989999999998E-5</v>
      </c>
      <c r="J62" s="57">
        <v>6.8028195999999996E-7</v>
      </c>
      <c r="K62" s="70">
        <v>2.9267931E-5</v>
      </c>
      <c r="L62" s="40">
        <v>5.6916943000000001E-5</v>
      </c>
      <c r="M62" s="58">
        <v>3.2391481000000002E-7</v>
      </c>
      <c r="N62" s="70">
        <v>5.9273868000000001E-5</v>
      </c>
      <c r="O62" s="74">
        <v>-1.5177852E-5</v>
      </c>
      <c r="P62" s="69">
        <v>-1.1219355E-4</v>
      </c>
      <c r="Q62" s="53">
        <f t="shared" si="2"/>
        <v>8.677388496810001E-4</v>
      </c>
      <c r="S62"/>
      <c r="U62" s="6" t="s">
        <v>25</v>
      </c>
      <c r="V62" s="29" t="s">
        <v>26</v>
      </c>
      <c r="W62" s="67">
        <v>7.9700715000000002E-4</v>
      </c>
      <c r="X62" s="57">
        <v>2.2766777000000001E-5</v>
      </c>
      <c r="Y62" s="155">
        <v>0</v>
      </c>
      <c r="Z62" s="58">
        <v>1.6031480000000001E-7</v>
      </c>
      <c r="AA62" s="57">
        <v>7.2081111000000001E-8</v>
      </c>
      <c r="AB62" s="57">
        <v>2.8640989999999998E-5</v>
      </c>
      <c r="AC62" s="57">
        <v>6.8028195999999996E-7</v>
      </c>
      <c r="AD62" s="70">
        <v>2.9267931E-5</v>
      </c>
      <c r="AE62" s="40">
        <v>5.6916943000000003E-4</v>
      </c>
      <c r="AF62" s="58">
        <v>3.2391481000000002E-7</v>
      </c>
      <c r="AG62" s="70">
        <v>5.9273868000000001E-5</v>
      </c>
      <c r="AH62" s="74">
        <v>-1.5177852E-5</v>
      </c>
      <c r="AI62" s="69">
        <v>-1.1219355E-4</v>
      </c>
      <c r="AJ62" s="53">
        <f t="shared" si="3"/>
        <v>1.3799913366810003E-3</v>
      </c>
    </row>
    <row r="63" spans="1:109" x14ac:dyDescent="0.35">
      <c r="B63" s="6" t="s">
        <v>27</v>
      </c>
      <c r="C63" s="29" t="s">
        <v>28</v>
      </c>
      <c r="D63" s="67">
        <v>6.9127839000000002E-9</v>
      </c>
      <c r="E63" s="57">
        <v>3.2324118E-10</v>
      </c>
      <c r="F63" s="155">
        <v>0</v>
      </c>
      <c r="G63" s="58">
        <v>3.3985428000000002E-12</v>
      </c>
      <c r="H63" s="57">
        <v>1.4235873999999999E-12</v>
      </c>
      <c r="I63" s="57">
        <v>1.8548694E-9</v>
      </c>
      <c r="J63" s="57">
        <v>5.5821188000000002E-12</v>
      </c>
      <c r="K63" s="70">
        <v>2.4488918999999998E-10</v>
      </c>
      <c r="L63" s="40">
        <v>8.0810295999999998E-10</v>
      </c>
      <c r="M63" s="58">
        <v>5.3561577E-12</v>
      </c>
      <c r="N63" s="70">
        <v>8.6156633000000004E-10</v>
      </c>
      <c r="O63" s="74">
        <v>-2.1549412E-10</v>
      </c>
      <c r="P63" s="70">
        <v>-1.5872363000000001E-9</v>
      </c>
      <c r="Q63" s="53">
        <f t="shared" si="2"/>
        <v>9.2184829466999988E-9</v>
      </c>
      <c r="S63"/>
      <c r="U63" s="6" t="s">
        <v>27</v>
      </c>
      <c r="V63" s="29" t="s">
        <v>28</v>
      </c>
      <c r="W63" s="67">
        <v>6.9127839000000002E-9</v>
      </c>
      <c r="X63" s="57">
        <v>3.2324118E-10</v>
      </c>
      <c r="Y63" s="155">
        <v>0</v>
      </c>
      <c r="Z63" s="58">
        <v>3.3985428000000002E-12</v>
      </c>
      <c r="AA63" s="57">
        <v>1.4235873999999999E-12</v>
      </c>
      <c r="AB63" s="57">
        <v>1.8548694E-9</v>
      </c>
      <c r="AC63" s="57">
        <v>5.5821188000000002E-12</v>
      </c>
      <c r="AD63" s="70">
        <v>2.4488918999999998E-10</v>
      </c>
      <c r="AE63" s="40">
        <v>8.0810295999999992E-9</v>
      </c>
      <c r="AF63" s="58">
        <v>5.3561577E-12</v>
      </c>
      <c r="AG63" s="70">
        <v>8.6156633000000004E-10</v>
      </c>
      <c r="AH63" s="74">
        <v>-2.1549412E-10</v>
      </c>
      <c r="AI63" s="70">
        <v>-1.5872363000000001E-9</v>
      </c>
      <c r="AJ63" s="53">
        <f t="shared" si="3"/>
        <v>1.6491409586699998E-8</v>
      </c>
    </row>
    <row r="64" spans="1:109" x14ac:dyDescent="0.35">
      <c r="B64" s="6" t="s">
        <v>29</v>
      </c>
      <c r="C64" s="29" t="s">
        <v>30</v>
      </c>
      <c r="D64" s="67">
        <v>2.5576923E-9</v>
      </c>
      <c r="E64" s="57">
        <v>5.2233551999999999E-11</v>
      </c>
      <c r="F64" s="155">
        <v>0</v>
      </c>
      <c r="G64" s="58">
        <v>3.3751856000000002E-12</v>
      </c>
      <c r="H64" s="57">
        <v>1.9401517000000001E-12</v>
      </c>
      <c r="I64" s="57">
        <v>1.5571665E-10</v>
      </c>
      <c r="J64" s="57">
        <v>4.9418547999999999E-12</v>
      </c>
      <c r="K64" s="70">
        <v>7.8645494000000004E-11</v>
      </c>
      <c r="L64" s="40">
        <v>1.3058387999999999E-10</v>
      </c>
      <c r="M64" s="58">
        <v>6.0633376999999998E-12</v>
      </c>
      <c r="N64" s="70">
        <v>6.3792065000000003E-11</v>
      </c>
      <c r="O64" s="74">
        <v>-3.4822367999999999E-11</v>
      </c>
      <c r="P64" s="70">
        <v>-2.1951213E-10</v>
      </c>
      <c r="Q64" s="53">
        <f t="shared" si="2"/>
        <v>2.8006499728000005E-9</v>
      </c>
      <c r="S64"/>
      <c r="U64" s="6" t="s">
        <v>29</v>
      </c>
      <c r="V64" s="29" t="s">
        <v>30</v>
      </c>
      <c r="W64" s="67">
        <v>2.5576923E-9</v>
      </c>
      <c r="X64" s="57">
        <v>5.2233551999999999E-11</v>
      </c>
      <c r="Y64" s="155">
        <v>0</v>
      </c>
      <c r="Z64" s="58">
        <v>3.3751856000000002E-12</v>
      </c>
      <c r="AA64" s="57">
        <v>1.9401517000000001E-12</v>
      </c>
      <c r="AB64" s="57">
        <v>1.5571665E-10</v>
      </c>
      <c r="AC64" s="57">
        <v>4.9418547999999999E-12</v>
      </c>
      <c r="AD64" s="70">
        <v>7.8645494000000004E-11</v>
      </c>
      <c r="AE64" s="40">
        <v>1.3058387999999999E-9</v>
      </c>
      <c r="AF64" s="58">
        <v>6.0633376999999998E-12</v>
      </c>
      <c r="AG64" s="70">
        <v>6.3792065000000003E-11</v>
      </c>
      <c r="AH64" s="74">
        <v>-3.4822367999999999E-11</v>
      </c>
      <c r="AI64" s="70">
        <v>-2.1951213E-10</v>
      </c>
      <c r="AJ64" s="53">
        <f t="shared" si="3"/>
        <v>3.9759048928000005E-9</v>
      </c>
    </row>
    <row r="65" spans="2:36" x14ac:dyDescent="0.35">
      <c r="B65" s="6" t="s">
        <v>31</v>
      </c>
      <c r="C65" s="29" t="s">
        <v>30</v>
      </c>
      <c r="D65" s="67">
        <v>6.6537799E-11</v>
      </c>
      <c r="E65" s="57">
        <v>1.4280851E-12</v>
      </c>
      <c r="F65" s="155">
        <v>0</v>
      </c>
      <c r="G65" s="58">
        <v>2.5824022E-13</v>
      </c>
      <c r="H65" s="57">
        <v>1.0341015999999999E-13</v>
      </c>
      <c r="I65" s="57">
        <v>1.4602127E-11</v>
      </c>
      <c r="J65" s="57">
        <v>1.6482348999999999E-13</v>
      </c>
      <c r="K65" s="70">
        <v>2.7830137E-12</v>
      </c>
      <c r="L65" s="40">
        <v>3.5702128E-12</v>
      </c>
      <c r="M65" s="58">
        <v>2.3911963000000002E-13</v>
      </c>
      <c r="N65" s="70">
        <v>3.7175461999999999E-12</v>
      </c>
      <c r="O65" s="74">
        <v>-9.5205675000000003E-13</v>
      </c>
      <c r="P65" s="70">
        <v>-6.2071465000000003E-12</v>
      </c>
      <c r="Q65" s="53">
        <f t="shared" si="2"/>
        <v>8.624517405000001E-11</v>
      </c>
      <c r="S65"/>
      <c r="U65" s="6" t="s">
        <v>31</v>
      </c>
      <c r="V65" s="29" t="s">
        <v>30</v>
      </c>
      <c r="W65" s="67">
        <v>6.6537799E-11</v>
      </c>
      <c r="X65" s="57">
        <v>1.4280851E-12</v>
      </c>
      <c r="Y65" s="155">
        <v>0</v>
      </c>
      <c r="Z65" s="58">
        <v>2.5824022E-13</v>
      </c>
      <c r="AA65" s="57">
        <v>1.0341015999999999E-13</v>
      </c>
      <c r="AB65" s="57">
        <v>1.4602127E-11</v>
      </c>
      <c r="AC65" s="57">
        <v>1.6482348999999999E-13</v>
      </c>
      <c r="AD65" s="70">
        <v>2.7830137E-12</v>
      </c>
      <c r="AE65" s="40">
        <v>3.5702127999999997E-11</v>
      </c>
      <c r="AF65" s="58">
        <v>2.3911963000000002E-13</v>
      </c>
      <c r="AG65" s="70">
        <v>3.7175461999999999E-12</v>
      </c>
      <c r="AH65" s="74">
        <v>-9.5205675000000003E-13</v>
      </c>
      <c r="AI65" s="70">
        <v>-6.2071465000000003E-12</v>
      </c>
      <c r="AJ65" s="53">
        <f t="shared" si="3"/>
        <v>1.1837708925000001E-10</v>
      </c>
    </row>
    <row r="66" spans="2:36" x14ac:dyDescent="0.35">
      <c r="B66" s="6" t="s">
        <v>32</v>
      </c>
      <c r="C66" s="29" t="s">
        <v>33</v>
      </c>
      <c r="D66" s="67">
        <v>9.9382337000000005E-4</v>
      </c>
      <c r="E66" s="57">
        <v>2.0254449000000001E-5</v>
      </c>
      <c r="F66" s="155">
        <v>0</v>
      </c>
      <c r="G66" s="58">
        <v>1.8797558E-7</v>
      </c>
      <c r="H66" s="57">
        <v>1.2613346999999999E-7</v>
      </c>
      <c r="I66" s="57">
        <v>2.9117538000000001E-5</v>
      </c>
      <c r="J66" s="57">
        <v>1.5554692000000001E-6</v>
      </c>
      <c r="K66" s="70">
        <v>6.3975179999999996E-5</v>
      </c>
      <c r="L66" s="40">
        <v>5.0636122999999997E-5</v>
      </c>
      <c r="M66" s="58">
        <v>5.7707574000000003E-7</v>
      </c>
      <c r="N66" s="69">
        <v>1.0722223E-4</v>
      </c>
      <c r="O66" s="74">
        <v>-1.3502966E-5</v>
      </c>
      <c r="P66" s="69">
        <v>-8.7599421999999994E-5</v>
      </c>
      <c r="Q66" s="53">
        <f t="shared" si="2"/>
        <v>1.1663731559900001E-3</v>
      </c>
      <c r="S66"/>
      <c r="U66" s="6" t="s">
        <v>32</v>
      </c>
      <c r="V66" s="29" t="s">
        <v>33</v>
      </c>
      <c r="W66" s="67">
        <v>9.9382337000000005E-4</v>
      </c>
      <c r="X66" s="57">
        <v>2.0254449000000001E-5</v>
      </c>
      <c r="Y66" s="155">
        <v>0</v>
      </c>
      <c r="Z66" s="58">
        <v>1.8797558E-7</v>
      </c>
      <c r="AA66" s="57">
        <v>1.2613346999999999E-7</v>
      </c>
      <c r="AB66" s="57">
        <v>2.9117538000000001E-5</v>
      </c>
      <c r="AC66" s="57">
        <v>1.5554692000000001E-6</v>
      </c>
      <c r="AD66" s="70">
        <v>6.3975179999999996E-5</v>
      </c>
      <c r="AE66" s="40">
        <v>5.0636122999999993E-4</v>
      </c>
      <c r="AF66" s="58">
        <v>5.7707574000000003E-7</v>
      </c>
      <c r="AG66" s="69">
        <v>1.0722223E-4</v>
      </c>
      <c r="AH66" s="74">
        <v>-1.3502966E-5</v>
      </c>
      <c r="AI66" s="69">
        <v>-8.7599421999999994E-5</v>
      </c>
      <c r="AJ66" s="53">
        <f t="shared" si="3"/>
        <v>1.6220982629900002E-3</v>
      </c>
    </row>
    <row r="67" spans="2:36" x14ac:dyDescent="0.35">
      <c r="B67" s="6" t="s">
        <v>34</v>
      </c>
      <c r="C67" s="29" t="s">
        <v>35</v>
      </c>
      <c r="D67" s="67">
        <v>4.2067563000000002E-5</v>
      </c>
      <c r="E67" s="57">
        <v>2.6805973000000001E-7</v>
      </c>
      <c r="F67" s="155">
        <v>0</v>
      </c>
      <c r="G67" s="58">
        <v>2.3208294E-8</v>
      </c>
      <c r="H67" s="57">
        <v>1.4476225000000001E-8</v>
      </c>
      <c r="I67" s="57">
        <v>1.7734672000000001E-6</v>
      </c>
      <c r="J67" s="57">
        <v>2.7425595999999998E-7</v>
      </c>
      <c r="K67" s="70">
        <v>3.5699806000000001E-6</v>
      </c>
      <c r="L67" s="40">
        <v>6.7014932999999995E-7</v>
      </c>
      <c r="M67" s="58">
        <v>7.3136099000000002E-8</v>
      </c>
      <c r="N67" s="70">
        <v>2.0209537000000001E-9</v>
      </c>
      <c r="O67" s="74">
        <v>-1.7870648999999999E-7</v>
      </c>
      <c r="P67" s="70">
        <v>-1.7503192999999999E-6</v>
      </c>
      <c r="Q67" s="53">
        <f t="shared" si="2"/>
        <v>4.6807291601699995E-5</v>
      </c>
      <c r="S67"/>
      <c r="U67" s="6" t="s">
        <v>34</v>
      </c>
      <c r="V67" s="29" t="s">
        <v>35</v>
      </c>
      <c r="W67" s="67">
        <v>4.2067563000000002E-5</v>
      </c>
      <c r="X67" s="57">
        <v>2.6805973000000001E-7</v>
      </c>
      <c r="Y67" s="155">
        <v>0</v>
      </c>
      <c r="Z67" s="58">
        <v>2.3208294E-8</v>
      </c>
      <c r="AA67" s="57">
        <v>1.4476225000000001E-8</v>
      </c>
      <c r="AB67" s="57">
        <v>1.7734672000000001E-6</v>
      </c>
      <c r="AC67" s="57">
        <v>2.7425595999999998E-7</v>
      </c>
      <c r="AD67" s="70">
        <v>3.5699806000000001E-6</v>
      </c>
      <c r="AE67" s="40">
        <v>6.7014932999999991E-6</v>
      </c>
      <c r="AF67" s="58">
        <v>7.3136099000000002E-8</v>
      </c>
      <c r="AG67" s="70">
        <v>2.0209537000000001E-9</v>
      </c>
      <c r="AH67" s="74">
        <v>-1.7870648999999999E-7</v>
      </c>
      <c r="AI67" s="70">
        <v>-1.7503192999999999E-6</v>
      </c>
      <c r="AJ67" s="53">
        <f t="shared" si="3"/>
        <v>5.2838635571699997E-5</v>
      </c>
    </row>
    <row r="68" spans="2:36" x14ac:dyDescent="0.35">
      <c r="B68" s="6" t="s">
        <v>36</v>
      </c>
      <c r="C68" s="29" t="s">
        <v>37</v>
      </c>
      <c r="D68" s="67">
        <v>2.8387327999999999E-4</v>
      </c>
      <c r="E68" s="57">
        <v>7.3076242999999998E-6</v>
      </c>
      <c r="F68" s="155">
        <v>0</v>
      </c>
      <c r="G68" s="58">
        <v>4.2541116999999998E-8</v>
      </c>
      <c r="H68" s="57">
        <v>1.9611651999999999E-8</v>
      </c>
      <c r="I68" s="57">
        <v>1.2993715999999999E-5</v>
      </c>
      <c r="J68" s="57">
        <v>2.7545282000000001E-7</v>
      </c>
      <c r="K68" s="70">
        <v>1.0023938E-5</v>
      </c>
      <c r="L68" s="40">
        <v>1.8269061000000001E-5</v>
      </c>
      <c r="M68" s="58">
        <v>1.1204094999999999E-7</v>
      </c>
      <c r="N68" s="70">
        <v>1.9031412000000002E-5</v>
      </c>
      <c r="O68" s="74">
        <v>-4.8717494999999999E-6</v>
      </c>
      <c r="P68" s="69">
        <v>-1.9253299E-3</v>
      </c>
      <c r="Q68" s="53">
        <f t="shared" si="2"/>
        <v>-1.578252971661E-3</v>
      </c>
      <c r="S68"/>
      <c r="U68" s="6" t="s">
        <v>36</v>
      </c>
      <c r="V68" s="29" t="s">
        <v>37</v>
      </c>
      <c r="W68" s="67">
        <v>2.8387327999999999E-4</v>
      </c>
      <c r="X68" s="57">
        <v>7.3076242999999998E-6</v>
      </c>
      <c r="Y68" s="155">
        <v>0</v>
      </c>
      <c r="Z68" s="58">
        <v>4.2541116999999998E-8</v>
      </c>
      <c r="AA68" s="57">
        <v>1.9611651999999999E-8</v>
      </c>
      <c r="AB68" s="57">
        <v>1.2993715999999999E-5</v>
      </c>
      <c r="AC68" s="57">
        <v>2.7545282000000001E-7</v>
      </c>
      <c r="AD68" s="70">
        <v>1.0023938E-5</v>
      </c>
      <c r="AE68" s="40">
        <v>1.8269061E-4</v>
      </c>
      <c r="AF68" s="58">
        <v>1.1204094999999999E-7</v>
      </c>
      <c r="AG68" s="70">
        <v>1.9031412000000002E-5</v>
      </c>
      <c r="AH68" s="74">
        <v>-4.8717494999999999E-6</v>
      </c>
      <c r="AI68" s="69">
        <v>-1.9253299E-3</v>
      </c>
      <c r="AJ68" s="53">
        <f t="shared" si="3"/>
        <v>-1.4138314226609999E-3</v>
      </c>
    </row>
    <row r="69" spans="2:36" x14ac:dyDescent="0.35">
      <c r="B69" s="6" t="s">
        <v>38</v>
      </c>
      <c r="C69" s="29" t="s">
        <v>39</v>
      </c>
      <c r="D69" s="67">
        <v>3.2106400999999999E-3</v>
      </c>
      <c r="E69" s="57">
        <v>7.9874699E-5</v>
      </c>
      <c r="F69" s="155">
        <v>0</v>
      </c>
      <c r="G69" s="58">
        <v>4.1634333999999997E-7</v>
      </c>
      <c r="H69" s="57">
        <v>2.0500822000000001E-7</v>
      </c>
      <c r="I69" s="57">
        <v>8.4097439999999995E-5</v>
      </c>
      <c r="J69" s="57">
        <v>2.4494687999999999E-6</v>
      </c>
      <c r="K69" s="69">
        <v>1.1033056999999999E-4</v>
      </c>
      <c r="L69" s="40">
        <v>1.9968675000000001E-4</v>
      </c>
      <c r="M69" s="58">
        <v>1.0502762E-6</v>
      </c>
      <c r="N69" s="69">
        <v>2.0919101E-4</v>
      </c>
      <c r="O69" s="74">
        <v>-5.3249798999999997E-5</v>
      </c>
      <c r="P69" s="69">
        <v>-3.1506006000000001E-4</v>
      </c>
      <c r="Q69" s="53">
        <f t="shared" si="2"/>
        <v>3.5296318065600003E-3</v>
      </c>
      <c r="S69"/>
      <c r="U69" s="6" t="s">
        <v>38</v>
      </c>
      <c r="V69" s="29" t="s">
        <v>39</v>
      </c>
      <c r="W69" s="67">
        <v>3.2106400999999999E-3</v>
      </c>
      <c r="X69" s="57">
        <v>7.9874699E-5</v>
      </c>
      <c r="Y69" s="155">
        <v>0</v>
      </c>
      <c r="Z69" s="58">
        <v>4.1634333999999997E-7</v>
      </c>
      <c r="AA69" s="57">
        <v>2.0500822000000001E-7</v>
      </c>
      <c r="AB69" s="57">
        <v>8.4097439999999995E-5</v>
      </c>
      <c r="AC69" s="57">
        <v>2.4494687999999999E-6</v>
      </c>
      <c r="AD69" s="69">
        <v>1.1033056999999999E-4</v>
      </c>
      <c r="AE69" s="40">
        <v>1.9968675E-3</v>
      </c>
      <c r="AF69" s="58">
        <v>1.0502762E-6</v>
      </c>
      <c r="AG69" s="69">
        <v>2.0919101E-4</v>
      </c>
      <c r="AH69" s="74">
        <v>-5.3249798999999997E-5</v>
      </c>
      <c r="AI69" s="69">
        <v>-3.1506006000000001E-4</v>
      </c>
      <c r="AJ69" s="53">
        <f t="shared" si="3"/>
        <v>5.3268125565599997E-3</v>
      </c>
    </row>
    <row r="70" spans="2:36" x14ac:dyDescent="0.35">
      <c r="B70" s="6" t="s">
        <v>40</v>
      </c>
      <c r="C70" s="29" t="s">
        <v>41</v>
      </c>
      <c r="D70" s="66">
        <v>4.6096867000000001</v>
      </c>
      <c r="E70" s="56">
        <v>4.4332275999999997E-2</v>
      </c>
      <c r="F70" s="155">
        <v>0</v>
      </c>
      <c r="G70" s="61">
        <v>1.4544607000000001E-3</v>
      </c>
      <c r="H70" s="56">
        <v>1.0534937E-3</v>
      </c>
      <c r="I70" s="56">
        <v>2.1007231000000002</v>
      </c>
      <c r="J70" s="56">
        <v>4.2677317999999997E-3</v>
      </c>
      <c r="K70" s="69">
        <v>0.21429998</v>
      </c>
      <c r="L70" s="39">
        <v>0.11083069</v>
      </c>
      <c r="M70" s="61">
        <v>1.9827395E-3</v>
      </c>
      <c r="N70" s="69">
        <v>0.16811582</v>
      </c>
      <c r="O70" s="73">
        <v>-2.9554851E-2</v>
      </c>
      <c r="P70" s="69">
        <v>-0.48793514999999998</v>
      </c>
      <c r="Q70" s="53">
        <f t="shared" si="2"/>
        <v>6.7392569906999986</v>
      </c>
      <c r="S70"/>
      <c r="U70" s="6" t="s">
        <v>40</v>
      </c>
      <c r="V70" s="29" t="s">
        <v>41</v>
      </c>
      <c r="W70" s="66">
        <v>4.6096867000000001</v>
      </c>
      <c r="X70" s="56">
        <v>4.4332275999999997E-2</v>
      </c>
      <c r="Y70" s="155">
        <v>0</v>
      </c>
      <c r="Z70" s="61">
        <v>1.4544607000000001E-3</v>
      </c>
      <c r="AA70" s="56">
        <v>1.0534937E-3</v>
      </c>
      <c r="AB70" s="56">
        <v>2.1007231000000002</v>
      </c>
      <c r="AC70" s="56">
        <v>4.2677317999999997E-3</v>
      </c>
      <c r="AD70" s="69">
        <v>0.21429998</v>
      </c>
      <c r="AE70" s="39">
        <v>1.1083068999999999</v>
      </c>
      <c r="AF70" s="61">
        <v>1.9827395E-3</v>
      </c>
      <c r="AG70" s="69">
        <v>0.16811582</v>
      </c>
      <c r="AH70" s="73">
        <v>-2.9554851E-2</v>
      </c>
      <c r="AI70" s="69">
        <v>-0.48793514999999998</v>
      </c>
      <c r="AJ70" s="53">
        <f t="shared" si="3"/>
        <v>7.7367332006999998</v>
      </c>
    </row>
    <row r="71" spans="2:36" x14ac:dyDescent="0.35">
      <c r="B71" s="6" t="s">
        <v>42</v>
      </c>
      <c r="C71" s="29" t="s">
        <v>43</v>
      </c>
      <c r="D71" s="66">
        <v>1.0299571000000001</v>
      </c>
      <c r="E71" s="56">
        <v>6.2854249000000001E-2</v>
      </c>
      <c r="F71" s="155">
        <v>0</v>
      </c>
      <c r="G71" s="61">
        <v>1.1211425000000001E-3</v>
      </c>
      <c r="H71" s="56">
        <v>6.7606936999999999E-4</v>
      </c>
      <c r="I71" s="56">
        <v>1.1549254</v>
      </c>
      <c r="J71" s="56">
        <v>4.7622990999999998E-3</v>
      </c>
      <c r="K71" s="69">
        <v>0.34034374000000001</v>
      </c>
      <c r="L71" s="39">
        <v>0.15713562</v>
      </c>
      <c r="M71" s="61">
        <v>1.6408675E-3</v>
      </c>
      <c r="N71" s="69">
        <v>3.2730951999999998E-3</v>
      </c>
      <c r="O71" s="73">
        <v>-4.1902832000000001E-2</v>
      </c>
      <c r="P71" s="69">
        <v>-0.57860120000000004</v>
      </c>
      <c r="Q71" s="53">
        <f t="shared" si="2"/>
        <v>2.13618555067</v>
      </c>
      <c r="S71"/>
      <c r="U71" s="6" t="s">
        <v>42</v>
      </c>
      <c r="V71" s="29" t="s">
        <v>43</v>
      </c>
      <c r="W71" s="66">
        <v>1.0299571000000001</v>
      </c>
      <c r="X71" s="56">
        <v>6.2854249000000001E-2</v>
      </c>
      <c r="Y71" s="155">
        <v>0</v>
      </c>
      <c r="Z71" s="61">
        <v>1.1211425000000001E-3</v>
      </c>
      <c r="AA71" s="56">
        <v>6.7606936999999999E-4</v>
      </c>
      <c r="AB71" s="56">
        <v>1.1549254</v>
      </c>
      <c r="AC71" s="56">
        <v>4.7622990999999998E-3</v>
      </c>
      <c r="AD71" s="69">
        <v>0.34034374000000001</v>
      </c>
      <c r="AE71" s="39">
        <v>1.5713562000000001</v>
      </c>
      <c r="AF71" s="61">
        <v>1.6408675E-3</v>
      </c>
      <c r="AG71" s="69">
        <v>3.2730951999999998E-3</v>
      </c>
      <c r="AH71" s="73">
        <v>-4.1902832000000001E-2</v>
      </c>
      <c r="AI71" s="69">
        <v>-0.57860120000000004</v>
      </c>
      <c r="AJ71" s="53">
        <f t="shared" si="3"/>
        <v>3.5504061306700003</v>
      </c>
    </row>
    <row r="72" spans="2:36" x14ac:dyDescent="0.35">
      <c r="B72" s="6" t="s">
        <v>44</v>
      </c>
      <c r="C72" s="29" t="s">
        <v>45</v>
      </c>
      <c r="D72" s="66">
        <v>1.5588912999999999E-2</v>
      </c>
      <c r="E72" s="56">
        <v>1.8097554999999999E-4</v>
      </c>
      <c r="F72" s="155">
        <v>0</v>
      </c>
      <c r="G72" s="58">
        <v>1.8686441E-5</v>
      </c>
      <c r="H72" s="57">
        <v>7.0633276999999999E-6</v>
      </c>
      <c r="I72" s="57">
        <v>5.1292676000000001E-3</v>
      </c>
      <c r="J72" s="56">
        <v>8.3422916999999997E-5</v>
      </c>
      <c r="K72" s="69">
        <v>1.0019879000000001E-2</v>
      </c>
      <c r="L72" s="39">
        <v>4.5243886999999999E-4</v>
      </c>
      <c r="M72" s="61">
        <v>1.2500135000000001E-2</v>
      </c>
      <c r="N72" s="69">
        <v>2.8605065999999998E-2</v>
      </c>
      <c r="O72" s="73">
        <v>-1.2065036E-4</v>
      </c>
      <c r="P72" s="69">
        <v>-9.7947985999999997E-3</v>
      </c>
      <c r="Q72" s="53">
        <f t="shared" si="2"/>
        <v>6.2670398745700004E-2</v>
      </c>
      <c r="S72"/>
      <c r="U72" s="6" t="s">
        <v>44</v>
      </c>
      <c r="V72" s="29" t="s">
        <v>45</v>
      </c>
      <c r="W72" s="66">
        <v>1.5588912999999999E-2</v>
      </c>
      <c r="X72" s="56">
        <v>1.8097554999999999E-4</v>
      </c>
      <c r="Y72" s="155">
        <v>0</v>
      </c>
      <c r="Z72" s="58">
        <v>1.8686441E-5</v>
      </c>
      <c r="AA72" s="57">
        <v>7.0633276999999999E-6</v>
      </c>
      <c r="AB72" s="57">
        <v>5.1292676000000001E-3</v>
      </c>
      <c r="AC72" s="56">
        <v>8.3422916999999997E-5</v>
      </c>
      <c r="AD72" s="69">
        <v>1.0019879000000001E-2</v>
      </c>
      <c r="AE72" s="39">
        <v>4.5243886999999997E-3</v>
      </c>
      <c r="AF72" s="61">
        <v>1.2500135000000001E-2</v>
      </c>
      <c r="AG72" s="69">
        <v>2.8605065999999998E-2</v>
      </c>
      <c r="AH72" s="73">
        <v>-1.2065036E-4</v>
      </c>
      <c r="AI72" s="69">
        <v>-9.7947985999999997E-3</v>
      </c>
      <c r="AJ72" s="53">
        <f t="shared" si="3"/>
        <v>6.6742348575700008E-2</v>
      </c>
    </row>
    <row r="73" spans="2:36" x14ac:dyDescent="0.35">
      <c r="B73" s="6" t="s">
        <v>46</v>
      </c>
      <c r="C73" s="29" t="s">
        <v>47</v>
      </c>
      <c r="D73" s="66">
        <v>1.5510136999999999</v>
      </c>
      <c r="E73" s="56">
        <v>5.4485384999999997E-2</v>
      </c>
      <c r="F73" s="155">
        <v>0</v>
      </c>
      <c r="G73" s="61">
        <v>4.0884265999999999E-4</v>
      </c>
      <c r="H73" s="56">
        <v>1.5949620999999999E-4</v>
      </c>
      <c r="I73" s="56">
        <v>6.4471548000000004E-2</v>
      </c>
      <c r="J73" s="56">
        <v>5.7766153000000002E-3</v>
      </c>
      <c r="K73" s="69">
        <v>0.18715780000000001</v>
      </c>
      <c r="L73" s="39">
        <v>0.13621346000000001</v>
      </c>
      <c r="M73" s="61">
        <v>1.6795204E-3</v>
      </c>
      <c r="N73" s="69">
        <v>0.59533901</v>
      </c>
      <c r="O73" s="73">
        <v>-3.6323590000000003E-2</v>
      </c>
      <c r="P73" s="69">
        <v>-0.23030048</v>
      </c>
      <c r="Q73" s="53">
        <f t="shared" si="2"/>
        <v>2.3300813075700004</v>
      </c>
      <c r="S73"/>
      <c r="U73" s="6" t="s">
        <v>46</v>
      </c>
      <c r="V73" s="29" t="s">
        <v>47</v>
      </c>
      <c r="W73" s="66">
        <v>1.5510136999999999</v>
      </c>
      <c r="X73" s="56">
        <v>5.4485384999999997E-2</v>
      </c>
      <c r="Y73" s="155">
        <v>0</v>
      </c>
      <c r="Z73" s="61">
        <v>4.0884265999999999E-4</v>
      </c>
      <c r="AA73" s="56">
        <v>1.5949620999999999E-4</v>
      </c>
      <c r="AB73" s="56">
        <v>6.4471548000000004E-2</v>
      </c>
      <c r="AC73" s="56">
        <v>5.7766153000000002E-3</v>
      </c>
      <c r="AD73" s="69">
        <v>0.18715780000000001</v>
      </c>
      <c r="AE73" s="39">
        <v>1.3621346000000001</v>
      </c>
      <c r="AF73" s="61">
        <v>1.6795204E-3</v>
      </c>
      <c r="AG73" s="69">
        <v>0.59533901</v>
      </c>
      <c r="AH73" s="73">
        <v>-3.6323590000000003E-2</v>
      </c>
      <c r="AI73" s="69">
        <v>-0.23030048</v>
      </c>
      <c r="AJ73" s="53">
        <f t="shared" si="3"/>
        <v>3.5560024475700005</v>
      </c>
    </row>
    <row r="74" spans="2:36" x14ac:dyDescent="0.35">
      <c r="B74" s="6" t="s">
        <v>48</v>
      </c>
      <c r="C74" s="29" t="s">
        <v>49</v>
      </c>
      <c r="D74" s="67">
        <v>2.3185630999999999E-5</v>
      </c>
      <c r="E74" s="57">
        <v>8.3766614000000001E-8</v>
      </c>
      <c r="F74" s="155">
        <v>0</v>
      </c>
      <c r="G74" s="58">
        <v>1.5435049E-9</v>
      </c>
      <c r="H74" s="57">
        <v>8.1392815999999997E-10</v>
      </c>
      <c r="I74" s="57">
        <v>7.3195989000000002E-8</v>
      </c>
      <c r="J74" s="57">
        <v>1.2833534E-9</v>
      </c>
      <c r="K74" s="70">
        <v>3.9486542000000001E-8</v>
      </c>
      <c r="L74" s="40">
        <v>2.0941652999999999E-7</v>
      </c>
      <c r="M74" s="58">
        <v>2.9838923E-9</v>
      </c>
      <c r="N74" s="70">
        <v>3.7364848000000002E-9</v>
      </c>
      <c r="O74" s="74">
        <v>-5.5844409000000002E-8</v>
      </c>
      <c r="P74" s="70">
        <v>-1.1768541E-7</v>
      </c>
      <c r="Q74" s="53">
        <f t="shared" si="2"/>
        <v>2.3428328019559997E-5</v>
      </c>
      <c r="S74"/>
      <c r="U74" s="6" t="s">
        <v>48</v>
      </c>
      <c r="V74" s="29" t="s">
        <v>49</v>
      </c>
      <c r="W74" s="67">
        <v>2.3185630999999999E-5</v>
      </c>
      <c r="X74" s="57">
        <v>8.3766614000000001E-8</v>
      </c>
      <c r="Y74" s="155">
        <v>0</v>
      </c>
      <c r="Z74" s="58">
        <v>1.5435049E-9</v>
      </c>
      <c r="AA74" s="57">
        <v>8.1392815999999997E-10</v>
      </c>
      <c r="AB74" s="57">
        <v>7.3195989000000002E-8</v>
      </c>
      <c r="AC74" s="57">
        <v>1.2833534E-9</v>
      </c>
      <c r="AD74" s="70">
        <v>3.9486542000000001E-8</v>
      </c>
      <c r="AE74" s="40">
        <v>2.0941653000000001E-6</v>
      </c>
      <c r="AF74" s="58">
        <v>2.9838923E-9</v>
      </c>
      <c r="AG74" s="70">
        <v>3.7364848000000002E-9</v>
      </c>
      <c r="AH74" s="74">
        <v>-5.5844409000000002E-8</v>
      </c>
      <c r="AI74" s="70">
        <v>-1.1768541E-7</v>
      </c>
      <c r="AJ74" s="53">
        <f t="shared" si="3"/>
        <v>2.5313076789559998E-5</v>
      </c>
    </row>
    <row r="75" spans="2:36" x14ac:dyDescent="0.35">
      <c r="B75" s="6" t="s">
        <v>50</v>
      </c>
      <c r="C75" s="29" t="s">
        <v>20</v>
      </c>
      <c r="D75" s="66">
        <v>0.33070121000000002</v>
      </c>
      <c r="E75" s="56">
        <v>3.5707845999999998E-3</v>
      </c>
      <c r="F75" s="155">
        <v>0</v>
      </c>
      <c r="G75" s="58">
        <v>4.2475755000000001E-5</v>
      </c>
      <c r="H75" s="57">
        <v>1.5988629000000001E-5</v>
      </c>
      <c r="I75" s="57">
        <v>4.1735085E-3</v>
      </c>
      <c r="J75" s="56">
        <v>2.8238188000000001E-4</v>
      </c>
      <c r="K75" s="69">
        <v>1.2533506E-2</v>
      </c>
      <c r="L75" s="40">
        <v>8.9269616E-3</v>
      </c>
      <c r="M75" s="61">
        <v>1.0211292E-4</v>
      </c>
      <c r="N75" s="69">
        <v>4.2831420000000002E-2</v>
      </c>
      <c r="O75" s="73">
        <v>-2.3805230999999999E-3</v>
      </c>
      <c r="P75" s="69">
        <v>-0.10548469000000001</v>
      </c>
      <c r="Q75" s="53">
        <f t="shared" si="2"/>
        <v>0.29531513678400007</v>
      </c>
      <c r="S75"/>
      <c r="U75" s="6" t="s">
        <v>50</v>
      </c>
      <c r="V75" s="29" t="s">
        <v>20</v>
      </c>
      <c r="W75" s="66">
        <v>0.33070121000000002</v>
      </c>
      <c r="X75" s="56">
        <v>3.5707845999999998E-3</v>
      </c>
      <c r="Y75" s="155">
        <v>0</v>
      </c>
      <c r="Z75" s="58">
        <v>4.2475755000000001E-5</v>
      </c>
      <c r="AA75" s="57">
        <v>1.5988629000000001E-5</v>
      </c>
      <c r="AB75" s="57">
        <v>4.1735085E-3</v>
      </c>
      <c r="AC75" s="56">
        <v>2.8238188000000001E-4</v>
      </c>
      <c r="AD75" s="69">
        <v>1.2533506E-2</v>
      </c>
      <c r="AE75" s="40">
        <v>8.9269615999999996E-2</v>
      </c>
      <c r="AF75" s="61">
        <v>1.0211292E-4</v>
      </c>
      <c r="AG75" s="69">
        <v>4.2831420000000002E-2</v>
      </c>
      <c r="AH75" s="73">
        <v>-2.3805230999999999E-3</v>
      </c>
      <c r="AI75" s="69">
        <v>-0.10548469000000001</v>
      </c>
      <c r="AJ75" s="53">
        <f t="shared" si="3"/>
        <v>0.37565779118400006</v>
      </c>
    </row>
    <row r="76" spans="2:36" x14ac:dyDescent="0.35">
      <c r="B76" s="6" t="s">
        <v>51</v>
      </c>
      <c r="C76" s="29" t="s">
        <v>20</v>
      </c>
      <c r="D76" s="67">
        <v>3.1750073999999998E-3</v>
      </c>
      <c r="E76" s="57">
        <v>1.8366117E-6</v>
      </c>
      <c r="F76" s="155">
        <v>0</v>
      </c>
      <c r="G76" s="58">
        <v>1.2527437000000001E-8</v>
      </c>
      <c r="H76" s="57">
        <v>-7.1170449999999996E-9</v>
      </c>
      <c r="I76" s="57">
        <v>3.3920644999999999E-3</v>
      </c>
      <c r="J76" s="57">
        <v>9.7274996999999998E-6</v>
      </c>
      <c r="K76" s="69">
        <v>1.2479871999999999E-3</v>
      </c>
      <c r="L76" s="40">
        <v>4.5915291000000001E-6</v>
      </c>
      <c r="M76" s="58">
        <v>2.3363383999999999E-6</v>
      </c>
      <c r="N76" s="70">
        <v>-6.1206446999999999E-5</v>
      </c>
      <c r="O76" s="74">
        <v>-1.2244078E-6</v>
      </c>
      <c r="P76" s="70">
        <v>-5.7470101E-5</v>
      </c>
      <c r="Q76" s="53">
        <f t="shared" si="2"/>
        <v>7.7136555334919987E-3</v>
      </c>
      <c r="S76"/>
      <c r="U76" s="6" t="s">
        <v>51</v>
      </c>
      <c r="V76" s="29" t="s">
        <v>20</v>
      </c>
      <c r="W76" s="67">
        <v>3.1750073999999998E-3</v>
      </c>
      <c r="X76" s="57">
        <v>1.8366117E-6</v>
      </c>
      <c r="Y76" s="155">
        <v>0</v>
      </c>
      <c r="Z76" s="58">
        <v>1.2527437000000001E-8</v>
      </c>
      <c r="AA76" s="57">
        <v>-7.1170449999999996E-9</v>
      </c>
      <c r="AB76" s="57">
        <v>3.3920644999999999E-3</v>
      </c>
      <c r="AC76" s="57">
        <v>9.7274996999999998E-6</v>
      </c>
      <c r="AD76" s="69">
        <v>1.2479871999999999E-3</v>
      </c>
      <c r="AE76" s="40">
        <v>4.5915290999999999E-5</v>
      </c>
      <c r="AF76" s="58">
        <v>2.3363383999999999E-6</v>
      </c>
      <c r="AG76" s="70">
        <v>-6.1206446999999999E-5</v>
      </c>
      <c r="AH76" s="74">
        <v>-1.2244078E-6</v>
      </c>
      <c r="AI76" s="70">
        <v>-5.7470101E-5</v>
      </c>
      <c r="AJ76" s="53">
        <f t="shared" si="3"/>
        <v>7.7549792953919986E-3</v>
      </c>
    </row>
    <row r="77" spans="2:36" x14ac:dyDescent="0.35">
      <c r="B77" s="6" t="s">
        <v>52</v>
      </c>
      <c r="C77" s="29" t="s">
        <v>20</v>
      </c>
      <c r="D77" s="67">
        <v>1.0507587E-4</v>
      </c>
      <c r="E77" s="57">
        <v>1.3957447E-6</v>
      </c>
      <c r="F77" s="155">
        <v>0</v>
      </c>
      <c r="G77" s="58">
        <v>1.0702412E-7</v>
      </c>
      <c r="H77" s="57">
        <v>4.3149468000000002E-8</v>
      </c>
      <c r="I77" s="57">
        <v>2.5051213000000001E-5</v>
      </c>
      <c r="J77" s="57">
        <v>7.3819905999999996E-7</v>
      </c>
      <c r="K77" s="70">
        <v>1.2294826000000001E-5</v>
      </c>
      <c r="L77" s="40">
        <v>3.4893617999999999E-6</v>
      </c>
      <c r="M77" s="58">
        <v>1.900927E-7</v>
      </c>
      <c r="N77" s="69">
        <v>0</v>
      </c>
      <c r="O77" s="74">
        <v>-9.3049647000000003E-7</v>
      </c>
      <c r="P77" s="70">
        <v>-6.1133726000000003E-6</v>
      </c>
      <c r="Q77" s="53">
        <f t="shared" si="2"/>
        <v>1.4134161177799999E-4</v>
      </c>
      <c r="S77"/>
      <c r="U77" s="6" t="s">
        <v>52</v>
      </c>
      <c r="V77" s="29" t="s">
        <v>20</v>
      </c>
      <c r="W77" s="67">
        <v>1.0507587E-4</v>
      </c>
      <c r="X77" s="57">
        <v>1.3957447E-6</v>
      </c>
      <c r="Y77" s="155">
        <v>0</v>
      </c>
      <c r="Z77" s="58">
        <v>1.0702412E-7</v>
      </c>
      <c r="AA77" s="57">
        <v>4.3149468000000002E-8</v>
      </c>
      <c r="AB77" s="57">
        <v>2.5051213000000001E-5</v>
      </c>
      <c r="AC77" s="57">
        <v>7.3819905999999996E-7</v>
      </c>
      <c r="AD77" s="70">
        <v>1.2294826000000001E-5</v>
      </c>
      <c r="AE77" s="40">
        <v>3.4893617999999997E-5</v>
      </c>
      <c r="AF77" s="58">
        <v>1.900927E-7</v>
      </c>
      <c r="AG77" s="69">
        <v>0</v>
      </c>
      <c r="AH77" s="74">
        <v>-9.3049647000000003E-7</v>
      </c>
      <c r="AI77" s="70">
        <v>-6.1133726000000003E-6</v>
      </c>
      <c r="AJ77" s="53">
        <f t="shared" si="3"/>
        <v>1.7274586797799999E-4</v>
      </c>
    </row>
    <row r="78" spans="2:36" x14ac:dyDescent="0.35">
      <c r="B78" s="6" t="s">
        <v>53</v>
      </c>
      <c r="C78" s="29" t="s">
        <v>30</v>
      </c>
      <c r="D78" s="67">
        <v>3.7568336000000002E-11</v>
      </c>
      <c r="E78" s="57">
        <v>5.9086355000000004E-12</v>
      </c>
      <c r="F78" s="155">
        <v>0</v>
      </c>
      <c r="G78" s="58">
        <v>5.9590326000000006E-14</v>
      </c>
      <c r="H78" s="57">
        <v>5.6305263000000003E-14</v>
      </c>
      <c r="I78" s="57">
        <v>1.5510821999999999E-11</v>
      </c>
      <c r="J78" s="57">
        <v>5.1701516000000002E-14</v>
      </c>
      <c r="K78" s="70">
        <v>2.6528778999999999E-12</v>
      </c>
      <c r="L78" s="40">
        <v>1.4771589000000001E-11</v>
      </c>
      <c r="M78" s="58">
        <v>3.0586165000000001E-14</v>
      </c>
      <c r="N78" s="70">
        <v>3.4249934999999998E-13</v>
      </c>
      <c r="O78" s="74">
        <v>-3.9390902999999997E-12</v>
      </c>
      <c r="P78" s="70">
        <v>-1.0706692E-10</v>
      </c>
      <c r="Q78" s="53">
        <f t="shared" si="2"/>
        <v>-3.4053067279999986E-11</v>
      </c>
      <c r="S78"/>
      <c r="U78" s="6" t="s">
        <v>53</v>
      </c>
      <c r="V78" s="29" t="s">
        <v>30</v>
      </c>
      <c r="W78" s="67">
        <v>3.7568336000000002E-11</v>
      </c>
      <c r="X78" s="57">
        <v>5.9086355000000004E-12</v>
      </c>
      <c r="Y78" s="155">
        <v>0</v>
      </c>
      <c r="Z78" s="58">
        <v>5.9590326000000006E-14</v>
      </c>
      <c r="AA78" s="57">
        <v>5.6305263000000003E-14</v>
      </c>
      <c r="AB78" s="57">
        <v>1.5510821999999999E-11</v>
      </c>
      <c r="AC78" s="57">
        <v>5.1701516000000002E-14</v>
      </c>
      <c r="AD78" s="70">
        <v>2.6528778999999999E-12</v>
      </c>
      <c r="AE78" s="40">
        <v>1.4771589E-10</v>
      </c>
      <c r="AF78" s="58">
        <v>3.0586165000000001E-14</v>
      </c>
      <c r="AG78" s="70">
        <v>3.4249934999999998E-13</v>
      </c>
      <c r="AH78" s="74">
        <v>-3.9390902999999997E-12</v>
      </c>
      <c r="AI78" s="70">
        <v>-1.0706692E-10</v>
      </c>
      <c r="AJ78" s="53">
        <f t="shared" si="3"/>
        <v>9.8891233720000017E-11</v>
      </c>
    </row>
    <row r="79" spans="2:36" x14ac:dyDescent="0.35">
      <c r="B79" s="6" t="s">
        <v>54</v>
      </c>
      <c r="C79" s="29" t="s">
        <v>30</v>
      </c>
      <c r="D79" s="67">
        <v>3.8434890999999997E-10</v>
      </c>
      <c r="E79" s="57">
        <v>1.0064070000000001E-11</v>
      </c>
      <c r="F79" s="155">
        <v>0</v>
      </c>
      <c r="G79" s="58">
        <v>4.6577638000000003E-13</v>
      </c>
      <c r="H79" s="57">
        <v>1.7807256000000001E-13</v>
      </c>
      <c r="I79" s="57">
        <v>4.7530759000000002E-11</v>
      </c>
      <c r="J79" s="57">
        <v>3.9727219999999999E-13</v>
      </c>
      <c r="K79" s="70">
        <v>1.1376801E-11</v>
      </c>
      <c r="L79" s="40">
        <v>2.5160174000000001E-11</v>
      </c>
      <c r="M79" s="58">
        <v>5.4671728999999999E-13</v>
      </c>
      <c r="N79" s="70">
        <v>2.1660544E-11</v>
      </c>
      <c r="O79" s="74">
        <v>-6.7093798000000001E-12</v>
      </c>
      <c r="P79" s="70">
        <v>-7.3307233000000002E-11</v>
      </c>
      <c r="Q79" s="53">
        <f t="shared" si="2"/>
        <v>4.2171248362999999E-10</v>
      </c>
      <c r="S79"/>
      <c r="U79" s="6" t="s">
        <v>54</v>
      </c>
      <c r="V79" s="29" t="s">
        <v>30</v>
      </c>
      <c r="W79" s="67">
        <v>3.8434890999999997E-10</v>
      </c>
      <c r="X79" s="57">
        <v>1.0064070000000001E-11</v>
      </c>
      <c r="Y79" s="155">
        <v>0</v>
      </c>
      <c r="Z79" s="58">
        <v>4.6577638000000003E-13</v>
      </c>
      <c r="AA79" s="57">
        <v>1.7807256000000001E-13</v>
      </c>
      <c r="AB79" s="57">
        <v>4.7530759000000002E-11</v>
      </c>
      <c r="AC79" s="57">
        <v>3.9727219999999999E-13</v>
      </c>
      <c r="AD79" s="70">
        <v>1.1376801E-11</v>
      </c>
      <c r="AE79" s="40">
        <v>2.5160173999999999E-10</v>
      </c>
      <c r="AF79" s="58">
        <v>5.4671728999999999E-13</v>
      </c>
      <c r="AG79" s="70">
        <v>2.1660544E-11</v>
      </c>
      <c r="AH79" s="74">
        <v>-6.7093798000000001E-12</v>
      </c>
      <c r="AI79" s="70">
        <v>-7.3307233000000002E-11</v>
      </c>
      <c r="AJ79" s="53">
        <f t="shared" si="3"/>
        <v>6.4815404962999997E-10</v>
      </c>
    </row>
    <row r="80" spans="2:36" x14ac:dyDescent="0.35">
      <c r="B80" s="6" t="s">
        <v>55</v>
      </c>
      <c r="C80" s="29" t="s">
        <v>30</v>
      </c>
      <c r="D80" s="67">
        <v>2.1473063000000002E-9</v>
      </c>
      <c r="E80" s="57">
        <v>3.6370574000000001E-11</v>
      </c>
      <c r="F80" s="155">
        <v>0</v>
      </c>
      <c r="G80" s="58">
        <v>2.8539717E-12</v>
      </c>
      <c r="H80" s="57">
        <v>1.7073746999999999E-12</v>
      </c>
      <c r="I80" s="57">
        <v>9.3160784000000005E-11</v>
      </c>
      <c r="J80" s="57">
        <v>4.513525E-12</v>
      </c>
      <c r="K80" s="70">
        <v>6.6007511000000004E-11</v>
      </c>
      <c r="L80" s="40">
        <v>9.0926433999999999E-11</v>
      </c>
      <c r="M80" s="58">
        <v>5.4946575999999998E-12</v>
      </c>
      <c r="N80" s="70">
        <v>4.1789022000000003E-11</v>
      </c>
      <c r="O80" s="74">
        <v>-2.4247049E-11</v>
      </c>
      <c r="P80" s="70">
        <v>-1.4275833000000001E-10</v>
      </c>
      <c r="Q80" s="53">
        <f t="shared" si="2"/>
        <v>2.3231247750000008E-9</v>
      </c>
      <c r="S80"/>
      <c r="U80" s="6" t="s">
        <v>55</v>
      </c>
      <c r="V80" s="29" t="s">
        <v>30</v>
      </c>
      <c r="W80" s="67">
        <v>2.1473063000000002E-9</v>
      </c>
      <c r="X80" s="57">
        <v>3.6370574000000001E-11</v>
      </c>
      <c r="Y80" s="155">
        <v>0</v>
      </c>
      <c r="Z80" s="58">
        <v>2.8539717E-12</v>
      </c>
      <c r="AA80" s="57">
        <v>1.7073746999999999E-12</v>
      </c>
      <c r="AB80" s="57">
        <v>9.3160784000000005E-11</v>
      </c>
      <c r="AC80" s="57">
        <v>4.513525E-12</v>
      </c>
      <c r="AD80" s="70">
        <v>6.6007511000000004E-11</v>
      </c>
      <c r="AE80" s="40">
        <v>9.0926434000000002E-10</v>
      </c>
      <c r="AF80" s="58">
        <v>5.4946575999999998E-12</v>
      </c>
      <c r="AG80" s="70">
        <v>4.1789022000000003E-11</v>
      </c>
      <c r="AH80" s="74">
        <v>-2.4247049E-11</v>
      </c>
      <c r="AI80" s="70">
        <v>-1.4275833000000001E-10</v>
      </c>
      <c r="AJ80" s="53">
        <f t="shared" si="3"/>
        <v>3.1414626810000009E-9</v>
      </c>
    </row>
    <row r="81" spans="2:36" x14ac:dyDescent="0.35">
      <c r="B81" s="6" t="s">
        <v>56</v>
      </c>
      <c r="C81" s="29" t="s">
        <v>30</v>
      </c>
      <c r="D81" s="67">
        <v>3.3894977000000003E-11</v>
      </c>
      <c r="E81" s="57">
        <v>8.4071645000000005E-13</v>
      </c>
      <c r="F81" s="155">
        <v>0</v>
      </c>
      <c r="G81" s="58">
        <v>6.8433640000000006E-14</v>
      </c>
      <c r="H81" s="57">
        <v>2.6351675000000001E-14</v>
      </c>
      <c r="I81" s="57">
        <v>1.2321642999999999E-11</v>
      </c>
      <c r="J81" s="57">
        <v>5.1614928000000003E-14</v>
      </c>
      <c r="K81" s="70">
        <v>1.0919120999999999E-12</v>
      </c>
      <c r="L81" s="40">
        <v>2.1017910999999999E-12</v>
      </c>
      <c r="M81" s="58">
        <v>8.0859540000000003E-14</v>
      </c>
      <c r="N81" s="70">
        <v>2.0966305E-12</v>
      </c>
      <c r="O81" s="74">
        <v>-5.6047763000000004E-13</v>
      </c>
      <c r="P81" s="70">
        <v>-2.1348618999999999E-12</v>
      </c>
      <c r="Q81" s="53">
        <f t="shared" si="2"/>
        <v>4.9879590403000006E-11</v>
      </c>
      <c r="S81"/>
      <c r="U81" s="6" t="s">
        <v>56</v>
      </c>
      <c r="V81" s="29" t="s">
        <v>30</v>
      </c>
      <c r="W81" s="67">
        <v>3.3894977000000003E-11</v>
      </c>
      <c r="X81" s="57">
        <v>8.4071645000000005E-13</v>
      </c>
      <c r="Y81" s="155">
        <v>0</v>
      </c>
      <c r="Z81" s="58">
        <v>6.8433640000000006E-14</v>
      </c>
      <c r="AA81" s="57">
        <v>2.6351675000000001E-14</v>
      </c>
      <c r="AB81" s="57">
        <v>1.2321642999999999E-11</v>
      </c>
      <c r="AC81" s="57">
        <v>5.1614928000000003E-14</v>
      </c>
      <c r="AD81" s="70">
        <v>1.0919120999999999E-12</v>
      </c>
      <c r="AE81" s="40">
        <v>2.1017910999999998E-11</v>
      </c>
      <c r="AF81" s="58">
        <v>8.0859540000000003E-14</v>
      </c>
      <c r="AG81" s="70">
        <v>2.0966305E-12</v>
      </c>
      <c r="AH81" s="74">
        <v>-5.6047763000000004E-13</v>
      </c>
      <c r="AI81" s="70">
        <v>-2.1348618999999999E-12</v>
      </c>
      <c r="AJ81" s="53">
        <f t="shared" si="3"/>
        <v>6.8795710302999983E-11</v>
      </c>
    </row>
    <row r="82" spans="2:36" x14ac:dyDescent="0.35">
      <c r="B82" s="6" t="s">
        <v>57</v>
      </c>
      <c r="C82" s="29" t="s">
        <v>30</v>
      </c>
      <c r="D82" s="67">
        <v>0</v>
      </c>
      <c r="E82" s="57">
        <v>7.2896056000000006E-21</v>
      </c>
      <c r="F82" s="155">
        <v>0</v>
      </c>
      <c r="G82" s="58">
        <v>2.1897312999999998E-22</v>
      </c>
      <c r="H82" s="57">
        <v>8.353627E-23</v>
      </c>
      <c r="I82" s="57">
        <v>4.0240213999999999E-20</v>
      </c>
      <c r="J82" s="57">
        <v>2.3319009999999999E-21</v>
      </c>
      <c r="K82" s="70">
        <v>2.5274826000000001E-20</v>
      </c>
      <c r="L82" s="40">
        <v>1.8224014E-20</v>
      </c>
      <c r="M82" s="58">
        <v>4.5341353999999997E-22</v>
      </c>
      <c r="N82" s="69">
        <v>0</v>
      </c>
      <c r="O82" s="74">
        <v>-4.8597370000000002E-21</v>
      </c>
      <c r="P82" s="70">
        <v>-2.8033741000000001E-20</v>
      </c>
      <c r="Q82" s="53">
        <f t="shared" si="2"/>
        <v>6.1223005539999981E-20</v>
      </c>
      <c r="S82"/>
      <c r="U82" s="6" t="s">
        <v>57</v>
      </c>
      <c r="V82" s="29" t="s">
        <v>30</v>
      </c>
      <c r="W82" s="67">
        <v>0</v>
      </c>
      <c r="X82" s="57">
        <v>7.2896056000000006E-21</v>
      </c>
      <c r="Y82" s="155">
        <v>0</v>
      </c>
      <c r="Z82" s="58">
        <v>2.1897312999999998E-22</v>
      </c>
      <c r="AA82" s="57">
        <v>8.353627E-23</v>
      </c>
      <c r="AB82" s="57">
        <v>4.0240213999999999E-20</v>
      </c>
      <c r="AC82" s="57">
        <v>2.3319009999999999E-21</v>
      </c>
      <c r="AD82" s="70">
        <v>2.5274826000000001E-20</v>
      </c>
      <c r="AE82" s="40">
        <v>1.8224014000000001E-19</v>
      </c>
      <c r="AF82" s="58">
        <v>4.5341353999999997E-22</v>
      </c>
      <c r="AG82" s="69">
        <v>0</v>
      </c>
      <c r="AH82" s="74">
        <v>-4.8597370000000002E-21</v>
      </c>
      <c r="AI82" s="70">
        <v>-2.8033741000000001E-20</v>
      </c>
      <c r="AJ82" s="53">
        <f t="shared" si="3"/>
        <v>2.2523913154000004E-19</v>
      </c>
    </row>
    <row r="83" spans="2:36" x14ac:dyDescent="0.35">
      <c r="B83" s="6" t="s">
        <v>58</v>
      </c>
      <c r="C83" s="29" t="s">
        <v>30</v>
      </c>
      <c r="D83" s="67">
        <v>3.2642821000000003E-11</v>
      </c>
      <c r="E83" s="57">
        <v>5.8736865999999996E-13</v>
      </c>
      <c r="F83" s="155">
        <v>0</v>
      </c>
      <c r="G83" s="58">
        <v>1.8980658000000001E-13</v>
      </c>
      <c r="H83" s="57">
        <v>7.7058489999999996E-14</v>
      </c>
      <c r="I83" s="57">
        <v>2.2804842E-12</v>
      </c>
      <c r="J83" s="57">
        <v>1.1320856E-13</v>
      </c>
      <c r="K83" s="70">
        <v>1.6911016E-12</v>
      </c>
      <c r="L83" s="40">
        <v>1.4684217000000001E-12</v>
      </c>
      <c r="M83" s="58">
        <v>1.5826009E-13</v>
      </c>
      <c r="N83" s="70">
        <v>1.6209157000000001E-12</v>
      </c>
      <c r="O83" s="74">
        <v>-3.9157911E-13</v>
      </c>
      <c r="P83" s="70">
        <v>-4.0722845999999999E-12</v>
      </c>
      <c r="Q83" s="53">
        <f t="shared" si="2"/>
        <v>3.6365582869999994E-11</v>
      </c>
      <c r="S83"/>
      <c r="U83" s="6" t="s">
        <v>58</v>
      </c>
      <c r="V83" s="29" t="s">
        <v>30</v>
      </c>
      <c r="W83" s="67">
        <v>3.2642821000000003E-11</v>
      </c>
      <c r="X83" s="57">
        <v>5.8736865999999996E-13</v>
      </c>
      <c r="Y83" s="155">
        <v>0</v>
      </c>
      <c r="Z83" s="58">
        <v>1.8980658000000001E-13</v>
      </c>
      <c r="AA83" s="57">
        <v>7.7058489999999996E-14</v>
      </c>
      <c r="AB83" s="57">
        <v>2.2804842E-12</v>
      </c>
      <c r="AC83" s="57">
        <v>1.1320856E-13</v>
      </c>
      <c r="AD83" s="70">
        <v>1.6911016E-12</v>
      </c>
      <c r="AE83" s="40">
        <v>1.4684216999999999E-11</v>
      </c>
      <c r="AF83" s="58">
        <v>1.5826009E-13</v>
      </c>
      <c r="AG83" s="70">
        <v>1.6209157000000001E-12</v>
      </c>
      <c r="AH83" s="74">
        <v>-3.9157911E-13</v>
      </c>
      <c r="AI83" s="70">
        <v>-4.0722845999999999E-12</v>
      </c>
      <c r="AJ83" s="53">
        <f t="shared" si="3"/>
        <v>4.9581378169999994E-11</v>
      </c>
    </row>
    <row r="84" spans="2:36" x14ac:dyDescent="0.35">
      <c r="B84" s="6" t="s">
        <v>59</v>
      </c>
      <c r="C84" s="29" t="s">
        <v>41</v>
      </c>
      <c r="D84" s="66">
        <v>4.1349512999999997E-2</v>
      </c>
      <c r="E84" s="56">
        <v>3.2572878E-3</v>
      </c>
      <c r="F84" s="155">
        <v>0</v>
      </c>
      <c r="G84" s="58">
        <v>1.4698567999999999E-5</v>
      </c>
      <c r="H84" s="57">
        <v>8.9659083E-6</v>
      </c>
      <c r="I84" s="57">
        <v>6.4493199000000001E-3</v>
      </c>
      <c r="J84" s="57">
        <v>2.9020241999999999E-5</v>
      </c>
      <c r="K84" s="69">
        <v>2.2291953999999999E-3</v>
      </c>
      <c r="L84" s="40">
        <v>8.1432194000000003E-3</v>
      </c>
      <c r="M84" s="58">
        <v>3.4085246999999999E-5</v>
      </c>
      <c r="N84" s="69">
        <v>4.2652682999999998E-4</v>
      </c>
      <c r="O84" s="73">
        <v>-2.1715252000000002E-3</v>
      </c>
      <c r="P84" s="69">
        <v>-1.2736010000000001E-2</v>
      </c>
      <c r="Q84" s="53">
        <f t="shared" si="2"/>
        <v>4.70342970953E-2</v>
      </c>
      <c r="S84"/>
      <c r="U84" s="6" t="s">
        <v>59</v>
      </c>
      <c r="V84" s="29" t="s">
        <v>41</v>
      </c>
      <c r="W84" s="66">
        <v>4.1349512999999997E-2</v>
      </c>
      <c r="X84" s="56">
        <v>3.2572878E-3</v>
      </c>
      <c r="Y84" s="155">
        <v>0</v>
      </c>
      <c r="Z84" s="58">
        <v>1.4698567999999999E-5</v>
      </c>
      <c r="AA84" s="57">
        <v>8.9659083E-6</v>
      </c>
      <c r="AB84" s="57">
        <v>6.4493199000000001E-3</v>
      </c>
      <c r="AC84" s="57">
        <v>2.9020241999999999E-5</v>
      </c>
      <c r="AD84" s="69">
        <v>2.2291953999999999E-3</v>
      </c>
      <c r="AE84" s="40">
        <v>8.1432193999999999E-2</v>
      </c>
      <c r="AF84" s="58">
        <v>3.4085246999999999E-5</v>
      </c>
      <c r="AG84" s="69">
        <v>4.2652682999999998E-4</v>
      </c>
      <c r="AH84" s="73">
        <v>-2.1715252000000002E-3</v>
      </c>
      <c r="AI84" s="69">
        <v>-1.2736010000000001E-2</v>
      </c>
      <c r="AJ84" s="53">
        <f t="shared" si="3"/>
        <v>0.12032327169529998</v>
      </c>
    </row>
    <row r="85" spans="2:36" x14ac:dyDescent="0.35">
      <c r="B85" s="6" t="s">
        <v>60</v>
      </c>
      <c r="C85" s="29" t="s">
        <v>41</v>
      </c>
      <c r="D85" s="66">
        <v>0.26738369000000001</v>
      </c>
      <c r="E85" s="56">
        <v>1.1460698E-2</v>
      </c>
      <c r="F85" s="155">
        <v>0</v>
      </c>
      <c r="G85" s="61">
        <v>1.1231036E-4</v>
      </c>
      <c r="H85" s="57">
        <v>8.2115978000000004E-5</v>
      </c>
      <c r="I85" s="57">
        <v>1.5016847999999999E-2</v>
      </c>
      <c r="J85" s="56">
        <v>2.3066933000000001E-4</v>
      </c>
      <c r="K85" s="69">
        <v>1.3035563E-2</v>
      </c>
      <c r="L85" s="39">
        <v>2.8651744999999999E-2</v>
      </c>
      <c r="M85" s="61">
        <v>1.7680315999999999E-4</v>
      </c>
      <c r="N85" s="69">
        <v>0.13538042</v>
      </c>
      <c r="O85" s="73">
        <v>-7.6404654000000001E-3</v>
      </c>
      <c r="P85" s="69">
        <v>-0.32988815999999999</v>
      </c>
      <c r="Q85" s="53">
        <f t="shared" si="2"/>
        <v>0.13400223742799999</v>
      </c>
      <c r="S85"/>
      <c r="U85" s="6" t="s">
        <v>60</v>
      </c>
      <c r="V85" s="29" t="s">
        <v>41</v>
      </c>
      <c r="W85" s="66">
        <v>0.26738369000000001</v>
      </c>
      <c r="X85" s="56">
        <v>1.1460698E-2</v>
      </c>
      <c r="Y85" s="155">
        <v>0</v>
      </c>
      <c r="Z85" s="61">
        <v>1.1231036E-4</v>
      </c>
      <c r="AA85" s="57">
        <v>8.2115978000000004E-5</v>
      </c>
      <c r="AB85" s="57">
        <v>1.5016847999999999E-2</v>
      </c>
      <c r="AC85" s="56">
        <v>2.3066933000000001E-4</v>
      </c>
      <c r="AD85" s="69">
        <v>1.3035563E-2</v>
      </c>
      <c r="AE85" s="39">
        <v>0.28651745000000001</v>
      </c>
      <c r="AF85" s="61">
        <v>1.7680315999999999E-4</v>
      </c>
      <c r="AG85" s="69">
        <v>0.13538042</v>
      </c>
      <c r="AH85" s="73">
        <v>-7.6404654000000001E-3</v>
      </c>
      <c r="AI85" s="69">
        <v>-0.32988815999999999</v>
      </c>
      <c r="AJ85" s="53">
        <f t="shared" si="3"/>
        <v>0.39186794242799994</v>
      </c>
    </row>
    <row r="86" spans="2:36" x14ac:dyDescent="0.35">
      <c r="B86" s="7" t="s">
        <v>61</v>
      </c>
      <c r="C86" s="12" t="s">
        <v>41</v>
      </c>
      <c r="D86" s="68">
        <v>4.3009535000000003</v>
      </c>
      <c r="E86" s="62">
        <v>2.9614290000000001E-2</v>
      </c>
      <c r="F86" s="156">
        <v>0</v>
      </c>
      <c r="G86" s="64">
        <v>1.3274517999999999E-3</v>
      </c>
      <c r="H86" s="64">
        <v>9.6241179999999999E-4</v>
      </c>
      <c r="I86" s="62">
        <v>2.0792568999999999</v>
      </c>
      <c r="J86" s="62">
        <v>4.0080423000000004E-3</v>
      </c>
      <c r="K86" s="71">
        <v>0.19903522000000001</v>
      </c>
      <c r="L86" s="41">
        <v>7.4035724999999997E-2</v>
      </c>
      <c r="M86" s="64">
        <v>1.7718511000000001E-3</v>
      </c>
      <c r="N86" s="71">
        <v>3.2308874000000001E-2</v>
      </c>
      <c r="O86" s="89">
        <v>-1.9742860000000001E-2</v>
      </c>
      <c r="P86" s="71">
        <v>-0.14531098000000001</v>
      </c>
      <c r="Q86" s="50">
        <f t="shared" si="2"/>
        <v>6.5582204259999992</v>
      </c>
      <c r="S86"/>
      <c r="U86" s="7" t="s">
        <v>61</v>
      </c>
      <c r="V86" s="12" t="s">
        <v>41</v>
      </c>
      <c r="W86" s="68">
        <v>4.3009535000000003</v>
      </c>
      <c r="X86" s="62">
        <v>2.9614290000000001E-2</v>
      </c>
      <c r="Y86" s="156">
        <v>0</v>
      </c>
      <c r="Z86" s="64">
        <v>1.3274517999999999E-3</v>
      </c>
      <c r="AA86" s="64">
        <v>9.6241179999999999E-4</v>
      </c>
      <c r="AB86" s="62">
        <v>2.0792568999999999</v>
      </c>
      <c r="AC86" s="62">
        <v>4.0080423000000004E-3</v>
      </c>
      <c r="AD86" s="71">
        <v>0.19903522000000001</v>
      </c>
      <c r="AE86" s="41">
        <v>0.74035724999999997</v>
      </c>
      <c r="AF86" s="64">
        <v>1.7718511000000001E-3</v>
      </c>
      <c r="AG86" s="71">
        <v>3.2308874000000001E-2</v>
      </c>
      <c r="AH86" s="89">
        <v>-1.9742860000000001E-2</v>
      </c>
      <c r="AI86" s="71">
        <v>-0.14531098000000001</v>
      </c>
      <c r="AJ86" s="50">
        <f t="shared" si="3"/>
        <v>7.2245419509999991</v>
      </c>
    </row>
    <row r="87" spans="2:36" x14ac:dyDescent="0.35">
      <c r="D87"/>
      <c r="E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2:36" x14ac:dyDescent="0.35"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2:36" x14ac:dyDescent="0.35"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2:36" x14ac:dyDescent="0.35">
      <c r="B90" t="s">
        <v>2</v>
      </c>
      <c r="C90" t="s">
        <v>62</v>
      </c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U90" t="s">
        <v>2</v>
      </c>
      <c r="V90" t="s">
        <v>62</v>
      </c>
    </row>
    <row r="91" spans="2:36" x14ac:dyDescent="0.35">
      <c r="B91" t="s">
        <v>3</v>
      </c>
      <c r="C91" t="s">
        <v>4</v>
      </c>
      <c r="D91"/>
      <c r="E91"/>
      <c r="F91"/>
      <c r="G91"/>
      <c r="H91"/>
      <c r="J91" s="17" t="s">
        <v>92</v>
      </c>
      <c r="K91"/>
      <c r="L91"/>
      <c r="M91"/>
      <c r="N91"/>
      <c r="O91"/>
      <c r="P91"/>
      <c r="Q91"/>
      <c r="R91"/>
      <c r="S91"/>
      <c r="U91" t="s">
        <v>3</v>
      </c>
      <c r="V91" t="s">
        <v>4</v>
      </c>
      <c r="AB91" s="10"/>
      <c r="AC91" s="17" t="s">
        <v>92</v>
      </c>
    </row>
    <row r="92" spans="2:36" x14ac:dyDescent="0.35">
      <c r="B92" t="s">
        <v>63</v>
      </c>
      <c r="C92" t="s">
        <v>93</v>
      </c>
      <c r="D92"/>
      <c r="E92"/>
      <c r="F92"/>
      <c r="G92"/>
      <c r="H92"/>
      <c r="I92" s="16" t="s">
        <v>76</v>
      </c>
      <c r="J92" s="18" t="s">
        <v>0</v>
      </c>
      <c r="K92"/>
      <c r="L92"/>
      <c r="M92"/>
      <c r="N92"/>
      <c r="O92"/>
      <c r="P92"/>
      <c r="Q92"/>
      <c r="R92"/>
      <c r="S92"/>
      <c r="U92" t="s">
        <v>63</v>
      </c>
      <c r="V92" t="s">
        <v>93</v>
      </c>
      <c r="AB92" s="16" t="s">
        <v>76</v>
      </c>
      <c r="AC92" s="18" t="s">
        <v>0</v>
      </c>
    </row>
    <row r="93" spans="2:36" x14ac:dyDescent="0.35">
      <c r="B93" t="s">
        <v>5</v>
      </c>
      <c r="C93" t="s">
        <v>6</v>
      </c>
      <c r="D93"/>
      <c r="E93"/>
      <c r="F93"/>
      <c r="G93"/>
      <c r="H93"/>
      <c r="I93" s="16" t="s">
        <v>89</v>
      </c>
      <c r="J93" s="21">
        <v>60</v>
      </c>
      <c r="K93"/>
      <c r="L93"/>
      <c r="M93"/>
      <c r="N93"/>
      <c r="O93"/>
      <c r="P93"/>
      <c r="Q93"/>
      <c r="R93"/>
      <c r="S93"/>
      <c r="U93" t="s">
        <v>5</v>
      </c>
      <c r="V93" t="s">
        <v>6</v>
      </c>
      <c r="AB93" s="16" t="s">
        <v>89</v>
      </c>
      <c r="AC93" s="21">
        <v>60</v>
      </c>
    </row>
    <row r="94" spans="2:36" x14ac:dyDescent="0.35">
      <c r="B94" t="s">
        <v>7</v>
      </c>
      <c r="C94" t="s">
        <v>8</v>
      </c>
      <c r="D94"/>
      <c r="E94"/>
      <c r="F94"/>
      <c r="G94"/>
      <c r="H94"/>
      <c r="I94" s="16"/>
      <c r="J94" s="23" t="s">
        <v>74</v>
      </c>
      <c r="K94"/>
      <c r="L94"/>
      <c r="M94"/>
      <c r="N94"/>
      <c r="O94"/>
      <c r="P94"/>
      <c r="Q94"/>
      <c r="R94"/>
      <c r="S94"/>
      <c r="U94" t="s">
        <v>7</v>
      </c>
      <c r="V94" t="s">
        <v>8</v>
      </c>
      <c r="AB94" s="16"/>
      <c r="AC94" s="23" t="s">
        <v>74</v>
      </c>
    </row>
    <row r="95" spans="2:36" x14ac:dyDescent="0.35">
      <c r="B95" t="s">
        <v>9</v>
      </c>
      <c r="C95" t="s">
        <v>10</v>
      </c>
      <c r="D95"/>
      <c r="E95"/>
      <c r="F95"/>
      <c r="G95"/>
      <c r="H95"/>
      <c r="I95" s="16" t="s">
        <v>1</v>
      </c>
      <c r="J95" s="54">
        <v>100</v>
      </c>
      <c r="K95"/>
      <c r="L95"/>
      <c r="M95"/>
      <c r="N95"/>
      <c r="O95"/>
      <c r="P95"/>
      <c r="Q95"/>
      <c r="R95"/>
      <c r="S95"/>
      <c r="U95" t="s">
        <v>9</v>
      </c>
      <c r="V95" t="s">
        <v>10</v>
      </c>
      <c r="AB95" s="16" t="s">
        <v>1</v>
      </c>
      <c r="AC95" s="54">
        <v>100</v>
      </c>
    </row>
    <row r="96" spans="2:36" x14ac:dyDescent="0.35">
      <c r="B96" t="s">
        <v>11</v>
      </c>
      <c r="C96" t="s">
        <v>12</v>
      </c>
      <c r="D96"/>
      <c r="E96"/>
      <c r="F96"/>
      <c r="G96"/>
      <c r="H96"/>
      <c r="I96" s="16"/>
      <c r="J96" s="23" t="s">
        <v>74</v>
      </c>
      <c r="K96"/>
      <c r="L96"/>
      <c r="M96"/>
      <c r="N96"/>
      <c r="O96"/>
      <c r="P96"/>
      <c r="Q96"/>
      <c r="R96"/>
      <c r="S96"/>
      <c r="U96" t="s">
        <v>11</v>
      </c>
      <c r="V96" t="s">
        <v>12</v>
      </c>
      <c r="AB96" s="16"/>
      <c r="AC96" s="23" t="s">
        <v>74</v>
      </c>
    </row>
    <row r="97" spans="2:36" x14ac:dyDescent="0.35">
      <c r="B97" t="s">
        <v>13</v>
      </c>
      <c r="C97" t="s">
        <v>12</v>
      </c>
      <c r="D97"/>
      <c r="E97"/>
      <c r="F97"/>
      <c r="G97"/>
      <c r="H97"/>
      <c r="I97" s="16" t="s">
        <v>91</v>
      </c>
      <c r="J97" s="36">
        <v>50</v>
      </c>
      <c r="K97"/>
      <c r="L97"/>
      <c r="M97"/>
      <c r="N97"/>
      <c r="O97"/>
      <c r="P97"/>
      <c r="Q97"/>
      <c r="R97"/>
      <c r="S97"/>
      <c r="U97" t="s">
        <v>13</v>
      </c>
      <c r="V97" t="s">
        <v>12</v>
      </c>
      <c r="AB97" s="16" t="s">
        <v>91</v>
      </c>
      <c r="AC97" s="36">
        <v>500</v>
      </c>
    </row>
    <row r="98" spans="2:36" x14ac:dyDescent="0.35">
      <c r="B98" t="s">
        <v>14</v>
      </c>
      <c r="C98" t="s">
        <v>15</v>
      </c>
      <c r="D98"/>
      <c r="E98"/>
      <c r="F98"/>
      <c r="G98"/>
      <c r="H98"/>
      <c r="J98" s="24" t="s">
        <v>74</v>
      </c>
      <c r="K98"/>
      <c r="L98"/>
      <c r="M98"/>
      <c r="N98"/>
      <c r="O98"/>
      <c r="P98"/>
      <c r="Q98"/>
      <c r="R98"/>
      <c r="S98"/>
      <c r="U98" t="s">
        <v>14</v>
      </c>
      <c r="V98" t="s">
        <v>15</v>
      </c>
      <c r="AB98" s="10"/>
      <c r="AC98" s="24" t="s">
        <v>74</v>
      </c>
    </row>
    <row r="99" spans="2:36" x14ac:dyDescent="0.35">
      <c r="B99" t="s">
        <v>16</v>
      </c>
      <c r="C99" t="s">
        <v>17</v>
      </c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U99" t="s">
        <v>16</v>
      </c>
      <c r="V99" t="s">
        <v>17</v>
      </c>
    </row>
    <row r="100" spans="2:36" ht="51" customHeight="1" x14ac:dyDescent="0.35">
      <c r="B100" s="176" t="s">
        <v>94</v>
      </c>
      <c r="C100" s="179"/>
      <c r="D100" s="65" t="s">
        <v>86</v>
      </c>
      <c r="E100" s="181" t="s">
        <v>72</v>
      </c>
      <c r="F100" s="181"/>
      <c r="G100" s="182" t="s">
        <v>88</v>
      </c>
      <c r="H100" s="181"/>
      <c r="I100" s="181"/>
      <c r="J100" s="181"/>
      <c r="K100" s="183"/>
      <c r="L100" s="75" t="s">
        <v>85</v>
      </c>
      <c r="M100" s="180" t="s">
        <v>84</v>
      </c>
      <c r="N100" s="180"/>
      <c r="O100" s="184" t="s">
        <v>98</v>
      </c>
      <c r="P100" s="185"/>
      <c r="Q100" s="72" t="s">
        <v>71</v>
      </c>
      <c r="R100"/>
      <c r="S100"/>
      <c r="U100" s="176" t="s">
        <v>94</v>
      </c>
      <c r="V100" s="179"/>
      <c r="W100" s="65" t="s">
        <v>86</v>
      </c>
      <c r="X100" s="181" t="s">
        <v>72</v>
      </c>
      <c r="Y100" s="181"/>
      <c r="Z100" s="182" t="s">
        <v>88</v>
      </c>
      <c r="AA100" s="181"/>
      <c r="AB100" s="181"/>
      <c r="AC100" s="181"/>
      <c r="AD100" s="183"/>
      <c r="AE100" s="75" t="s">
        <v>85</v>
      </c>
      <c r="AF100" s="180" t="s">
        <v>84</v>
      </c>
      <c r="AG100" s="180"/>
      <c r="AH100" s="184" t="s">
        <v>98</v>
      </c>
      <c r="AI100" s="185"/>
      <c r="AJ100" s="72" t="s">
        <v>71</v>
      </c>
    </row>
    <row r="101" spans="2:36" s="2" customFormat="1" ht="110.15" customHeight="1" x14ac:dyDescent="0.35">
      <c r="B101" s="78" t="s">
        <v>15</v>
      </c>
      <c r="C101" s="79" t="s">
        <v>18</v>
      </c>
      <c r="D101" s="80" t="s">
        <v>65</v>
      </c>
      <c r="E101" s="81" t="s">
        <v>80</v>
      </c>
      <c r="F101" s="154" t="s">
        <v>95</v>
      </c>
      <c r="G101" s="83" t="s">
        <v>67</v>
      </c>
      <c r="H101" s="81" t="s">
        <v>68</v>
      </c>
      <c r="I101" s="81" t="s">
        <v>69</v>
      </c>
      <c r="J101" s="81" t="s">
        <v>66</v>
      </c>
      <c r="K101" s="84" t="s">
        <v>70</v>
      </c>
      <c r="L101" s="85" t="s">
        <v>81</v>
      </c>
      <c r="M101" s="83" t="s">
        <v>82</v>
      </c>
      <c r="N101" s="84" t="s">
        <v>83</v>
      </c>
      <c r="O101" s="86" t="s">
        <v>96</v>
      </c>
      <c r="P101" s="84" t="s">
        <v>97</v>
      </c>
      <c r="Q101" s="88" t="s">
        <v>64</v>
      </c>
      <c r="U101" s="78" t="s">
        <v>15</v>
      </c>
      <c r="V101" s="79" t="s">
        <v>18</v>
      </c>
      <c r="W101" s="80" t="s">
        <v>65</v>
      </c>
      <c r="X101" s="81" t="s">
        <v>80</v>
      </c>
      <c r="Y101" s="154" t="s">
        <v>95</v>
      </c>
      <c r="Z101" s="83" t="s">
        <v>67</v>
      </c>
      <c r="AA101" s="81" t="s">
        <v>68</v>
      </c>
      <c r="AB101" s="81" t="s">
        <v>69</v>
      </c>
      <c r="AC101" s="81" t="s">
        <v>66</v>
      </c>
      <c r="AD101" s="84" t="s">
        <v>70</v>
      </c>
      <c r="AE101" s="85" t="s">
        <v>81</v>
      </c>
      <c r="AF101" s="83" t="s">
        <v>82</v>
      </c>
      <c r="AG101" s="84" t="s">
        <v>83</v>
      </c>
      <c r="AH101" s="86" t="s">
        <v>96</v>
      </c>
      <c r="AI101" s="84" t="s">
        <v>97</v>
      </c>
      <c r="AJ101" s="88" t="s">
        <v>64</v>
      </c>
    </row>
    <row r="102" spans="2:36" x14ac:dyDescent="0.35">
      <c r="B102" s="6" t="s">
        <v>19</v>
      </c>
      <c r="C102" s="29" t="s">
        <v>20</v>
      </c>
      <c r="D102" s="66">
        <v>0.33398129999999998</v>
      </c>
      <c r="E102" s="56">
        <v>3.5740170000000001E-3</v>
      </c>
      <c r="F102" s="155">
        <v>1.1913389999999999E-2</v>
      </c>
      <c r="G102" s="58">
        <v>4.2595305999999998E-5</v>
      </c>
      <c r="H102" s="57">
        <v>1.6024661999999999E-5</v>
      </c>
      <c r="I102" s="57">
        <v>7.5906241999999999E-3</v>
      </c>
      <c r="J102" s="56">
        <v>2.9284758000000001E-4</v>
      </c>
      <c r="K102" s="69">
        <v>1.3793788E-2</v>
      </c>
      <c r="L102" s="40">
        <v>8.9350425000000004E-3</v>
      </c>
      <c r="M102" s="61">
        <v>1.0463935E-4</v>
      </c>
      <c r="N102" s="69">
        <v>4.2770213000000001E-2</v>
      </c>
      <c r="O102" s="73">
        <v>-2.3826780000000001E-3</v>
      </c>
      <c r="P102" s="69">
        <v>-0.10554827</v>
      </c>
      <c r="Q102" s="53">
        <f>SUM(D102:P102)</f>
        <v>0.3150835335979999</v>
      </c>
      <c r="U102" s="6" t="s">
        <v>19</v>
      </c>
      <c r="V102" s="29" t="s">
        <v>20</v>
      </c>
      <c r="W102" s="66">
        <v>0.33398129999999998</v>
      </c>
      <c r="X102" s="56">
        <v>3.5740170000000001E-3</v>
      </c>
      <c r="Y102" s="155">
        <v>1.1913389999999999E-2</v>
      </c>
      <c r="Z102" s="58">
        <v>4.2595305999999998E-5</v>
      </c>
      <c r="AA102" s="57">
        <v>1.6024661999999999E-5</v>
      </c>
      <c r="AB102" s="57">
        <v>7.5906241999999999E-3</v>
      </c>
      <c r="AC102" s="56">
        <v>2.9284758000000001E-4</v>
      </c>
      <c r="AD102" s="69">
        <v>1.3793788E-2</v>
      </c>
      <c r="AE102" s="40">
        <v>8.9350425000000011E-2</v>
      </c>
      <c r="AF102" s="61">
        <v>1.0463935E-4</v>
      </c>
      <c r="AG102" s="69">
        <v>4.2770213000000001E-2</v>
      </c>
      <c r="AH102" s="73">
        <v>-2.3826780000000001E-3</v>
      </c>
      <c r="AI102" s="69">
        <v>-0.10554827</v>
      </c>
      <c r="AJ102" s="53">
        <f>SUM(W102:AI102)</f>
        <v>0.39549891609799992</v>
      </c>
    </row>
    <row r="103" spans="2:36" x14ac:dyDescent="0.35">
      <c r="B103" s="6" t="s">
        <v>21</v>
      </c>
      <c r="C103" s="29" t="s">
        <v>22</v>
      </c>
      <c r="D103" s="67">
        <v>1.1359739E-8</v>
      </c>
      <c r="E103" s="57">
        <v>8.2061525999999998E-10</v>
      </c>
      <c r="F103" s="155">
        <v>2.7353841999999998E-9</v>
      </c>
      <c r="G103" s="58">
        <v>2.4092251999999999E-12</v>
      </c>
      <c r="H103" s="57">
        <v>1.0375887999999999E-12</v>
      </c>
      <c r="I103" s="57">
        <v>4.0050886999999998E-10</v>
      </c>
      <c r="J103" s="57">
        <v>2.6624003999999999E-11</v>
      </c>
      <c r="K103" s="70">
        <v>1.9101880999999998E-9</v>
      </c>
      <c r="L103" s="40">
        <v>2.0515380999999999E-9</v>
      </c>
      <c r="M103" s="58">
        <v>9.3786713999999997E-12</v>
      </c>
      <c r="N103" s="70">
        <v>3.7559526E-10</v>
      </c>
      <c r="O103" s="74">
        <v>-5.4707684000000002E-10</v>
      </c>
      <c r="P103" s="70">
        <v>-2.9720799999999999E-9</v>
      </c>
      <c r="Q103" s="53">
        <f t="shared" ref="Q103:Q129" si="4">SUM(D103:P103)</f>
        <v>1.6173861439400004E-8</v>
      </c>
      <c r="U103" s="6" t="s">
        <v>21</v>
      </c>
      <c r="V103" s="29" t="s">
        <v>22</v>
      </c>
      <c r="W103" s="67">
        <v>1.1359739E-8</v>
      </c>
      <c r="X103" s="57">
        <v>8.2061525999999998E-10</v>
      </c>
      <c r="Y103" s="155">
        <v>2.7353841999999998E-9</v>
      </c>
      <c r="Z103" s="58">
        <v>2.4092251999999999E-12</v>
      </c>
      <c r="AA103" s="57">
        <v>1.0375887999999999E-12</v>
      </c>
      <c r="AB103" s="57">
        <v>4.0050886999999998E-10</v>
      </c>
      <c r="AC103" s="57">
        <v>2.6624003999999999E-11</v>
      </c>
      <c r="AD103" s="70">
        <v>1.9101880999999998E-9</v>
      </c>
      <c r="AE103" s="40">
        <v>2.0515381000000001E-8</v>
      </c>
      <c r="AF103" s="58">
        <v>9.3786713999999997E-12</v>
      </c>
      <c r="AG103" s="70">
        <v>3.7559526E-10</v>
      </c>
      <c r="AH103" s="74">
        <v>-5.4707684000000002E-10</v>
      </c>
      <c r="AI103" s="70">
        <v>-2.9720799999999999E-9</v>
      </c>
      <c r="AJ103" s="53">
        <f t="shared" ref="AJ103:AJ129" si="5">SUM(W103:AI103)</f>
        <v>3.4637704339400008E-8</v>
      </c>
    </row>
    <row r="104" spans="2:36" x14ac:dyDescent="0.35">
      <c r="B104" s="6" t="s">
        <v>23</v>
      </c>
      <c r="C104" s="29" t="s">
        <v>24</v>
      </c>
      <c r="D104" s="66">
        <v>6.9822052000000001E-3</v>
      </c>
      <c r="E104" s="56">
        <v>2.8462422999999998E-4</v>
      </c>
      <c r="F104" s="155">
        <v>9.4874743999999998E-4</v>
      </c>
      <c r="G104" s="58">
        <v>2.4309652000000001E-6</v>
      </c>
      <c r="H104" s="57">
        <v>1.0992607E-6</v>
      </c>
      <c r="I104" s="57">
        <v>4.6045554999999999E-4</v>
      </c>
      <c r="J104" s="56">
        <v>1.5015402E-4</v>
      </c>
      <c r="K104" s="69">
        <v>1.5694012000000001E-3</v>
      </c>
      <c r="L104" s="40">
        <v>7.1156058000000004E-4</v>
      </c>
      <c r="M104" s="58">
        <v>3.5013703999999997E-5</v>
      </c>
      <c r="N104" s="69">
        <v>1.6987910000000001E-3</v>
      </c>
      <c r="O104" s="73">
        <v>-1.8974949000000001E-4</v>
      </c>
      <c r="P104" s="69">
        <v>-1.1417649000000001E-3</v>
      </c>
      <c r="Q104" s="53">
        <f t="shared" si="4"/>
        <v>1.1512968759899999E-2</v>
      </c>
      <c r="U104" s="6" t="s">
        <v>23</v>
      </c>
      <c r="V104" s="29" t="s">
        <v>24</v>
      </c>
      <c r="W104" s="66">
        <v>6.9822052000000001E-3</v>
      </c>
      <c r="X104" s="56">
        <v>2.8462422999999998E-4</v>
      </c>
      <c r="Y104" s="155">
        <v>9.4874743999999998E-4</v>
      </c>
      <c r="Z104" s="58">
        <v>2.4309652000000001E-6</v>
      </c>
      <c r="AA104" s="57">
        <v>1.0992607E-6</v>
      </c>
      <c r="AB104" s="57">
        <v>4.6045554999999999E-4</v>
      </c>
      <c r="AC104" s="56">
        <v>1.5015402E-4</v>
      </c>
      <c r="AD104" s="69">
        <v>1.5694012000000001E-3</v>
      </c>
      <c r="AE104" s="40">
        <v>7.1156058000000008E-3</v>
      </c>
      <c r="AF104" s="58">
        <v>3.5013703999999997E-5</v>
      </c>
      <c r="AG104" s="69">
        <v>1.6987910000000001E-3</v>
      </c>
      <c r="AH104" s="73">
        <v>-1.8974949000000001E-4</v>
      </c>
      <c r="AI104" s="69">
        <v>-1.1417649000000001E-3</v>
      </c>
      <c r="AJ104" s="53">
        <f t="shared" si="5"/>
        <v>1.7917013979900004E-2</v>
      </c>
    </row>
    <row r="105" spans="2:36" x14ac:dyDescent="0.35">
      <c r="B105" s="6" t="s">
        <v>25</v>
      </c>
      <c r="C105" s="29" t="s">
        <v>26</v>
      </c>
      <c r="D105" s="67">
        <v>7.9700715000000002E-4</v>
      </c>
      <c r="E105" s="57">
        <v>2.2766777000000001E-5</v>
      </c>
      <c r="F105" s="155">
        <v>7.5889258000000004E-5</v>
      </c>
      <c r="G105" s="58">
        <v>1.6031480000000001E-7</v>
      </c>
      <c r="H105" s="57">
        <v>7.2081111000000001E-8</v>
      </c>
      <c r="I105" s="57">
        <v>2.8640989999999998E-5</v>
      </c>
      <c r="J105" s="57">
        <v>6.8028195999999996E-7</v>
      </c>
      <c r="K105" s="70">
        <v>2.9267931E-5</v>
      </c>
      <c r="L105" s="40">
        <v>5.6916943000000001E-5</v>
      </c>
      <c r="M105" s="58">
        <v>3.2391481000000002E-7</v>
      </c>
      <c r="N105" s="70">
        <v>5.9273868000000001E-5</v>
      </c>
      <c r="O105" s="74">
        <v>-1.5177852E-5</v>
      </c>
      <c r="P105" s="69">
        <v>-1.1219355E-4</v>
      </c>
      <c r="Q105" s="53">
        <f t="shared" si="4"/>
        <v>9.4362810768100036E-4</v>
      </c>
      <c r="U105" s="6" t="s">
        <v>25</v>
      </c>
      <c r="V105" s="29" t="s">
        <v>26</v>
      </c>
      <c r="W105" s="67">
        <v>7.9700715000000002E-4</v>
      </c>
      <c r="X105" s="57">
        <v>2.2766777000000001E-5</v>
      </c>
      <c r="Y105" s="155">
        <v>7.5889258000000004E-5</v>
      </c>
      <c r="Z105" s="58">
        <v>1.6031480000000001E-7</v>
      </c>
      <c r="AA105" s="57">
        <v>7.2081111000000001E-8</v>
      </c>
      <c r="AB105" s="57">
        <v>2.8640989999999998E-5</v>
      </c>
      <c r="AC105" s="57">
        <v>6.8028195999999996E-7</v>
      </c>
      <c r="AD105" s="70">
        <v>2.9267931E-5</v>
      </c>
      <c r="AE105" s="40">
        <v>5.6916943000000003E-4</v>
      </c>
      <c r="AF105" s="58">
        <v>3.2391481000000002E-7</v>
      </c>
      <c r="AG105" s="70">
        <v>5.9273868000000001E-5</v>
      </c>
      <c r="AH105" s="74">
        <v>-1.5177852E-5</v>
      </c>
      <c r="AI105" s="69">
        <v>-1.1219355E-4</v>
      </c>
      <c r="AJ105" s="53">
        <f t="shared" si="5"/>
        <v>1.4558805946810003E-3</v>
      </c>
    </row>
    <row r="106" spans="2:36" x14ac:dyDescent="0.35">
      <c r="B106" s="6" t="s">
        <v>27</v>
      </c>
      <c r="C106" s="29" t="s">
        <v>28</v>
      </c>
      <c r="D106" s="67">
        <v>6.9127839000000002E-9</v>
      </c>
      <c r="E106" s="57">
        <v>3.2324118E-10</v>
      </c>
      <c r="F106" s="155">
        <v>1.0774706E-9</v>
      </c>
      <c r="G106" s="58">
        <v>3.3985428000000002E-12</v>
      </c>
      <c r="H106" s="57">
        <v>1.4235873999999999E-12</v>
      </c>
      <c r="I106" s="57">
        <v>1.8548694E-9</v>
      </c>
      <c r="J106" s="57">
        <v>5.5821188000000002E-12</v>
      </c>
      <c r="K106" s="70">
        <v>2.4488918999999998E-10</v>
      </c>
      <c r="L106" s="40">
        <v>8.0810295999999998E-10</v>
      </c>
      <c r="M106" s="58">
        <v>5.3561577E-12</v>
      </c>
      <c r="N106" s="70">
        <v>8.6156633000000004E-10</v>
      </c>
      <c r="O106" s="74">
        <v>-2.1549412E-10</v>
      </c>
      <c r="P106" s="70">
        <v>-1.5872363000000001E-9</v>
      </c>
      <c r="Q106" s="53">
        <f t="shared" si="4"/>
        <v>1.02959535467E-8</v>
      </c>
      <c r="U106" s="6" t="s">
        <v>27</v>
      </c>
      <c r="V106" s="29" t="s">
        <v>28</v>
      </c>
      <c r="W106" s="67">
        <v>6.9127839000000002E-9</v>
      </c>
      <c r="X106" s="57">
        <v>3.2324118E-10</v>
      </c>
      <c r="Y106" s="155">
        <v>1.0774706E-9</v>
      </c>
      <c r="Z106" s="58">
        <v>3.3985428000000002E-12</v>
      </c>
      <c r="AA106" s="57">
        <v>1.4235873999999999E-12</v>
      </c>
      <c r="AB106" s="57">
        <v>1.8548694E-9</v>
      </c>
      <c r="AC106" s="57">
        <v>5.5821188000000002E-12</v>
      </c>
      <c r="AD106" s="70">
        <v>2.4488918999999998E-10</v>
      </c>
      <c r="AE106" s="40">
        <v>8.0810295999999992E-9</v>
      </c>
      <c r="AF106" s="58">
        <v>5.3561577E-12</v>
      </c>
      <c r="AG106" s="70">
        <v>8.6156633000000004E-10</v>
      </c>
      <c r="AH106" s="74">
        <v>-2.1549412E-10</v>
      </c>
      <c r="AI106" s="70">
        <v>-1.5872363000000001E-9</v>
      </c>
      <c r="AJ106" s="53">
        <f t="shared" si="5"/>
        <v>1.7568880186700003E-8</v>
      </c>
    </row>
    <row r="107" spans="2:36" x14ac:dyDescent="0.35">
      <c r="B107" s="6" t="s">
        <v>29</v>
      </c>
      <c r="C107" s="29" t="s">
        <v>30</v>
      </c>
      <c r="D107" s="67">
        <v>2.5576923E-9</v>
      </c>
      <c r="E107" s="57">
        <v>5.2233551999999999E-11</v>
      </c>
      <c r="F107" s="155">
        <v>1.7411184000000001E-10</v>
      </c>
      <c r="G107" s="58">
        <v>3.3751856000000002E-12</v>
      </c>
      <c r="H107" s="57">
        <v>1.9401517000000001E-12</v>
      </c>
      <c r="I107" s="57">
        <v>1.5571665E-10</v>
      </c>
      <c r="J107" s="57">
        <v>4.9418547999999999E-12</v>
      </c>
      <c r="K107" s="70">
        <v>7.8645494000000004E-11</v>
      </c>
      <c r="L107" s="40">
        <v>1.3058387999999999E-10</v>
      </c>
      <c r="M107" s="58">
        <v>6.0633376999999998E-12</v>
      </c>
      <c r="N107" s="70">
        <v>6.3792065000000003E-11</v>
      </c>
      <c r="O107" s="74">
        <v>-3.4822367999999999E-11</v>
      </c>
      <c r="P107" s="70">
        <v>-2.1951213E-10</v>
      </c>
      <c r="Q107" s="53">
        <f t="shared" si="4"/>
        <v>2.9747618128000003E-9</v>
      </c>
      <c r="U107" s="6" t="s">
        <v>29</v>
      </c>
      <c r="V107" s="29" t="s">
        <v>30</v>
      </c>
      <c r="W107" s="67">
        <v>2.5576923E-9</v>
      </c>
      <c r="X107" s="57">
        <v>5.2233551999999999E-11</v>
      </c>
      <c r="Y107" s="155">
        <v>1.7411184000000001E-10</v>
      </c>
      <c r="Z107" s="58">
        <v>3.3751856000000002E-12</v>
      </c>
      <c r="AA107" s="57">
        <v>1.9401517000000001E-12</v>
      </c>
      <c r="AB107" s="57">
        <v>1.5571665E-10</v>
      </c>
      <c r="AC107" s="57">
        <v>4.9418547999999999E-12</v>
      </c>
      <c r="AD107" s="70">
        <v>7.8645494000000004E-11</v>
      </c>
      <c r="AE107" s="40">
        <v>1.3058387999999999E-9</v>
      </c>
      <c r="AF107" s="58">
        <v>6.0633376999999998E-12</v>
      </c>
      <c r="AG107" s="70">
        <v>6.3792065000000003E-11</v>
      </c>
      <c r="AH107" s="74">
        <v>-3.4822367999999999E-11</v>
      </c>
      <c r="AI107" s="70">
        <v>-2.1951213E-10</v>
      </c>
      <c r="AJ107" s="53">
        <f t="shared" si="5"/>
        <v>4.1500167328000004E-9</v>
      </c>
    </row>
    <row r="108" spans="2:36" x14ac:dyDescent="0.35">
      <c r="B108" s="6" t="s">
        <v>31</v>
      </c>
      <c r="C108" s="29" t="s">
        <v>30</v>
      </c>
      <c r="D108" s="67">
        <v>6.6537799E-11</v>
      </c>
      <c r="E108" s="57">
        <v>1.4280851E-12</v>
      </c>
      <c r="F108" s="155">
        <v>4.7602836999999997E-12</v>
      </c>
      <c r="G108" s="58">
        <v>2.5824022E-13</v>
      </c>
      <c r="H108" s="57">
        <v>1.0341015999999999E-13</v>
      </c>
      <c r="I108" s="57">
        <v>1.4602127E-11</v>
      </c>
      <c r="J108" s="57">
        <v>1.6482348999999999E-13</v>
      </c>
      <c r="K108" s="70">
        <v>2.7830137E-12</v>
      </c>
      <c r="L108" s="40">
        <v>3.5702128E-12</v>
      </c>
      <c r="M108" s="58">
        <v>2.3911963000000002E-13</v>
      </c>
      <c r="N108" s="70">
        <v>3.7175461999999999E-12</v>
      </c>
      <c r="O108" s="74">
        <v>-9.5205675000000003E-13</v>
      </c>
      <c r="P108" s="70">
        <v>-6.2071465000000003E-12</v>
      </c>
      <c r="Q108" s="53">
        <f t="shared" si="4"/>
        <v>9.1005457750000007E-11</v>
      </c>
      <c r="U108" s="6" t="s">
        <v>31</v>
      </c>
      <c r="V108" s="29" t="s">
        <v>30</v>
      </c>
      <c r="W108" s="67">
        <v>6.6537799E-11</v>
      </c>
      <c r="X108" s="57">
        <v>1.4280851E-12</v>
      </c>
      <c r="Y108" s="155">
        <v>4.7602836999999997E-12</v>
      </c>
      <c r="Z108" s="58">
        <v>2.5824022E-13</v>
      </c>
      <c r="AA108" s="57">
        <v>1.0341015999999999E-13</v>
      </c>
      <c r="AB108" s="57">
        <v>1.4602127E-11</v>
      </c>
      <c r="AC108" s="57">
        <v>1.6482348999999999E-13</v>
      </c>
      <c r="AD108" s="70">
        <v>2.7830137E-12</v>
      </c>
      <c r="AE108" s="40">
        <v>3.5702127999999997E-11</v>
      </c>
      <c r="AF108" s="58">
        <v>2.3911963000000002E-13</v>
      </c>
      <c r="AG108" s="70">
        <v>3.7175461999999999E-12</v>
      </c>
      <c r="AH108" s="74">
        <v>-9.5205675000000003E-13</v>
      </c>
      <c r="AI108" s="70">
        <v>-6.2071465000000003E-12</v>
      </c>
      <c r="AJ108" s="53">
        <f t="shared" si="5"/>
        <v>1.2313737295000001E-10</v>
      </c>
    </row>
    <row r="109" spans="2:36" x14ac:dyDescent="0.35">
      <c r="B109" s="6" t="s">
        <v>32</v>
      </c>
      <c r="C109" s="29" t="s">
        <v>33</v>
      </c>
      <c r="D109" s="67">
        <v>9.9382337000000005E-4</v>
      </c>
      <c r="E109" s="57">
        <v>2.0254449000000001E-5</v>
      </c>
      <c r="F109" s="155">
        <v>6.7514831000000004E-5</v>
      </c>
      <c r="G109" s="58">
        <v>1.8797558E-7</v>
      </c>
      <c r="H109" s="57">
        <v>1.2613346999999999E-7</v>
      </c>
      <c r="I109" s="57">
        <v>2.9117538000000001E-5</v>
      </c>
      <c r="J109" s="57">
        <v>1.5554692000000001E-6</v>
      </c>
      <c r="K109" s="70">
        <v>6.3975179999999996E-5</v>
      </c>
      <c r="L109" s="40">
        <v>5.0636122999999997E-5</v>
      </c>
      <c r="M109" s="58">
        <v>5.7707574000000003E-7</v>
      </c>
      <c r="N109" s="69">
        <v>1.0722223E-4</v>
      </c>
      <c r="O109" s="74">
        <v>-1.3502966E-5</v>
      </c>
      <c r="P109" s="69">
        <v>-8.7599421999999994E-5</v>
      </c>
      <c r="Q109" s="53">
        <f t="shared" si="4"/>
        <v>1.2338879869900001E-3</v>
      </c>
      <c r="U109" s="6" t="s">
        <v>32</v>
      </c>
      <c r="V109" s="29" t="s">
        <v>33</v>
      </c>
      <c r="W109" s="67">
        <v>9.9382337000000005E-4</v>
      </c>
      <c r="X109" s="57">
        <v>2.0254449000000001E-5</v>
      </c>
      <c r="Y109" s="155">
        <v>6.7514831000000004E-5</v>
      </c>
      <c r="Z109" s="58">
        <v>1.8797558E-7</v>
      </c>
      <c r="AA109" s="57">
        <v>1.2613346999999999E-7</v>
      </c>
      <c r="AB109" s="57">
        <v>2.9117538000000001E-5</v>
      </c>
      <c r="AC109" s="57">
        <v>1.5554692000000001E-6</v>
      </c>
      <c r="AD109" s="70">
        <v>6.3975179999999996E-5</v>
      </c>
      <c r="AE109" s="40">
        <v>5.0636122999999993E-4</v>
      </c>
      <c r="AF109" s="58">
        <v>5.7707574000000003E-7</v>
      </c>
      <c r="AG109" s="69">
        <v>1.0722223E-4</v>
      </c>
      <c r="AH109" s="74">
        <v>-1.3502966E-5</v>
      </c>
      <c r="AI109" s="69">
        <v>-8.7599421999999994E-5</v>
      </c>
      <c r="AJ109" s="53">
        <f t="shared" si="5"/>
        <v>1.6896130939900002E-3</v>
      </c>
    </row>
    <row r="110" spans="2:36" x14ac:dyDescent="0.35">
      <c r="B110" s="6" t="s">
        <v>34</v>
      </c>
      <c r="C110" s="29" t="s">
        <v>35</v>
      </c>
      <c r="D110" s="67">
        <v>4.2067563000000002E-5</v>
      </c>
      <c r="E110" s="57">
        <v>2.6805973000000001E-7</v>
      </c>
      <c r="F110" s="155">
        <v>8.9353244000000004E-7</v>
      </c>
      <c r="G110" s="58">
        <v>2.3208294E-8</v>
      </c>
      <c r="H110" s="57">
        <v>1.4476225000000001E-8</v>
      </c>
      <c r="I110" s="57">
        <v>1.7734672000000001E-6</v>
      </c>
      <c r="J110" s="57">
        <v>2.7425595999999998E-7</v>
      </c>
      <c r="K110" s="70">
        <v>3.5699806000000001E-6</v>
      </c>
      <c r="L110" s="40">
        <v>6.7014932999999995E-7</v>
      </c>
      <c r="M110" s="58">
        <v>7.3136099000000002E-8</v>
      </c>
      <c r="N110" s="70">
        <v>2.0209537000000001E-9</v>
      </c>
      <c r="O110" s="74">
        <v>-1.7870648999999999E-7</v>
      </c>
      <c r="P110" s="70">
        <v>-1.7503192999999999E-6</v>
      </c>
      <c r="Q110" s="53">
        <f t="shared" si="4"/>
        <v>4.7700824041699996E-5</v>
      </c>
      <c r="U110" s="6" t="s">
        <v>34</v>
      </c>
      <c r="V110" s="29" t="s">
        <v>35</v>
      </c>
      <c r="W110" s="67">
        <v>4.2067563000000002E-5</v>
      </c>
      <c r="X110" s="57">
        <v>2.6805973000000001E-7</v>
      </c>
      <c r="Y110" s="155">
        <v>8.9353244000000004E-7</v>
      </c>
      <c r="Z110" s="58">
        <v>2.3208294E-8</v>
      </c>
      <c r="AA110" s="57">
        <v>1.4476225000000001E-8</v>
      </c>
      <c r="AB110" s="57">
        <v>1.7734672000000001E-6</v>
      </c>
      <c r="AC110" s="57">
        <v>2.7425595999999998E-7</v>
      </c>
      <c r="AD110" s="70">
        <v>3.5699806000000001E-6</v>
      </c>
      <c r="AE110" s="40">
        <v>6.7014932999999991E-6</v>
      </c>
      <c r="AF110" s="58">
        <v>7.3136099000000002E-8</v>
      </c>
      <c r="AG110" s="70">
        <v>2.0209537000000001E-9</v>
      </c>
      <c r="AH110" s="74">
        <v>-1.7870648999999999E-7</v>
      </c>
      <c r="AI110" s="70">
        <v>-1.7503192999999999E-6</v>
      </c>
      <c r="AJ110" s="53">
        <f t="shared" si="5"/>
        <v>5.3732168011699998E-5</v>
      </c>
    </row>
    <row r="111" spans="2:36" x14ac:dyDescent="0.35">
      <c r="B111" s="6" t="s">
        <v>36</v>
      </c>
      <c r="C111" s="29" t="s">
        <v>37</v>
      </c>
      <c r="D111" s="67">
        <v>2.8387327999999999E-4</v>
      </c>
      <c r="E111" s="57">
        <v>7.3076242999999998E-6</v>
      </c>
      <c r="F111" s="155">
        <v>2.4358747999999999E-5</v>
      </c>
      <c r="G111" s="58">
        <v>4.2541116999999998E-8</v>
      </c>
      <c r="H111" s="57">
        <v>1.9611651999999999E-8</v>
      </c>
      <c r="I111" s="57">
        <v>1.2993715999999999E-5</v>
      </c>
      <c r="J111" s="57">
        <v>2.7545282000000001E-7</v>
      </c>
      <c r="K111" s="70">
        <v>1.0023938E-5</v>
      </c>
      <c r="L111" s="40">
        <v>1.8269061000000001E-5</v>
      </c>
      <c r="M111" s="58">
        <v>1.1204094999999999E-7</v>
      </c>
      <c r="N111" s="70">
        <v>1.9031412000000002E-5</v>
      </c>
      <c r="O111" s="74">
        <v>-4.8717494999999999E-6</v>
      </c>
      <c r="P111" s="69">
        <v>-1.9253299E-3</v>
      </c>
      <c r="Q111" s="53">
        <f t="shared" si="4"/>
        <v>-1.553894223661E-3</v>
      </c>
      <c r="U111" s="6" t="s">
        <v>36</v>
      </c>
      <c r="V111" s="29" t="s">
        <v>37</v>
      </c>
      <c r="W111" s="67">
        <v>2.8387327999999999E-4</v>
      </c>
      <c r="X111" s="57">
        <v>7.3076242999999998E-6</v>
      </c>
      <c r="Y111" s="155">
        <v>2.4358747999999999E-5</v>
      </c>
      <c r="Z111" s="58">
        <v>4.2541116999999998E-8</v>
      </c>
      <c r="AA111" s="57">
        <v>1.9611651999999999E-8</v>
      </c>
      <c r="AB111" s="57">
        <v>1.2993715999999999E-5</v>
      </c>
      <c r="AC111" s="57">
        <v>2.7545282000000001E-7</v>
      </c>
      <c r="AD111" s="70">
        <v>1.0023938E-5</v>
      </c>
      <c r="AE111" s="40">
        <v>1.8269061E-4</v>
      </c>
      <c r="AF111" s="58">
        <v>1.1204094999999999E-7</v>
      </c>
      <c r="AG111" s="70">
        <v>1.9031412000000002E-5</v>
      </c>
      <c r="AH111" s="74">
        <v>-4.8717494999999999E-6</v>
      </c>
      <c r="AI111" s="69">
        <v>-1.9253299E-3</v>
      </c>
      <c r="AJ111" s="53">
        <f t="shared" si="5"/>
        <v>-1.3894726746609999E-3</v>
      </c>
    </row>
    <row r="112" spans="2:36" x14ac:dyDescent="0.35">
      <c r="B112" s="6" t="s">
        <v>38</v>
      </c>
      <c r="C112" s="29" t="s">
        <v>39</v>
      </c>
      <c r="D112" s="67">
        <v>3.2106400999999999E-3</v>
      </c>
      <c r="E112" s="57">
        <v>7.9874699E-5</v>
      </c>
      <c r="F112" s="155">
        <v>2.6624899999999998E-4</v>
      </c>
      <c r="G112" s="58">
        <v>4.1634333999999997E-7</v>
      </c>
      <c r="H112" s="57">
        <v>2.0500822000000001E-7</v>
      </c>
      <c r="I112" s="57">
        <v>8.4097439999999995E-5</v>
      </c>
      <c r="J112" s="57">
        <v>2.4494687999999999E-6</v>
      </c>
      <c r="K112" s="69">
        <v>1.1033056999999999E-4</v>
      </c>
      <c r="L112" s="40">
        <v>1.9968675000000001E-4</v>
      </c>
      <c r="M112" s="58">
        <v>1.0502762E-6</v>
      </c>
      <c r="N112" s="69">
        <v>2.0919101E-4</v>
      </c>
      <c r="O112" s="74">
        <v>-5.3249798999999997E-5</v>
      </c>
      <c r="P112" s="69">
        <v>-3.1506006000000001E-4</v>
      </c>
      <c r="Q112" s="53">
        <f t="shared" si="4"/>
        <v>3.7958808065600004E-3</v>
      </c>
      <c r="U112" s="6" t="s">
        <v>38</v>
      </c>
      <c r="V112" s="29" t="s">
        <v>39</v>
      </c>
      <c r="W112" s="67">
        <v>3.2106400999999999E-3</v>
      </c>
      <c r="X112" s="57">
        <v>7.9874699E-5</v>
      </c>
      <c r="Y112" s="155">
        <v>2.6624899999999998E-4</v>
      </c>
      <c r="Z112" s="58">
        <v>4.1634333999999997E-7</v>
      </c>
      <c r="AA112" s="57">
        <v>2.0500822000000001E-7</v>
      </c>
      <c r="AB112" s="57">
        <v>8.4097439999999995E-5</v>
      </c>
      <c r="AC112" s="57">
        <v>2.4494687999999999E-6</v>
      </c>
      <c r="AD112" s="69">
        <v>1.1033056999999999E-4</v>
      </c>
      <c r="AE112" s="40">
        <v>1.9968675E-3</v>
      </c>
      <c r="AF112" s="58">
        <v>1.0502762E-6</v>
      </c>
      <c r="AG112" s="69">
        <v>2.0919101E-4</v>
      </c>
      <c r="AH112" s="74">
        <v>-5.3249798999999997E-5</v>
      </c>
      <c r="AI112" s="69">
        <v>-3.1506006000000001E-4</v>
      </c>
      <c r="AJ112" s="53">
        <f t="shared" si="5"/>
        <v>5.5930615565600011E-3</v>
      </c>
    </row>
    <row r="113" spans="2:36" x14ac:dyDescent="0.35">
      <c r="B113" s="6" t="s">
        <v>40</v>
      </c>
      <c r="C113" s="29" t="s">
        <v>41</v>
      </c>
      <c r="D113" s="66">
        <v>4.6096867000000001</v>
      </c>
      <c r="E113" s="56">
        <v>4.4332275999999997E-2</v>
      </c>
      <c r="F113" s="155">
        <v>0.14777425</v>
      </c>
      <c r="G113" s="61">
        <v>1.4544607000000001E-3</v>
      </c>
      <c r="H113" s="56">
        <v>1.0534937E-3</v>
      </c>
      <c r="I113" s="56">
        <v>2.1007231000000002</v>
      </c>
      <c r="J113" s="56">
        <v>4.2677317999999997E-3</v>
      </c>
      <c r="K113" s="69">
        <v>0.21429998</v>
      </c>
      <c r="L113" s="39">
        <v>0.11083069</v>
      </c>
      <c r="M113" s="61">
        <v>1.9827395E-3</v>
      </c>
      <c r="N113" s="69">
        <v>0.16811582</v>
      </c>
      <c r="O113" s="73">
        <v>-2.9554851E-2</v>
      </c>
      <c r="P113" s="69">
        <v>-0.48793514999999998</v>
      </c>
      <c r="Q113" s="53">
        <f t="shared" si="4"/>
        <v>6.8870312406999981</v>
      </c>
      <c r="U113" s="6" t="s">
        <v>40</v>
      </c>
      <c r="V113" s="29" t="s">
        <v>41</v>
      </c>
      <c r="W113" s="66">
        <v>4.6096867000000001</v>
      </c>
      <c r="X113" s="56">
        <v>4.4332275999999997E-2</v>
      </c>
      <c r="Y113" s="155">
        <v>0.14777425</v>
      </c>
      <c r="Z113" s="61">
        <v>1.4544607000000001E-3</v>
      </c>
      <c r="AA113" s="56">
        <v>1.0534937E-3</v>
      </c>
      <c r="AB113" s="56">
        <v>2.1007231000000002</v>
      </c>
      <c r="AC113" s="56">
        <v>4.2677317999999997E-3</v>
      </c>
      <c r="AD113" s="69">
        <v>0.21429998</v>
      </c>
      <c r="AE113" s="39">
        <v>1.1083068999999999</v>
      </c>
      <c r="AF113" s="61">
        <v>1.9827395E-3</v>
      </c>
      <c r="AG113" s="69">
        <v>0.16811582</v>
      </c>
      <c r="AH113" s="73">
        <v>-2.9554851E-2</v>
      </c>
      <c r="AI113" s="69">
        <v>-0.48793514999999998</v>
      </c>
      <c r="AJ113" s="53">
        <f t="shared" si="5"/>
        <v>7.8845074506999993</v>
      </c>
    </row>
    <row r="114" spans="2:36" x14ac:dyDescent="0.35">
      <c r="B114" s="6" t="s">
        <v>42</v>
      </c>
      <c r="C114" s="29" t="s">
        <v>43</v>
      </c>
      <c r="D114" s="66">
        <v>1.0299571000000001</v>
      </c>
      <c r="E114" s="56">
        <v>6.2854249000000001E-2</v>
      </c>
      <c r="F114" s="155">
        <v>0.20951416</v>
      </c>
      <c r="G114" s="61">
        <v>1.1211425000000001E-3</v>
      </c>
      <c r="H114" s="56">
        <v>6.7606936999999999E-4</v>
      </c>
      <c r="I114" s="56">
        <v>1.1549254</v>
      </c>
      <c r="J114" s="56">
        <v>4.7622990999999998E-3</v>
      </c>
      <c r="K114" s="69">
        <v>0.34034374000000001</v>
      </c>
      <c r="L114" s="39">
        <v>0.15713562</v>
      </c>
      <c r="M114" s="61">
        <v>1.6408675E-3</v>
      </c>
      <c r="N114" s="69">
        <v>3.2730951999999998E-3</v>
      </c>
      <c r="O114" s="73">
        <v>-4.1902832000000001E-2</v>
      </c>
      <c r="P114" s="69">
        <v>-0.57860120000000004</v>
      </c>
      <c r="Q114" s="53">
        <f t="shared" si="4"/>
        <v>2.3456997106700004</v>
      </c>
      <c r="U114" s="6" t="s">
        <v>42</v>
      </c>
      <c r="V114" s="29" t="s">
        <v>43</v>
      </c>
      <c r="W114" s="66">
        <v>1.0299571000000001</v>
      </c>
      <c r="X114" s="56">
        <v>6.2854249000000001E-2</v>
      </c>
      <c r="Y114" s="155">
        <v>0.20951416</v>
      </c>
      <c r="Z114" s="61">
        <v>1.1211425000000001E-3</v>
      </c>
      <c r="AA114" s="56">
        <v>6.7606936999999999E-4</v>
      </c>
      <c r="AB114" s="56">
        <v>1.1549254</v>
      </c>
      <c r="AC114" s="56">
        <v>4.7622990999999998E-3</v>
      </c>
      <c r="AD114" s="69">
        <v>0.34034374000000001</v>
      </c>
      <c r="AE114" s="39">
        <v>1.5713562000000001</v>
      </c>
      <c r="AF114" s="61">
        <v>1.6408675E-3</v>
      </c>
      <c r="AG114" s="69">
        <v>3.2730951999999998E-3</v>
      </c>
      <c r="AH114" s="73">
        <v>-4.1902832000000001E-2</v>
      </c>
      <c r="AI114" s="69">
        <v>-0.57860120000000004</v>
      </c>
      <c r="AJ114" s="53">
        <f t="shared" si="5"/>
        <v>3.7599202906700007</v>
      </c>
    </row>
    <row r="115" spans="2:36" x14ac:dyDescent="0.35">
      <c r="B115" s="6" t="s">
        <v>44</v>
      </c>
      <c r="C115" s="29" t="s">
        <v>45</v>
      </c>
      <c r="D115" s="66">
        <v>1.5588912999999999E-2</v>
      </c>
      <c r="E115" s="56">
        <v>1.8097554999999999E-4</v>
      </c>
      <c r="F115" s="155">
        <v>6.0325182000000005E-4</v>
      </c>
      <c r="G115" s="58">
        <v>1.8686441E-5</v>
      </c>
      <c r="H115" s="57">
        <v>7.0633276999999999E-6</v>
      </c>
      <c r="I115" s="57">
        <v>5.1292676000000001E-3</v>
      </c>
      <c r="J115" s="56">
        <v>8.3422916999999997E-5</v>
      </c>
      <c r="K115" s="69">
        <v>1.0019879000000001E-2</v>
      </c>
      <c r="L115" s="39">
        <v>4.5243886999999999E-4</v>
      </c>
      <c r="M115" s="61">
        <v>1.2500135000000001E-2</v>
      </c>
      <c r="N115" s="69">
        <v>2.8605065999999998E-2</v>
      </c>
      <c r="O115" s="73">
        <v>-1.2065036E-4</v>
      </c>
      <c r="P115" s="69">
        <v>-9.7947985999999997E-3</v>
      </c>
      <c r="Q115" s="53">
        <f t="shared" si="4"/>
        <v>6.3273650565700001E-2</v>
      </c>
      <c r="U115" s="6" t="s">
        <v>44</v>
      </c>
      <c r="V115" s="29" t="s">
        <v>45</v>
      </c>
      <c r="W115" s="66">
        <v>1.5588912999999999E-2</v>
      </c>
      <c r="X115" s="56">
        <v>1.8097554999999999E-4</v>
      </c>
      <c r="Y115" s="155">
        <v>6.0325182000000005E-4</v>
      </c>
      <c r="Z115" s="58">
        <v>1.8686441E-5</v>
      </c>
      <c r="AA115" s="57">
        <v>7.0633276999999999E-6</v>
      </c>
      <c r="AB115" s="57">
        <v>5.1292676000000001E-3</v>
      </c>
      <c r="AC115" s="56">
        <v>8.3422916999999997E-5</v>
      </c>
      <c r="AD115" s="69">
        <v>1.0019879000000001E-2</v>
      </c>
      <c r="AE115" s="39">
        <v>4.5243886999999997E-3</v>
      </c>
      <c r="AF115" s="61">
        <v>1.2500135000000001E-2</v>
      </c>
      <c r="AG115" s="69">
        <v>2.8605065999999998E-2</v>
      </c>
      <c r="AH115" s="73">
        <v>-1.2065036E-4</v>
      </c>
      <c r="AI115" s="69">
        <v>-9.7947985999999997E-3</v>
      </c>
      <c r="AJ115" s="53">
        <f t="shared" si="5"/>
        <v>6.7345600395699992E-2</v>
      </c>
    </row>
    <row r="116" spans="2:36" x14ac:dyDescent="0.35">
      <c r="B116" s="6" t="s">
        <v>46</v>
      </c>
      <c r="C116" s="29" t="s">
        <v>47</v>
      </c>
      <c r="D116" s="66">
        <v>1.5510136999999999</v>
      </c>
      <c r="E116" s="56">
        <v>5.4485384999999997E-2</v>
      </c>
      <c r="F116" s="155">
        <v>0.18161795</v>
      </c>
      <c r="G116" s="61">
        <v>4.0884265999999999E-4</v>
      </c>
      <c r="H116" s="56">
        <v>1.5949620999999999E-4</v>
      </c>
      <c r="I116" s="56">
        <v>6.4471548000000004E-2</v>
      </c>
      <c r="J116" s="56">
        <v>5.7766153000000002E-3</v>
      </c>
      <c r="K116" s="69">
        <v>0.18715780000000001</v>
      </c>
      <c r="L116" s="39">
        <v>0.13621346000000001</v>
      </c>
      <c r="M116" s="61">
        <v>1.6795204E-3</v>
      </c>
      <c r="N116" s="69">
        <v>0.59533901</v>
      </c>
      <c r="O116" s="73">
        <v>-3.6323590000000003E-2</v>
      </c>
      <c r="P116" s="69">
        <v>-0.23030048</v>
      </c>
      <c r="Q116" s="53">
        <f t="shared" si="4"/>
        <v>2.5116992575700001</v>
      </c>
      <c r="U116" s="6" t="s">
        <v>46</v>
      </c>
      <c r="V116" s="29" t="s">
        <v>47</v>
      </c>
      <c r="W116" s="66">
        <v>1.5510136999999999</v>
      </c>
      <c r="X116" s="56">
        <v>5.4485384999999997E-2</v>
      </c>
      <c r="Y116" s="155">
        <v>0.18161795</v>
      </c>
      <c r="Z116" s="61">
        <v>4.0884265999999999E-4</v>
      </c>
      <c r="AA116" s="56">
        <v>1.5949620999999999E-4</v>
      </c>
      <c r="AB116" s="56">
        <v>6.4471548000000004E-2</v>
      </c>
      <c r="AC116" s="56">
        <v>5.7766153000000002E-3</v>
      </c>
      <c r="AD116" s="69">
        <v>0.18715780000000001</v>
      </c>
      <c r="AE116" s="39">
        <v>1.3621346000000001</v>
      </c>
      <c r="AF116" s="61">
        <v>1.6795204E-3</v>
      </c>
      <c r="AG116" s="69">
        <v>0.59533901</v>
      </c>
      <c r="AH116" s="73">
        <v>-3.6323590000000003E-2</v>
      </c>
      <c r="AI116" s="69">
        <v>-0.23030048</v>
      </c>
      <c r="AJ116" s="53">
        <f t="shared" si="5"/>
        <v>3.7376203975700006</v>
      </c>
    </row>
    <row r="117" spans="2:36" x14ac:dyDescent="0.35">
      <c r="B117" s="6" t="s">
        <v>48</v>
      </c>
      <c r="C117" s="29" t="s">
        <v>49</v>
      </c>
      <c r="D117" s="67">
        <v>2.3185630999999999E-5</v>
      </c>
      <c r="E117" s="57">
        <v>8.3766614000000001E-8</v>
      </c>
      <c r="F117" s="155">
        <v>2.7922205000000001E-7</v>
      </c>
      <c r="G117" s="58">
        <v>1.5435049E-9</v>
      </c>
      <c r="H117" s="57">
        <v>8.1392815999999997E-10</v>
      </c>
      <c r="I117" s="57">
        <v>7.3195989000000002E-8</v>
      </c>
      <c r="J117" s="57">
        <v>1.2833534E-9</v>
      </c>
      <c r="K117" s="70">
        <v>3.9486542000000001E-8</v>
      </c>
      <c r="L117" s="40">
        <v>2.0941652999999999E-7</v>
      </c>
      <c r="M117" s="58">
        <v>2.9838923E-9</v>
      </c>
      <c r="N117" s="70">
        <v>3.7364848000000002E-9</v>
      </c>
      <c r="O117" s="74">
        <v>-5.5844409000000002E-8</v>
      </c>
      <c r="P117" s="70">
        <v>-1.1768541E-7</v>
      </c>
      <c r="Q117" s="53">
        <f t="shared" si="4"/>
        <v>2.3707550069559999E-5</v>
      </c>
      <c r="U117" s="6" t="s">
        <v>48</v>
      </c>
      <c r="V117" s="29" t="s">
        <v>49</v>
      </c>
      <c r="W117" s="67">
        <v>2.3185630999999999E-5</v>
      </c>
      <c r="X117" s="57">
        <v>8.3766614000000001E-8</v>
      </c>
      <c r="Y117" s="155">
        <v>2.7922205000000001E-7</v>
      </c>
      <c r="Z117" s="58">
        <v>1.5435049E-9</v>
      </c>
      <c r="AA117" s="57">
        <v>8.1392815999999997E-10</v>
      </c>
      <c r="AB117" s="57">
        <v>7.3195989000000002E-8</v>
      </c>
      <c r="AC117" s="57">
        <v>1.2833534E-9</v>
      </c>
      <c r="AD117" s="70">
        <v>3.9486542000000001E-8</v>
      </c>
      <c r="AE117" s="40">
        <v>2.0941653000000001E-6</v>
      </c>
      <c r="AF117" s="58">
        <v>2.9838923E-9</v>
      </c>
      <c r="AG117" s="70">
        <v>3.7364848000000002E-9</v>
      </c>
      <c r="AH117" s="74">
        <v>-5.5844409000000002E-8</v>
      </c>
      <c r="AI117" s="70">
        <v>-1.1768541E-7</v>
      </c>
      <c r="AJ117" s="53">
        <f t="shared" si="5"/>
        <v>2.5592298839559999E-5</v>
      </c>
    </row>
    <row r="118" spans="2:36" x14ac:dyDescent="0.35">
      <c r="B118" s="6" t="s">
        <v>50</v>
      </c>
      <c r="C118" s="29" t="s">
        <v>20</v>
      </c>
      <c r="D118" s="66">
        <v>0.33070121000000002</v>
      </c>
      <c r="E118" s="56">
        <v>3.5707845999999998E-3</v>
      </c>
      <c r="F118" s="155">
        <v>1.1902615E-2</v>
      </c>
      <c r="G118" s="58">
        <v>4.2475755000000001E-5</v>
      </c>
      <c r="H118" s="57">
        <v>1.5988629000000001E-5</v>
      </c>
      <c r="I118" s="57">
        <v>4.1735085E-3</v>
      </c>
      <c r="J118" s="56">
        <v>2.8238188000000001E-4</v>
      </c>
      <c r="K118" s="69">
        <v>1.2533506E-2</v>
      </c>
      <c r="L118" s="40">
        <v>8.9269616E-3</v>
      </c>
      <c r="M118" s="61">
        <v>1.0211292E-4</v>
      </c>
      <c r="N118" s="69">
        <v>4.2831420000000002E-2</v>
      </c>
      <c r="O118" s="73">
        <v>-2.3805230999999999E-3</v>
      </c>
      <c r="P118" s="69">
        <v>-0.10548469000000001</v>
      </c>
      <c r="Q118" s="53">
        <f t="shared" si="4"/>
        <v>0.30721775178400007</v>
      </c>
      <c r="U118" s="6" t="s">
        <v>50</v>
      </c>
      <c r="V118" s="29" t="s">
        <v>20</v>
      </c>
      <c r="W118" s="66">
        <v>0.33070121000000002</v>
      </c>
      <c r="X118" s="56">
        <v>3.5707845999999998E-3</v>
      </c>
      <c r="Y118" s="155">
        <v>1.1902615E-2</v>
      </c>
      <c r="Z118" s="58">
        <v>4.2475755000000001E-5</v>
      </c>
      <c r="AA118" s="57">
        <v>1.5988629000000001E-5</v>
      </c>
      <c r="AB118" s="57">
        <v>4.1735085E-3</v>
      </c>
      <c r="AC118" s="56">
        <v>2.8238188000000001E-4</v>
      </c>
      <c r="AD118" s="69">
        <v>1.2533506E-2</v>
      </c>
      <c r="AE118" s="40">
        <v>8.9269615999999996E-2</v>
      </c>
      <c r="AF118" s="61">
        <v>1.0211292E-4</v>
      </c>
      <c r="AG118" s="69">
        <v>4.2831420000000002E-2</v>
      </c>
      <c r="AH118" s="73">
        <v>-2.3805230999999999E-3</v>
      </c>
      <c r="AI118" s="69">
        <v>-0.10548469000000001</v>
      </c>
      <c r="AJ118" s="53">
        <f t="shared" si="5"/>
        <v>0.38756040618400006</v>
      </c>
    </row>
    <row r="119" spans="2:36" x14ac:dyDescent="0.35">
      <c r="B119" s="6" t="s">
        <v>51</v>
      </c>
      <c r="C119" s="29" t="s">
        <v>20</v>
      </c>
      <c r="D119" s="67">
        <v>3.1750073999999998E-3</v>
      </c>
      <c r="E119" s="57">
        <v>1.8366117E-6</v>
      </c>
      <c r="F119" s="155">
        <v>6.1220388000000001E-6</v>
      </c>
      <c r="G119" s="58">
        <v>1.2527437000000001E-8</v>
      </c>
      <c r="H119" s="57">
        <v>-7.1170449999999996E-9</v>
      </c>
      <c r="I119" s="57">
        <v>3.3920644999999999E-3</v>
      </c>
      <c r="J119" s="57">
        <v>9.7274996999999998E-6</v>
      </c>
      <c r="K119" s="69">
        <v>1.2479871999999999E-3</v>
      </c>
      <c r="L119" s="40">
        <v>4.5915291000000001E-6</v>
      </c>
      <c r="M119" s="58">
        <v>2.3363383999999999E-6</v>
      </c>
      <c r="N119" s="70">
        <v>-6.1206446999999999E-5</v>
      </c>
      <c r="O119" s="74">
        <v>-1.2244078E-6</v>
      </c>
      <c r="P119" s="70">
        <v>-5.7470101E-5</v>
      </c>
      <c r="Q119" s="53">
        <f t="shared" si="4"/>
        <v>7.7197775722920008E-3</v>
      </c>
      <c r="U119" s="6" t="s">
        <v>51</v>
      </c>
      <c r="V119" s="29" t="s">
        <v>20</v>
      </c>
      <c r="W119" s="67">
        <v>3.1750073999999998E-3</v>
      </c>
      <c r="X119" s="57">
        <v>1.8366117E-6</v>
      </c>
      <c r="Y119" s="155">
        <v>6.1220388000000001E-6</v>
      </c>
      <c r="Z119" s="58">
        <v>1.2527437000000001E-8</v>
      </c>
      <c r="AA119" s="57">
        <v>-7.1170449999999996E-9</v>
      </c>
      <c r="AB119" s="57">
        <v>3.3920644999999999E-3</v>
      </c>
      <c r="AC119" s="57">
        <v>9.7274996999999998E-6</v>
      </c>
      <c r="AD119" s="69">
        <v>1.2479871999999999E-3</v>
      </c>
      <c r="AE119" s="40">
        <v>4.5915290999999999E-5</v>
      </c>
      <c r="AF119" s="58">
        <v>2.3363383999999999E-6</v>
      </c>
      <c r="AG119" s="70">
        <v>-6.1206446999999999E-5</v>
      </c>
      <c r="AH119" s="74">
        <v>-1.2244078E-6</v>
      </c>
      <c r="AI119" s="70">
        <v>-5.7470101E-5</v>
      </c>
      <c r="AJ119" s="53">
        <f t="shared" si="5"/>
        <v>7.7611013341920007E-3</v>
      </c>
    </row>
    <row r="120" spans="2:36" x14ac:dyDescent="0.35">
      <c r="B120" s="6" t="s">
        <v>52</v>
      </c>
      <c r="C120" s="29" t="s">
        <v>20</v>
      </c>
      <c r="D120" s="67">
        <v>1.0507587E-4</v>
      </c>
      <c r="E120" s="57">
        <v>1.3957447E-6</v>
      </c>
      <c r="F120" s="155">
        <v>4.6524823999999996E-6</v>
      </c>
      <c r="G120" s="58">
        <v>1.0702412E-7</v>
      </c>
      <c r="H120" s="57">
        <v>4.3149468000000002E-8</v>
      </c>
      <c r="I120" s="57">
        <v>2.5051213000000001E-5</v>
      </c>
      <c r="J120" s="57">
        <v>7.3819905999999996E-7</v>
      </c>
      <c r="K120" s="70">
        <v>1.2294826000000001E-5</v>
      </c>
      <c r="L120" s="40">
        <v>3.4893617999999999E-6</v>
      </c>
      <c r="M120" s="58">
        <v>1.900927E-7</v>
      </c>
      <c r="N120" s="69">
        <v>0</v>
      </c>
      <c r="O120" s="74">
        <v>-9.3049647000000003E-7</v>
      </c>
      <c r="P120" s="70">
        <v>-6.1133726000000003E-6</v>
      </c>
      <c r="Q120" s="53">
        <f t="shared" si="4"/>
        <v>1.4599409417799999E-4</v>
      </c>
      <c r="U120" s="6" t="s">
        <v>52</v>
      </c>
      <c r="V120" s="29" t="s">
        <v>20</v>
      </c>
      <c r="W120" s="67">
        <v>1.0507587E-4</v>
      </c>
      <c r="X120" s="57">
        <v>1.3957447E-6</v>
      </c>
      <c r="Y120" s="155">
        <v>4.6524823999999996E-6</v>
      </c>
      <c r="Z120" s="58">
        <v>1.0702412E-7</v>
      </c>
      <c r="AA120" s="57">
        <v>4.3149468000000002E-8</v>
      </c>
      <c r="AB120" s="57">
        <v>2.5051213000000001E-5</v>
      </c>
      <c r="AC120" s="57">
        <v>7.3819905999999996E-7</v>
      </c>
      <c r="AD120" s="70">
        <v>1.2294826000000001E-5</v>
      </c>
      <c r="AE120" s="40">
        <v>3.4893617999999997E-5</v>
      </c>
      <c r="AF120" s="58">
        <v>1.900927E-7</v>
      </c>
      <c r="AG120" s="69">
        <v>0</v>
      </c>
      <c r="AH120" s="74">
        <v>-9.3049647000000003E-7</v>
      </c>
      <c r="AI120" s="70">
        <v>-6.1133726000000003E-6</v>
      </c>
      <c r="AJ120" s="53">
        <f t="shared" si="5"/>
        <v>1.7739835037799999E-4</v>
      </c>
    </row>
    <row r="121" spans="2:36" x14ac:dyDescent="0.35">
      <c r="B121" s="6" t="s">
        <v>53</v>
      </c>
      <c r="C121" s="29" t="s">
        <v>30</v>
      </c>
      <c r="D121" s="67">
        <v>3.7568336000000002E-11</v>
      </c>
      <c r="E121" s="57">
        <v>5.9086355000000004E-12</v>
      </c>
      <c r="F121" s="155">
        <v>1.9695451999999999E-11</v>
      </c>
      <c r="G121" s="58">
        <v>5.9590326000000006E-14</v>
      </c>
      <c r="H121" s="57">
        <v>5.6305263000000003E-14</v>
      </c>
      <c r="I121" s="57">
        <v>1.5510821999999999E-11</v>
      </c>
      <c r="J121" s="57">
        <v>5.1701516000000002E-14</v>
      </c>
      <c r="K121" s="70">
        <v>2.6528778999999999E-12</v>
      </c>
      <c r="L121" s="40">
        <v>1.4771589000000001E-11</v>
      </c>
      <c r="M121" s="58">
        <v>3.0586165000000001E-14</v>
      </c>
      <c r="N121" s="70">
        <v>3.4249934999999998E-13</v>
      </c>
      <c r="O121" s="74">
        <v>-3.9390902999999997E-12</v>
      </c>
      <c r="P121" s="70">
        <v>-1.0706692E-10</v>
      </c>
      <c r="Q121" s="53">
        <f t="shared" si="4"/>
        <v>-1.4357615279999981E-11</v>
      </c>
      <c r="U121" s="6" t="s">
        <v>53</v>
      </c>
      <c r="V121" s="29" t="s">
        <v>30</v>
      </c>
      <c r="W121" s="67">
        <v>3.7568336000000002E-11</v>
      </c>
      <c r="X121" s="57">
        <v>5.9086355000000004E-12</v>
      </c>
      <c r="Y121" s="155">
        <v>1.9695451999999999E-11</v>
      </c>
      <c r="Z121" s="58">
        <v>5.9590326000000006E-14</v>
      </c>
      <c r="AA121" s="57">
        <v>5.6305263000000003E-14</v>
      </c>
      <c r="AB121" s="57">
        <v>1.5510821999999999E-11</v>
      </c>
      <c r="AC121" s="57">
        <v>5.1701516000000002E-14</v>
      </c>
      <c r="AD121" s="70">
        <v>2.6528778999999999E-12</v>
      </c>
      <c r="AE121" s="40">
        <v>1.4771589E-10</v>
      </c>
      <c r="AF121" s="58">
        <v>3.0586165000000001E-14</v>
      </c>
      <c r="AG121" s="70">
        <v>3.4249934999999998E-13</v>
      </c>
      <c r="AH121" s="74">
        <v>-3.9390902999999997E-12</v>
      </c>
      <c r="AI121" s="70">
        <v>-1.0706692E-10</v>
      </c>
      <c r="AJ121" s="53">
        <f t="shared" si="5"/>
        <v>1.1858668572E-10</v>
      </c>
    </row>
    <row r="122" spans="2:36" x14ac:dyDescent="0.35">
      <c r="B122" s="6" t="s">
        <v>54</v>
      </c>
      <c r="C122" s="29" t="s">
        <v>30</v>
      </c>
      <c r="D122" s="67">
        <v>3.8434890999999997E-10</v>
      </c>
      <c r="E122" s="57">
        <v>1.0064070000000001E-11</v>
      </c>
      <c r="F122" s="155">
        <v>3.3546899000000003E-11</v>
      </c>
      <c r="G122" s="58">
        <v>4.6577638000000003E-13</v>
      </c>
      <c r="H122" s="57">
        <v>1.7807256000000001E-13</v>
      </c>
      <c r="I122" s="57">
        <v>4.7530759000000002E-11</v>
      </c>
      <c r="J122" s="57">
        <v>3.9727219999999999E-13</v>
      </c>
      <c r="K122" s="70">
        <v>1.1376801E-11</v>
      </c>
      <c r="L122" s="40">
        <v>2.5160174000000001E-11</v>
      </c>
      <c r="M122" s="58">
        <v>5.4671728999999999E-13</v>
      </c>
      <c r="N122" s="70">
        <v>2.1660544E-11</v>
      </c>
      <c r="O122" s="74">
        <v>-6.7093798000000001E-12</v>
      </c>
      <c r="P122" s="70">
        <v>-7.3307233000000002E-11</v>
      </c>
      <c r="Q122" s="53">
        <f t="shared" si="4"/>
        <v>4.5525938262999984E-10</v>
      </c>
      <c r="U122" s="6" t="s">
        <v>54</v>
      </c>
      <c r="V122" s="29" t="s">
        <v>30</v>
      </c>
      <c r="W122" s="67">
        <v>3.8434890999999997E-10</v>
      </c>
      <c r="X122" s="57">
        <v>1.0064070000000001E-11</v>
      </c>
      <c r="Y122" s="155">
        <v>3.3546899000000003E-11</v>
      </c>
      <c r="Z122" s="58">
        <v>4.6577638000000003E-13</v>
      </c>
      <c r="AA122" s="57">
        <v>1.7807256000000001E-13</v>
      </c>
      <c r="AB122" s="57">
        <v>4.7530759000000002E-11</v>
      </c>
      <c r="AC122" s="57">
        <v>3.9727219999999999E-13</v>
      </c>
      <c r="AD122" s="70">
        <v>1.1376801E-11</v>
      </c>
      <c r="AE122" s="40">
        <v>2.5160173999999999E-10</v>
      </c>
      <c r="AF122" s="58">
        <v>5.4671728999999999E-13</v>
      </c>
      <c r="AG122" s="70">
        <v>2.1660544E-11</v>
      </c>
      <c r="AH122" s="74">
        <v>-6.7093798000000001E-12</v>
      </c>
      <c r="AI122" s="70">
        <v>-7.3307233000000002E-11</v>
      </c>
      <c r="AJ122" s="53">
        <f t="shared" si="5"/>
        <v>6.8170094862999982E-10</v>
      </c>
    </row>
    <row r="123" spans="2:36" x14ac:dyDescent="0.35">
      <c r="B123" s="6" t="s">
        <v>55</v>
      </c>
      <c r="C123" s="29" t="s">
        <v>30</v>
      </c>
      <c r="D123" s="67">
        <v>2.1473063000000002E-9</v>
      </c>
      <c r="E123" s="57">
        <v>3.6370574000000001E-11</v>
      </c>
      <c r="F123" s="155">
        <v>1.2123525E-10</v>
      </c>
      <c r="G123" s="58">
        <v>2.8539717E-12</v>
      </c>
      <c r="H123" s="57">
        <v>1.7073746999999999E-12</v>
      </c>
      <c r="I123" s="57">
        <v>9.3160784000000005E-11</v>
      </c>
      <c r="J123" s="57">
        <v>4.513525E-12</v>
      </c>
      <c r="K123" s="70">
        <v>6.6007511000000004E-11</v>
      </c>
      <c r="L123" s="40">
        <v>9.0926433999999999E-11</v>
      </c>
      <c r="M123" s="58">
        <v>5.4946575999999998E-12</v>
      </c>
      <c r="N123" s="70">
        <v>4.1789022000000003E-11</v>
      </c>
      <c r="O123" s="74">
        <v>-2.4247049E-11</v>
      </c>
      <c r="P123" s="70">
        <v>-1.4275833000000001E-10</v>
      </c>
      <c r="Q123" s="53">
        <f t="shared" si="4"/>
        <v>2.4443600250000009E-9</v>
      </c>
      <c r="U123" s="6" t="s">
        <v>55</v>
      </c>
      <c r="V123" s="29" t="s">
        <v>30</v>
      </c>
      <c r="W123" s="67">
        <v>2.1473063000000002E-9</v>
      </c>
      <c r="X123" s="57">
        <v>3.6370574000000001E-11</v>
      </c>
      <c r="Y123" s="155">
        <v>1.2123525E-10</v>
      </c>
      <c r="Z123" s="58">
        <v>2.8539717E-12</v>
      </c>
      <c r="AA123" s="57">
        <v>1.7073746999999999E-12</v>
      </c>
      <c r="AB123" s="57">
        <v>9.3160784000000005E-11</v>
      </c>
      <c r="AC123" s="57">
        <v>4.513525E-12</v>
      </c>
      <c r="AD123" s="70">
        <v>6.6007511000000004E-11</v>
      </c>
      <c r="AE123" s="40">
        <v>9.0926434000000002E-10</v>
      </c>
      <c r="AF123" s="58">
        <v>5.4946575999999998E-12</v>
      </c>
      <c r="AG123" s="70">
        <v>4.1789022000000003E-11</v>
      </c>
      <c r="AH123" s="74">
        <v>-2.4247049E-11</v>
      </c>
      <c r="AI123" s="70">
        <v>-1.4275833000000001E-10</v>
      </c>
      <c r="AJ123" s="53">
        <f t="shared" si="5"/>
        <v>3.262697931000001E-9</v>
      </c>
    </row>
    <row r="124" spans="2:36" x14ac:dyDescent="0.35">
      <c r="B124" s="6" t="s">
        <v>56</v>
      </c>
      <c r="C124" s="29" t="s">
        <v>30</v>
      </c>
      <c r="D124" s="67">
        <v>3.3894977000000003E-11</v>
      </c>
      <c r="E124" s="57">
        <v>8.4071645000000005E-13</v>
      </c>
      <c r="F124" s="155">
        <v>2.8023881999999999E-12</v>
      </c>
      <c r="G124" s="58">
        <v>6.8433640000000006E-14</v>
      </c>
      <c r="H124" s="57">
        <v>2.6351675000000001E-14</v>
      </c>
      <c r="I124" s="57">
        <v>1.2321642999999999E-11</v>
      </c>
      <c r="J124" s="57">
        <v>5.1614928000000003E-14</v>
      </c>
      <c r="K124" s="70">
        <v>1.0919120999999999E-12</v>
      </c>
      <c r="L124" s="40">
        <v>2.1017910999999999E-12</v>
      </c>
      <c r="M124" s="58">
        <v>8.0859540000000003E-14</v>
      </c>
      <c r="N124" s="70">
        <v>2.0966305E-12</v>
      </c>
      <c r="O124" s="74">
        <v>-5.6047763000000004E-13</v>
      </c>
      <c r="P124" s="70">
        <v>-2.1348618999999999E-12</v>
      </c>
      <c r="Q124" s="53">
        <f t="shared" si="4"/>
        <v>5.2681978603000007E-11</v>
      </c>
      <c r="U124" s="6" t="s">
        <v>56</v>
      </c>
      <c r="V124" s="29" t="s">
        <v>30</v>
      </c>
      <c r="W124" s="67">
        <v>3.3894977000000003E-11</v>
      </c>
      <c r="X124" s="57">
        <v>8.4071645000000005E-13</v>
      </c>
      <c r="Y124" s="155">
        <v>2.8023881999999999E-12</v>
      </c>
      <c r="Z124" s="58">
        <v>6.8433640000000006E-14</v>
      </c>
      <c r="AA124" s="57">
        <v>2.6351675000000001E-14</v>
      </c>
      <c r="AB124" s="57">
        <v>1.2321642999999999E-11</v>
      </c>
      <c r="AC124" s="57">
        <v>5.1614928000000003E-14</v>
      </c>
      <c r="AD124" s="70">
        <v>1.0919120999999999E-12</v>
      </c>
      <c r="AE124" s="40">
        <v>2.1017910999999998E-11</v>
      </c>
      <c r="AF124" s="58">
        <v>8.0859540000000003E-14</v>
      </c>
      <c r="AG124" s="70">
        <v>2.0966305E-12</v>
      </c>
      <c r="AH124" s="74">
        <v>-5.6047763000000004E-13</v>
      </c>
      <c r="AI124" s="70">
        <v>-2.1348618999999999E-12</v>
      </c>
      <c r="AJ124" s="53">
        <f t="shared" si="5"/>
        <v>7.1598098502999991E-11</v>
      </c>
    </row>
    <row r="125" spans="2:36" x14ac:dyDescent="0.35">
      <c r="B125" s="6" t="s">
        <v>57</v>
      </c>
      <c r="C125" s="29" t="s">
        <v>30</v>
      </c>
      <c r="D125" s="67">
        <v>0</v>
      </c>
      <c r="E125" s="57">
        <v>7.2896056000000006E-21</v>
      </c>
      <c r="F125" s="155">
        <v>2.4298685000000001E-20</v>
      </c>
      <c r="G125" s="58">
        <v>2.1897312999999998E-22</v>
      </c>
      <c r="H125" s="57">
        <v>8.353627E-23</v>
      </c>
      <c r="I125" s="57">
        <v>4.0240213999999999E-20</v>
      </c>
      <c r="J125" s="57">
        <v>2.3319009999999999E-21</v>
      </c>
      <c r="K125" s="70">
        <v>2.5274826000000001E-20</v>
      </c>
      <c r="L125" s="40">
        <v>1.8224014E-20</v>
      </c>
      <c r="M125" s="58">
        <v>4.5341353999999997E-22</v>
      </c>
      <c r="N125" s="69">
        <v>0</v>
      </c>
      <c r="O125" s="74">
        <v>-4.8597370000000002E-21</v>
      </c>
      <c r="P125" s="70">
        <v>-2.8033741000000001E-20</v>
      </c>
      <c r="Q125" s="53">
        <f t="shared" si="4"/>
        <v>8.5521690539999988E-20</v>
      </c>
      <c r="U125" s="6" t="s">
        <v>57</v>
      </c>
      <c r="V125" s="29" t="s">
        <v>30</v>
      </c>
      <c r="W125" s="67">
        <v>0</v>
      </c>
      <c r="X125" s="57">
        <v>7.2896056000000006E-21</v>
      </c>
      <c r="Y125" s="155">
        <v>2.4298685000000001E-20</v>
      </c>
      <c r="Z125" s="58">
        <v>2.1897312999999998E-22</v>
      </c>
      <c r="AA125" s="57">
        <v>8.353627E-23</v>
      </c>
      <c r="AB125" s="57">
        <v>4.0240213999999999E-20</v>
      </c>
      <c r="AC125" s="57">
        <v>2.3319009999999999E-21</v>
      </c>
      <c r="AD125" s="70">
        <v>2.5274826000000001E-20</v>
      </c>
      <c r="AE125" s="40">
        <v>1.8224014000000001E-19</v>
      </c>
      <c r="AF125" s="58">
        <v>4.5341353999999997E-22</v>
      </c>
      <c r="AG125" s="69">
        <v>0</v>
      </c>
      <c r="AH125" s="74">
        <v>-4.8597370000000002E-21</v>
      </c>
      <c r="AI125" s="70">
        <v>-2.8033741000000001E-20</v>
      </c>
      <c r="AJ125" s="53">
        <f t="shared" si="5"/>
        <v>2.4953781654000002E-19</v>
      </c>
    </row>
    <row r="126" spans="2:36" x14ac:dyDescent="0.35">
      <c r="B126" s="6" t="s">
        <v>58</v>
      </c>
      <c r="C126" s="29" t="s">
        <v>30</v>
      </c>
      <c r="D126" s="67">
        <v>3.2642821000000003E-11</v>
      </c>
      <c r="E126" s="57">
        <v>5.8736865999999996E-13</v>
      </c>
      <c r="F126" s="155">
        <v>1.9578955000000002E-12</v>
      </c>
      <c r="G126" s="58">
        <v>1.8980658000000001E-13</v>
      </c>
      <c r="H126" s="57">
        <v>7.7058489999999996E-14</v>
      </c>
      <c r="I126" s="57">
        <v>2.2804842E-12</v>
      </c>
      <c r="J126" s="57">
        <v>1.1320856E-13</v>
      </c>
      <c r="K126" s="70">
        <v>1.6911016E-12</v>
      </c>
      <c r="L126" s="40">
        <v>1.4684217000000001E-12</v>
      </c>
      <c r="M126" s="58">
        <v>1.5826009E-13</v>
      </c>
      <c r="N126" s="70">
        <v>1.6209157000000001E-12</v>
      </c>
      <c r="O126" s="74">
        <v>-3.9157911E-13</v>
      </c>
      <c r="P126" s="70">
        <v>-4.0722845999999999E-12</v>
      </c>
      <c r="Q126" s="53">
        <f t="shared" si="4"/>
        <v>3.8323478369999996E-11</v>
      </c>
      <c r="U126" s="6" t="s">
        <v>58</v>
      </c>
      <c r="V126" s="29" t="s">
        <v>30</v>
      </c>
      <c r="W126" s="67">
        <v>3.2642821000000003E-11</v>
      </c>
      <c r="X126" s="57">
        <v>5.8736865999999996E-13</v>
      </c>
      <c r="Y126" s="155">
        <v>1.9578955000000002E-12</v>
      </c>
      <c r="Z126" s="58">
        <v>1.8980658000000001E-13</v>
      </c>
      <c r="AA126" s="57">
        <v>7.7058489999999996E-14</v>
      </c>
      <c r="AB126" s="57">
        <v>2.2804842E-12</v>
      </c>
      <c r="AC126" s="57">
        <v>1.1320856E-13</v>
      </c>
      <c r="AD126" s="70">
        <v>1.6911016E-12</v>
      </c>
      <c r="AE126" s="40">
        <v>1.4684216999999999E-11</v>
      </c>
      <c r="AF126" s="58">
        <v>1.5826009E-13</v>
      </c>
      <c r="AG126" s="70">
        <v>1.6209157000000001E-12</v>
      </c>
      <c r="AH126" s="74">
        <v>-3.9157911E-13</v>
      </c>
      <c r="AI126" s="70">
        <v>-4.0722845999999999E-12</v>
      </c>
      <c r="AJ126" s="53">
        <f t="shared" si="5"/>
        <v>5.1539273669999996E-11</v>
      </c>
    </row>
    <row r="127" spans="2:36" x14ac:dyDescent="0.35">
      <c r="B127" s="6" t="s">
        <v>59</v>
      </c>
      <c r="C127" s="29" t="s">
        <v>41</v>
      </c>
      <c r="D127" s="66">
        <v>4.1349512999999997E-2</v>
      </c>
      <c r="E127" s="56">
        <v>3.2572878E-3</v>
      </c>
      <c r="F127" s="155">
        <v>1.0857626E-2</v>
      </c>
      <c r="G127" s="58">
        <v>1.4698567999999999E-5</v>
      </c>
      <c r="H127" s="57">
        <v>8.9659083E-6</v>
      </c>
      <c r="I127" s="57">
        <v>6.4493199000000001E-3</v>
      </c>
      <c r="J127" s="57">
        <v>2.9020241999999999E-5</v>
      </c>
      <c r="K127" s="69">
        <v>2.2291953999999999E-3</v>
      </c>
      <c r="L127" s="40">
        <v>8.1432194000000003E-3</v>
      </c>
      <c r="M127" s="58">
        <v>3.4085246999999999E-5</v>
      </c>
      <c r="N127" s="69">
        <v>4.2652682999999998E-4</v>
      </c>
      <c r="O127" s="73">
        <v>-2.1715252000000002E-3</v>
      </c>
      <c r="P127" s="69">
        <v>-1.2736010000000001E-2</v>
      </c>
      <c r="Q127" s="53">
        <f t="shared" si="4"/>
        <v>5.7891923095300009E-2</v>
      </c>
      <c r="U127" s="6" t="s">
        <v>59</v>
      </c>
      <c r="V127" s="29" t="s">
        <v>41</v>
      </c>
      <c r="W127" s="66">
        <v>4.1349512999999997E-2</v>
      </c>
      <c r="X127" s="56">
        <v>3.2572878E-3</v>
      </c>
      <c r="Y127" s="155">
        <v>1.0857626E-2</v>
      </c>
      <c r="Z127" s="58">
        <v>1.4698567999999999E-5</v>
      </c>
      <c r="AA127" s="57">
        <v>8.9659083E-6</v>
      </c>
      <c r="AB127" s="57">
        <v>6.4493199000000001E-3</v>
      </c>
      <c r="AC127" s="57">
        <v>2.9020241999999999E-5</v>
      </c>
      <c r="AD127" s="69">
        <v>2.2291953999999999E-3</v>
      </c>
      <c r="AE127" s="40">
        <v>8.1432193999999999E-2</v>
      </c>
      <c r="AF127" s="58">
        <v>3.4085246999999999E-5</v>
      </c>
      <c r="AG127" s="69">
        <v>4.2652682999999998E-4</v>
      </c>
      <c r="AH127" s="73">
        <v>-2.1715252000000002E-3</v>
      </c>
      <c r="AI127" s="69">
        <v>-1.2736010000000001E-2</v>
      </c>
      <c r="AJ127" s="53">
        <f t="shared" si="5"/>
        <v>0.1311808976953</v>
      </c>
    </row>
    <row r="128" spans="2:36" x14ac:dyDescent="0.35">
      <c r="B128" s="6" t="s">
        <v>60</v>
      </c>
      <c r="C128" s="29" t="s">
        <v>41</v>
      </c>
      <c r="D128" s="66">
        <v>0.26738369000000001</v>
      </c>
      <c r="E128" s="56">
        <v>1.1460698E-2</v>
      </c>
      <c r="F128" s="155">
        <v>3.8202327000000001E-2</v>
      </c>
      <c r="G128" s="61">
        <v>1.1231036E-4</v>
      </c>
      <c r="H128" s="57">
        <v>8.2115978000000004E-5</v>
      </c>
      <c r="I128" s="57">
        <v>1.5016847999999999E-2</v>
      </c>
      <c r="J128" s="56">
        <v>2.3066933000000001E-4</v>
      </c>
      <c r="K128" s="69">
        <v>1.3035563E-2</v>
      </c>
      <c r="L128" s="39">
        <v>2.8651744999999999E-2</v>
      </c>
      <c r="M128" s="61">
        <v>1.7680315999999999E-4</v>
      </c>
      <c r="N128" s="69">
        <v>0.13538042</v>
      </c>
      <c r="O128" s="73">
        <v>-7.6404654000000001E-3</v>
      </c>
      <c r="P128" s="69">
        <v>-0.32988815999999999</v>
      </c>
      <c r="Q128" s="53">
        <f t="shared" si="4"/>
        <v>0.17220456442800003</v>
      </c>
      <c r="U128" s="6" t="s">
        <v>60</v>
      </c>
      <c r="V128" s="29" t="s">
        <v>41</v>
      </c>
      <c r="W128" s="66">
        <v>0.26738369000000001</v>
      </c>
      <c r="X128" s="56">
        <v>1.1460698E-2</v>
      </c>
      <c r="Y128" s="155">
        <v>3.8202327000000001E-2</v>
      </c>
      <c r="Z128" s="61">
        <v>1.1231036E-4</v>
      </c>
      <c r="AA128" s="57">
        <v>8.2115978000000004E-5</v>
      </c>
      <c r="AB128" s="57">
        <v>1.5016847999999999E-2</v>
      </c>
      <c r="AC128" s="56">
        <v>2.3066933000000001E-4</v>
      </c>
      <c r="AD128" s="69">
        <v>1.3035563E-2</v>
      </c>
      <c r="AE128" s="39">
        <v>0.28651745000000001</v>
      </c>
      <c r="AF128" s="61">
        <v>1.7680315999999999E-4</v>
      </c>
      <c r="AG128" s="69">
        <v>0.13538042</v>
      </c>
      <c r="AH128" s="73">
        <v>-7.6404654000000001E-3</v>
      </c>
      <c r="AI128" s="69">
        <v>-0.32988815999999999</v>
      </c>
      <c r="AJ128" s="53">
        <f t="shared" si="5"/>
        <v>0.43007026942799997</v>
      </c>
    </row>
    <row r="129" spans="2:36" x14ac:dyDescent="0.35">
      <c r="B129" s="7" t="s">
        <v>61</v>
      </c>
      <c r="C129" s="12" t="s">
        <v>41</v>
      </c>
      <c r="D129" s="68">
        <v>4.3009535000000003</v>
      </c>
      <c r="E129" s="63">
        <v>2.9614290000000001E-2</v>
      </c>
      <c r="F129" s="156">
        <v>9.8714300000000005E-2</v>
      </c>
      <c r="G129" s="64">
        <v>1.3274517999999999E-3</v>
      </c>
      <c r="H129" s="64">
        <v>9.6241179999999999E-4</v>
      </c>
      <c r="I129" s="62">
        <v>2.0792568999999999</v>
      </c>
      <c r="J129" s="62">
        <v>4.0080423000000004E-3</v>
      </c>
      <c r="K129" s="71">
        <v>0.19903522000000001</v>
      </c>
      <c r="L129" s="41">
        <v>7.4035724999999997E-2</v>
      </c>
      <c r="M129" s="64">
        <v>1.7718511000000001E-3</v>
      </c>
      <c r="N129" s="71">
        <v>3.2308874000000001E-2</v>
      </c>
      <c r="O129" s="89">
        <v>-1.9742860000000001E-2</v>
      </c>
      <c r="P129" s="71">
        <v>-0.14531098000000001</v>
      </c>
      <c r="Q129" s="50">
        <f t="shared" si="4"/>
        <v>6.6569347259999994</v>
      </c>
      <c r="U129" s="7" t="s">
        <v>61</v>
      </c>
      <c r="V129" s="12" t="s">
        <v>41</v>
      </c>
      <c r="W129" s="68">
        <v>4.3009535000000003</v>
      </c>
      <c r="X129" s="63">
        <v>2.9614290000000001E-2</v>
      </c>
      <c r="Y129" s="156">
        <v>9.8714300000000005E-2</v>
      </c>
      <c r="Z129" s="64">
        <v>1.3274517999999999E-3</v>
      </c>
      <c r="AA129" s="64">
        <v>9.6241179999999999E-4</v>
      </c>
      <c r="AB129" s="62">
        <v>2.0792568999999999</v>
      </c>
      <c r="AC129" s="62">
        <v>4.0080423000000004E-3</v>
      </c>
      <c r="AD129" s="71">
        <v>0.19903522000000001</v>
      </c>
      <c r="AE129" s="41">
        <v>0.74035724999999997</v>
      </c>
      <c r="AF129" s="64">
        <v>1.7718511000000001E-3</v>
      </c>
      <c r="AG129" s="71">
        <v>3.2308874000000001E-2</v>
      </c>
      <c r="AH129" s="89">
        <v>-1.9742860000000001E-2</v>
      </c>
      <c r="AI129" s="71">
        <v>-0.14531098000000001</v>
      </c>
      <c r="AJ129" s="50">
        <f t="shared" si="5"/>
        <v>7.3232562509999992</v>
      </c>
    </row>
    <row r="130" spans="2:36" x14ac:dyDescent="0.35">
      <c r="D130"/>
      <c r="E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2:36" x14ac:dyDescent="0.35"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2:36" x14ac:dyDescent="0.35">
      <c r="B132" t="s">
        <v>2</v>
      </c>
      <c r="C132" t="s">
        <v>62</v>
      </c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U132" t="s">
        <v>2</v>
      </c>
      <c r="V132" t="s">
        <v>62</v>
      </c>
    </row>
    <row r="133" spans="2:36" x14ac:dyDescent="0.35">
      <c r="B133" t="s">
        <v>3</v>
      </c>
      <c r="C133" t="s">
        <v>4</v>
      </c>
      <c r="D133"/>
      <c r="E133"/>
      <c r="F133"/>
      <c r="G133"/>
      <c r="H133"/>
      <c r="J133" s="17" t="s">
        <v>92</v>
      </c>
      <c r="K133"/>
      <c r="L133"/>
      <c r="M133"/>
      <c r="N133"/>
      <c r="O133"/>
      <c r="P133"/>
      <c r="Q133"/>
      <c r="R133"/>
      <c r="S133"/>
      <c r="U133" t="s">
        <v>3</v>
      </c>
      <c r="V133" t="s">
        <v>4</v>
      </c>
      <c r="AB133" s="10"/>
      <c r="AC133" s="17" t="s">
        <v>92</v>
      </c>
    </row>
    <row r="134" spans="2:36" x14ac:dyDescent="0.35">
      <c r="B134" t="s">
        <v>63</v>
      </c>
      <c r="C134" t="s">
        <v>93</v>
      </c>
      <c r="D134"/>
      <c r="E134"/>
      <c r="F134"/>
      <c r="G134"/>
      <c r="H134"/>
      <c r="I134" s="16" t="s">
        <v>76</v>
      </c>
      <c r="J134" s="18" t="s">
        <v>0</v>
      </c>
      <c r="K134"/>
      <c r="L134"/>
      <c r="M134"/>
      <c r="N134"/>
      <c r="O134"/>
      <c r="P134"/>
      <c r="Q134"/>
      <c r="R134"/>
      <c r="S134"/>
      <c r="U134" t="s">
        <v>63</v>
      </c>
      <c r="V134" t="s">
        <v>93</v>
      </c>
      <c r="AB134" s="16" t="s">
        <v>76</v>
      </c>
      <c r="AC134" s="18" t="s">
        <v>0</v>
      </c>
    </row>
    <row r="135" spans="2:36" x14ac:dyDescent="0.35">
      <c r="B135" t="s">
        <v>5</v>
      </c>
      <c r="C135" t="s">
        <v>6</v>
      </c>
      <c r="D135"/>
      <c r="E135"/>
      <c r="F135"/>
      <c r="G135"/>
      <c r="H135"/>
      <c r="I135" s="16" t="s">
        <v>89</v>
      </c>
      <c r="J135" s="21">
        <v>60</v>
      </c>
      <c r="K135"/>
      <c r="L135"/>
      <c r="M135"/>
      <c r="N135"/>
      <c r="O135"/>
      <c r="P135"/>
      <c r="Q135"/>
      <c r="R135"/>
      <c r="S135"/>
      <c r="U135" t="s">
        <v>5</v>
      </c>
      <c r="V135" t="s">
        <v>6</v>
      </c>
      <c r="AB135" s="16" t="s">
        <v>89</v>
      </c>
      <c r="AC135" s="21">
        <v>60</v>
      </c>
    </row>
    <row r="136" spans="2:36" x14ac:dyDescent="0.35">
      <c r="B136" t="s">
        <v>7</v>
      </c>
      <c r="C136" t="s">
        <v>8</v>
      </c>
      <c r="D136"/>
      <c r="E136"/>
      <c r="F136"/>
      <c r="G136"/>
      <c r="H136"/>
      <c r="I136" s="16"/>
      <c r="J136" s="23" t="s">
        <v>74</v>
      </c>
      <c r="K136"/>
      <c r="L136"/>
      <c r="M136"/>
      <c r="N136"/>
      <c r="O136"/>
      <c r="P136"/>
      <c r="Q136"/>
      <c r="R136"/>
      <c r="S136"/>
      <c r="U136" t="s">
        <v>7</v>
      </c>
      <c r="V136" t="s">
        <v>8</v>
      </c>
      <c r="AB136" s="16"/>
      <c r="AC136" s="23" t="s">
        <v>74</v>
      </c>
    </row>
    <row r="137" spans="2:36" x14ac:dyDescent="0.35">
      <c r="B137" t="s">
        <v>9</v>
      </c>
      <c r="C137" t="s">
        <v>10</v>
      </c>
      <c r="D137"/>
      <c r="E137"/>
      <c r="F137"/>
      <c r="G137"/>
      <c r="H137"/>
      <c r="I137" s="16" t="s">
        <v>1</v>
      </c>
      <c r="J137" s="54">
        <v>200</v>
      </c>
      <c r="K137"/>
      <c r="L137"/>
      <c r="M137"/>
      <c r="N137"/>
      <c r="O137"/>
      <c r="P137"/>
      <c r="Q137"/>
      <c r="R137"/>
      <c r="S137"/>
      <c r="U137" t="s">
        <v>9</v>
      </c>
      <c r="V137" t="s">
        <v>10</v>
      </c>
      <c r="AB137" s="16" t="s">
        <v>1</v>
      </c>
      <c r="AC137" s="54">
        <f>J137</f>
        <v>200</v>
      </c>
    </row>
    <row r="138" spans="2:36" x14ac:dyDescent="0.35">
      <c r="B138" t="s">
        <v>11</v>
      </c>
      <c r="C138" t="s">
        <v>12</v>
      </c>
      <c r="D138"/>
      <c r="E138"/>
      <c r="F138"/>
      <c r="G138"/>
      <c r="H138"/>
      <c r="I138" s="16"/>
      <c r="J138" s="23" t="s">
        <v>74</v>
      </c>
      <c r="K138"/>
      <c r="L138"/>
      <c r="M138"/>
      <c r="N138"/>
      <c r="O138"/>
      <c r="P138"/>
      <c r="Q138"/>
      <c r="R138"/>
      <c r="S138"/>
      <c r="U138" t="s">
        <v>11</v>
      </c>
      <c r="V138" t="s">
        <v>12</v>
      </c>
      <c r="AB138" s="16"/>
      <c r="AC138" s="23" t="s">
        <v>74</v>
      </c>
    </row>
    <row r="139" spans="2:36" x14ac:dyDescent="0.35">
      <c r="B139" t="s">
        <v>13</v>
      </c>
      <c r="C139" t="s">
        <v>12</v>
      </c>
      <c r="D139"/>
      <c r="E139"/>
      <c r="F139"/>
      <c r="G139"/>
      <c r="H139"/>
      <c r="I139" s="16" t="s">
        <v>91</v>
      </c>
      <c r="J139" s="36">
        <v>50</v>
      </c>
      <c r="K139"/>
      <c r="L139"/>
      <c r="M139"/>
      <c r="N139"/>
      <c r="O139"/>
      <c r="P139"/>
      <c r="Q139"/>
      <c r="R139"/>
      <c r="S139"/>
      <c r="U139" t="s">
        <v>13</v>
      </c>
      <c r="V139" t="s">
        <v>12</v>
      </c>
      <c r="AB139" s="16" t="s">
        <v>91</v>
      </c>
      <c r="AC139" s="36">
        <v>500</v>
      </c>
    </row>
    <row r="140" spans="2:36" x14ac:dyDescent="0.35">
      <c r="B140" t="s">
        <v>14</v>
      </c>
      <c r="C140" t="s">
        <v>15</v>
      </c>
      <c r="D140"/>
      <c r="E140"/>
      <c r="F140"/>
      <c r="G140"/>
      <c r="H140"/>
      <c r="J140" s="24" t="s">
        <v>74</v>
      </c>
      <c r="K140"/>
      <c r="L140"/>
      <c r="M140"/>
      <c r="N140"/>
      <c r="O140"/>
      <c r="P140"/>
      <c r="Q140"/>
      <c r="R140"/>
      <c r="S140"/>
      <c r="U140" t="s">
        <v>14</v>
      </c>
      <c r="V140" t="s">
        <v>15</v>
      </c>
      <c r="AB140" s="10"/>
      <c r="AC140" s="24" t="s">
        <v>74</v>
      </c>
    </row>
    <row r="141" spans="2:36" x14ac:dyDescent="0.35">
      <c r="B141" t="s">
        <v>16</v>
      </c>
      <c r="C141" t="s">
        <v>17</v>
      </c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U141" t="s">
        <v>16</v>
      </c>
      <c r="V141" t="s">
        <v>17</v>
      </c>
    </row>
    <row r="142" spans="2:36" ht="21" x14ac:dyDescent="0.35">
      <c r="B142" s="176" t="s">
        <v>94</v>
      </c>
      <c r="C142" s="179"/>
      <c r="D142" s="65" t="s">
        <v>86</v>
      </c>
      <c r="E142" s="181" t="s">
        <v>72</v>
      </c>
      <c r="F142" s="181"/>
      <c r="G142" s="182" t="s">
        <v>88</v>
      </c>
      <c r="H142" s="181"/>
      <c r="I142" s="181"/>
      <c r="J142" s="181"/>
      <c r="K142" s="183"/>
      <c r="L142" s="75" t="s">
        <v>85</v>
      </c>
      <c r="M142" s="180" t="s">
        <v>84</v>
      </c>
      <c r="N142" s="180"/>
      <c r="O142" s="184" t="s">
        <v>98</v>
      </c>
      <c r="P142" s="185"/>
      <c r="Q142" s="72" t="s">
        <v>71</v>
      </c>
      <c r="R142"/>
      <c r="S142"/>
      <c r="U142" s="176" t="s">
        <v>94</v>
      </c>
      <c r="V142" s="179"/>
      <c r="W142" s="65" t="s">
        <v>86</v>
      </c>
      <c r="X142" s="181" t="s">
        <v>72</v>
      </c>
      <c r="Y142" s="181"/>
      <c r="Z142" s="182" t="s">
        <v>88</v>
      </c>
      <c r="AA142" s="181"/>
      <c r="AB142" s="181"/>
      <c r="AC142" s="181"/>
      <c r="AD142" s="183"/>
      <c r="AE142" s="75" t="s">
        <v>85</v>
      </c>
      <c r="AF142" s="180" t="s">
        <v>84</v>
      </c>
      <c r="AG142" s="180"/>
      <c r="AH142" s="184" t="s">
        <v>98</v>
      </c>
      <c r="AI142" s="185"/>
      <c r="AJ142" s="72" t="s">
        <v>71</v>
      </c>
    </row>
    <row r="143" spans="2:36" ht="93" customHeight="1" x14ac:dyDescent="0.35">
      <c r="B143" s="78" t="s">
        <v>15</v>
      </c>
      <c r="C143" s="79" t="s">
        <v>18</v>
      </c>
      <c r="D143" s="80" t="s">
        <v>65</v>
      </c>
      <c r="E143" s="81" t="s">
        <v>80</v>
      </c>
      <c r="F143" s="82" t="s">
        <v>95</v>
      </c>
      <c r="G143" s="83" t="s">
        <v>67</v>
      </c>
      <c r="H143" s="81" t="s">
        <v>68</v>
      </c>
      <c r="I143" s="81" t="s">
        <v>69</v>
      </c>
      <c r="J143" s="81" t="s">
        <v>66</v>
      </c>
      <c r="K143" s="84" t="s">
        <v>70</v>
      </c>
      <c r="L143" s="85" t="s">
        <v>81</v>
      </c>
      <c r="M143" s="83" t="s">
        <v>82</v>
      </c>
      <c r="N143" s="84" t="s">
        <v>83</v>
      </c>
      <c r="O143" s="86" t="s">
        <v>96</v>
      </c>
      <c r="P143" s="84" t="s">
        <v>97</v>
      </c>
      <c r="Q143" s="88" t="s">
        <v>64</v>
      </c>
      <c r="R143"/>
      <c r="S143"/>
      <c r="U143" s="78" t="s">
        <v>15</v>
      </c>
      <c r="V143" s="79" t="s">
        <v>18</v>
      </c>
      <c r="W143" s="80" t="s">
        <v>65</v>
      </c>
      <c r="X143" s="81" t="s">
        <v>80</v>
      </c>
      <c r="Y143" s="82" t="s">
        <v>95</v>
      </c>
      <c r="Z143" s="83" t="s">
        <v>67</v>
      </c>
      <c r="AA143" s="81" t="s">
        <v>68</v>
      </c>
      <c r="AB143" s="81" t="s">
        <v>69</v>
      </c>
      <c r="AC143" s="81" t="s">
        <v>66</v>
      </c>
      <c r="AD143" s="84" t="s">
        <v>70</v>
      </c>
      <c r="AE143" s="85" t="s">
        <v>81</v>
      </c>
      <c r="AF143" s="83" t="s">
        <v>82</v>
      </c>
      <c r="AG143" s="84" t="s">
        <v>83</v>
      </c>
      <c r="AH143" s="86" t="s">
        <v>96</v>
      </c>
      <c r="AI143" s="84" t="s">
        <v>97</v>
      </c>
      <c r="AJ143" s="88" t="s">
        <v>64</v>
      </c>
    </row>
    <row r="144" spans="2:36" x14ac:dyDescent="0.35">
      <c r="B144" s="6" t="s">
        <v>19</v>
      </c>
      <c r="C144" s="29" t="s">
        <v>20</v>
      </c>
      <c r="D144" s="66">
        <v>0.33398129999999998</v>
      </c>
      <c r="E144" s="56">
        <v>3.5740170000000001E-3</v>
      </c>
      <c r="F144" s="76">
        <f>F102*2</f>
        <v>2.3826779999999999E-2</v>
      </c>
      <c r="G144" s="58">
        <v>4.2595305999999998E-5</v>
      </c>
      <c r="H144" s="57">
        <v>1.6024661999999999E-5</v>
      </c>
      <c r="I144" s="57">
        <v>7.5906241999999999E-3</v>
      </c>
      <c r="J144" s="56">
        <v>2.9284758000000001E-4</v>
      </c>
      <c r="K144" s="69">
        <v>1.3793788E-2</v>
      </c>
      <c r="L144" s="40">
        <v>8.9350425000000004E-3</v>
      </c>
      <c r="M144" s="61">
        <v>1.0463935E-4</v>
      </c>
      <c r="N144" s="69">
        <v>4.2770213000000001E-2</v>
      </c>
      <c r="O144" s="73">
        <v>-2.3826780000000001E-3</v>
      </c>
      <c r="P144" s="69">
        <v>-0.10554827</v>
      </c>
      <c r="Q144" s="53">
        <f>SUM(D144:P144)</f>
        <v>0.32699692359799987</v>
      </c>
      <c r="R144"/>
      <c r="S144"/>
      <c r="U144" s="6" t="s">
        <v>19</v>
      </c>
      <c r="V144" s="29" t="s">
        <v>20</v>
      </c>
      <c r="W144" s="66">
        <v>0.33398129999999998</v>
      </c>
      <c r="X144" s="56">
        <v>3.5740170000000001E-3</v>
      </c>
      <c r="Y144" s="76">
        <f>Y102*2</f>
        <v>2.3826779999999999E-2</v>
      </c>
      <c r="Z144" s="58">
        <v>4.2595305999999998E-5</v>
      </c>
      <c r="AA144" s="57">
        <v>1.6024661999999999E-5</v>
      </c>
      <c r="AB144" s="57">
        <v>7.5906241999999999E-3</v>
      </c>
      <c r="AC144" s="56">
        <v>2.9284758000000001E-4</v>
      </c>
      <c r="AD144" s="69">
        <v>1.3793788E-2</v>
      </c>
      <c r="AE144" s="40">
        <v>8.9350425000000011E-2</v>
      </c>
      <c r="AF144" s="61">
        <v>1.0463935E-4</v>
      </c>
      <c r="AG144" s="69">
        <v>4.2770213000000001E-2</v>
      </c>
      <c r="AH144" s="73">
        <v>-2.3826780000000001E-3</v>
      </c>
      <c r="AI144" s="69">
        <v>-0.10554827</v>
      </c>
      <c r="AJ144" s="53">
        <f>SUM(W144:AI144)</f>
        <v>0.40741230609799983</v>
      </c>
    </row>
    <row r="145" spans="2:36" x14ac:dyDescent="0.35">
      <c r="B145" s="6" t="s">
        <v>21</v>
      </c>
      <c r="C145" s="29" t="s">
        <v>22</v>
      </c>
      <c r="D145" s="67">
        <v>1.1359739E-8</v>
      </c>
      <c r="E145" s="57">
        <v>8.2061525999999998E-10</v>
      </c>
      <c r="F145" s="76">
        <f t="shared" ref="F145:F171" si="6">F103*2</f>
        <v>5.4707683999999996E-9</v>
      </c>
      <c r="G145" s="58">
        <v>2.4092251999999999E-12</v>
      </c>
      <c r="H145" s="57">
        <v>1.0375887999999999E-12</v>
      </c>
      <c r="I145" s="57">
        <v>4.0050886999999998E-10</v>
      </c>
      <c r="J145" s="57">
        <v>2.6624003999999999E-11</v>
      </c>
      <c r="K145" s="70">
        <v>1.9101880999999998E-9</v>
      </c>
      <c r="L145" s="40">
        <v>2.0515380999999999E-9</v>
      </c>
      <c r="M145" s="58">
        <v>9.3786713999999997E-12</v>
      </c>
      <c r="N145" s="70">
        <v>3.7559526E-10</v>
      </c>
      <c r="O145" s="74">
        <v>-5.4707684000000002E-10</v>
      </c>
      <c r="P145" s="70">
        <v>-2.9720799999999999E-9</v>
      </c>
      <c r="Q145" s="53">
        <f t="shared" ref="Q145:Q171" si="7">SUM(D145:P145)</f>
        <v>1.8909245639400002E-8</v>
      </c>
      <c r="R145"/>
      <c r="S145"/>
      <c r="U145" s="6" t="s">
        <v>21</v>
      </c>
      <c r="V145" s="29" t="s">
        <v>22</v>
      </c>
      <c r="W145" s="67">
        <v>1.1359739E-8</v>
      </c>
      <c r="X145" s="57">
        <v>8.2061525999999998E-10</v>
      </c>
      <c r="Y145" s="76">
        <f t="shared" ref="Y145:Y171" si="8">Y103*2</f>
        <v>5.4707683999999996E-9</v>
      </c>
      <c r="Z145" s="58">
        <v>2.4092251999999999E-12</v>
      </c>
      <c r="AA145" s="57">
        <v>1.0375887999999999E-12</v>
      </c>
      <c r="AB145" s="57">
        <v>4.0050886999999998E-10</v>
      </c>
      <c r="AC145" s="57">
        <v>2.6624003999999999E-11</v>
      </c>
      <c r="AD145" s="70">
        <v>1.9101880999999998E-9</v>
      </c>
      <c r="AE145" s="40">
        <v>2.0515381000000001E-8</v>
      </c>
      <c r="AF145" s="58">
        <v>9.3786713999999997E-12</v>
      </c>
      <c r="AG145" s="70">
        <v>3.7559526E-10</v>
      </c>
      <c r="AH145" s="74">
        <v>-5.4707684000000002E-10</v>
      </c>
      <c r="AI145" s="70">
        <v>-2.9720799999999999E-9</v>
      </c>
      <c r="AJ145" s="53">
        <f t="shared" ref="AJ145:AJ171" si="9">SUM(W145:AI145)</f>
        <v>3.7373088539400006E-8</v>
      </c>
    </row>
    <row r="146" spans="2:36" x14ac:dyDescent="0.35">
      <c r="B146" s="6" t="s">
        <v>23</v>
      </c>
      <c r="C146" s="29" t="s">
        <v>24</v>
      </c>
      <c r="D146" s="66">
        <v>6.9822052000000001E-3</v>
      </c>
      <c r="E146" s="56">
        <v>2.8462422999999998E-4</v>
      </c>
      <c r="F146" s="76">
        <f t="shared" si="6"/>
        <v>1.89749488E-3</v>
      </c>
      <c r="G146" s="58">
        <v>2.4309652000000001E-6</v>
      </c>
      <c r="H146" s="57">
        <v>1.0992607E-6</v>
      </c>
      <c r="I146" s="57">
        <v>4.6045554999999999E-4</v>
      </c>
      <c r="J146" s="56">
        <v>1.5015402E-4</v>
      </c>
      <c r="K146" s="69">
        <v>1.5694012000000001E-3</v>
      </c>
      <c r="L146" s="40">
        <v>7.1156058000000004E-4</v>
      </c>
      <c r="M146" s="58">
        <v>3.5013703999999997E-5</v>
      </c>
      <c r="N146" s="69">
        <v>1.6987910000000001E-3</v>
      </c>
      <c r="O146" s="73">
        <v>-1.8974949000000001E-4</v>
      </c>
      <c r="P146" s="69">
        <v>-1.1417649000000001E-3</v>
      </c>
      <c r="Q146" s="53">
        <f t="shared" si="7"/>
        <v>1.2461716199899999E-2</v>
      </c>
      <c r="R146"/>
      <c r="S146"/>
      <c r="U146" s="6" t="s">
        <v>23</v>
      </c>
      <c r="V146" s="29" t="s">
        <v>24</v>
      </c>
      <c r="W146" s="66">
        <v>6.9822052000000001E-3</v>
      </c>
      <c r="X146" s="56">
        <v>2.8462422999999998E-4</v>
      </c>
      <c r="Y146" s="76">
        <f t="shared" si="8"/>
        <v>1.89749488E-3</v>
      </c>
      <c r="Z146" s="58">
        <v>2.4309652000000001E-6</v>
      </c>
      <c r="AA146" s="57">
        <v>1.0992607E-6</v>
      </c>
      <c r="AB146" s="57">
        <v>4.6045554999999999E-4</v>
      </c>
      <c r="AC146" s="56">
        <v>1.5015402E-4</v>
      </c>
      <c r="AD146" s="69">
        <v>1.5694012000000001E-3</v>
      </c>
      <c r="AE146" s="40">
        <v>7.1156058000000008E-3</v>
      </c>
      <c r="AF146" s="58">
        <v>3.5013703999999997E-5</v>
      </c>
      <c r="AG146" s="69">
        <v>1.6987910000000001E-3</v>
      </c>
      <c r="AH146" s="73">
        <v>-1.8974949000000001E-4</v>
      </c>
      <c r="AI146" s="69">
        <v>-1.1417649000000001E-3</v>
      </c>
      <c r="AJ146" s="53">
        <f t="shared" si="9"/>
        <v>1.8865761419900002E-2</v>
      </c>
    </row>
    <row r="147" spans="2:36" x14ac:dyDescent="0.35">
      <c r="B147" s="6" t="s">
        <v>25</v>
      </c>
      <c r="C147" s="29" t="s">
        <v>26</v>
      </c>
      <c r="D147" s="67">
        <v>7.9700715000000002E-4</v>
      </c>
      <c r="E147" s="57">
        <v>2.2766777000000001E-5</v>
      </c>
      <c r="F147" s="76">
        <f t="shared" si="6"/>
        <v>1.5177851600000001E-4</v>
      </c>
      <c r="G147" s="58">
        <v>1.6031480000000001E-7</v>
      </c>
      <c r="H147" s="57">
        <v>7.2081111000000001E-8</v>
      </c>
      <c r="I147" s="57">
        <v>2.8640989999999998E-5</v>
      </c>
      <c r="J147" s="57">
        <v>6.8028195999999996E-7</v>
      </c>
      <c r="K147" s="70">
        <v>2.9267931E-5</v>
      </c>
      <c r="L147" s="40">
        <v>5.6916943000000001E-5</v>
      </c>
      <c r="M147" s="58">
        <v>3.2391481000000002E-7</v>
      </c>
      <c r="N147" s="70">
        <v>5.9273868000000001E-5</v>
      </c>
      <c r="O147" s="74">
        <v>-1.5177852E-5</v>
      </c>
      <c r="P147" s="69">
        <v>-1.1219355E-4</v>
      </c>
      <c r="Q147" s="53">
        <f t="shared" si="7"/>
        <v>1.0195173656810004E-3</v>
      </c>
      <c r="R147"/>
      <c r="S147"/>
      <c r="U147" s="6" t="s">
        <v>25</v>
      </c>
      <c r="V147" s="29" t="s">
        <v>26</v>
      </c>
      <c r="W147" s="67">
        <v>7.9700715000000002E-4</v>
      </c>
      <c r="X147" s="57">
        <v>2.2766777000000001E-5</v>
      </c>
      <c r="Y147" s="76">
        <f t="shared" si="8"/>
        <v>1.5177851600000001E-4</v>
      </c>
      <c r="Z147" s="58">
        <v>1.6031480000000001E-7</v>
      </c>
      <c r="AA147" s="57">
        <v>7.2081111000000001E-8</v>
      </c>
      <c r="AB147" s="57">
        <v>2.8640989999999998E-5</v>
      </c>
      <c r="AC147" s="57">
        <v>6.8028195999999996E-7</v>
      </c>
      <c r="AD147" s="70">
        <v>2.9267931E-5</v>
      </c>
      <c r="AE147" s="40">
        <v>5.6916943000000003E-4</v>
      </c>
      <c r="AF147" s="58">
        <v>3.2391481000000002E-7</v>
      </c>
      <c r="AG147" s="70">
        <v>5.9273868000000001E-5</v>
      </c>
      <c r="AH147" s="74">
        <v>-1.5177852E-5</v>
      </c>
      <c r="AI147" s="69">
        <v>-1.1219355E-4</v>
      </c>
      <c r="AJ147" s="53">
        <f t="shared" si="9"/>
        <v>1.5317698526810003E-3</v>
      </c>
    </row>
    <row r="148" spans="2:36" x14ac:dyDescent="0.35">
      <c r="B148" s="6" t="s">
        <v>27</v>
      </c>
      <c r="C148" s="29" t="s">
        <v>28</v>
      </c>
      <c r="D148" s="67">
        <v>6.9127839000000002E-9</v>
      </c>
      <c r="E148" s="57">
        <v>3.2324118E-10</v>
      </c>
      <c r="F148" s="76">
        <f t="shared" si="6"/>
        <v>2.1549412E-9</v>
      </c>
      <c r="G148" s="58">
        <v>3.3985428000000002E-12</v>
      </c>
      <c r="H148" s="57">
        <v>1.4235873999999999E-12</v>
      </c>
      <c r="I148" s="57">
        <v>1.8548694E-9</v>
      </c>
      <c r="J148" s="57">
        <v>5.5821188000000002E-12</v>
      </c>
      <c r="K148" s="70">
        <v>2.4488918999999998E-10</v>
      </c>
      <c r="L148" s="40">
        <v>8.0810295999999998E-10</v>
      </c>
      <c r="M148" s="58">
        <v>5.3561577E-12</v>
      </c>
      <c r="N148" s="70">
        <v>8.6156633000000004E-10</v>
      </c>
      <c r="O148" s="74">
        <v>-2.1549412E-10</v>
      </c>
      <c r="P148" s="70">
        <v>-1.5872363000000001E-9</v>
      </c>
      <c r="Q148" s="53">
        <f t="shared" si="7"/>
        <v>1.13734241467E-8</v>
      </c>
      <c r="R148"/>
      <c r="S148"/>
      <c r="U148" s="6" t="s">
        <v>27</v>
      </c>
      <c r="V148" s="29" t="s">
        <v>28</v>
      </c>
      <c r="W148" s="67">
        <v>6.9127839000000002E-9</v>
      </c>
      <c r="X148" s="57">
        <v>3.2324118E-10</v>
      </c>
      <c r="Y148" s="76">
        <f t="shared" si="8"/>
        <v>2.1549412E-9</v>
      </c>
      <c r="Z148" s="58">
        <v>3.3985428000000002E-12</v>
      </c>
      <c r="AA148" s="57">
        <v>1.4235873999999999E-12</v>
      </c>
      <c r="AB148" s="57">
        <v>1.8548694E-9</v>
      </c>
      <c r="AC148" s="57">
        <v>5.5821188000000002E-12</v>
      </c>
      <c r="AD148" s="70">
        <v>2.4488918999999998E-10</v>
      </c>
      <c r="AE148" s="40">
        <v>8.0810295999999992E-9</v>
      </c>
      <c r="AF148" s="58">
        <v>5.3561577E-12</v>
      </c>
      <c r="AG148" s="70">
        <v>8.6156633000000004E-10</v>
      </c>
      <c r="AH148" s="74">
        <v>-2.1549412E-10</v>
      </c>
      <c r="AI148" s="70">
        <v>-1.5872363000000001E-9</v>
      </c>
      <c r="AJ148" s="53">
        <f t="shared" si="9"/>
        <v>1.8646350786700001E-8</v>
      </c>
    </row>
    <row r="149" spans="2:36" x14ac:dyDescent="0.35">
      <c r="B149" s="6" t="s">
        <v>29</v>
      </c>
      <c r="C149" s="29" t="s">
        <v>30</v>
      </c>
      <c r="D149" s="67">
        <v>2.5576923E-9</v>
      </c>
      <c r="E149" s="57">
        <v>5.2233551999999999E-11</v>
      </c>
      <c r="F149" s="76">
        <f t="shared" si="6"/>
        <v>3.4822368000000002E-10</v>
      </c>
      <c r="G149" s="58">
        <v>3.3751856000000002E-12</v>
      </c>
      <c r="H149" s="57">
        <v>1.9401517000000001E-12</v>
      </c>
      <c r="I149" s="57">
        <v>1.5571665E-10</v>
      </c>
      <c r="J149" s="57">
        <v>4.9418547999999999E-12</v>
      </c>
      <c r="K149" s="70">
        <v>7.8645494000000004E-11</v>
      </c>
      <c r="L149" s="40">
        <v>1.3058387999999999E-10</v>
      </c>
      <c r="M149" s="58">
        <v>6.0633376999999998E-12</v>
      </c>
      <c r="N149" s="70">
        <v>6.3792065000000003E-11</v>
      </c>
      <c r="O149" s="74">
        <v>-3.4822367999999999E-11</v>
      </c>
      <c r="P149" s="70">
        <v>-2.1951213E-10</v>
      </c>
      <c r="Q149" s="53">
        <f t="shared" si="7"/>
        <v>3.1488736528000006E-9</v>
      </c>
      <c r="R149"/>
      <c r="S149"/>
      <c r="U149" s="6" t="s">
        <v>29</v>
      </c>
      <c r="V149" s="29" t="s">
        <v>30</v>
      </c>
      <c r="W149" s="67">
        <v>2.5576923E-9</v>
      </c>
      <c r="X149" s="57">
        <v>5.2233551999999999E-11</v>
      </c>
      <c r="Y149" s="76">
        <f t="shared" si="8"/>
        <v>3.4822368000000002E-10</v>
      </c>
      <c r="Z149" s="58">
        <v>3.3751856000000002E-12</v>
      </c>
      <c r="AA149" s="57">
        <v>1.9401517000000001E-12</v>
      </c>
      <c r="AB149" s="57">
        <v>1.5571665E-10</v>
      </c>
      <c r="AC149" s="57">
        <v>4.9418547999999999E-12</v>
      </c>
      <c r="AD149" s="70">
        <v>7.8645494000000004E-11</v>
      </c>
      <c r="AE149" s="40">
        <v>1.3058387999999999E-9</v>
      </c>
      <c r="AF149" s="58">
        <v>6.0633376999999998E-12</v>
      </c>
      <c r="AG149" s="70">
        <v>6.3792065000000003E-11</v>
      </c>
      <c r="AH149" s="74">
        <v>-3.4822367999999999E-11</v>
      </c>
      <c r="AI149" s="70">
        <v>-2.1951213E-10</v>
      </c>
      <c r="AJ149" s="53">
        <f t="shared" si="9"/>
        <v>4.3241285728000011E-9</v>
      </c>
    </row>
    <row r="150" spans="2:36" x14ac:dyDescent="0.35">
      <c r="B150" s="6" t="s">
        <v>31</v>
      </c>
      <c r="C150" s="29" t="s">
        <v>30</v>
      </c>
      <c r="D150" s="67">
        <v>6.6537799E-11</v>
      </c>
      <c r="E150" s="57">
        <v>1.4280851E-12</v>
      </c>
      <c r="F150" s="76">
        <f t="shared" si="6"/>
        <v>9.5205673999999994E-12</v>
      </c>
      <c r="G150" s="58">
        <v>2.5824022E-13</v>
      </c>
      <c r="H150" s="57">
        <v>1.0341015999999999E-13</v>
      </c>
      <c r="I150" s="57">
        <v>1.4602127E-11</v>
      </c>
      <c r="J150" s="57">
        <v>1.6482348999999999E-13</v>
      </c>
      <c r="K150" s="70">
        <v>2.7830137E-12</v>
      </c>
      <c r="L150" s="40">
        <v>3.5702128E-12</v>
      </c>
      <c r="M150" s="58">
        <v>2.3911963000000002E-13</v>
      </c>
      <c r="N150" s="70">
        <v>3.7175461999999999E-12</v>
      </c>
      <c r="O150" s="74">
        <v>-9.5205675000000003E-13</v>
      </c>
      <c r="P150" s="70">
        <v>-6.2071465000000003E-12</v>
      </c>
      <c r="Q150" s="53">
        <f t="shared" si="7"/>
        <v>9.5765741450000005E-11</v>
      </c>
      <c r="R150"/>
      <c r="S150"/>
      <c r="U150" s="6" t="s">
        <v>31</v>
      </c>
      <c r="V150" s="29" t="s">
        <v>30</v>
      </c>
      <c r="W150" s="67">
        <v>6.6537799E-11</v>
      </c>
      <c r="X150" s="57">
        <v>1.4280851E-12</v>
      </c>
      <c r="Y150" s="76">
        <f t="shared" si="8"/>
        <v>9.5205673999999994E-12</v>
      </c>
      <c r="Z150" s="58">
        <v>2.5824022E-13</v>
      </c>
      <c r="AA150" s="57">
        <v>1.0341015999999999E-13</v>
      </c>
      <c r="AB150" s="57">
        <v>1.4602127E-11</v>
      </c>
      <c r="AC150" s="57">
        <v>1.6482348999999999E-13</v>
      </c>
      <c r="AD150" s="70">
        <v>2.7830137E-12</v>
      </c>
      <c r="AE150" s="40">
        <v>3.5702127999999997E-11</v>
      </c>
      <c r="AF150" s="58">
        <v>2.3911963000000002E-13</v>
      </c>
      <c r="AG150" s="70">
        <v>3.7175461999999999E-12</v>
      </c>
      <c r="AH150" s="74">
        <v>-9.5205675000000003E-13</v>
      </c>
      <c r="AI150" s="70">
        <v>-6.2071465000000003E-12</v>
      </c>
      <c r="AJ150" s="53">
        <f t="shared" si="9"/>
        <v>1.2789765665000001E-10</v>
      </c>
    </row>
    <row r="151" spans="2:36" x14ac:dyDescent="0.35">
      <c r="B151" s="6" t="s">
        <v>32</v>
      </c>
      <c r="C151" s="29" t="s">
        <v>33</v>
      </c>
      <c r="D151" s="67">
        <v>9.9382337000000005E-4</v>
      </c>
      <c r="E151" s="57">
        <v>2.0254449000000001E-5</v>
      </c>
      <c r="F151" s="76">
        <f t="shared" si="6"/>
        <v>1.3502966200000001E-4</v>
      </c>
      <c r="G151" s="58">
        <v>1.8797558E-7</v>
      </c>
      <c r="H151" s="57">
        <v>1.2613346999999999E-7</v>
      </c>
      <c r="I151" s="57">
        <v>2.9117538000000001E-5</v>
      </c>
      <c r="J151" s="57">
        <v>1.5554692000000001E-6</v>
      </c>
      <c r="K151" s="70">
        <v>6.3975179999999996E-5</v>
      </c>
      <c r="L151" s="40">
        <v>5.0636122999999997E-5</v>
      </c>
      <c r="M151" s="58">
        <v>5.7707574000000003E-7</v>
      </c>
      <c r="N151" s="69">
        <v>1.0722223E-4</v>
      </c>
      <c r="O151" s="74">
        <v>-1.3502966E-5</v>
      </c>
      <c r="P151" s="69">
        <v>-8.7599421999999994E-5</v>
      </c>
      <c r="Q151" s="53">
        <f t="shared" si="7"/>
        <v>1.3014028179900001E-3</v>
      </c>
      <c r="R151"/>
      <c r="S151"/>
      <c r="U151" s="6" t="s">
        <v>32</v>
      </c>
      <c r="V151" s="29" t="s">
        <v>33</v>
      </c>
      <c r="W151" s="67">
        <v>9.9382337000000005E-4</v>
      </c>
      <c r="X151" s="57">
        <v>2.0254449000000001E-5</v>
      </c>
      <c r="Y151" s="76">
        <f t="shared" si="8"/>
        <v>1.3502966200000001E-4</v>
      </c>
      <c r="Z151" s="58">
        <v>1.8797558E-7</v>
      </c>
      <c r="AA151" s="57">
        <v>1.2613346999999999E-7</v>
      </c>
      <c r="AB151" s="57">
        <v>2.9117538000000001E-5</v>
      </c>
      <c r="AC151" s="57">
        <v>1.5554692000000001E-6</v>
      </c>
      <c r="AD151" s="70">
        <v>6.3975179999999996E-5</v>
      </c>
      <c r="AE151" s="40">
        <v>5.0636122999999993E-4</v>
      </c>
      <c r="AF151" s="58">
        <v>5.7707574000000003E-7</v>
      </c>
      <c r="AG151" s="69">
        <v>1.0722223E-4</v>
      </c>
      <c r="AH151" s="74">
        <v>-1.3502966E-5</v>
      </c>
      <c r="AI151" s="69">
        <v>-8.7599421999999994E-5</v>
      </c>
      <c r="AJ151" s="53">
        <f t="shared" si="9"/>
        <v>1.7571279249900002E-3</v>
      </c>
    </row>
    <row r="152" spans="2:36" x14ac:dyDescent="0.35">
      <c r="B152" s="6" t="s">
        <v>34</v>
      </c>
      <c r="C152" s="29" t="s">
        <v>35</v>
      </c>
      <c r="D152" s="67">
        <v>4.2067563000000002E-5</v>
      </c>
      <c r="E152" s="57">
        <v>2.6805973000000001E-7</v>
      </c>
      <c r="F152" s="76">
        <f t="shared" si="6"/>
        <v>1.7870648800000001E-6</v>
      </c>
      <c r="G152" s="58">
        <v>2.3208294E-8</v>
      </c>
      <c r="H152" s="57">
        <v>1.4476225000000001E-8</v>
      </c>
      <c r="I152" s="57">
        <v>1.7734672000000001E-6</v>
      </c>
      <c r="J152" s="57">
        <v>2.7425595999999998E-7</v>
      </c>
      <c r="K152" s="70">
        <v>3.5699806000000001E-6</v>
      </c>
      <c r="L152" s="40">
        <v>6.7014932999999995E-7</v>
      </c>
      <c r="M152" s="58">
        <v>7.3136099000000002E-8</v>
      </c>
      <c r="N152" s="70">
        <v>2.0209537000000001E-9</v>
      </c>
      <c r="O152" s="74">
        <v>-1.7870648999999999E-7</v>
      </c>
      <c r="P152" s="70">
        <v>-1.7503192999999999E-6</v>
      </c>
      <c r="Q152" s="53">
        <f t="shared" si="7"/>
        <v>4.8594356481699997E-5</v>
      </c>
      <c r="R152"/>
      <c r="S152"/>
      <c r="U152" s="6" t="s">
        <v>34</v>
      </c>
      <c r="V152" s="29" t="s">
        <v>35</v>
      </c>
      <c r="W152" s="67">
        <v>4.2067563000000002E-5</v>
      </c>
      <c r="X152" s="57">
        <v>2.6805973000000001E-7</v>
      </c>
      <c r="Y152" s="76">
        <f t="shared" si="8"/>
        <v>1.7870648800000001E-6</v>
      </c>
      <c r="Z152" s="58">
        <v>2.3208294E-8</v>
      </c>
      <c r="AA152" s="57">
        <v>1.4476225000000001E-8</v>
      </c>
      <c r="AB152" s="57">
        <v>1.7734672000000001E-6</v>
      </c>
      <c r="AC152" s="57">
        <v>2.7425595999999998E-7</v>
      </c>
      <c r="AD152" s="70">
        <v>3.5699806000000001E-6</v>
      </c>
      <c r="AE152" s="40">
        <v>6.7014932999999991E-6</v>
      </c>
      <c r="AF152" s="58">
        <v>7.3136099000000002E-8</v>
      </c>
      <c r="AG152" s="70">
        <v>2.0209537000000001E-9</v>
      </c>
      <c r="AH152" s="74">
        <v>-1.7870648999999999E-7</v>
      </c>
      <c r="AI152" s="70">
        <v>-1.7503192999999999E-6</v>
      </c>
      <c r="AJ152" s="53">
        <f t="shared" si="9"/>
        <v>5.4625700451699999E-5</v>
      </c>
    </row>
    <row r="153" spans="2:36" x14ac:dyDescent="0.35">
      <c r="B153" s="6" t="s">
        <v>36</v>
      </c>
      <c r="C153" s="29" t="s">
        <v>37</v>
      </c>
      <c r="D153" s="67">
        <v>2.8387327999999999E-4</v>
      </c>
      <c r="E153" s="57">
        <v>7.3076242999999998E-6</v>
      </c>
      <c r="F153" s="76">
        <f t="shared" si="6"/>
        <v>4.8717495999999998E-5</v>
      </c>
      <c r="G153" s="58">
        <v>4.2541116999999998E-8</v>
      </c>
      <c r="H153" s="57">
        <v>1.9611651999999999E-8</v>
      </c>
      <c r="I153" s="57">
        <v>1.2993715999999999E-5</v>
      </c>
      <c r="J153" s="57">
        <v>2.7545282000000001E-7</v>
      </c>
      <c r="K153" s="70">
        <v>1.0023938E-5</v>
      </c>
      <c r="L153" s="40">
        <v>1.8269061000000001E-5</v>
      </c>
      <c r="M153" s="58">
        <v>1.1204094999999999E-7</v>
      </c>
      <c r="N153" s="70">
        <v>1.9031412000000002E-5</v>
      </c>
      <c r="O153" s="74">
        <v>-4.8717494999999999E-6</v>
      </c>
      <c r="P153" s="69">
        <v>-1.9253299E-3</v>
      </c>
      <c r="Q153" s="53">
        <f t="shared" si="7"/>
        <v>-1.529535475661E-3</v>
      </c>
      <c r="R153"/>
      <c r="S153"/>
      <c r="U153" s="6" t="s">
        <v>36</v>
      </c>
      <c r="V153" s="29" t="s">
        <v>37</v>
      </c>
      <c r="W153" s="67">
        <v>2.8387327999999999E-4</v>
      </c>
      <c r="X153" s="57">
        <v>7.3076242999999998E-6</v>
      </c>
      <c r="Y153" s="76">
        <f t="shared" si="8"/>
        <v>4.8717495999999998E-5</v>
      </c>
      <c r="Z153" s="58">
        <v>4.2541116999999998E-8</v>
      </c>
      <c r="AA153" s="57">
        <v>1.9611651999999999E-8</v>
      </c>
      <c r="AB153" s="57">
        <v>1.2993715999999999E-5</v>
      </c>
      <c r="AC153" s="57">
        <v>2.7545282000000001E-7</v>
      </c>
      <c r="AD153" s="70">
        <v>1.0023938E-5</v>
      </c>
      <c r="AE153" s="40">
        <v>1.8269061E-4</v>
      </c>
      <c r="AF153" s="58">
        <v>1.1204094999999999E-7</v>
      </c>
      <c r="AG153" s="70">
        <v>1.9031412000000002E-5</v>
      </c>
      <c r="AH153" s="74">
        <v>-4.8717494999999999E-6</v>
      </c>
      <c r="AI153" s="69">
        <v>-1.9253299E-3</v>
      </c>
      <c r="AJ153" s="53">
        <f t="shared" si="9"/>
        <v>-1.3651139266609999E-3</v>
      </c>
    </row>
    <row r="154" spans="2:36" x14ac:dyDescent="0.35">
      <c r="B154" s="6" t="s">
        <v>38</v>
      </c>
      <c r="C154" s="29" t="s">
        <v>39</v>
      </c>
      <c r="D154" s="67">
        <v>3.2106400999999999E-3</v>
      </c>
      <c r="E154" s="57">
        <v>7.9874699E-5</v>
      </c>
      <c r="F154" s="76">
        <f t="shared" si="6"/>
        <v>5.3249799999999996E-4</v>
      </c>
      <c r="G154" s="58">
        <v>4.1634333999999997E-7</v>
      </c>
      <c r="H154" s="57">
        <v>2.0500822000000001E-7</v>
      </c>
      <c r="I154" s="57">
        <v>8.4097439999999995E-5</v>
      </c>
      <c r="J154" s="57">
        <v>2.4494687999999999E-6</v>
      </c>
      <c r="K154" s="69">
        <v>1.1033056999999999E-4</v>
      </c>
      <c r="L154" s="40">
        <v>1.9968675000000001E-4</v>
      </c>
      <c r="M154" s="58">
        <v>1.0502762E-6</v>
      </c>
      <c r="N154" s="69">
        <v>2.0919101E-4</v>
      </c>
      <c r="O154" s="74">
        <v>-5.3249798999999997E-5</v>
      </c>
      <c r="P154" s="69">
        <v>-3.1506006000000001E-4</v>
      </c>
      <c r="Q154" s="53">
        <f t="shared" si="7"/>
        <v>4.0621298065600005E-3</v>
      </c>
      <c r="R154"/>
      <c r="S154"/>
      <c r="U154" s="6" t="s">
        <v>38</v>
      </c>
      <c r="V154" s="29" t="s">
        <v>39</v>
      </c>
      <c r="W154" s="67">
        <v>3.2106400999999999E-3</v>
      </c>
      <c r="X154" s="57">
        <v>7.9874699E-5</v>
      </c>
      <c r="Y154" s="76">
        <f t="shared" si="8"/>
        <v>5.3249799999999996E-4</v>
      </c>
      <c r="Z154" s="58">
        <v>4.1634333999999997E-7</v>
      </c>
      <c r="AA154" s="57">
        <v>2.0500822000000001E-7</v>
      </c>
      <c r="AB154" s="57">
        <v>8.4097439999999995E-5</v>
      </c>
      <c r="AC154" s="57">
        <v>2.4494687999999999E-6</v>
      </c>
      <c r="AD154" s="69">
        <v>1.1033056999999999E-4</v>
      </c>
      <c r="AE154" s="40">
        <v>1.9968675E-3</v>
      </c>
      <c r="AF154" s="58">
        <v>1.0502762E-6</v>
      </c>
      <c r="AG154" s="69">
        <v>2.0919101E-4</v>
      </c>
      <c r="AH154" s="74">
        <v>-5.3249798999999997E-5</v>
      </c>
      <c r="AI154" s="69">
        <v>-3.1506006000000001E-4</v>
      </c>
      <c r="AJ154" s="53">
        <f t="shared" si="9"/>
        <v>5.8593105565600007E-3</v>
      </c>
    </row>
    <row r="155" spans="2:36" x14ac:dyDescent="0.35">
      <c r="B155" s="6" t="s">
        <v>40</v>
      </c>
      <c r="C155" s="29" t="s">
        <v>41</v>
      </c>
      <c r="D155" s="66">
        <v>4.6096867000000001</v>
      </c>
      <c r="E155" s="56">
        <v>4.4332275999999997E-2</v>
      </c>
      <c r="F155" s="76">
        <f t="shared" si="6"/>
        <v>0.29554849999999999</v>
      </c>
      <c r="G155" s="61">
        <v>1.4544607000000001E-3</v>
      </c>
      <c r="H155" s="56">
        <v>1.0534937E-3</v>
      </c>
      <c r="I155" s="56">
        <v>2.1007231000000002</v>
      </c>
      <c r="J155" s="56">
        <v>4.2677317999999997E-3</v>
      </c>
      <c r="K155" s="69">
        <v>0.21429998</v>
      </c>
      <c r="L155" s="39">
        <v>0.11083069</v>
      </c>
      <c r="M155" s="61">
        <v>1.9827395E-3</v>
      </c>
      <c r="N155" s="69">
        <v>0.16811582</v>
      </c>
      <c r="O155" s="73">
        <v>-2.9554851E-2</v>
      </c>
      <c r="P155" s="69">
        <v>-0.48793514999999998</v>
      </c>
      <c r="Q155" s="53">
        <f t="shared" si="7"/>
        <v>7.0348054906999975</v>
      </c>
      <c r="R155"/>
      <c r="S155"/>
      <c r="U155" s="6" t="s">
        <v>40</v>
      </c>
      <c r="V155" s="29" t="s">
        <v>41</v>
      </c>
      <c r="W155" s="66">
        <v>4.6096867000000001</v>
      </c>
      <c r="X155" s="56">
        <v>4.4332275999999997E-2</v>
      </c>
      <c r="Y155" s="76">
        <f t="shared" si="8"/>
        <v>0.29554849999999999</v>
      </c>
      <c r="Z155" s="61">
        <v>1.4544607000000001E-3</v>
      </c>
      <c r="AA155" s="56">
        <v>1.0534937E-3</v>
      </c>
      <c r="AB155" s="56">
        <v>2.1007231000000002</v>
      </c>
      <c r="AC155" s="56">
        <v>4.2677317999999997E-3</v>
      </c>
      <c r="AD155" s="69">
        <v>0.21429998</v>
      </c>
      <c r="AE155" s="39">
        <v>1.1083068999999999</v>
      </c>
      <c r="AF155" s="61">
        <v>1.9827395E-3</v>
      </c>
      <c r="AG155" s="69">
        <v>0.16811582</v>
      </c>
      <c r="AH155" s="73">
        <v>-2.9554851E-2</v>
      </c>
      <c r="AI155" s="69">
        <v>-0.48793514999999998</v>
      </c>
      <c r="AJ155" s="53">
        <f t="shared" si="9"/>
        <v>8.0322817006999987</v>
      </c>
    </row>
    <row r="156" spans="2:36" x14ac:dyDescent="0.35">
      <c r="B156" s="6" t="s">
        <v>42</v>
      </c>
      <c r="C156" s="29" t="s">
        <v>43</v>
      </c>
      <c r="D156" s="66">
        <v>1.0299571000000001</v>
      </c>
      <c r="E156" s="56">
        <v>6.2854249000000001E-2</v>
      </c>
      <c r="F156" s="76">
        <f t="shared" si="6"/>
        <v>0.41902832000000001</v>
      </c>
      <c r="G156" s="61">
        <v>1.1211425000000001E-3</v>
      </c>
      <c r="H156" s="56">
        <v>6.7606936999999999E-4</v>
      </c>
      <c r="I156" s="56">
        <v>1.1549254</v>
      </c>
      <c r="J156" s="56">
        <v>4.7622990999999998E-3</v>
      </c>
      <c r="K156" s="69">
        <v>0.34034374000000001</v>
      </c>
      <c r="L156" s="39">
        <v>0.15713562</v>
      </c>
      <c r="M156" s="61">
        <v>1.6408675E-3</v>
      </c>
      <c r="N156" s="69">
        <v>3.2730951999999998E-3</v>
      </c>
      <c r="O156" s="73">
        <v>-4.1902832000000001E-2</v>
      </c>
      <c r="P156" s="69">
        <v>-0.57860120000000004</v>
      </c>
      <c r="Q156" s="53">
        <f t="shared" si="7"/>
        <v>2.5552138706699998</v>
      </c>
      <c r="R156"/>
      <c r="S156"/>
      <c r="U156" s="6" t="s">
        <v>42</v>
      </c>
      <c r="V156" s="29" t="s">
        <v>43</v>
      </c>
      <c r="W156" s="66">
        <v>1.0299571000000001</v>
      </c>
      <c r="X156" s="56">
        <v>6.2854249000000001E-2</v>
      </c>
      <c r="Y156" s="76">
        <f t="shared" si="8"/>
        <v>0.41902832000000001</v>
      </c>
      <c r="Z156" s="61">
        <v>1.1211425000000001E-3</v>
      </c>
      <c r="AA156" s="56">
        <v>6.7606936999999999E-4</v>
      </c>
      <c r="AB156" s="56">
        <v>1.1549254</v>
      </c>
      <c r="AC156" s="56">
        <v>4.7622990999999998E-3</v>
      </c>
      <c r="AD156" s="69">
        <v>0.34034374000000001</v>
      </c>
      <c r="AE156" s="39">
        <v>1.5713562000000001</v>
      </c>
      <c r="AF156" s="61">
        <v>1.6408675E-3</v>
      </c>
      <c r="AG156" s="69">
        <v>3.2730951999999998E-3</v>
      </c>
      <c r="AH156" s="73">
        <v>-4.1902832000000001E-2</v>
      </c>
      <c r="AI156" s="69">
        <v>-0.57860120000000004</v>
      </c>
      <c r="AJ156" s="53">
        <f t="shared" si="9"/>
        <v>3.9694344506700001</v>
      </c>
    </row>
    <row r="157" spans="2:36" x14ac:dyDescent="0.35">
      <c r="B157" s="6" t="s">
        <v>44</v>
      </c>
      <c r="C157" s="29" t="s">
        <v>45</v>
      </c>
      <c r="D157" s="66">
        <v>1.5588912999999999E-2</v>
      </c>
      <c r="E157" s="56">
        <v>1.8097554999999999E-4</v>
      </c>
      <c r="F157" s="76">
        <f t="shared" si="6"/>
        <v>1.2065036400000001E-3</v>
      </c>
      <c r="G157" s="58">
        <v>1.8686441E-5</v>
      </c>
      <c r="H157" s="57">
        <v>7.0633276999999999E-6</v>
      </c>
      <c r="I157" s="57">
        <v>5.1292676000000001E-3</v>
      </c>
      <c r="J157" s="56">
        <v>8.3422916999999997E-5</v>
      </c>
      <c r="K157" s="69">
        <v>1.0019879000000001E-2</v>
      </c>
      <c r="L157" s="39">
        <v>4.5243886999999999E-4</v>
      </c>
      <c r="M157" s="61">
        <v>1.2500135000000001E-2</v>
      </c>
      <c r="N157" s="69">
        <v>2.8605065999999998E-2</v>
      </c>
      <c r="O157" s="73">
        <v>-1.2065036E-4</v>
      </c>
      <c r="P157" s="69">
        <v>-9.7947985999999997E-3</v>
      </c>
      <c r="Q157" s="53">
        <f t="shared" si="7"/>
        <v>6.3876902385699999E-2</v>
      </c>
      <c r="R157"/>
      <c r="S157"/>
      <c r="U157" s="6" t="s">
        <v>44</v>
      </c>
      <c r="V157" s="29" t="s">
        <v>45</v>
      </c>
      <c r="W157" s="66">
        <v>1.5588912999999999E-2</v>
      </c>
      <c r="X157" s="56">
        <v>1.8097554999999999E-4</v>
      </c>
      <c r="Y157" s="76">
        <f t="shared" si="8"/>
        <v>1.2065036400000001E-3</v>
      </c>
      <c r="Z157" s="58">
        <v>1.8686441E-5</v>
      </c>
      <c r="AA157" s="57">
        <v>7.0633276999999999E-6</v>
      </c>
      <c r="AB157" s="57">
        <v>5.1292676000000001E-3</v>
      </c>
      <c r="AC157" s="56">
        <v>8.3422916999999997E-5</v>
      </c>
      <c r="AD157" s="69">
        <v>1.0019879000000001E-2</v>
      </c>
      <c r="AE157" s="39">
        <v>4.5243886999999997E-3</v>
      </c>
      <c r="AF157" s="61">
        <v>1.2500135000000001E-2</v>
      </c>
      <c r="AG157" s="69">
        <v>2.8605065999999998E-2</v>
      </c>
      <c r="AH157" s="73">
        <v>-1.2065036E-4</v>
      </c>
      <c r="AI157" s="69">
        <v>-9.7947985999999997E-3</v>
      </c>
      <c r="AJ157" s="53">
        <f t="shared" si="9"/>
        <v>6.7948852215700004E-2</v>
      </c>
    </row>
    <row r="158" spans="2:36" x14ac:dyDescent="0.35">
      <c r="B158" s="6" t="s">
        <v>46</v>
      </c>
      <c r="C158" s="29" t="s">
        <v>47</v>
      </c>
      <c r="D158" s="66">
        <v>1.5510136999999999</v>
      </c>
      <c r="E158" s="56">
        <v>5.4485384999999997E-2</v>
      </c>
      <c r="F158" s="76">
        <f t="shared" si="6"/>
        <v>0.3632359</v>
      </c>
      <c r="G158" s="61">
        <v>4.0884265999999999E-4</v>
      </c>
      <c r="H158" s="56">
        <v>1.5949620999999999E-4</v>
      </c>
      <c r="I158" s="56">
        <v>6.4471548000000004E-2</v>
      </c>
      <c r="J158" s="56">
        <v>5.7766153000000002E-3</v>
      </c>
      <c r="K158" s="69">
        <v>0.18715780000000001</v>
      </c>
      <c r="L158" s="39">
        <v>0.13621346000000001</v>
      </c>
      <c r="M158" s="61">
        <v>1.6795204E-3</v>
      </c>
      <c r="N158" s="69">
        <v>0.59533901</v>
      </c>
      <c r="O158" s="73">
        <v>-3.6323590000000003E-2</v>
      </c>
      <c r="P158" s="69">
        <v>-0.23030048</v>
      </c>
      <c r="Q158" s="53">
        <f t="shared" si="7"/>
        <v>2.6933172075700003</v>
      </c>
      <c r="R158"/>
      <c r="S158"/>
      <c r="U158" s="6" t="s">
        <v>46</v>
      </c>
      <c r="V158" s="29" t="s">
        <v>47</v>
      </c>
      <c r="W158" s="66">
        <v>1.5510136999999999</v>
      </c>
      <c r="X158" s="56">
        <v>5.4485384999999997E-2</v>
      </c>
      <c r="Y158" s="76">
        <f t="shared" si="8"/>
        <v>0.3632359</v>
      </c>
      <c r="Z158" s="61">
        <v>4.0884265999999999E-4</v>
      </c>
      <c r="AA158" s="56">
        <v>1.5949620999999999E-4</v>
      </c>
      <c r="AB158" s="56">
        <v>6.4471548000000004E-2</v>
      </c>
      <c r="AC158" s="56">
        <v>5.7766153000000002E-3</v>
      </c>
      <c r="AD158" s="69">
        <v>0.18715780000000001</v>
      </c>
      <c r="AE158" s="39">
        <v>1.3621346000000001</v>
      </c>
      <c r="AF158" s="61">
        <v>1.6795204E-3</v>
      </c>
      <c r="AG158" s="69">
        <v>0.59533901</v>
      </c>
      <c r="AH158" s="73">
        <v>-3.6323590000000003E-2</v>
      </c>
      <c r="AI158" s="69">
        <v>-0.23030048</v>
      </c>
      <c r="AJ158" s="53">
        <f t="shared" si="9"/>
        <v>3.9192383475699999</v>
      </c>
    </row>
    <row r="159" spans="2:36" x14ac:dyDescent="0.35">
      <c r="B159" s="6" t="s">
        <v>48</v>
      </c>
      <c r="C159" s="29" t="s">
        <v>49</v>
      </c>
      <c r="D159" s="67">
        <v>2.3185630999999999E-5</v>
      </c>
      <c r="E159" s="57">
        <v>8.3766614000000001E-8</v>
      </c>
      <c r="F159" s="76">
        <f t="shared" si="6"/>
        <v>5.5844410000000001E-7</v>
      </c>
      <c r="G159" s="58">
        <v>1.5435049E-9</v>
      </c>
      <c r="H159" s="57">
        <v>8.1392815999999997E-10</v>
      </c>
      <c r="I159" s="57">
        <v>7.3195989000000002E-8</v>
      </c>
      <c r="J159" s="57">
        <v>1.2833534E-9</v>
      </c>
      <c r="K159" s="70">
        <v>3.9486542000000001E-8</v>
      </c>
      <c r="L159" s="40">
        <v>2.0941652999999999E-7</v>
      </c>
      <c r="M159" s="58">
        <v>2.9838923E-9</v>
      </c>
      <c r="N159" s="70">
        <v>3.7364848000000002E-9</v>
      </c>
      <c r="O159" s="74">
        <v>-5.5844409000000002E-8</v>
      </c>
      <c r="P159" s="70">
        <v>-1.1768541E-7</v>
      </c>
      <c r="Q159" s="53">
        <f t="shared" si="7"/>
        <v>2.3986772119559997E-5</v>
      </c>
      <c r="R159"/>
      <c r="S159"/>
      <c r="U159" s="6" t="s">
        <v>48</v>
      </c>
      <c r="V159" s="29" t="s">
        <v>49</v>
      </c>
      <c r="W159" s="67">
        <v>2.3185630999999999E-5</v>
      </c>
      <c r="X159" s="57">
        <v>8.3766614000000001E-8</v>
      </c>
      <c r="Y159" s="76">
        <f t="shared" si="8"/>
        <v>5.5844410000000001E-7</v>
      </c>
      <c r="Z159" s="58">
        <v>1.5435049E-9</v>
      </c>
      <c r="AA159" s="57">
        <v>8.1392815999999997E-10</v>
      </c>
      <c r="AB159" s="57">
        <v>7.3195989000000002E-8</v>
      </c>
      <c r="AC159" s="57">
        <v>1.2833534E-9</v>
      </c>
      <c r="AD159" s="70">
        <v>3.9486542000000001E-8</v>
      </c>
      <c r="AE159" s="40">
        <v>2.0941653000000001E-6</v>
      </c>
      <c r="AF159" s="58">
        <v>2.9838923E-9</v>
      </c>
      <c r="AG159" s="70">
        <v>3.7364848000000002E-9</v>
      </c>
      <c r="AH159" s="74">
        <v>-5.5844409000000002E-8</v>
      </c>
      <c r="AI159" s="70">
        <v>-1.1768541E-7</v>
      </c>
      <c r="AJ159" s="53">
        <f t="shared" si="9"/>
        <v>2.5871520889559997E-5</v>
      </c>
    </row>
    <row r="160" spans="2:36" x14ac:dyDescent="0.35">
      <c r="B160" s="6" t="s">
        <v>50</v>
      </c>
      <c r="C160" s="29" t="s">
        <v>20</v>
      </c>
      <c r="D160" s="66">
        <v>0.33070121000000002</v>
      </c>
      <c r="E160" s="56">
        <v>3.5707845999999998E-3</v>
      </c>
      <c r="F160" s="76">
        <f t="shared" si="6"/>
        <v>2.380523E-2</v>
      </c>
      <c r="G160" s="58">
        <v>4.2475755000000001E-5</v>
      </c>
      <c r="H160" s="57">
        <v>1.5988629000000001E-5</v>
      </c>
      <c r="I160" s="57">
        <v>4.1735085E-3</v>
      </c>
      <c r="J160" s="56">
        <v>2.8238188000000001E-4</v>
      </c>
      <c r="K160" s="69">
        <v>1.2533506E-2</v>
      </c>
      <c r="L160" s="40">
        <v>8.9269616E-3</v>
      </c>
      <c r="M160" s="61">
        <v>1.0211292E-4</v>
      </c>
      <c r="N160" s="69">
        <v>4.2831420000000002E-2</v>
      </c>
      <c r="O160" s="73">
        <v>-2.3805230999999999E-3</v>
      </c>
      <c r="P160" s="69">
        <v>-0.10548469000000001</v>
      </c>
      <c r="Q160" s="53">
        <f t="shared" si="7"/>
        <v>0.31912036678400008</v>
      </c>
      <c r="R160"/>
      <c r="S160"/>
      <c r="U160" s="6" t="s">
        <v>50</v>
      </c>
      <c r="V160" s="29" t="s">
        <v>20</v>
      </c>
      <c r="W160" s="66">
        <v>0.33070121000000002</v>
      </c>
      <c r="X160" s="56">
        <v>3.5707845999999998E-3</v>
      </c>
      <c r="Y160" s="76">
        <f t="shared" si="8"/>
        <v>2.380523E-2</v>
      </c>
      <c r="Z160" s="58">
        <v>4.2475755000000001E-5</v>
      </c>
      <c r="AA160" s="57">
        <v>1.5988629000000001E-5</v>
      </c>
      <c r="AB160" s="57">
        <v>4.1735085E-3</v>
      </c>
      <c r="AC160" s="56">
        <v>2.8238188000000001E-4</v>
      </c>
      <c r="AD160" s="69">
        <v>1.2533506E-2</v>
      </c>
      <c r="AE160" s="40">
        <v>8.9269615999999996E-2</v>
      </c>
      <c r="AF160" s="61">
        <v>1.0211292E-4</v>
      </c>
      <c r="AG160" s="69">
        <v>4.2831420000000002E-2</v>
      </c>
      <c r="AH160" s="73">
        <v>-2.3805230999999999E-3</v>
      </c>
      <c r="AI160" s="69">
        <v>-0.10548469000000001</v>
      </c>
      <c r="AJ160" s="53">
        <f t="shared" si="9"/>
        <v>0.39946302118399996</v>
      </c>
    </row>
    <row r="161" spans="2:36" x14ac:dyDescent="0.35">
      <c r="B161" s="6" t="s">
        <v>51</v>
      </c>
      <c r="C161" s="29" t="s">
        <v>20</v>
      </c>
      <c r="D161" s="67">
        <v>3.1750073999999998E-3</v>
      </c>
      <c r="E161" s="57">
        <v>1.8366117E-6</v>
      </c>
      <c r="F161" s="76">
        <f t="shared" si="6"/>
        <v>1.22440776E-5</v>
      </c>
      <c r="G161" s="58">
        <v>1.2527437000000001E-8</v>
      </c>
      <c r="H161" s="57">
        <v>-7.1170449999999996E-9</v>
      </c>
      <c r="I161" s="57">
        <v>3.3920644999999999E-3</v>
      </c>
      <c r="J161" s="57">
        <v>9.7274996999999998E-6</v>
      </c>
      <c r="K161" s="69">
        <v>1.2479871999999999E-3</v>
      </c>
      <c r="L161" s="40">
        <v>4.5915291000000001E-6</v>
      </c>
      <c r="M161" s="58">
        <v>2.3363383999999999E-6</v>
      </c>
      <c r="N161" s="70">
        <v>-6.1206446999999999E-5</v>
      </c>
      <c r="O161" s="74">
        <v>-1.2244078E-6</v>
      </c>
      <c r="P161" s="70">
        <v>-5.7470101E-5</v>
      </c>
      <c r="Q161" s="53">
        <f t="shared" si="7"/>
        <v>7.7258996110919995E-3</v>
      </c>
      <c r="R161"/>
      <c r="S161"/>
      <c r="U161" s="6" t="s">
        <v>51</v>
      </c>
      <c r="V161" s="29" t="s">
        <v>20</v>
      </c>
      <c r="W161" s="67">
        <v>3.1750073999999998E-3</v>
      </c>
      <c r="X161" s="57">
        <v>1.8366117E-6</v>
      </c>
      <c r="Y161" s="76">
        <f t="shared" si="8"/>
        <v>1.22440776E-5</v>
      </c>
      <c r="Z161" s="58">
        <v>1.2527437000000001E-8</v>
      </c>
      <c r="AA161" s="57">
        <v>-7.1170449999999996E-9</v>
      </c>
      <c r="AB161" s="57">
        <v>3.3920644999999999E-3</v>
      </c>
      <c r="AC161" s="57">
        <v>9.7274996999999998E-6</v>
      </c>
      <c r="AD161" s="69">
        <v>1.2479871999999999E-3</v>
      </c>
      <c r="AE161" s="40">
        <v>4.5915290999999999E-5</v>
      </c>
      <c r="AF161" s="58">
        <v>2.3363383999999999E-6</v>
      </c>
      <c r="AG161" s="70">
        <v>-6.1206446999999999E-5</v>
      </c>
      <c r="AH161" s="74">
        <v>-1.2244078E-6</v>
      </c>
      <c r="AI161" s="70">
        <v>-5.7470101E-5</v>
      </c>
      <c r="AJ161" s="53">
        <f t="shared" si="9"/>
        <v>7.7672233729919994E-3</v>
      </c>
    </row>
    <row r="162" spans="2:36" x14ac:dyDescent="0.35">
      <c r="B162" s="6" t="s">
        <v>52</v>
      </c>
      <c r="C162" s="29" t="s">
        <v>20</v>
      </c>
      <c r="D162" s="67">
        <v>1.0507587E-4</v>
      </c>
      <c r="E162" s="57">
        <v>1.3957447E-6</v>
      </c>
      <c r="F162" s="76">
        <f t="shared" si="6"/>
        <v>9.3049647999999992E-6</v>
      </c>
      <c r="G162" s="58">
        <v>1.0702412E-7</v>
      </c>
      <c r="H162" s="57">
        <v>4.3149468000000002E-8</v>
      </c>
      <c r="I162" s="57">
        <v>2.5051213000000001E-5</v>
      </c>
      <c r="J162" s="57">
        <v>7.3819905999999996E-7</v>
      </c>
      <c r="K162" s="70">
        <v>1.2294826000000001E-5</v>
      </c>
      <c r="L162" s="40">
        <v>3.4893617999999999E-6</v>
      </c>
      <c r="M162" s="58">
        <v>1.900927E-7</v>
      </c>
      <c r="N162" s="69">
        <v>0</v>
      </c>
      <c r="O162" s="74">
        <v>-9.3049647000000003E-7</v>
      </c>
      <c r="P162" s="70">
        <v>-6.1133726000000003E-6</v>
      </c>
      <c r="Q162" s="53">
        <f t="shared" si="7"/>
        <v>1.5064657657799999E-4</v>
      </c>
      <c r="R162"/>
      <c r="S162"/>
      <c r="U162" s="6" t="s">
        <v>52</v>
      </c>
      <c r="V162" s="29" t="s">
        <v>20</v>
      </c>
      <c r="W162" s="67">
        <v>1.0507587E-4</v>
      </c>
      <c r="X162" s="57">
        <v>1.3957447E-6</v>
      </c>
      <c r="Y162" s="76">
        <f t="shared" si="8"/>
        <v>9.3049647999999992E-6</v>
      </c>
      <c r="Z162" s="58">
        <v>1.0702412E-7</v>
      </c>
      <c r="AA162" s="57">
        <v>4.3149468000000002E-8</v>
      </c>
      <c r="AB162" s="57">
        <v>2.5051213000000001E-5</v>
      </c>
      <c r="AC162" s="57">
        <v>7.3819905999999996E-7</v>
      </c>
      <c r="AD162" s="70">
        <v>1.2294826000000001E-5</v>
      </c>
      <c r="AE162" s="40">
        <v>3.4893617999999997E-5</v>
      </c>
      <c r="AF162" s="58">
        <v>1.900927E-7</v>
      </c>
      <c r="AG162" s="69">
        <v>0</v>
      </c>
      <c r="AH162" s="74">
        <v>-9.3049647000000003E-7</v>
      </c>
      <c r="AI162" s="70">
        <v>-6.1133726000000003E-6</v>
      </c>
      <c r="AJ162" s="53">
        <f t="shared" si="9"/>
        <v>1.82050832778E-4</v>
      </c>
    </row>
    <row r="163" spans="2:36" x14ac:dyDescent="0.35">
      <c r="B163" s="6" t="s">
        <v>53</v>
      </c>
      <c r="C163" s="29" t="s">
        <v>30</v>
      </c>
      <c r="D163" s="67">
        <v>3.7568336000000002E-11</v>
      </c>
      <c r="E163" s="57">
        <v>5.9086355000000004E-12</v>
      </c>
      <c r="F163" s="76">
        <f t="shared" si="6"/>
        <v>3.9390903999999998E-11</v>
      </c>
      <c r="G163" s="58">
        <v>5.9590326000000006E-14</v>
      </c>
      <c r="H163" s="57">
        <v>5.6305263000000003E-14</v>
      </c>
      <c r="I163" s="57">
        <v>1.5510821999999999E-11</v>
      </c>
      <c r="J163" s="57">
        <v>5.1701516000000002E-14</v>
      </c>
      <c r="K163" s="70">
        <v>2.6528778999999999E-12</v>
      </c>
      <c r="L163" s="40">
        <v>1.4771589000000001E-11</v>
      </c>
      <c r="M163" s="58">
        <v>3.0586165000000001E-14</v>
      </c>
      <c r="N163" s="70">
        <v>3.4249934999999998E-13</v>
      </c>
      <c r="O163" s="74">
        <v>-3.9390902999999997E-12</v>
      </c>
      <c r="P163" s="70">
        <v>-1.0706692E-10</v>
      </c>
      <c r="Q163" s="53">
        <f t="shared" si="7"/>
        <v>5.3378367200000118E-12</v>
      </c>
      <c r="R163"/>
      <c r="S163"/>
      <c r="U163" s="6" t="s">
        <v>53</v>
      </c>
      <c r="V163" s="29" t="s">
        <v>30</v>
      </c>
      <c r="W163" s="67">
        <v>3.7568336000000002E-11</v>
      </c>
      <c r="X163" s="57">
        <v>5.9086355000000004E-12</v>
      </c>
      <c r="Y163" s="76">
        <f t="shared" si="8"/>
        <v>3.9390903999999998E-11</v>
      </c>
      <c r="Z163" s="58">
        <v>5.9590326000000006E-14</v>
      </c>
      <c r="AA163" s="57">
        <v>5.6305263000000003E-14</v>
      </c>
      <c r="AB163" s="57">
        <v>1.5510821999999999E-11</v>
      </c>
      <c r="AC163" s="57">
        <v>5.1701516000000002E-14</v>
      </c>
      <c r="AD163" s="70">
        <v>2.6528778999999999E-12</v>
      </c>
      <c r="AE163" s="40">
        <v>1.4771589E-10</v>
      </c>
      <c r="AF163" s="58">
        <v>3.0586165000000001E-14</v>
      </c>
      <c r="AG163" s="70">
        <v>3.4249934999999998E-13</v>
      </c>
      <c r="AH163" s="74">
        <v>-3.9390902999999997E-12</v>
      </c>
      <c r="AI163" s="70">
        <v>-1.0706692E-10</v>
      </c>
      <c r="AJ163" s="53">
        <f t="shared" si="9"/>
        <v>1.3828213771999998E-10</v>
      </c>
    </row>
    <row r="164" spans="2:36" x14ac:dyDescent="0.35">
      <c r="B164" s="6" t="s">
        <v>54</v>
      </c>
      <c r="C164" s="29" t="s">
        <v>30</v>
      </c>
      <c r="D164" s="67">
        <v>3.8434890999999997E-10</v>
      </c>
      <c r="E164" s="57">
        <v>1.0064070000000001E-11</v>
      </c>
      <c r="F164" s="76">
        <f t="shared" si="6"/>
        <v>6.7093798000000006E-11</v>
      </c>
      <c r="G164" s="58">
        <v>4.6577638000000003E-13</v>
      </c>
      <c r="H164" s="57">
        <v>1.7807256000000001E-13</v>
      </c>
      <c r="I164" s="57">
        <v>4.7530759000000002E-11</v>
      </c>
      <c r="J164" s="57">
        <v>3.9727219999999999E-13</v>
      </c>
      <c r="K164" s="70">
        <v>1.1376801E-11</v>
      </c>
      <c r="L164" s="40">
        <v>2.5160174000000001E-11</v>
      </c>
      <c r="M164" s="58">
        <v>5.4671728999999999E-13</v>
      </c>
      <c r="N164" s="70">
        <v>2.1660544E-11</v>
      </c>
      <c r="O164" s="74">
        <v>-6.7093798000000001E-12</v>
      </c>
      <c r="P164" s="70">
        <v>-7.3307233000000002E-11</v>
      </c>
      <c r="Q164" s="53">
        <f t="shared" si="7"/>
        <v>4.8880628162999989E-10</v>
      </c>
      <c r="R164"/>
      <c r="S164"/>
      <c r="U164" s="6" t="s">
        <v>54</v>
      </c>
      <c r="V164" s="29" t="s">
        <v>30</v>
      </c>
      <c r="W164" s="67">
        <v>3.8434890999999997E-10</v>
      </c>
      <c r="X164" s="57">
        <v>1.0064070000000001E-11</v>
      </c>
      <c r="Y164" s="76">
        <f t="shared" si="8"/>
        <v>6.7093798000000006E-11</v>
      </c>
      <c r="Z164" s="58">
        <v>4.6577638000000003E-13</v>
      </c>
      <c r="AA164" s="57">
        <v>1.7807256000000001E-13</v>
      </c>
      <c r="AB164" s="57">
        <v>4.7530759000000002E-11</v>
      </c>
      <c r="AC164" s="57">
        <v>3.9727219999999999E-13</v>
      </c>
      <c r="AD164" s="70">
        <v>1.1376801E-11</v>
      </c>
      <c r="AE164" s="40">
        <v>2.5160173999999999E-10</v>
      </c>
      <c r="AF164" s="58">
        <v>5.4671728999999999E-13</v>
      </c>
      <c r="AG164" s="70">
        <v>2.1660544E-11</v>
      </c>
      <c r="AH164" s="74">
        <v>-6.7093798000000001E-12</v>
      </c>
      <c r="AI164" s="70">
        <v>-7.3307233000000002E-11</v>
      </c>
      <c r="AJ164" s="53">
        <f t="shared" si="9"/>
        <v>7.1524784762999987E-10</v>
      </c>
    </row>
    <row r="165" spans="2:36" x14ac:dyDescent="0.35">
      <c r="B165" s="6" t="s">
        <v>55</v>
      </c>
      <c r="C165" s="29" t="s">
        <v>30</v>
      </c>
      <c r="D165" s="67">
        <v>2.1473063000000002E-9</v>
      </c>
      <c r="E165" s="57">
        <v>3.6370574000000001E-11</v>
      </c>
      <c r="F165" s="76">
        <f t="shared" si="6"/>
        <v>2.424705E-10</v>
      </c>
      <c r="G165" s="58">
        <v>2.8539717E-12</v>
      </c>
      <c r="H165" s="57">
        <v>1.7073746999999999E-12</v>
      </c>
      <c r="I165" s="57">
        <v>9.3160784000000005E-11</v>
      </c>
      <c r="J165" s="57">
        <v>4.513525E-12</v>
      </c>
      <c r="K165" s="70">
        <v>6.6007511000000004E-11</v>
      </c>
      <c r="L165" s="40">
        <v>9.0926433999999999E-11</v>
      </c>
      <c r="M165" s="58">
        <v>5.4946575999999998E-12</v>
      </c>
      <c r="N165" s="70">
        <v>4.1789022000000003E-11</v>
      </c>
      <c r="O165" s="74">
        <v>-2.4247049E-11</v>
      </c>
      <c r="P165" s="70">
        <v>-1.4275833000000001E-10</v>
      </c>
      <c r="Q165" s="53">
        <f t="shared" si="7"/>
        <v>2.5655952750000009E-9</v>
      </c>
      <c r="R165"/>
      <c r="S165"/>
      <c r="U165" s="6" t="s">
        <v>55</v>
      </c>
      <c r="V165" s="29" t="s">
        <v>30</v>
      </c>
      <c r="W165" s="67">
        <v>2.1473063000000002E-9</v>
      </c>
      <c r="X165" s="57">
        <v>3.6370574000000001E-11</v>
      </c>
      <c r="Y165" s="76">
        <f t="shared" si="8"/>
        <v>2.424705E-10</v>
      </c>
      <c r="Z165" s="58">
        <v>2.8539717E-12</v>
      </c>
      <c r="AA165" s="57">
        <v>1.7073746999999999E-12</v>
      </c>
      <c r="AB165" s="57">
        <v>9.3160784000000005E-11</v>
      </c>
      <c r="AC165" s="57">
        <v>4.513525E-12</v>
      </c>
      <c r="AD165" s="70">
        <v>6.6007511000000004E-11</v>
      </c>
      <c r="AE165" s="40">
        <v>9.0926434000000002E-10</v>
      </c>
      <c r="AF165" s="58">
        <v>5.4946575999999998E-12</v>
      </c>
      <c r="AG165" s="70">
        <v>4.1789022000000003E-11</v>
      </c>
      <c r="AH165" s="74">
        <v>-2.4247049E-11</v>
      </c>
      <c r="AI165" s="70">
        <v>-1.4275833000000001E-10</v>
      </c>
      <c r="AJ165" s="53">
        <f t="shared" si="9"/>
        <v>3.383933181000001E-9</v>
      </c>
    </row>
    <row r="166" spans="2:36" x14ac:dyDescent="0.35">
      <c r="B166" s="6" t="s">
        <v>56</v>
      </c>
      <c r="C166" s="29" t="s">
        <v>30</v>
      </c>
      <c r="D166" s="67">
        <v>3.3894977000000003E-11</v>
      </c>
      <c r="E166" s="57">
        <v>8.4071645000000005E-13</v>
      </c>
      <c r="F166" s="76">
        <f t="shared" si="6"/>
        <v>5.6047763999999998E-12</v>
      </c>
      <c r="G166" s="58">
        <v>6.8433640000000006E-14</v>
      </c>
      <c r="H166" s="57">
        <v>2.6351675000000001E-14</v>
      </c>
      <c r="I166" s="57">
        <v>1.2321642999999999E-11</v>
      </c>
      <c r="J166" s="57">
        <v>5.1614928000000003E-14</v>
      </c>
      <c r="K166" s="70">
        <v>1.0919120999999999E-12</v>
      </c>
      <c r="L166" s="40">
        <v>2.1017910999999999E-12</v>
      </c>
      <c r="M166" s="58">
        <v>8.0859540000000003E-14</v>
      </c>
      <c r="N166" s="70">
        <v>2.0966305E-12</v>
      </c>
      <c r="O166" s="74">
        <v>-5.6047763000000004E-13</v>
      </c>
      <c r="P166" s="70">
        <v>-2.1348618999999999E-12</v>
      </c>
      <c r="Q166" s="53">
        <f t="shared" si="7"/>
        <v>5.5484366803000002E-11</v>
      </c>
      <c r="R166"/>
      <c r="S166"/>
      <c r="U166" s="6" t="s">
        <v>56</v>
      </c>
      <c r="V166" s="29" t="s">
        <v>30</v>
      </c>
      <c r="W166" s="67">
        <v>3.3894977000000003E-11</v>
      </c>
      <c r="X166" s="57">
        <v>8.4071645000000005E-13</v>
      </c>
      <c r="Y166" s="76">
        <f t="shared" si="8"/>
        <v>5.6047763999999998E-12</v>
      </c>
      <c r="Z166" s="58">
        <v>6.8433640000000006E-14</v>
      </c>
      <c r="AA166" s="57">
        <v>2.6351675000000001E-14</v>
      </c>
      <c r="AB166" s="57">
        <v>1.2321642999999999E-11</v>
      </c>
      <c r="AC166" s="57">
        <v>5.1614928000000003E-14</v>
      </c>
      <c r="AD166" s="70">
        <v>1.0919120999999999E-12</v>
      </c>
      <c r="AE166" s="40">
        <v>2.1017910999999998E-11</v>
      </c>
      <c r="AF166" s="58">
        <v>8.0859540000000003E-14</v>
      </c>
      <c r="AG166" s="70">
        <v>2.0966305E-12</v>
      </c>
      <c r="AH166" s="74">
        <v>-5.6047763000000004E-13</v>
      </c>
      <c r="AI166" s="70">
        <v>-2.1348618999999999E-12</v>
      </c>
      <c r="AJ166" s="53">
        <f t="shared" si="9"/>
        <v>7.4400486702999986E-11</v>
      </c>
    </row>
    <row r="167" spans="2:36" x14ac:dyDescent="0.35">
      <c r="B167" s="6" t="s">
        <v>57</v>
      </c>
      <c r="C167" s="29" t="s">
        <v>30</v>
      </c>
      <c r="D167" s="67">
        <v>0</v>
      </c>
      <c r="E167" s="57">
        <v>7.2896056000000006E-21</v>
      </c>
      <c r="F167" s="76">
        <f t="shared" si="6"/>
        <v>4.8597370000000002E-20</v>
      </c>
      <c r="G167" s="58">
        <v>2.1897312999999998E-22</v>
      </c>
      <c r="H167" s="57">
        <v>8.353627E-23</v>
      </c>
      <c r="I167" s="57">
        <v>4.0240213999999999E-20</v>
      </c>
      <c r="J167" s="57">
        <v>2.3319009999999999E-21</v>
      </c>
      <c r="K167" s="70">
        <v>2.5274826000000001E-20</v>
      </c>
      <c r="L167" s="40">
        <v>1.8224014E-20</v>
      </c>
      <c r="M167" s="58">
        <v>4.5341353999999997E-22</v>
      </c>
      <c r="N167" s="69">
        <v>0</v>
      </c>
      <c r="O167" s="74">
        <v>-4.8597370000000002E-21</v>
      </c>
      <c r="P167" s="70">
        <v>-2.8033741000000001E-20</v>
      </c>
      <c r="Q167" s="53">
        <f t="shared" si="7"/>
        <v>1.0982037554E-19</v>
      </c>
      <c r="R167"/>
      <c r="S167"/>
      <c r="U167" s="6" t="s">
        <v>57</v>
      </c>
      <c r="V167" s="29" t="s">
        <v>30</v>
      </c>
      <c r="W167" s="67">
        <v>0</v>
      </c>
      <c r="X167" s="57">
        <v>7.2896056000000006E-21</v>
      </c>
      <c r="Y167" s="76">
        <f t="shared" si="8"/>
        <v>4.8597370000000002E-20</v>
      </c>
      <c r="Z167" s="58">
        <v>2.1897312999999998E-22</v>
      </c>
      <c r="AA167" s="57">
        <v>8.353627E-23</v>
      </c>
      <c r="AB167" s="57">
        <v>4.0240213999999999E-20</v>
      </c>
      <c r="AC167" s="57">
        <v>2.3319009999999999E-21</v>
      </c>
      <c r="AD167" s="70">
        <v>2.5274826000000001E-20</v>
      </c>
      <c r="AE167" s="40">
        <v>1.8224014000000001E-19</v>
      </c>
      <c r="AF167" s="58">
        <v>4.5341353999999997E-22</v>
      </c>
      <c r="AG167" s="69">
        <v>0</v>
      </c>
      <c r="AH167" s="74">
        <v>-4.8597370000000002E-21</v>
      </c>
      <c r="AI167" s="70">
        <v>-2.8033741000000001E-20</v>
      </c>
      <c r="AJ167" s="53">
        <f t="shared" si="9"/>
        <v>2.7383650154000005E-19</v>
      </c>
    </row>
    <row r="168" spans="2:36" x14ac:dyDescent="0.35">
      <c r="B168" s="6" t="s">
        <v>58</v>
      </c>
      <c r="C168" s="29" t="s">
        <v>30</v>
      </c>
      <c r="D168" s="67">
        <v>3.2642821000000003E-11</v>
      </c>
      <c r="E168" s="57">
        <v>5.8736865999999996E-13</v>
      </c>
      <c r="F168" s="76">
        <f t="shared" si="6"/>
        <v>3.9157910000000004E-12</v>
      </c>
      <c r="G168" s="58">
        <v>1.8980658000000001E-13</v>
      </c>
      <c r="H168" s="57">
        <v>7.7058489999999996E-14</v>
      </c>
      <c r="I168" s="57">
        <v>2.2804842E-12</v>
      </c>
      <c r="J168" s="57">
        <v>1.1320856E-13</v>
      </c>
      <c r="K168" s="70">
        <v>1.6911016E-12</v>
      </c>
      <c r="L168" s="40">
        <v>1.4684217000000001E-12</v>
      </c>
      <c r="M168" s="58">
        <v>1.5826009E-13</v>
      </c>
      <c r="N168" s="70">
        <v>1.6209157000000001E-12</v>
      </c>
      <c r="O168" s="74">
        <v>-3.9157911E-13</v>
      </c>
      <c r="P168" s="70">
        <v>-4.0722845999999999E-12</v>
      </c>
      <c r="Q168" s="53">
        <f t="shared" si="7"/>
        <v>4.0281373869999992E-11</v>
      </c>
      <c r="R168"/>
      <c r="S168"/>
      <c r="U168" s="6" t="s">
        <v>58</v>
      </c>
      <c r="V168" s="29" t="s">
        <v>30</v>
      </c>
      <c r="W168" s="67">
        <v>3.2642821000000003E-11</v>
      </c>
      <c r="X168" s="57">
        <v>5.8736865999999996E-13</v>
      </c>
      <c r="Y168" s="76">
        <f t="shared" si="8"/>
        <v>3.9157910000000004E-12</v>
      </c>
      <c r="Z168" s="58">
        <v>1.8980658000000001E-13</v>
      </c>
      <c r="AA168" s="57">
        <v>7.7058489999999996E-14</v>
      </c>
      <c r="AB168" s="57">
        <v>2.2804842E-12</v>
      </c>
      <c r="AC168" s="57">
        <v>1.1320856E-13</v>
      </c>
      <c r="AD168" s="70">
        <v>1.6911016E-12</v>
      </c>
      <c r="AE168" s="40">
        <v>1.4684216999999999E-11</v>
      </c>
      <c r="AF168" s="58">
        <v>1.5826009E-13</v>
      </c>
      <c r="AG168" s="70">
        <v>1.6209157000000001E-12</v>
      </c>
      <c r="AH168" s="74">
        <v>-3.9157911E-13</v>
      </c>
      <c r="AI168" s="70">
        <v>-4.0722845999999999E-12</v>
      </c>
      <c r="AJ168" s="53">
        <f t="shared" si="9"/>
        <v>5.3497169169999992E-11</v>
      </c>
    </row>
    <row r="169" spans="2:36" x14ac:dyDescent="0.35">
      <c r="B169" s="6" t="s">
        <v>59</v>
      </c>
      <c r="C169" s="29" t="s">
        <v>41</v>
      </c>
      <c r="D169" s="66">
        <v>4.1349512999999997E-2</v>
      </c>
      <c r="E169" s="56">
        <v>3.2572878E-3</v>
      </c>
      <c r="F169" s="76">
        <f t="shared" si="6"/>
        <v>2.1715252000000001E-2</v>
      </c>
      <c r="G169" s="58">
        <v>1.4698567999999999E-5</v>
      </c>
      <c r="H169" s="57">
        <v>8.9659083E-6</v>
      </c>
      <c r="I169" s="57">
        <v>6.4493199000000001E-3</v>
      </c>
      <c r="J169" s="57">
        <v>2.9020241999999999E-5</v>
      </c>
      <c r="K169" s="69">
        <v>2.2291953999999999E-3</v>
      </c>
      <c r="L169" s="40">
        <v>8.1432194000000003E-3</v>
      </c>
      <c r="M169" s="58">
        <v>3.4085246999999999E-5</v>
      </c>
      <c r="N169" s="69">
        <v>4.2652682999999998E-4</v>
      </c>
      <c r="O169" s="73">
        <v>-2.1715252000000002E-3</v>
      </c>
      <c r="P169" s="69">
        <v>-1.2736010000000001E-2</v>
      </c>
      <c r="Q169" s="53">
        <f t="shared" si="7"/>
        <v>6.8749549095299997E-2</v>
      </c>
      <c r="R169"/>
      <c r="S169"/>
      <c r="U169" s="6" t="s">
        <v>59</v>
      </c>
      <c r="V169" s="29" t="s">
        <v>41</v>
      </c>
      <c r="W169" s="66">
        <v>4.1349512999999997E-2</v>
      </c>
      <c r="X169" s="56">
        <v>3.2572878E-3</v>
      </c>
      <c r="Y169" s="76">
        <f t="shared" si="8"/>
        <v>2.1715252000000001E-2</v>
      </c>
      <c r="Z169" s="58">
        <v>1.4698567999999999E-5</v>
      </c>
      <c r="AA169" s="57">
        <v>8.9659083E-6</v>
      </c>
      <c r="AB169" s="57">
        <v>6.4493199000000001E-3</v>
      </c>
      <c r="AC169" s="57">
        <v>2.9020241999999999E-5</v>
      </c>
      <c r="AD169" s="69">
        <v>2.2291953999999999E-3</v>
      </c>
      <c r="AE169" s="40">
        <v>8.1432193999999999E-2</v>
      </c>
      <c r="AF169" s="58">
        <v>3.4085246999999999E-5</v>
      </c>
      <c r="AG169" s="69">
        <v>4.2652682999999998E-4</v>
      </c>
      <c r="AH169" s="73">
        <v>-2.1715252000000002E-3</v>
      </c>
      <c r="AI169" s="69">
        <v>-1.2736010000000001E-2</v>
      </c>
      <c r="AJ169" s="53">
        <f t="shared" si="9"/>
        <v>0.14203852369530001</v>
      </c>
    </row>
    <row r="170" spans="2:36" x14ac:dyDescent="0.35">
      <c r="B170" s="6" t="s">
        <v>60</v>
      </c>
      <c r="C170" s="29" t="s">
        <v>41</v>
      </c>
      <c r="D170" s="66">
        <v>0.26738369000000001</v>
      </c>
      <c r="E170" s="56">
        <v>1.1460698E-2</v>
      </c>
      <c r="F170" s="76">
        <f t="shared" si="6"/>
        <v>7.6404654000000002E-2</v>
      </c>
      <c r="G170" s="61">
        <v>1.1231036E-4</v>
      </c>
      <c r="H170" s="57">
        <v>8.2115978000000004E-5</v>
      </c>
      <c r="I170" s="57">
        <v>1.5016847999999999E-2</v>
      </c>
      <c r="J170" s="56">
        <v>2.3066933000000001E-4</v>
      </c>
      <c r="K170" s="69">
        <v>1.3035563E-2</v>
      </c>
      <c r="L170" s="39">
        <v>2.8651744999999999E-2</v>
      </c>
      <c r="M170" s="61">
        <v>1.7680315999999999E-4</v>
      </c>
      <c r="N170" s="69">
        <v>0.13538042</v>
      </c>
      <c r="O170" s="73">
        <v>-7.6404654000000001E-3</v>
      </c>
      <c r="P170" s="69">
        <v>-0.32988815999999999</v>
      </c>
      <c r="Q170" s="53">
        <f t="shared" si="7"/>
        <v>0.21040689142800006</v>
      </c>
      <c r="R170"/>
      <c r="S170"/>
      <c r="U170" s="6" t="s">
        <v>60</v>
      </c>
      <c r="V170" s="29" t="s">
        <v>41</v>
      </c>
      <c r="W170" s="66">
        <v>0.26738369000000001</v>
      </c>
      <c r="X170" s="56">
        <v>1.1460698E-2</v>
      </c>
      <c r="Y170" s="76">
        <f t="shared" si="8"/>
        <v>7.6404654000000002E-2</v>
      </c>
      <c r="Z170" s="61">
        <v>1.1231036E-4</v>
      </c>
      <c r="AA170" s="57">
        <v>8.2115978000000004E-5</v>
      </c>
      <c r="AB170" s="57">
        <v>1.5016847999999999E-2</v>
      </c>
      <c r="AC170" s="56">
        <v>2.3066933000000001E-4</v>
      </c>
      <c r="AD170" s="69">
        <v>1.3035563E-2</v>
      </c>
      <c r="AE170" s="39">
        <v>0.28651745000000001</v>
      </c>
      <c r="AF170" s="61">
        <v>1.7680315999999999E-4</v>
      </c>
      <c r="AG170" s="69">
        <v>0.13538042</v>
      </c>
      <c r="AH170" s="73">
        <v>-7.6404654000000001E-3</v>
      </c>
      <c r="AI170" s="69">
        <v>-0.32988815999999999</v>
      </c>
      <c r="AJ170" s="53">
        <f t="shared" si="9"/>
        <v>0.46827259642800001</v>
      </c>
    </row>
    <row r="171" spans="2:36" x14ac:dyDescent="0.35">
      <c r="B171" s="7" t="s">
        <v>61</v>
      </c>
      <c r="C171" s="12" t="s">
        <v>41</v>
      </c>
      <c r="D171" s="68">
        <v>4.3009535000000003</v>
      </c>
      <c r="E171" s="63">
        <v>2.9614290000000001E-2</v>
      </c>
      <c r="F171" s="76">
        <f t="shared" si="6"/>
        <v>0.19742860000000001</v>
      </c>
      <c r="G171" s="64">
        <v>1.3274517999999999E-3</v>
      </c>
      <c r="H171" s="64">
        <v>9.6241179999999999E-4</v>
      </c>
      <c r="I171" s="62">
        <v>2.0792568999999999</v>
      </c>
      <c r="J171" s="62">
        <v>4.0080423000000004E-3</v>
      </c>
      <c r="K171" s="71">
        <v>0.19903522000000001</v>
      </c>
      <c r="L171" s="41">
        <v>7.4035724999999997E-2</v>
      </c>
      <c r="M171" s="64">
        <v>1.7718511000000001E-3</v>
      </c>
      <c r="N171" s="71">
        <v>3.2308874000000001E-2</v>
      </c>
      <c r="O171" s="89">
        <v>-1.9742860000000001E-2</v>
      </c>
      <c r="P171" s="71">
        <v>-0.14531098000000001</v>
      </c>
      <c r="Q171" s="50">
        <f t="shared" si="7"/>
        <v>6.7556490259999995</v>
      </c>
      <c r="R171"/>
      <c r="S171"/>
      <c r="U171" s="7" t="s">
        <v>61</v>
      </c>
      <c r="V171" s="12" t="s">
        <v>41</v>
      </c>
      <c r="W171" s="68">
        <v>4.3009535000000003</v>
      </c>
      <c r="X171" s="63">
        <v>2.9614290000000001E-2</v>
      </c>
      <c r="Y171" s="76">
        <f t="shared" si="8"/>
        <v>0.19742860000000001</v>
      </c>
      <c r="Z171" s="64">
        <v>1.3274517999999999E-3</v>
      </c>
      <c r="AA171" s="64">
        <v>9.6241179999999999E-4</v>
      </c>
      <c r="AB171" s="62">
        <v>2.0792568999999999</v>
      </c>
      <c r="AC171" s="62">
        <v>4.0080423000000004E-3</v>
      </c>
      <c r="AD171" s="71">
        <v>0.19903522000000001</v>
      </c>
      <c r="AE171" s="41">
        <v>0.74035724999999997</v>
      </c>
      <c r="AF171" s="64">
        <v>1.7718511000000001E-3</v>
      </c>
      <c r="AG171" s="71">
        <v>3.2308874000000001E-2</v>
      </c>
      <c r="AH171" s="89">
        <v>-1.9742860000000001E-2</v>
      </c>
      <c r="AI171" s="71">
        <v>-0.14531098000000001</v>
      </c>
      <c r="AJ171" s="50">
        <f t="shared" si="9"/>
        <v>7.4219705509999994</v>
      </c>
    </row>
    <row r="172" spans="2:36" x14ac:dyDescent="0.35"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2:36" x14ac:dyDescent="0.35"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2:36" x14ac:dyDescent="0.35"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2:36" x14ac:dyDescent="0.35"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2:36" x14ac:dyDescent="0.35">
      <c r="B176" t="s">
        <v>2</v>
      </c>
      <c r="C176" t="s">
        <v>62</v>
      </c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U176" t="s">
        <v>2</v>
      </c>
      <c r="V176" t="s">
        <v>62</v>
      </c>
    </row>
    <row r="177" spans="2:36" x14ac:dyDescent="0.35">
      <c r="B177" t="s">
        <v>3</v>
      </c>
      <c r="C177" t="s">
        <v>4</v>
      </c>
      <c r="D177"/>
      <c r="E177"/>
      <c r="F177"/>
      <c r="G177"/>
      <c r="H177"/>
      <c r="J177" s="17" t="s">
        <v>92</v>
      </c>
      <c r="K177"/>
      <c r="L177"/>
      <c r="M177"/>
      <c r="N177"/>
      <c r="O177"/>
      <c r="P177"/>
      <c r="Q177"/>
      <c r="R177"/>
      <c r="S177"/>
      <c r="U177" t="s">
        <v>3</v>
      </c>
      <c r="V177" t="s">
        <v>4</v>
      </c>
      <c r="AB177" s="10"/>
      <c r="AC177" s="17" t="s">
        <v>92</v>
      </c>
    </row>
    <row r="178" spans="2:36" x14ac:dyDescent="0.35">
      <c r="B178" t="s">
        <v>63</v>
      </c>
      <c r="C178" t="s">
        <v>93</v>
      </c>
      <c r="D178"/>
      <c r="E178"/>
      <c r="F178"/>
      <c r="G178"/>
      <c r="H178"/>
      <c r="I178" s="16" t="s">
        <v>76</v>
      </c>
      <c r="J178" s="18" t="s">
        <v>0</v>
      </c>
      <c r="K178"/>
      <c r="L178"/>
      <c r="M178"/>
      <c r="N178"/>
      <c r="O178"/>
      <c r="P178"/>
      <c r="Q178"/>
      <c r="R178"/>
      <c r="S178"/>
      <c r="U178" t="s">
        <v>63</v>
      </c>
      <c r="V178" t="s">
        <v>93</v>
      </c>
      <c r="AB178" s="16" t="s">
        <v>76</v>
      </c>
      <c r="AC178" s="18" t="s">
        <v>0</v>
      </c>
    </row>
    <row r="179" spans="2:36" x14ac:dyDescent="0.35">
      <c r="B179" t="s">
        <v>5</v>
      </c>
      <c r="C179" t="s">
        <v>6</v>
      </c>
      <c r="D179"/>
      <c r="E179"/>
      <c r="F179"/>
      <c r="G179"/>
      <c r="H179"/>
      <c r="I179" s="16" t="s">
        <v>89</v>
      </c>
      <c r="J179" s="21">
        <v>60</v>
      </c>
      <c r="K179"/>
      <c r="L179"/>
      <c r="M179"/>
      <c r="N179"/>
      <c r="O179"/>
      <c r="P179"/>
      <c r="Q179"/>
      <c r="R179"/>
      <c r="S179"/>
      <c r="U179" t="s">
        <v>5</v>
      </c>
      <c r="V179" t="s">
        <v>6</v>
      </c>
      <c r="AB179" s="16" t="s">
        <v>89</v>
      </c>
      <c r="AC179" s="21">
        <v>60</v>
      </c>
    </row>
    <row r="180" spans="2:36" x14ac:dyDescent="0.35">
      <c r="B180" t="s">
        <v>7</v>
      </c>
      <c r="C180" t="s">
        <v>8</v>
      </c>
      <c r="D180"/>
      <c r="E180"/>
      <c r="F180"/>
      <c r="G180"/>
      <c r="H180"/>
      <c r="I180" s="16"/>
      <c r="J180" s="23" t="s">
        <v>74</v>
      </c>
      <c r="K180"/>
      <c r="L180"/>
      <c r="M180"/>
      <c r="N180"/>
      <c r="O180"/>
      <c r="P180"/>
      <c r="Q180"/>
      <c r="R180"/>
      <c r="S180"/>
      <c r="U180" t="s">
        <v>7</v>
      </c>
      <c r="V180" t="s">
        <v>8</v>
      </c>
      <c r="AB180" s="16"/>
      <c r="AC180" s="23" t="s">
        <v>74</v>
      </c>
    </row>
    <row r="181" spans="2:36" x14ac:dyDescent="0.35">
      <c r="B181" t="s">
        <v>9</v>
      </c>
      <c r="C181" t="s">
        <v>10</v>
      </c>
      <c r="D181"/>
      <c r="E181"/>
      <c r="F181"/>
      <c r="G181"/>
      <c r="H181"/>
      <c r="I181" s="16" t="s">
        <v>1</v>
      </c>
      <c r="J181" s="54">
        <v>300</v>
      </c>
      <c r="K181"/>
      <c r="L181"/>
      <c r="M181"/>
      <c r="N181"/>
      <c r="O181"/>
      <c r="P181"/>
      <c r="Q181"/>
      <c r="R181"/>
      <c r="S181"/>
      <c r="U181" t="s">
        <v>9</v>
      </c>
      <c r="V181" t="s">
        <v>10</v>
      </c>
      <c r="AB181" s="16" t="s">
        <v>1</v>
      </c>
      <c r="AC181" s="54">
        <f>J181</f>
        <v>300</v>
      </c>
    </row>
    <row r="182" spans="2:36" x14ac:dyDescent="0.35">
      <c r="B182" t="s">
        <v>11</v>
      </c>
      <c r="C182" t="s">
        <v>12</v>
      </c>
      <c r="D182"/>
      <c r="E182"/>
      <c r="F182"/>
      <c r="G182"/>
      <c r="H182"/>
      <c r="I182" s="16"/>
      <c r="J182" s="23" t="s">
        <v>74</v>
      </c>
      <c r="K182"/>
      <c r="L182"/>
      <c r="M182"/>
      <c r="N182"/>
      <c r="O182"/>
      <c r="P182"/>
      <c r="Q182"/>
      <c r="R182"/>
      <c r="S182"/>
      <c r="U182" t="s">
        <v>11</v>
      </c>
      <c r="V182" t="s">
        <v>12</v>
      </c>
      <c r="AB182" s="16"/>
      <c r="AC182" s="23" t="s">
        <v>74</v>
      </c>
    </row>
    <row r="183" spans="2:36" x14ac:dyDescent="0.35">
      <c r="B183" t="s">
        <v>13</v>
      </c>
      <c r="C183" t="s">
        <v>12</v>
      </c>
      <c r="D183"/>
      <c r="E183"/>
      <c r="F183"/>
      <c r="G183"/>
      <c r="H183"/>
      <c r="I183" s="16" t="s">
        <v>91</v>
      </c>
      <c r="J183" s="36">
        <v>50</v>
      </c>
      <c r="K183"/>
      <c r="L183"/>
      <c r="M183"/>
      <c r="N183"/>
      <c r="O183"/>
      <c r="P183"/>
      <c r="Q183"/>
      <c r="R183"/>
      <c r="S183"/>
      <c r="U183" t="s">
        <v>13</v>
      </c>
      <c r="V183" t="s">
        <v>12</v>
      </c>
      <c r="AB183" s="16" t="s">
        <v>91</v>
      </c>
      <c r="AC183" s="36">
        <v>500</v>
      </c>
    </row>
    <row r="184" spans="2:36" ht="21" customHeight="1" x14ac:dyDescent="0.35">
      <c r="B184" t="s">
        <v>14</v>
      </c>
      <c r="C184" t="s">
        <v>15</v>
      </c>
      <c r="D184"/>
      <c r="E184"/>
      <c r="F184"/>
      <c r="G184"/>
      <c r="H184"/>
      <c r="J184" s="24" t="s">
        <v>74</v>
      </c>
      <c r="K184"/>
      <c r="L184"/>
      <c r="M184"/>
      <c r="N184"/>
      <c r="O184"/>
      <c r="P184"/>
      <c r="Q184"/>
      <c r="R184"/>
      <c r="S184"/>
      <c r="U184" t="s">
        <v>14</v>
      </c>
      <c r="V184" t="s">
        <v>15</v>
      </c>
      <c r="AB184" s="10"/>
      <c r="AC184" s="24" t="s">
        <v>74</v>
      </c>
    </row>
    <row r="185" spans="2:36" x14ac:dyDescent="0.35">
      <c r="B185" t="s">
        <v>16</v>
      </c>
      <c r="C185" t="s">
        <v>17</v>
      </c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U185" t="s">
        <v>16</v>
      </c>
      <c r="V185" t="s">
        <v>17</v>
      </c>
    </row>
    <row r="186" spans="2:36" ht="21" x14ac:dyDescent="0.35">
      <c r="B186" s="176" t="s">
        <v>94</v>
      </c>
      <c r="C186" s="179"/>
      <c r="D186" s="65" t="s">
        <v>86</v>
      </c>
      <c r="E186" s="181" t="s">
        <v>72</v>
      </c>
      <c r="F186" s="181"/>
      <c r="G186" s="182" t="s">
        <v>88</v>
      </c>
      <c r="H186" s="181"/>
      <c r="I186" s="181"/>
      <c r="J186" s="181"/>
      <c r="K186" s="183"/>
      <c r="L186" s="75" t="s">
        <v>85</v>
      </c>
      <c r="M186" s="180" t="s">
        <v>84</v>
      </c>
      <c r="N186" s="180"/>
      <c r="O186" s="184" t="s">
        <v>98</v>
      </c>
      <c r="P186" s="185"/>
      <c r="Q186" s="72" t="s">
        <v>71</v>
      </c>
      <c r="R186"/>
      <c r="S186"/>
      <c r="U186" s="176" t="s">
        <v>94</v>
      </c>
      <c r="V186" s="179"/>
      <c r="W186" s="65" t="s">
        <v>86</v>
      </c>
      <c r="X186" s="181" t="s">
        <v>72</v>
      </c>
      <c r="Y186" s="181"/>
      <c r="Z186" s="182" t="s">
        <v>88</v>
      </c>
      <c r="AA186" s="181"/>
      <c r="AB186" s="181"/>
      <c r="AC186" s="181"/>
      <c r="AD186" s="183"/>
      <c r="AE186" s="75" t="s">
        <v>85</v>
      </c>
      <c r="AF186" s="180" t="s">
        <v>84</v>
      </c>
      <c r="AG186" s="180"/>
      <c r="AH186" s="184" t="s">
        <v>98</v>
      </c>
      <c r="AI186" s="185"/>
      <c r="AJ186" s="72" t="s">
        <v>71</v>
      </c>
    </row>
    <row r="187" spans="2:36" ht="87" x14ac:dyDescent="0.35">
      <c r="B187" s="78" t="s">
        <v>15</v>
      </c>
      <c r="C187" s="79" t="s">
        <v>18</v>
      </c>
      <c r="D187" s="80" t="s">
        <v>65</v>
      </c>
      <c r="E187" s="81" t="s">
        <v>80</v>
      </c>
      <c r="F187" s="82" t="s">
        <v>95</v>
      </c>
      <c r="G187" s="83" t="s">
        <v>67</v>
      </c>
      <c r="H187" s="81" t="s">
        <v>68</v>
      </c>
      <c r="I187" s="81" t="s">
        <v>69</v>
      </c>
      <c r="J187" s="81" t="s">
        <v>66</v>
      </c>
      <c r="K187" s="84" t="s">
        <v>70</v>
      </c>
      <c r="L187" s="85" t="s">
        <v>81</v>
      </c>
      <c r="M187" s="83" t="s">
        <v>82</v>
      </c>
      <c r="N187" s="84" t="s">
        <v>83</v>
      </c>
      <c r="O187" s="86" t="s">
        <v>96</v>
      </c>
      <c r="P187" s="84" t="s">
        <v>97</v>
      </c>
      <c r="Q187" s="88" t="s">
        <v>64</v>
      </c>
      <c r="R187"/>
      <c r="S187"/>
      <c r="U187" s="78" t="s">
        <v>15</v>
      </c>
      <c r="V187" s="79" t="s">
        <v>18</v>
      </c>
      <c r="W187" s="80" t="s">
        <v>65</v>
      </c>
      <c r="X187" s="81" t="s">
        <v>80</v>
      </c>
      <c r="Y187" s="82" t="s">
        <v>95</v>
      </c>
      <c r="Z187" s="83" t="s">
        <v>67</v>
      </c>
      <c r="AA187" s="81" t="s">
        <v>68</v>
      </c>
      <c r="AB187" s="81" t="s">
        <v>69</v>
      </c>
      <c r="AC187" s="81" t="s">
        <v>66</v>
      </c>
      <c r="AD187" s="84" t="s">
        <v>70</v>
      </c>
      <c r="AE187" s="85" t="s">
        <v>81</v>
      </c>
      <c r="AF187" s="83" t="s">
        <v>82</v>
      </c>
      <c r="AG187" s="84" t="s">
        <v>83</v>
      </c>
      <c r="AH187" s="86" t="s">
        <v>96</v>
      </c>
      <c r="AI187" s="84" t="s">
        <v>97</v>
      </c>
      <c r="AJ187" s="88" t="s">
        <v>64</v>
      </c>
    </row>
    <row r="188" spans="2:36" x14ac:dyDescent="0.35">
      <c r="B188" s="6" t="s">
        <v>19</v>
      </c>
      <c r="C188" s="29" t="s">
        <v>20</v>
      </c>
      <c r="D188" s="66">
        <v>0.33398129999999998</v>
      </c>
      <c r="E188" s="56">
        <v>3.5740170000000001E-3</v>
      </c>
      <c r="F188" s="76">
        <f>F102*3</f>
        <v>3.5740170000000002E-2</v>
      </c>
      <c r="G188" s="58">
        <v>4.2595305999999998E-5</v>
      </c>
      <c r="H188" s="57">
        <v>1.6024661999999999E-5</v>
      </c>
      <c r="I188" s="57">
        <v>7.5906241999999999E-3</v>
      </c>
      <c r="J188" s="56">
        <v>2.9284758000000001E-4</v>
      </c>
      <c r="K188" s="69">
        <v>1.3793788E-2</v>
      </c>
      <c r="L188" s="40">
        <v>8.9350425000000004E-3</v>
      </c>
      <c r="M188" s="61">
        <v>1.0463935E-4</v>
      </c>
      <c r="N188" s="69">
        <v>4.2770213000000001E-2</v>
      </c>
      <c r="O188" s="73">
        <v>-2.3826780000000001E-3</v>
      </c>
      <c r="P188" s="69">
        <v>-0.10554827</v>
      </c>
      <c r="Q188" s="53">
        <f>SUM(D188:P188)</f>
        <v>0.33891031359799989</v>
      </c>
      <c r="R188"/>
      <c r="S188"/>
      <c r="U188" s="6" t="s">
        <v>19</v>
      </c>
      <c r="V188" s="29" t="s">
        <v>20</v>
      </c>
      <c r="W188" s="66">
        <v>0.33398129999999998</v>
      </c>
      <c r="X188" s="56">
        <v>3.5740170000000001E-3</v>
      </c>
      <c r="Y188" s="76">
        <f>Y102*3</f>
        <v>3.5740170000000002E-2</v>
      </c>
      <c r="Z188" s="58">
        <v>4.2595305999999998E-5</v>
      </c>
      <c r="AA188" s="57">
        <v>1.6024661999999999E-5</v>
      </c>
      <c r="AB188" s="57">
        <v>7.5906241999999999E-3</v>
      </c>
      <c r="AC188" s="56">
        <v>2.9284758000000001E-4</v>
      </c>
      <c r="AD188" s="69">
        <v>1.3793788E-2</v>
      </c>
      <c r="AE188" s="40">
        <v>8.9350425000000011E-2</v>
      </c>
      <c r="AF188" s="61">
        <v>1.0463935E-4</v>
      </c>
      <c r="AG188" s="69">
        <v>4.2770213000000001E-2</v>
      </c>
      <c r="AH188" s="73">
        <v>-2.3826780000000001E-3</v>
      </c>
      <c r="AI188" s="69">
        <v>-0.10554827</v>
      </c>
      <c r="AJ188" s="53">
        <f>SUM(W188:AI188)</f>
        <v>0.41932569609799997</v>
      </c>
    </row>
    <row r="189" spans="2:36" x14ac:dyDescent="0.35">
      <c r="B189" s="6" t="s">
        <v>21</v>
      </c>
      <c r="C189" s="29" t="s">
        <v>22</v>
      </c>
      <c r="D189" s="67">
        <v>1.1359739E-8</v>
      </c>
      <c r="E189" s="57">
        <v>8.2061525999999998E-10</v>
      </c>
      <c r="F189" s="76">
        <f t="shared" ref="F189:F215" si="10">F103*3</f>
        <v>8.2061525999999998E-9</v>
      </c>
      <c r="G189" s="58">
        <v>2.4092251999999999E-12</v>
      </c>
      <c r="H189" s="57">
        <v>1.0375887999999999E-12</v>
      </c>
      <c r="I189" s="57">
        <v>4.0050886999999998E-10</v>
      </c>
      <c r="J189" s="57">
        <v>2.6624003999999999E-11</v>
      </c>
      <c r="K189" s="70">
        <v>1.9101880999999998E-9</v>
      </c>
      <c r="L189" s="40">
        <v>2.0515380999999999E-9</v>
      </c>
      <c r="M189" s="58">
        <v>9.3786713999999997E-12</v>
      </c>
      <c r="N189" s="70">
        <v>3.7559526E-10</v>
      </c>
      <c r="O189" s="74">
        <v>-5.4707684000000002E-10</v>
      </c>
      <c r="P189" s="70">
        <v>-2.9720799999999999E-9</v>
      </c>
      <c r="Q189" s="53">
        <f t="shared" ref="Q189:Q215" si="11">SUM(D189:P189)</f>
        <v>2.1644629839400003E-8</v>
      </c>
      <c r="R189"/>
      <c r="S189"/>
      <c r="U189" s="6" t="s">
        <v>21</v>
      </c>
      <c r="V189" s="29" t="s">
        <v>22</v>
      </c>
      <c r="W189" s="67">
        <v>1.1359739E-8</v>
      </c>
      <c r="X189" s="57">
        <v>8.2061525999999998E-10</v>
      </c>
      <c r="Y189" s="76">
        <f t="shared" ref="Y189:Y215" si="12">Y103*3</f>
        <v>8.2061525999999998E-9</v>
      </c>
      <c r="Z189" s="58">
        <v>2.4092251999999999E-12</v>
      </c>
      <c r="AA189" s="57">
        <v>1.0375887999999999E-12</v>
      </c>
      <c r="AB189" s="57">
        <v>4.0050886999999998E-10</v>
      </c>
      <c r="AC189" s="57">
        <v>2.6624003999999999E-11</v>
      </c>
      <c r="AD189" s="70">
        <v>1.9101880999999998E-9</v>
      </c>
      <c r="AE189" s="40">
        <v>2.0515381000000001E-8</v>
      </c>
      <c r="AF189" s="58">
        <v>9.3786713999999997E-12</v>
      </c>
      <c r="AG189" s="70">
        <v>3.7559526E-10</v>
      </c>
      <c r="AH189" s="74">
        <v>-5.4707684000000002E-10</v>
      </c>
      <c r="AI189" s="70">
        <v>-2.9720799999999999E-9</v>
      </c>
      <c r="AJ189" s="53">
        <f t="shared" ref="AJ189:AJ215" si="13">SUM(W189:AI189)</f>
        <v>4.010847273940001E-8</v>
      </c>
    </row>
    <row r="190" spans="2:36" x14ac:dyDescent="0.35">
      <c r="B190" s="6" t="s">
        <v>23</v>
      </c>
      <c r="C190" s="29" t="s">
        <v>24</v>
      </c>
      <c r="D190" s="66">
        <v>6.9822052000000001E-3</v>
      </c>
      <c r="E190" s="56">
        <v>2.8462422999999998E-4</v>
      </c>
      <c r="F190" s="76">
        <f t="shared" si="10"/>
        <v>2.8462423200000002E-3</v>
      </c>
      <c r="G190" s="58">
        <v>2.4309652000000001E-6</v>
      </c>
      <c r="H190" s="57">
        <v>1.0992607E-6</v>
      </c>
      <c r="I190" s="57">
        <v>4.6045554999999999E-4</v>
      </c>
      <c r="J190" s="56">
        <v>1.5015402E-4</v>
      </c>
      <c r="K190" s="69">
        <v>1.5694012000000001E-3</v>
      </c>
      <c r="L190" s="40">
        <v>7.1156058000000004E-4</v>
      </c>
      <c r="M190" s="58">
        <v>3.5013703999999997E-5</v>
      </c>
      <c r="N190" s="69">
        <v>1.6987910000000001E-3</v>
      </c>
      <c r="O190" s="73">
        <v>-1.8974949000000001E-4</v>
      </c>
      <c r="P190" s="69">
        <v>-1.1417649000000001E-3</v>
      </c>
      <c r="Q190" s="53">
        <f t="shared" si="11"/>
        <v>1.34104636399E-2</v>
      </c>
      <c r="R190"/>
      <c r="S190"/>
      <c r="U190" s="6" t="s">
        <v>23</v>
      </c>
      <c r="V190" s="29" t="s">
        <v>24</v>
      </c>
      <c r="W190" s="66">
        <v>6.9822052000000001E-3</v>
      </c>
      <c r="X190" s="56">
        <v>2.8462422999999998E-4</v>
      </c>
      <c r="Y190" s="76">
        <f t="shared" si="12"/>
        <v>2.8462423200000002E-3</v>
      </c>
      <c r="Z190" s="58">
        <v>2.4309652000000001E-6</v>
      </c>
      <c r="AA190" s="57">
        <v>1.0992607E-6</v>
      </c>
      <c r="AB190" s="57">
        <v>4.6045554999999999E-4</v>
      </c>
      <c r="AC190" s="56">
        <v>1.5015402E-4</v>
      </c>
      <c r="AD190" s="69">
        <v>1.5694012000000001E-3</v>
      </c>
      <c r="AE190" s="40">
        <v>7.1156058000000008E-3</v>
      </c>
      <c r="AF190" s="58">
        <v>3.5013703999999997E-5</v>
      </c>
      <c r="AG190" s="69">
        <v>1.6987910000000001E-3</v>
      </c>
      <c r="AH190" s="73">
        <v>-1.8974949000000001E-4</v>
      </c>
      <c r="AI190" s="69">
        <v>-1.1417649000000001E-3</v>
      </c>
      <c r="AJ190" s="53">
        <f t="shared" si="13"/>
        <v>1.9814508859900003E-2</v>
      </c>
    </row>
    <row r="191" spans="2:36" x14ac:dyDescent="0.35">
      <c r="B191" s="6" t="s">
        <v>25</v>
      </c>
      <c r="C191" s="29" t="s">
        <v>26</v>
      </c>
      <c r="D191" s="67">
        <v>7.9700715000000002E-4</v>
      </c>
      <c r="E191" s="57">
        <v>2.2766777000000001E-5</v>
      </c>
      <c r="F191" s="76">
        <f t="shared" si="10"/>
        <v>2.2766777400000002E-4</v>
      </c>
      <c r="G191" s="58">
        <v>1.6031480000000001E-7</v>
      </c>
      <c r="H191" s="57">
        <v>7.2081111000000001E-8</v>
      </c>
      <c r="I191" s="57">
        <v>2.8640989999999998E-5</v>
      </c>
      <c r="J191" s="57">
        <v>6.8028195999999996E-7</v>
      </c>
      <c r="K191" s="70">
        <v>2.9267931E-5</v>
      </c>
      <c r="L191" s="40">
        <v>5.6916943000000001E-5</v>
      </c>
      <c r="M191" s="58">
        <v>3.2391481000000002E-7</v>
      </c>
      <c r="N191" s="70">
        <v>5.9273868000000001E-5</v>
      </c>
      <c r="O191" s="74">
        <v>-1.5177852E-5</v>
      </c>
      <c r="P191" s="69">
        <v>-1.1219355E-4</v>
      </c>
      <c r="Q191" s="53">
        <f t="shared" si="11"/>
        <v>1.0954066236810002E-3</v>
      </c>
      <c r="R191"/>
      <c r="S191"/>
      <c r="U191" s="6" t="s">
        <v>25</v>
      </c>
      <c r="V191" s="29" t="s">
        <v>26</v>
      </c>
      <c r="W191" s="67">
        <v>7.9700715000000002E-4</v>
      </c>
      <c r="X191" s="57">
        <v>2.2766777000000001E-5</v>
      </c>
      <c r="Y191" s="76">
        <f t="shared" si="12"/>
        <v>2.2766777400000002E-4</v>
      </c>
      <c r="Z191" s="58">
        <v>1.6031480000000001E-7</v>
      </c>
      <c r="AA191" s="57">
        <v>7.2081111000000001E-8</v>
      </c>
      <c r="AB191" s="57">
        <v>2.8640989999999998E-5</v>
      </c>
      <c r="AC191" s="57">
        <v>6.8028195999999996E-7</v>
      </c>
      <c r="AD191" s="70">
        <v>2.9267931E-5</v>
      </c>
      <c r="AE191" s="40">
        <v>5.6916943000000003E-4</v>
      </c>
      <c r="AF191" s="58">
        <v>3.2391481000000002E-7</v>
      </c>
      <c r="AG191" s="70">
        <v>5.9273868000000001E-5</v>
      </c>
      <c r="AH191" s="74">
        <v>-1.5177852E-5</v>
      </c>
      <c r="AI191" s="69">
        <v>-1.1219355E-4</v>
      </c>
      <c r="AJ191" s="53">
        <f t="shared" si="13"/>
        <v>1.6076591106810002E-3</v>
      </c>
    </row>
    <row r="192" spans="2:36" x14ac:dyDescent="0.35">
      <c r="B192" s="6" t="s">
        <v>27</v>
      </c>
      <c r="C192" s="29" t="s">
        <v>28</v>
      </c>
      <c r="D192" s="67">
        <v>6.9127839000000002E-9</v>
      </c>
      <c r="E192" s="57">
        <v>3.2324118E-10</v>
      </c>
      <c r="F192" s="76">
        <f t="shared" si="10"/>
        <v>3.2324118000000002E-9</v>
      </c>
      <c r="G192" s="58">
        <v>3.3985428000000002E-12</v>
      </c>
      <c r="H192" s="57">
        <v>1.4235873999999999E-12</v>
      </c>
      <c r="I192" s="57">
        <v>1.8548694E-9</v>
      </c>
      <c r="J192" s="57">
        <v>5.5821188000000002E-12</v>
      </c>
      <c r="K192" s="70">
        <v>2.4488918999999998E-10</v>
      </c>
      <c r="L192" s="40">
        <v>8.0810295999999998E-10</v>
      </c>
      <c r="M192" s="58">
        <v>5.3561577E-12</v>
      </c>
      <c r="N192" s="70">
        <v>8.6156633000000004E-10</v>
      </c>
      <c r="O192" s="74">
        <v>-2.1549412E-10</v>
      </c>
      <c r="P192" s="70">
        <v>-1.5872363000000001E-9</v>
      </c>
      <c r="Q192" s="53">
        <f t="shared" si="11"/>
        <v>1.24508947467E-8</v>
      </c>
      <c r="R192"/>
      <c r="S192"/>
      <c r="U192" s="6" t="s">
        <v>27</v>
      </c>
      <c r="V192" s="29" t="s">
        <v>28</v>
      </c>
      <c r="W192" s="67">
        <v>6.9127839000000002E-9</v>
      </c>
      <c r="X192" s="57">
        <v>3.2324118E-10</v>
      </c>
      <c r="Y192" s="76">
        <f t="shared" si="12"/>
        <v>3.2324118000000002E-9</v>
      </c>
      <c r="Z192" s="58">
        <v>3.3985428000000002E-12</v>
      </c>
      <c r="AA192" s="57">
        <v>1.4235873999999999E-12</v>
      </c>
      <c r="AB192" s="57">
        <v>1.8548694E-9</v>
      </c>
      <c r="AC192" s="57">
        <v>5.5821188000000002E-12</v>
      </c>
      <c r="AD192" s="70">
        <v>2.4488918999999998E-10</v>
      </c>
      <c r="AE192" s="40">
        <v>8.0810295999999992E-9</v>
      </c>
      <c r="AF192" s="58">
        <v>5.3561577E-12</v>
      </c>
      <c r="AG192" s="70">
        <v>8.6156633000000004E-10</v>
      </c>
      <c r="AH192" s="74">
        <v>-2.1549412E-10</v>
      </c>
      <c r="AI192" s="70">
        <v>-1.5872363000000001E-9</v>
      </c>
      <c r="AJ192" s="53">
        <f t="shared" si="13"/>
        <v>1.9723821386699999E-8</v>
      </c>
    </row>
    <row r="193" spans="2:36" x14ac:dyDescent="0.35">
      <c r="B193" s="6" t="s">
        <v>29</v>
      </c>
      <c r="C193" s="29" t="s">
        <v>30</v>
      </c>
      <c r="D193" s="67">
        <v>2.5576923E-9</v>
      </c>
      <c r="E193" s="57">
        <v>5.2233551999999999E-11</v>
      </c>
      <c r="F193" s="76">
        <f t="shared" si="10"/>
        <v>5.2233551999999998E-10</v>
      </c>
      <c r="G193" s="58">
        <v>3.3751856000000002E-12</v>
      </c>
      <c r="H193" s="57">
        <v>1.9401517000000001E-12</v>
      </c>
      <c r="I193" s="57">
        <v>1.5571665E-10</v>
      </c>
      <c r="J193" s="57">
        <v>4.9418547999999999E-12</v>
      </c>
      <c r="K193" s="70">
        <v>7.8645494000000004E-11</v>
      </c>
      <c r="L193" s="40">
        <v>1.3058387999999999E-10</v>
      </c>
      <c r="M193" s="58">
        <v>6.0633376999999998E-12</v>
      </c>
      <c r="N193" s="70">
        <v>6.3792065000000003E-11</v>
      </c>
      <c r="O193" s="74">
        <v>-3.4822367999999999E-11</v>
      </c>
      <c r="P193" s="70">
        <v>-2.1951213E-10</v>
      </c>
      <c r="Q193" s="53">
        <f t="shared" si="11"/>
        <v>3.3229854928000005E-9</v>
      </c>
      <c r="R193"/>
      <c r="S193"/>
      <c r="U193" s="6" t="s">
        <v>29</v>
      </c>
      <c r="V193" s="29" t="s">
        <v>30</v>
      </c>
      <c r="W193" s="67">
        <v>2.5576923E-9</v>
      </c>
      <c r="X193" s="57">
        <v>5.2233551999999999E-11</v>
      </c>
      <c r="Y193" s="76">
        <f t="shared" si="12"/>
        <v>5.2233551999999998E-10</v>
      </c>
      <c r="Z193" s="58">
        <v>3.3751856000000002E-12</v>
      </c>
      <c r="AA193" s="57">
        <v>1.9401517000000001E-12</v>
      </c>
      <c r="AB193" s="57">
        <v>1.5571665E-10</v>
      </c>
      <c r="AC193" s="57">
        <v>4.9418547999999999E-12</v>
      </c>
      <c r="AD193" s="70">
        <v>7.8645494000000004E-11</v>
      </c>
      <c r="AE193" s="40">
        <v>1.3058387999999999E-9</v>
      </c>
      <c r="AF193" s="58">
        <v>6.0633376999999998E-12</v>
      </c>
      <c r="AG193" s="70">
        <v>6.3792065000000003E-11</v>
      </c>
      <c r="AH193" s="74">
        <v>-3.4822367999999999E-11</v>
      </c>
      <c r="AI193" s="70">
        <v>-2.1951213E-10</v>
      </c>
      <c r="AJ193" s="53">
        <f t="shared" si="13"/>
        <v>4.4982404128000009E-9</v>
      </c>
    </row>
    <row r="194" spans="2:36" x14ac:dyDescent="0.35">
      <c r="B194" s="6" t="s">
        <v>31</v>
      </c>
      <c r="C194" s="29" t="s">
        <v>30</v>
      </c>
      <c r="D194" s="67">
        <v>6.6537799E-11</v>
      </c>
      <c r="E194" s="57">
        <v>1.4280851E-12</v>
      </c>
      <c r="F194" s="76">
        <f t="shared" si="10"/>
        <v>1.4280851099999998E-11</v>
      </c>
      <c r="G194" s="58">
        <v>2.5824022E-13</v>
      </c>
      <c r="H194" s="57">
        <v>1.0341015999999999E-13</v>
      </c>
      <c r="I194" s="57">
        <v>1.4602127E-11</v>
      </c>
      <c r="J194" s="57">
        <v>1.6482348999999999E-13</v>
      </c>
      <c r="K194" s="70">
        <v>2.7830137E-12</v>
      </c>
      <c r="L194" s="40">
        <v>3.5702128E-12</v>
      </c>
      <c r="M194" s="58">
        <v>2.3911963000000002E-13</v>
      </c>
      <c r="N194" s="70">
        <v>3.7175461999999999E-12</v>
      </c>
      <c r="O194" s="74">
        <v>-9.5205675000000003E-13</v>
      </c>
      <c r="P194" s="70">
        <v>-6.2071465000000003E-12</v>
      </c>
      <c r="Q194" s="53">
        <f t="shared" si="11"/>
        <v>1.0052602515000001E-10</v>
      </c>
      <c r="R194"/>
      <c r="S194"/>
      <c r="U194" s="6" t="s">
        <v>31</v>
      </c>
      <c r="V194" s="29" t="s">
        <v>30</v>
      </c>
      <c r="W194" s="67">
        <v>6.6537799E-11</v>
      </c>
      <c r="X194" s="57">
        <v>1.4280851E-12</v>
      </c>
      <c r="Y194" s="76">
        <f t="shared" si="12"/>
        <v>1.4280851099999998E-11</v>
      </c>
      <c r="Z194" s="58">
        <v>2.5824022E-13</v>
      </c>
      <c r="AA194" s="57">
        <v>1.0341015999999999E-13</v>
      </c>
      <c r="AB194" s="57">
        <v>1.4602127E-11</v>
      </c>
      <c r="AC194" s="57">
        <v>1.6482348999999999E-13</v>
      </c>
      <c r="AD194" s="70">
        <v>2.7830137E-12</v>
      </c>
      <c r="AE194" s="40">
        <v>3.5702127999999997E-11</v>
      </c>
      <c r="AF194" s="58">
        <v>2.3911963000000002E-13</v>
      </c>
      <c r="AG194" s="70">
        <v>3.7175461999999999E-12</v>
      </c>
      <c r="AH194" s="74">
        <v>-9.5205675000000003E-13</v>
      </c>
      <c r="AI194" s="70">
        <v>-6.2071465000000003E-12</v>
      </c>
      <c r="AJ194" s="53">
        <f t="shared" si="13"/>
        <v>1.3265794035000003E-10</v>
      </c>
    </row>
    <row r="195" spans="2:36" x14ac:dyDescent="0.35">
      <c r="B195" s="6" t="s">
        <v>32</v>
      </c>
      <c r="C195" s="29" t="s">
        <v>33</v>
      </c>
      <c r="D195" s="67">
        <v>9.9382337000000005E-4</v>
      </c>
      <c r="E195" s="57">
        <v>2.0254449000000001E-5</v>
      </c>
      <c r="F195" s="76">
        <f t="shared" si="10"/>
        <v>2.0254449300000001E-4</v>
      </c>
      <c r="G195" s="58">
        <v>1.8797558E-7</v>
      </c>
      <c r="H195" s="57">
        <v>1.2613346999999999E-7</v>
      </c>
      <c r="I195" s="57">
        <v>2.9117538000000001E-5</v>
      </c>
      <c r="J195" s="57">
        <v>1.5554692000000001E-6</v>
      </c>
      <c r="K195" s="70">
        <v>6.3975179999999996E-5</v>
      </c>
      <c r="L195" s="40">
        <v>5.0636122999999997E-5</v>
      </c>
      <c r="M195" s="58">
        <v>5.7707574000000003E-7</v>
      </c>
      <c r="N195" s="69">
        <v>1.0722223E-4</v>
      </c>
      <c r="O195" s="74">
        <v>-1.3502966E-5</v>
      </c>
      <c r="P195" s="69">
        <v>-8.7599421999999994E-5</v>
      </c>
      <c r="Q195" s="53">
        <f t="shared" si="11"/>
        <v>1.3689176489900001E-3</v>
      </c>
      <c r="R195"/>
      <c r="S195"/>
      <c r="U195" s="6" t="s">
        <v>32</v>
      </c>
      <c r="V195" s="29" t="s">
        <v>33</v>
      </c>
      <c r="W195" s="67">
        <v>9.9382337000000005E-4</v>
      </c>
      <c r="X195" s="57">
        <v>2.0254449000000001E-5</v>
      </c>
      <c r="Y195" s="76">
        <f t="shared" si="12"/>
        <v>2.0254449300000001E-4</v>
      </c>
      <c r="Z195" s="58">
        <v>1.8797558E-7</v>
      </c>
      <c r="AA195" s="57">
        <v>1.2613346999999999E-7</v>
      </c>
      <c r="AB195" s="57">
        <v>2.9117538000000001E-5</v>
      </c>
      <c r="AC195" s="57">
        <v>1.5554692000000001E-6</v>
      </c>
      <c r="AD195" s="70">
        <v>6.3975179999999996E-5</v>
      </c>
      <c r="AE195" s="40">
        <v>5.0636122999999993E-4</v>
      </c>
      <c r="AF195" s="58">
        <v>5.7707574000000003E-7</v>
      </c>
      <c r="AG195" s="69">
        <v>1.0722223E-4</v>
      </c>
      <c r="AH195" s="74">
        <v>-1.3502966E-5</v>
      </c>
      <c r="AI195" s="69">
        <v>-8.7599421999999994E-5</v>
      </c>
      <c r="AJ195" s="53">
        <f t="shared" si="13"/>
        <v>1.8246427559900002E-3</v>
      </c>
    </row>
    <row r="196" spans="2:36" x14ac:dyDescent="0.35">
      <c r="B196" s="6" t="s">
        <v>34</v>
      </c>
      <c r="C196" s="29" t="s">
        <v>35</v>
      </c>
      <c r="D196" s="67">
        <v>4.2067563000000002E-5</v>
      </c>
      <c r="E196" s="57">
        <v>2.6805973000000001E-7</v>
      </c>
      <c r="F196" s="76">
        <f t="shared" si="10"/>
        <v>2.6805973200000002E-6</v>
      </c>
      <c r="G196" s="58">
        <v>2.3208294E-8</v>
      </c>
      <c r="H196" s="57">
        <v>1.4476225000000001E-8</v>
      </c>
      <c r="I196" s="57">
        <v>1.7734672000000001E-6</v>
      </c>
      <c r="J196" s="57">
        <v>2.7425595999999998E-7</v>
      </c>
      <c r="K196" s="70">
        <v>3.5699806000000001E-6</v>
      </c>
      <c r="L196" s="40">
        <v>6.7014932999999995E-7</v>
      </c>
      <c r="M196" s="58">
        <v>7.3136099000000002E-8</v>
      </c>
      <c r="N196" s="70">
        <v>2.0209537000000001E-9</v>
      </c>
      <c r="O196" s="74">
        <v>-1.7870648999999999E-7</v>
      </c>
      <c r="P196" s="70">
        <v>-1.7503192999999999E-6</v>
      </c>
      <c r="Q196" s="53">
        <f t="shared" si="11"/>
        <v>4.9487888921699997E-5</v>
      </c>
      <c r="R196"/>
      <c r="S196"/>
      <c r="U196" s="6" t="s">
        <v>34</v>
      </c>
      <c r="V196" s="29" t="s">
        <v>35</v>
      </c>
      <c r="W196" s="67">
        <v>4.2067563000000002E-5</v>
      </c>
      <c r="X196" s="57">
        <v>2.6805973000000001E-7</v>
      </c>
      <c r="Y196" s="76">
        <f t="shared" si="12"/>
        <v>2.6805973200000002E-6</v>
      </c>
      <c r="Z196" s="58">
        <v>2.3208294E-8</v>
      </c>
      <c r="AA196" s="57">
        <v>1.4476225000000001E-8</v>
      </c>
      <c r="AB196" s="57">
        <v>1.7734672000000001E-6</v>
      </c>
      <c r="AC196" s="57">
        <v>2.7425595999999998E-7</v>
      </c>
      <c r="AD196" s="70">
        <v>3.5699806000000001E-6</v>
      </c>
      <c r="AE196" s="40">
        <v>6.7014932999999991E-6</v>
      </c>
      <c r="AF196" s="58">
        <v>7.3136099000000002E-8</v>
      </c>
      <c r="AG196" s="70">
        <v>2.0209537000000001E-9</v>
      </c>
      <c r="AH196" s="74">
        <v>-1.7870648999999999E-7</v>
      </c>
      <c r="AI196" s="70">
        <v>-1.7503192999999999E-6</v>
      </c>
      <c r="AJ196" s="53">
        <f t="shared" si="13"/>
        <v>5.5519232891699999E-5</v>
      </c>
    </row>
    <row r="197" spans="2:36" x14ac:dyDescent="0.35">
      <c r="B197" s="6" t="s">
        <v>36</v>
      </c>
      <c r="C197" s="29" t="s">
        <v>37</v>
      </c>
      <c r="D197" s="67">
        <v>2.8387327999999999E-4</v>
      </c>
      <c r="E197" s="57">
        <v>7.3076242999999998E-6</v>
      </c>
      <c r="F197" s="76">
        <f t="shared" si="10"/>
        <v>7.307624399999999E-5</v>
      </c>
      <c r="G197" s="58">
        <v>4.2541116999999998E-8</v>
      </c>
      <c r="H197" s="57">
        <v>1.9611651999999999E-8</v>
      </c>
      <c r="I197" s="57">
        <v>1.2993715999999999E-5</v>
      </c>
      <c r="J197" s="57">
        <v>2.7545282000000001E-7</v>
      </c>
      <c r="K197" s="70">
        <v>1.0023938E-5</v>
      </c>
      <c r="L197" s="40">
        <v>1.8269061000000001E-5</v>
      </c>
      <c r="M197" s="58">
        <v>1.1204094999999999E-7</v>
      </c>
      <c r="N197" s="70">
        <v>1.9031412000000002E-5</v>
      </c>
      <c r="O197" s="74">
        <v>-4.8717494999999999E-6</v>
      </c>
      <c r="P197" s="69">
        <v>-1.9253299E-3</v>
      </c>
      <c r="Q197" s="53">
        <f t="shared" si="11"/>
        <v>-1.505176727661E-3</v>
      </c>
      <c r="R197"/>
      <c r="S197"/>
      <c r="U197" s="6" t="s">
        <v>36</v>
      </c>
      <c r="V197" s="29" t="s">
        <v>37</v>
      </c>
      <c r="W197" s="67">
        <v>2.8387327999999999E-4</v>
      </c>
      <c r="X197" s="57">
        <v>7.3076242999999998E-6</v>
      </c>
      <c r="Y197" s="76">
        <f t="shared" si="12"/>
        <v>7.307624399999999E-5</v>
      </c>
      <c r="Z197" s="58">
        <v>4.2541116999999998E-8</v>
      </c>
      <c r="AA197" s="57">
        <v>1.9611651999999999E-8</v>
      </c>
      <c r="AB197" s="57">
        <v>1.2993715999999999E-5</v>
      </c>
      <c r="AC197" s="57">
        <v>2.7545282000000001E-7</v>
      </c>
      <c r="AD197" s="70">
        <v>1.0023938E-5</v>
      </c>
      <c r="AE197" s="40">
        <v>1.8269061E-4</v>
      </c>
      <c r="AF197" s="58">
        <v>1.1204094999999999E-7</v>
      </c>
      <c r="AG197" s="70">
        <v>1.9031412000000002E-5</v>
      </c>
      <c r="AH197" s="74">
        <v>-4.8717494999999999E-6</v>
      </c>
      <c r="AI197" s="69">
        <v>-1.9253299E-3</v>
      </c>
      <c r="AJ197" s="53">
        <f t="shared" si="13"/>
        <v>-1.340755178661E-3</v>
      </c>
    </row>
    <row r="198" spans="2:36" x14ac:dyDescent="0.35">
      <c r="B198" s="6" t="s">
        <v>38</v>
      </c>
      <c r="C198" s="29" t="s">
        <v>39</v>
      </c>
      <c r="D198" s="67">
        <v>3.2106400999999999E-3</v>
      </c>
      <c r="E198" s="57">
        <v>7.9874699E-5</v>
      </c>
      <c r="F198" s="76">
        <f t="shared" si="10"/>
        <v>7.9874699999999993E-4</v>
      </c>
      <c r="G198" s="58">
        <v>4.1634333999999997E-7</v>
      </c>
      <c r="H198" s="57">
        <v>2.0500822000000001E-7</v>
      </c>
      <c r="I198" s="57">
        <v>8.4097439999999995E-5</v>
      </c>
      <c r="J198" s="57">
        <v>2.4494687999999999E-6</v>
      </c>
      <c r="K198" s="69">
        <v>1.1033056999999999E-4</v>
      </c>
      <c r="L198" s="40">
        <v>1.9968675000000001E-4</v>
      </c>
      <c r="M198" s="58">
        <v>1.0502762E-6</v>
      </c>
      <c r="N198" s="69">
        <v>2.0919101E-4</v>
      </c>
      <c r="O198" s="74">
        <v>-5.3249798999999997E-5</v>
      </c>
      <c r="P198" s="69">
        <v>-3.1506006000000001E-4</v>
      </c>
      <c r="Q198" s="53">
        <f t="shared" si="11"/>
        <v>4.3283788065600001E-3</v>
      </c>
      <c r="R198"/>
      <c r="S198"/>
      <c r="U198" s="6" t="s">
        <v>38</v>
      </c>
      <c r="V198" s="29" t="s">
        <v>39</v>
      </c>
      <c r="W198" s="67">
        <v>3.2106400999999999E-3</v>
      </c>
      <c r="X198" s="57">
        <v>7.9874699E-5</v>
      </c>
      <c r="Y198" s="76">
        <f t="shared" si="12"/>
        <v>7.9874699999999993E-4</v>
      </c>
      <c r="Z198" s="58">
        <v>4.1634333999999997E-7</v>
      </c>
      <c r="AA198" s="57">
        <v>2.0500822000000001E-7</v>
      </c>
      <c r="AB198" s="57">
        <v>8.4097439999999995E-5</v>
      </c>
      <c r="AC198" s="57">
        <v>2.4494687999999999E-6</v>
      </c>
      <c r="AD198" s="69">
        <v>1.1033056999999999E-4</v>
      </c>
      <c r="AE198" s="40">
        <v>1.9968675E-3</v>
      </c>
      <c r="AF198" s="58">
        <v>1.0502762E-6</v>
      </c>
      <c r="AG198" s="69">
        <v>2.0919101E-4</v>
      </c>
      <c r="AH198" s="74">
        <v>-5.3249798999999997E-5</v>
      </c>
      <c r="AI198" s="69">
        <v>-3.1506006000000001E-4</v>
      </c>
      <c r="AJ198" s="53">
        <f t="shared" si="13"/>
        <v>6.1255595565600004E-3</v>
      </c>
    </row>
    <row r="199" spans="2:36" x14ac:dyDescent="0.35">
      <c r="B199" s="6" t="s">
        <v>40</v>
      </c>
      <c r="C199" s="29" t="s">
        <v>41</v>
      </c>
      <c r="D199" s="66">
        <v>4.6096867000000001</v>
      </c>
      <c r="E199" s="56">
        <v>4.4332275999999997E-2</v>
      </c>
      <c r="F199" s="76">
        <f t="shared" si="10"/>
        <v>0.44332274999999999</v>
      </c>
      <c r="G199" s="61">
        <v>1.4544607000000001E-3</v>
      </c>
      <c r="H199" s="56">
        <v>1.0534937E-3</v>
      </c>
      <c r="I199" s="56">
        <v>2.1007231000000002</v>
      </c>
      <c r="J199" s="56">
        <v>4.2677317999999997E-3</v>
      </c>
      <c r="K199" s="69">
        <v>0.21429998</v>
      </c>
      <c r="L199" s="39">
        <v>0.11083069</v>
      </c>
      <c r="M199" s="61">
        <v>1.9827395E-3</v>
      </c>
      <c r="N199" s="69">
        <v>0.16811582</v>
      </c>
      <c r="O199" s="73">
        <v>-2.9554851E-2</v>
      </c>
      <c r="P199" s="69">
        <v>-0.48793514999999998</v>
      </c>
      <c r="Q199" s="53">
        <f t="shared" si="11"/>
        <v>7.1825797406999987</v>
      </c>
      <c r="R199"/>
      <c r="S199"/>
      <c r="U199" s="6" t="s">
        <v>40</v>
      </c>
      <c r="V199" s="29" t="s">
        <v>41</v>
      </c>
      <c r="W199" s="66">
        <v>4.6096867000000001</v>
      </c>
      <c r="X199" s="56">
        <v>4.4332275999999997E-2</v>
      </c>
      <c r="Y199" s="76">
        <f t="shared" si="12"/>
        <v>0.44332274999999999</v>
      </c>
      <c r="Z199" s="61">
        <v>1.4544607000000001E-3</v>
      </c>
      <c r="AA199" s="56">
        <v>1.0534937E-3</v>
      </c>
      <c r="AB199" s="56">
        <v>2.1007231000000002</v>
      </c>
      <c r="AC199" s="56">
        <v>4.2677317999999997E-3</v>
      </c>
      <c r="AD199" s="69">
        <v>0.21429998</v>
      </c>
      <c r="AE199" s="39">
        <v>1.1083068999999999</v>
      </c>
      <c r="AF199" s="61">
        <v>1.9827395E-3</v>
      </c>
      <c r="AG199" s="69">
        <v>0.16811582</v>
      </c>
      <c r="AH199" s="73">
        <v>-2.9554851E-2</v>
      </c>
      <c r="AI199" s="69">
        <v>-0.48793514999999998</v>
      </c>
      <c r="AJ199" s="53">
        <f t="shared" si="13"/>
        <v>8.1800559506999999</v>
      </c>
    </row>
    <row r="200" spans="2:36" x14ac:dyDescent="0.35">
      <c r="B200" s="6" t="s">
        <v>42</v>
      </c>
      <c r="C200" s="29" t="s">
        <v>43</v>
      </c>
      <c r="D200" s="66">
        <v>1.0299571000000001</v>
      </c>
      <c r="E200" s="56">
        <v>6.2854249000000001E-2</v>
      </c>
      <c r="F200" s="76">
        <f t="shared" si="10"/>
        <v>0.62854248000000001</v>
      </c>
      <c r="G200" s="61">
        <v>1.1211425000000001E-3</v>
      </c>
      <c r="H200" s="56">
        <v>6.7606936999999999E-4</v>
      </c>
      <c r="I200" s="56">
        <v>1.1549254</v>
      </c>
      <c r="J200" s="56">
        <v>4.7622990999999998E-3</v>
      </c>
      <c r="K200" s="69">
        <v>0.34034374000000001</v>
      </c>
      <c r="L200" s="39">
        <v>0.15713562</v>
      </c>
      <c r="M200" s="61">
        <v>1.6408675E-3</v>
      </c>
      <c r="N200" s="69">
        <v>3.2730951999999998E-3</v>
      </c>
      <c r="O200" s="73">
        <v>-4.1902832000000001E-2</v>
      </c>
      <c r="P200" s="69">
        <v>-0.57860120000000004</v>
      </c>
      <c r="Q200" s="53">
        <f t="shared" si="11"/>
        <v>2.7647280306700002</v>
      </c>
      <c r="R200"/>
      <c r="S200"/>
      <c r="U200" s="6" t="s">
        <v>42</v>
      </c>
      <c r="V200" s="29" t="s">
        <v>43</v>
      </c>
      <c r="W200" s="66">
        <v>1.0299571000000001</v>
      </c>
      <c r="X200" s="56">
        <v>6.2854249000000001E-2</v>
      </c>
      <c r="Y200" s="76">
        <f t="shared" si="12"/>
        <v>0.62854248000000001</v>
      </c>
      <c r="Z200" s="61">
        <v>1.1211425000000001E-3</v>
      </c>
      <c r="AA200" s="56">
        <v>6.7606936999999999E-4</v>
      </c>
      <c r="AB200" s="56">
        <v>1.1549254</v>
      </c>
      <c r="AC200" s="56">
        <v>4.7622990999999998E-3</v>
      </c>
      <c r="AD200" s="69">
        <v>0.34034374000000001</v>
      </c>
      <c r="AE200" s="39">
        <v>1.5713562000000001</v>
      </c>
      <c r="AF200" s="61">
        <v>1.6408675E-3</v>
      </c>
      <c r="AG200" s="69">
        <v>3.2730951999999998E-3</v>
      </c>
      <c r="AH200" s="73">
        <v>-4.1902832000000001E-2</v>
      </c>
      <c r="AI200" s="69">
        <v>-0.57860120000000004</v>
      </c>
      <c r="AJ200" s="53">
        <f t="shared" si="13"/>
        <v>4.17894861067</v>
      </c>
    </row>
    <row r="201" spans="2:36" x14ac:dyDescent="0.35">
      <c r="B201" s="6" t="s">
        <v>44</v>
      </c>
      <c r="C201" s="29" t="s">
        <v>45</v>
      </c>
      <c r="D201" s="66">
        <v>1.5588912999999999E-2</v>
      </c>
      <c r="E201" s="56">
        <v>1.8097554999999999E-4</v>
      </c>
      <c r="F201" s="76">
        <f t="shared" si="10"/>
        <v>1.80975546E-3</v>
      </c>
      <c r="G201" s="58">
        <v>1.8686441E-5</v>
      </c>
      <c r="H201" s="57">
        <v>7.0633276999999999E-6</v>
      </c>
      <c r="I201" s="57">
        <v>5.1292676000000001E-3</v>
      </c>
      <c r="J201" s="56">
        <v>8.3422916999999997E-5</v>
      </c>
      <c r="K201" s="69">
        <v>1.0019879000000001E-2</v>
      </c>
      <c r="L201" s="39">
        <v>4.5243886999999999E-4</v>
      </c>
      <c r="M201" s="61">
        <v>1.2500135000000001E-2</v>
      </c>
      <c r="N201" s="69">
        <v>2.8605065999999998E-2</v>
      </c>
      <c r="O201" s="73">
        <v>-1.2065036E-4</v>
      </c>
      <c r="P201" s="69">
        <v>-9.7947985999999997E-3</v>
      </c>
      <c r="Q201" s="53">
        <f t="shared" si="11"/>
        <v>6.448015420570001E-2</v>
      </c>
      <c r="R201"/>
      <c r="S201"/>
      <c r="U201" s="6" t="s">
        <v>44</v>
      </c>
      <c r="V201" s="29" t="s">
        <v>45</v>
      </c>
      <c r="W201" s="66">
        <v>1.5588912999999999E-2</v>
      </c>
      <c r="X201" s="56">
        <v>1.8097554999999999E-4</v>
      </c>
      <c r="Y201" s="76">
        <f t="shared" si="12"/>
        <v>1.80975546E-3</v>
      </c>
      <c r="Z201" s="58">
        <v>1.8686441E-5</v>
      </c>
      <c r="AA201" s="57">
        <v>7.0633276999999999E-6</v>
      </c>
      <c r="AB201" s="57">
        <v>5.1292676000000001E-3</v>
      </c>
      <c r="AC201" s="56">
        <v>8.3422916999999997E-5</v>
      </c>
      <c r="AD201" s="69">
        <v>1.0019879000000001E-2</v>
      </c>
      <c r="AE201" s="39">
        <v>4.5243886999999997E-3</v>
      </c>
      <c r="AF201" s="61">
        <v>1.2500135000000001E-2</v>
      </c>
      <c r="AG201" s="69">
        <v>2.8605065999999998E-2</v>
      </c>
      <c r="AH201" s="73">
        <v>-1.2065036E-4</v>
      </c>
      <c r="AI201" s="69">
        <v>-9.7947985999999997E-3</v>
      </c>
      <c r="AJ201" s="53">
        <f t="shared" si="13"/>
        <v>6.8552104035700001E-2</v>
      </c>
    </row>
    <row r="202" spans="2:36" x14ac:dyDescent="0.35">
      <c r="B202" s="6" t="s">
        <v>46</v>
      </c>
      <c r="C202" s="29" t="s">
        <v>47</v>
      </c>
      <c r="D202" s="66">
        <v>1.5510136999999999</v>
      </c>
      <c r="E202" s="56">
        <v>5.4485384999999997E-2</v>
      </c>
      <c r="F202" s="76">
        <f t="shared" si="10"/>
        <v>0.54485384999999997</v>
      </c>
      <c r="G202" s="61">
        <v>4.0884265999999999E-4</v>
      </c>
      <c r="H202" s="56">
        <v>1.5949620999999999E-4</v>
      </c>
      <c r="I202" s="56">
        <v>6.4471548000000004E-2</v>
      </c>
      <c r="J202" s="56">
        <v>5.7766153000000002E-3</v>
      </c>
      <c r="K202" s="69">
        <v>0.18715780000000001</v>
      </c>
      <c r="L202" s="39">
        <v>0.13621346000000001</v>
      </c>
      <c r="M202" s="61">
        <v>1.6795204E-3</v>
      </c>
      <c r="N202" s="69">
        <v>0.59533901</v>
      </c>
      <c r="O202" s="73">
        <v>-3.6323590000000003E-2</v>
      </c>
      <c r="P202" s="69">
        <v>-0.23030048</v>
      </c>
      <c r="Q202" s="53">
        <f t="shared" si="11"/>
        <v>2.8749351575700008</v>
      </c>
      <c r="R202"/>
      <c r="S202"/>
      <c r="U202" s="6" t="s">
        <v>46</v>
      </c>
      <c r="V202" s="29" t="s">
        <v>47</v>
      </c>
      <c r="W202" s="66">
        <v>1.5510136999999999</v>
      </c>
      <c r="X202" s="56">
        <v>5.4485384999999997E-2</v>
      </c>
      <c r="Y202" s="76">
        <f t="shared" si="12"/>
        <v>0.54485384999999997</v>
      </c>
      <c r="Z202" s="61">
        <v>4.0884265999999999E-4</v>
      </c>
      <c r="AA202" s="56">
        <v>1.5949620999999999E-4</v>
      </c>
      <c r="AB202" s="56">
        <v>6.4471548000000004E-2</v>
      </c>
      <c r="AC202" s="56">
        <v>5.7766153000000002E-3</v>
      </c>
      <c r="AD202" s="69">
        <v>0.18715780000000001</v>
      </c>
      <c r="AE202" s="39">
        <v>1.3621346000000001</v>
      </c>
      <c r="AF202" s="61">
        <v>1.6795204E-3</v>
      </c>
      <c r="AG202" s="69">
        <v>0.59533901</v>
      </c>
      <c r="AH202" s="73">
        <v>-3.6323590000000003E-2</v>
      </c>
      <c r="AI202" s="69">
        <v>-0.23030048</v>
      </c>
      <c r="AJ202" s="53">
        <f t="shared" si="13"/>
        <v>4.10085629757</v>
      </c>
    </row>
    <row r="203" spans="2:36" x14ac:dyDescent="0.35">
      <c r="B203" s="6" t="s">
        <v>48</v>
      </c>
      <c r="C203" s="29" t="s">
        <v>49</v>
      </c>
      <c r="D203" s="67">
        <v>2.3185630999999999E-5</v>
      </c>
      <c r="E203" s="57">
        <v>8.3766614000000001E-8</v>
      </c>
      <c r="F203" s="76">
        <f t="shared" si="10"/>
        <v>8.3766615000000007E-7</v>
      </c>
      <c r="G203" s="58">
        <v>1.5435049E-9</v>
      </c>
      <c r="H203" s="57">
        <v>8.1392815999999997E-10</v>
      </c>
      <c r="I203" s="57">
        <v>7.3195989000000002E-8</v>
      </c>
      <c r="J203" s="57">
        <v>1.2833534E-9</v>
      </c>
      <c r="K203" s="70">
        <v>3.9486542000000001E-8</v>
      </c>
      <c r="L203" s="40">
        <v>2.0941652999999999E-7</v>
      </c>
      <c r="M203" s="58">
        <v>2.9838923E-9</v>
      </c>
      <c r="N203" s="70">
        <v>3.7364848000000002E-9</v>
      </c>
      <c r="O203" s="74">
        <v>-5.5844409000000002E-8</v>
      </c>
      <c r="P203" s="70">
        <v>-1.1768541E-7</v>
      </c>
      <c r="Q203" s="53">
        <f t="shared" si="11"/>
        <v>2.4265994169559999E-5</v>
      </c>
      <c r="R203"/>
      <c r="S203"/>
      <c r="U203" s="6" t="s">
        <v>48</v>
      </c>
      <c r="V203" s="29" t="s">
        <v>49</v>
      </c>
      <c r="W203" s="67">
        <v>2.3185630999999999E-5</v>
      </c>
      <c r="X203" s="57">
        <v>8.3766614000000001E-8</v>
      </c>
      <c r="Y203" s="76">
        <f t="shared" si="12"/>
        <v>8.3766615000000007E-7</v>
      </c>
      <c r="Z203" s="58">
        <v>1.5435049E-9</v>
      </c>
      <c r="AA203" s="57">
        <v>8.1392815999999997E-10</v>
      </c>
      <c r="AB203" s="57">
        <v>7.3195989000000002E-8</v>
      </c>
      <c r="AC203" s="57">
        <v>1.2833534E-9</v>
      </c>
      <c r="AD203" s="70">
        <v>3.9486542000000001E-8</v>
      </c>
      <c r="AE203" s="40">
        <v>2.0941653000000001E-6</v>
      </c>
      <c r="AF203" s="58">
        <v>2.9838923E-9</v>
      </c>
      <c r="AG203" s="70">
        <v>3.7364848000000002E-9</v>
      </c>
      <c r="AH203" s="74">
        <v>-5.5844409000000002E-8</v>
      </c>
      <c r="AI203" s="70">
        <v>-1.1768541E-7</v>
      </c>
      <c r="AJ203" s="53">
        <f t="shared" si="13"/>
        <v>2.6150742939559999E-5</v>
      </c>
    </row>
    <row r="204" spans="2:36" x14ac:dyDescent="0.35">
      <c r="B204" s="6" t="s">
        <v>50</v>
      </c>
      <c r="C204" s="29" t="s">
        <v>20</v>
      </c>
      <c r="D204" s="66">
        <v>0.33070121000000002</v>
      </c>
      <c r="E204" s="56">
        <v>3.5707845999999998E-3</v>
      </c>
      <c r="F204" s="76">
        <f t="shared" si="10"/>
        <v>3.5707845000000002E-2</v>
      </c>
      <c r="G204" s="58">
        <v>4.2475755000000001E-5</v>
      </c>
      <c r="H204" s="57">
        <v>1.5988629000000001E-5</v>
      </c>
      <c r="I204" s="57">
        <v>4.1735085E-3</v>
      </c>
      <c r="J204" s="56">
        <v>2.8238188000000001E-4</v>
      </c>
      <c r="K204" s="69">
        <v>1.2533506E-2</v>
      </c>
      <c r="L204" s="40">
        <v>8.9269616E-3</v>
      </c>
      <c r="M204" s="61">
        <v>1.0211292E-4</v>
      </c>
      <c r="N204" s="69">
        <v>4.2831420000000002E-2</v>
      </c>
      <c r="O204" s="73">
        <v>-2.3805230999999999E-3</v>
      </c>
      <c r="P204" s="69">
        <v>-0.10548469000000001</v>
      </c>
      <c r="Q204" s="53">
        <f t="shared" si="11"/>
        <v>0.33102298178400008</v>
      </c>
      <c r="R204"/>
      <c r="S204"/>
      <c r="U204" s="6" t="s">
        <v>50</v>
      </c>
      <c r="V204" s="29" t="s">
        <v>20</v>
      </c>
      <c r="W204" s="66">
        <v>0.33070121000000002</v>
      </c>
      <c r="X204" s="56">
        <v>3.5707845999999998E-3</v>
      </c>
      <c r="Y204" s="76">
        <f t="shared" si="12"/>
        <v>3.5707845000000002E-2</v>
      </c>
      <c r="Z204" s="58">
        <v>4.2475755000000001E-5</v>
      </c>
      <c r="AA204" s="57">
        <v>1.5988629000000001E-5</v>
      </c>
      <c r="AB204" s="57">
        <v>4.1735085E-3</v>
      </c>
      <c r="AC204" s="56">
        <v>2.8238188000000001E-4</v>
      </c>
      <c r="AD204" s="69">
        <v>1.2533506E-2</v>
      </c>
      <c r="AE204" s="40">
        <v>8.9269615999999996E-2</v>
      </c>
      <c r="AF204" s="61">
        <v>1.0211292E-4</v>
      </c>
      <c r="AG204" s="69">
        <v>4.2831420000000002E-2</v>
      </c>
      <c r="AH204" s="73">
        <v>-2.3805230999999999E-3</v>
      </c>
      <c r="AI204" s="69">
        <v>-0.10548469000000001</v>
      </c>
      <c r="AJ204" s="53">
        <f t="shared" si="13"/>
        <v>0.41136563618399996</v>
      </c>
    </row>
    <row r="205" spans="2:36" x14ac:dyDescent="0.35">
      <c r="B205" s="6" t="s">
        <v>51</v>
      </c>
      <c r="C205" s="29" t="s">
        <v>20</v>
      </c>
      <c r="D205" s="67">
        <v>3.1750073999999998E-3</v>
      </c>
      <c r="E205" s="57">
        <v>1.8366117E-6</v>
      </c>
      <c r="F205" s="76">
        <f t="shared" si="10"/>
        <v>1.83661164E-5</v>
      </c>
      <c r="G205" s="58">
        <v>1.2527437000000001E-8</v>
      </c>
      <c r="H205" s="57">
        <v>-7.1170449999999996E-9</v>
      </c>
      <c r="I205" s="57">
        <v>3.3920644999999999E-3</v>
      </c>
      <c r="J205" s="57">
        <v>9.7274996999999998E-6</v>
      </c>
      <c r="K205" s="69">
        <v>1.2479871999999999E-3</v>
      </c>
      <c r="L205" s="40">
        <v>4.5915291000000001E-6</v>
      </c>
      <c r="M205" s="58">
        <v>2.3363383999999999E-6</v>
      </c>
      <c r="N205" s="70">
        <v>-6.1206446999999999E-5</v>
      </c>
      <c r="O205" s="74">
        <v>-1.2244078E-6</v>
      </c>
      <c r="P205" s="70">
        <v>-5.7470101E-5</v>
      </c>
      <c r="Q205" s="53">
        <f t="shared" si="11"/>
        <v>7.732021649892E-3</v>
      </c>
      <c r="R205"/>
      <c r="S205"/>
      <c r="U205" s="6" t="s">
        <v>51</v>
      </c>
      <c r="V205" s="29" t="s">
        <v>20</v>
      </c>
      <c r="W205" s="67">
        <v>3.1750073999999998E-3</v>
      </c>
      <c r="X205" s="57">
        <v>1.8366117E-6</v>
      </c>
      <c r="Y205" s="76">
        <f t="shared" si="12"/>
        <v>1.83661164E-5</v>
      </c>
      <c r="Z205" s="58">
        <v>1.2527437000000001E-8</v>
      </c>
      <c r="AA205" s="57">
        <v>-7.1170449999999996E-9</v>
      </c>
      <c r="AB205" s="57">
        <v>3.3920644999999999E-3</v>
      </c>
      <c r="AC205" s="57">
        <v>9.7274996999999998E-6</v>
      </c>
      <c r="AD205" s="69">
        <v>1.2479871999999999E-3</v>
      </c>
      <c r="AE205" s="40">
        <v>4.5915290999999999E-5</v>
      </c>
      <c r="AF205" s="58">
        <v>2.3363383999999999E-6</v>
      </c>
      <c r="AG205" s="70">
        <v>-6.1206446999999999E-5</v>
      </c>
      <c r="AH205" s="74">
        <v>-1.2244078E-6</v>
      </c>
      <c r="AI205" s="70">
        <v>-5.7470101E-5</v>
      </c>
      <c r="AJ205" s="53">
        <f t="shared" si="13"/>
        <v>7.7733454117919999E-3</v>
      </c>
    </row>
    <row r="206" spans="2:36" x14ac:dyDescent="0.35">
      <c r="B206" s="6" t="s">
        <v>52</v>
      </c>
      <c r="C206" s="29" t="s">
        <v>20</v>
      </c>
      <c r="D206" s="67">
        <v>1.0507587E-4</v>
      </c>
      <c r="E206" s="57">
        <v>1.3957447E-6</v>
      </c>
      <c r="F206" s="76">
        <f t="shared" si="10"/>
        <v>1.3957447199999998E-5</v>
      </c>
      <c r="G206" s="58">
        <v>1.0702412E-7</v>
      </c>
      <c r="H206" s="57">
        <v>4.3149468000000002E-8</v>
      </c>
      <c r="I206" s="57">
        <v>2.5051213000000001E-5</v>
      </c>
      <c r="J206" s="57">
        <v>7.3819905999999996E-7</v>
      </c>
      <c r="K206" s="70">
        <v>1.2294826000000001E-5</v>
      </c>
      <c r="L206" s="40">
        <v>3.4893617999999999E-6</v>
      </c>
      <c r="M206" s="58">
        <v>1.900927E-7</v>
      </c>
      <c r="N206" s="69">
        <v>0</v>
      </c>
      <c r="O206" s="74">
        <v>-9.3049647000000003E-7</v>
      </c>
      <c r="P206" s="70">
        <v>-6.1133726000000003E-6</v>
      </c>
      <c r="Q206" s="53">
        <f t="shared" si="11"/>
        <v>1.5529905897799999E-4</v>
      </c>
      <c r="R206"/>
      <c r="S206"/>
      <c r="U206" s="6" t="s">
        <v>52</v>
      </c>
      <c r="V206" s="29" t="s">
        <v>20</v>
      </c>
      <c r="W206" s="67">
        <v>1.0507587E-4</v>
      </c>
      <c r="X206" s="57">
        <v>1.3957447E-6</v>
      </c>
      <c r="Y206" s="76">
        <f t="shared" si="12"/>
        <v>1.3957447199999998E-5</v>
      </c>
      <c r="Z206" s="58">
        <v>1.0702412E-7</v>
      </c>
      <c r="AA206" s="57">
        <v>4.3149468000000002E-8</v>
      </c>
      <c r="AB206" s="57">
        <v>2.5051213000000001E-5</v>
      </c>
      <c r="AC206" s="57">
        <v>7.3819905999999996E-7</v>
      </c>
      <c r="AD206" s="70">
        <v>1.2294826000000001E-5</v>
      </c>
      <c r="AE206" s="40">
        <v>3.4893617999999997E-5</v>
      </c>
      <c r="AF206" s="58">
        <v>1.900927E-7</v>
      </c>
      <c r="AG206" s="69">
        <v>0</v>
      </c>
      <c r="AH206" s="74">
        <v>-9.3049647000000003E-7</v>
      </c>
      <c r="AI206" s="70">
        <v>-6.1133726000000003E-6</v>
      </c>
      <c r="AJ206" s="53">
        <f t="shared" si="13"/>
        <v>1.86703315178E-4</v>
      </c>
    </row>
    <row r="207" spans="2:36" x14ac:dyDescent="0.35">
      <c r="B207" s="6" t="s">
        <v>53</v>
      </c>
      <c r="C207" s="29" t="s">
        <v>30</v>
      </c>
      <c r="D207" s="67">
        <v>3.7568336000000002E-11</v>
      </c>
      <c r="E207" s="57">
        <v>5.9086355000000004E-12</v>
      </c>
      <c r="F207" s="76">
        <f t="shared" si="10"/>
        <v>5.908635599999999E-11</v>
      </c>
      <c r="G207" s="58">
        <v>5.9590326000000006E-14</v>
      </c>
      <c r="H207" s="57">
        <v>5.6305263000000003E-14</v>
      </c>
      <c r="I207" s="57">
        <v>1.5510821999999999E-11</v>
      </c>
      <c r="J207" s="57">
        <v>5.1701516000000002E-14</v>
      </c>
      <c r="K207" s="70">
        <v>2.6528778999999999E-12</v>
      </c>
      <c r="L207" s="40">
        <v>1.4771589000000001E-11</v>
      </c>
      <c r="M207" s="58">
        <v>3.0586165000000001E-14</v>
      </c>
      <c r="N207" s="70">
        <v>3.4249934999999998E-13</v>
      </c>
      <c r="O207" s="74">
        <v>-3.9390902999999997E-12</v>
      </c>
      <c r="P207" s="70">
        <v>-1.0706692E-10</v>
      </c>
      <c r="Q207" s="53">
        <f t="shared" si="11"/>
        <v>2.5033288719999978E-11</v>
      </c>
      <c r="R207"/>
      <c r="S207"/>
      <c r="U207" s="6" t="s">
        <v>53</v>
      </c>
      <c r="V207" s="29" t="s">
        <v>30</v>
      </c>
      <c r="W207" s="67">
        <v>3.7568336000000002E-11</v>
      </c>
      <c r="X207" s="57">
        <v>5.9086355000000004E-12</v>
      </c>
      <c r="Y207" s="76">
        <f t="shared" si="12"/>
        <v>5.908635599999999E-11</v>
      </c>
      <c r="Z207" s="58">
        <v>5.9590326000000006E-14</v>
      </c>
      <c r="AA207" s="57">
        <v>5.6305263000000003E-14</v>
      </c>
      <c r="AB207" s="57">
        <v>1.5510821999999999E-11</v>
      </c>
      <c r="AC207" s="57">
        <v>5.1701516000000002E-14</v>
      </c>
      <c r="AD207" s="70">
        <v>2.6528778999999999E-12</v>
      </c>
      <c r="AE207" s="40">
        <v>1.4771589E-10</v>
      </c>
      <c r="AF207" s="58">
        <v>3.0586165000000001E-14</v>
      </c>
      <c r="AG207" s="70">
        <v>3.4249934999999998E-13</v>
      </c>
      <c r="AH207" s="74">
        <v>-3.9390902999999997E-12</v>
      </c>
      <c r="AI207" s="70">
        <v>-1.0706692E-10</v>
      </c>
      <c r="AJ207" s="53">
        <f t="shared" si="13"/>
        <v>1.5797758972000001E-10</v>
      </c>
    </row>
    <row r="208" spans="2:36" x14ac:dyDescent="0.35">
      <c r="B208" s="6" t="s">
        <v>54</v>
      </c>
      <c r="C208" s="29" t="s">
        <v>30</v>
      </c>
      <c r="D208" s="67">
        <v>3.8434890999999997E-10</v>
      </c>
      <c r="E208" s="57">
        <v>1.0064070000000001E-11</v>
      </c>
      <c r="F208" s="76">
        <f t="shared" si="10"/>
        <v>1.0064069700000001E-10</v>
      </c>
      <c r="G208" s="58">
        <v>4.6577638000000003E-13</v>
      </c>
      <c r="H208" s="57">
        <v>1.7807256000000001E-13</v>
      </c>
      <c r="I208" s="57">
        <v>4.7530759000000002E-11</v>
      </c>
      <c r="J208" s="57">
        <v>3.9727219999999999E-13</v>
      </c>
      <c r="K208" s="70">
        <v>1.1376801E-11</v>
      </c>
      <c r="L208" s="40">
        <v>2.5160174000000001E-11</v>
      </c>
      <c r="M208" s="58">
        <v>5.4671728999999999E-13</v>
      </c>
      <c r="N208" s="70">
        <v>2.1660544E-11</v>
      </c>
      <c r="O208" s="74">
        <v>-6.7093798000000001E-12</v>
      </c>
      <c r="P208" s="70">
        <v>-7.3307233000000002E-11</v>
      </c>
      <c r="Q208" s="53">
        <f t="shared" si="11"/>
        <v>5.2235318062999984E-10</v>
      </c>
      <c r="R208"/>
      <c r="S208"/>
      <c r="U208" s="6" t="s">
        <v>54</v>
      </c>
      <c r="V208" s="29" t="s">
        <v>30</v>
      </c>
      <c r="W208" s="67">
        <v>3.8434890999999997E-10</v>
      </c>
      <c r="X208" s="57">
        <v>1.0064070000000001E-11</v>
      </c>
      <c r="Y208" s="76">
        <f t="shared" si="12"/>
        <v>1.0064069700000001E-10</v>
      </c>
      <c r="Z208" s="58">
        <v>4.6577638000000003E-13</v>
      </c>
      <c r="AA208" s="57">
        <v>1.7807256000000001E-13</v>
      </c>
      <c r="AB208" s="57">
        <v>4.7530759000000002E-11</v>
      </c>
      <c r="AC208" s="57">
        <v>3.9727219999999999E-13</v>
      </c>
      <c r="AD208" s="70">
        <v>1.1376801E-11</v>
      </c>
      <c r="AE208" s="40">
        <v>2.5160173999999999E-10</v>
      </c>
      <c r="AF208" s="58">
        <v>5.4671728999999999E-13</v>
      </c>
      <c r="AG208" s="70">
        <v>2.1660544E-11</v>
      </c>
      <c r="AH208" s="74">
        <v>-6.7093798000000001E-12</v>
      </c>
      <c r="AI208" s="70">
        <v>-7.3307233000000002E-11</v>
      </c>
      <c r="AJ208" s="53">
        <f t="shared" si="13"/>
        <v>7.4879474662999993E-10</v>
      </c>
    </row>
    <row r="209" spans="2:36" x14ac:dyDescent="0.35">
      <c r="B209" s="6" t="s">
        <v>55</v>
      </c>
      <c r="C209" s="29" t="s">
        <v>30</v>
      </c>
      <c r="D209" s="67">
        <v>2.1473063000000002E-9</v>
      </c>
      <c r="E209" s="57">
        <v>3.6370574000000001E-11</v>
      </c>
      <c r="F209" s="76">
        <f t="shared" si="10"/>
        <v>3.6370574999999997E-10</v>
      </c>
      <c r="G209" s="58">
        <v>2.8539717E-12</v>
      </c>
      <c r="H209" s="57">
        <v>1.7073746999999999E-12</v>
      </c>
      <c r="I209" s="57">
        <v>9.3160784000000005E-11</v>
      </c>
      <c r="J209" s="57">
        <v>4.513525E-12</v>
      </c>
      <c r="K209" s="70">
        <v>6.6007511000000004E-11</v>
      </c>
      <c r="L209" s="40">
        <v>9.0926433999999999E-11</v>
      </c>
      <c r="M209" s="58">
        <v>5.4946575999999998E-12</v>
      </c>
      <c r="N209" s="70">
        <v>4.1789022000000003E-11</v>
      </c>
      <c r="O209" s="74">
        <v>-2.4247049E-11</v>
      </c>
      <c r="P209" s="70">
        <v>-1.4275833000000001E-10</v>
      </c>
      <c r="Q209" s="53">
        <f t="shared" si="11"/>
        <v>2.6868305250000009E-9</v>
      </c>
      <c r="R209"/>
      <c r="S209"/>
      <c r="U209" s="6" t="s">
        <v>55</v>
      </c>
      <c r="V209" s="29" t="s">
        <v>30</v>
      </c>
      <c r="W209" s="67">
        <v>2.1473063000000002E-9</v>
      </c>
      <c r="X209" s="57">
        <v>3.6370574000000001E-11</v>
      </c>
      <c r="Y209" s="76">
        <f t="shared" si="12"/>
        <v>3.6370574999999997E-10</v>
      </c>
      <c r="Z209" s="58">
        <v>2.8539717E-12</v>
      </c>
      <c r="AA209" s="57">
        <v>1.7073746999999999E-12</v>
      </c>
      <c r="AB209" s="57">
        <v>9.3160784000000005E-11</v>
      </c>
      <c r="AC209" s="57">
        <v>4.513525E-12</v>
      </c>
      <c r="AD209" s="70">
        <v>6.6007511000000004E-11</v>
      </c>
      <c r="AE209" s="40">
        <v>9.0926434000000002E-10</v>
      </c>
      <c r="AF209" s="58">
        <v>5.4946575999999998E-12</v>
      </c>
      <c r="AG209" s="70">
        <v>4.1789022000000003E-11</v>
      </c>
      <c r="AH209" s="74">
        <v>-2.4247049E-11</v>
      </c>
      <c r="AI209" s="70">
        <v>-1.4275833000000001E-10</v>
      </c>
      <c r="AJ209" s="53">
        <f t="shared" si="13"/>
        <v>3.505168431000001E-9</v>
      </c>
    </row>
    <row r="210" spans="2:36" x14ac:dyDescent="0.35">
      <c r="B210" s="6" t="s">
        <v>56</v>
      </c>
      <c r="C210" s="29" t="s">
        <v>30</v>
      </c>
      <c r="D210" s="67">
        <v>3.3894977000000003E-11</v>
      </c>
      <c r="E210" s="57">
        <v>8.4071645000000005E-13</v>
      </c>
      <c r="F210" s="76">
        <f t="shared" si="10"/>
        <v>8.4071645999999997E-12</v>
      </c>
      <c r="G210" s="58">
        <v>6.8433640000000006E-14</v>
      </c>
      <c r="H210" s="57">
        <v>2.6351675000000001E-14</v>
      </c>
      <c r="I210" s="57">
        <v>1.2321642999999999E-11</v>
      </c>
      <c r="J210" s="57">
        <v>5.1614928000000003E-14</v>
      </c>
      <c r="K210" s="70">
        <v>1.0919120999999999E-12</v>
      </c>
      <c r="L210" s="40">
        <v>2.1017910999999999E-12</v>
      </c>
      <c r="M210" s="58">
        <v>8.0859540000000003E-14</v>
      </c>
      <c r="N210" s="70">
        <v>2.0966305E-12</v>
      </c>
      <c r="O210" s="74">
        <v>-5.6047763000000004E-13</v>
      </c>
      <c r="P210" s="70">
        <v>-2.1348618999999999E-12</v>
      </c>
      <c r="Q210" s="53">
        <f t="shared" si="11"/>
        <v>5.8286755002999984E-11</v>
      </c>
      <c r="R210"/>
      <c r="S210"/>
      <c r="U210" s="6" t="s">
        <v>56</v>
      </c>
      <c r="V210" s="29" t="s">
        <v>30</v>
      </c>
      <c r="W210" s="67">
        <v>3.3894977000000003E-11</v>
      </c>
      <c r="X210" s="57">
        <v>8.4071645000000005E-13</v>
      </c>
      <c r="Y210" s="76">
        <f t="shared" si="12"/>
        <v>8.4071645999999997E-12</v>
      </c>
      <c r="Z210" s="58">
        <v>6.8433640000000006E-14</v>
      </c>
      <c r="AA210" s="57">
        <v>2.6351675000000001E-14</v>
      </c>
      <c r="AB210" s="57">
        <v>1.2321642999999999E-11</v>
      </c>
      <c r="AC210" s="57">
        <v>5.1614928000000003E-14</v>
      </c>
      <c r="AD210" s="70">
        <v>1.0919120999999999E-12</v>
      </c>
      <c r="AE210" s="40">
        <v>2.1017910999999998E-11</v>
      </c>
      <c r="AF210" s="58">
        <v>8.0859540000000003E-14</v>
      </c>
      <c r="AG210" s="70">
        <v>2.0966305E-12</v>
      </c>
      <c r="AH210" s="74">
        <v>-5.6047763000000004E-13</v>
      </c>
      <c r="AI210" s="70">
        <v>-2.1348618999999999E-12</v>
      </c>
      <c r="AJ210" s="53">
        <f t="shared" si="13"/>
        <v>7.7202874902999982E-11</v>
      </c>
    </row>
    <row r="211" spans="2:36" x14ac:dyDescent="0.35">
      <c r="B211" s="6" t="s">
        <v>57</v>
      </c>
      <c r="C211" s="29" t="s">
        <v>30</v>
      </c>
      <c r="D211" s="67">
        <v>0</v>
      </c>
      <c r="E211" s="57">
        <v>7.2896056000000006E-21</v>
      </c>
      <c r="F211" s="76">
        <f t="shared" si="10"/>
        <v>7.2896054999999997E-20</v>
      </c>
      <c r="G211" s="58">
        <v>2.1897312999999998E-22</v>
      </c>
      <c r="H211" s="57">
        <v>8.353627E-23</v>
      </c>
      <c r="I211" s="57">
        <v>4.0240213999999999E-20</v>
      </c>
      <c r="J211" s="57">
        <v>2.3319009999999999E-21</v>
      </c>
      <c r="K211" s="70">
        <v>2.5274826000000001E-20</v>
      </c>
      <c r="L211" s="40">
        <v>1.8224014E-20</v>
      </c>
      <c r="M211" s="58">
        <v>4.5341353999999997E-22</v>
      </c>
      <c r="N211" s="69">
        <v>0</v>
      </c>
      <c r="O211" s="74">
        <v>-4.8597370000000002E-21</v>
      </c>
      <c r="P211" s="70">
        <v>-2.8033741000000001E-20</v>
      </c>
      <c r="Q211" s="53">
        <f t="shared" si="11"/>
        <v>1.3411906053999998E-19</v>
      </c>
      <c r="R211"/>
      <c r="S211"/>
      <c r="U211" s="6" t="s">
        <v>57</v>
      </c>
      <c r="V211" s="29" t="s">
        <v>30</v>
      </c>
      <c r="W211" s="67">
        <v>0</v>
      </c>
      <c r="X211" s="57">
        <v>7.2896056000000006E-21</v>
      </c>
      <c r="Y211" s="76">
        <f t="shared" si="12"/>
        <v>7.2896054999999997E-20</v>
      </c>
      <c r="Z211" s="58">
        <v>2.1897312999999998E-22</v>
      </c>
      <c r="AA211" s="57">
        <v>8.353627E-23</v>
      </c>
      <c r="AB211" s="57">
        <v>4.0240213999999999E-20</v>
      </c>
      <c r="AC211" s="57">
        <v>2.3319009999999999E-21</v>
      </c>
      <c r="AD211" s="70">
        <v>2.5274826000000001E-20</v>
      </c>
      <c r="AE211" s="40">
        <v>1.8224014000000001E-19</v>
      </c>
      <c r="AF211" s="58">
        <v>4.5341353999999997E-22</v>
      </c>
      <c r="AG211" s="69">
        <v>0</v>
      </c>
      <c r="AH211" s="74">
        <v>-4.8597370000000002E-21</v>
      </c>
      <c r="AI211" s="70">
        <v>-2.8033741000000001E-20</v>
      </c>
      <c r="AJ211" s="53">
        <f t="shared" si="13"/>
        <v>2.9813518653999999E-19</v>
      </c>
    </row>
    <row r="212" spans="2:36" x14ac:dyDescent="0.35">
      <c r="B212" s="6" t="s">
        <v>58</v>
      </c>
      <c r="C212" s="29" t="s">
        <v>30</v>
      </c>
      <c r="D212" s="67">
        <v>3.2642821000000003E-11</v>
      </c>
      <c r="E212" s="57">
        <v>5.8736865999999996E-13</v>
      </c>
      <c r="F212" s="76">
        <f t="shared" si="10"/>
        <v>5.8736865000000002E-12</v>
      </c>
      <c r="G212" s="58">
        <v>1.8980658000000001E-13</v>
      </c>
      <c r="H212" s="57">
        <v>7.7058489999999996E-14</v>
      </c>
      <c r="I212" s="57">
        <v>2.2804842E-12</v>
      </c>
      <c r="J212" s="57">
        <v>1.1320856E-13</v>
      </c>
      <c r="K212" s="70">
        <v>1.6911016E-12</v>
      </c>
      <c r="L212" s="40">
        <v>1.4684217000000001E-12</v>
      </c>
      <c r="M212" s="58">
        <v>1.5826009E-13</v>
      </c>
      <c r="N212" s="70">
        <v>1.6209157000000001E-12</v>
      </c>
      <c r="O212" s="74">
        <v>-3.9157911E-13</v>
      </c>
      <c r="P212" s="70">
        <v>-4.0722845999999999E-12</v>
      </c>
      <c r="Q212" s="53">
        <f t="shared" si="11"/>
        <v>4.2239269369999994E-11</v>
      </c>
      <c r="R212"/>
      <c r="S212"/>
      <c r="U212" s="6" t="s">
        <v>58</v>
      </c>
      <c r="V212" s="29" t="s">
        <v>30</v>
      </c>
      <c r="W212" s="67">
        <v>3.2642821000000003E-11</v>
      </c>
      <c r="X212" s="57">
        <v>5.8736865999999996E-13</v>
      </c>
      <c r="Y212" s="76">
        <f t="shared" si="12"/>
        <v>5.8736865000000002E-12</v>
      </c>
      <c r="Z212" s="58">
        <v>1.8980658000000001E-13</v>
      </c>
      <c r="AA212" s="57">
        <v>7.7058489999999996E-14</v>
      </c>
      <c r="AB212" s="57">
        <v>2.2804842E-12</v>
      </c>
      <c r="AC212" s="57">
        <v>1.1320856E-13</v>
      </c>
      <c r="AD212" s="70">
        <v>1.6911016E-12</v>
      </c>
      <c r="AE212" s="40">
        <v>1.4684216999999999E-11</v>
      </c>
      <c r="AF212" s="58">
        <v>1.5826009E-13</v>
      </c>
      <c r="AG212" s="70">
        <v>1.6209157000000001E-12</v>
      </c>
      <c r="AH212" s="74">
        <v>-3.9157911E-13</v>
      </c>
      <c r="AI212" s="70">
        <v>-4.0722845999999999E-12</v>
      </c>
      <c r="AJ212" s="53">
        <f t="shared" si="13"/>
        <v>5.545506467E-11</v>
      </c>
    </row>
    <row r="213" spans="2:36" x14ac:dyDescent="0.35">
      <c r="B213" s="6" t="s">
        <v>59</v>
      </c>
      <c r="C213" s="29" t="s">
        <v>41</v>
      </c>
      <c r="D213" s="66">
        <v>4.1349512999999997E-2</v>
      </c>
      <c r="E213" s="56">
        <v>3.2572878E-3</v>
      </c>
      <c r="F213" s="76">
        <f t="shared" si="10"/>
        <v>3.2572878E-2</v>
      </c>
      <c r="G213" s="58">
        <v>1.4698567999999999E-5</v>
      </c>
      <c r="H213" s="57">
        <v>8.9659083E-6</v>
      </c>
      <c r="I213" s="57">
        <v>6.4493199000000001E-3</v>
      </c>
      <c r="J213" s="57">
        <v>2.9020241999999999E-5</v>
      </c>
      <c r="K213" s="69">
        <v>2.2291953999999999E-3</v>
      </c>
      <c r="L213" s="40">
        <v>8.1432194000000003E-3</v>
      </c>
      <c r="M213" s="58">
        <v>3.4085246999999999E-5</v>
      </c>
      <c r="N213" s="69">
        <v>4.2652682999999998E-4</v>
      </c>
      <c r="O213" s="73">
        <v>-2.1715252000000002E-3</v>
      </c>
      <c r="P213" s="69">
        <v>-1.2736010000000001E-2</v>
      </c>
      <c r="Q213" s="53">
        <f t="shared" si="11"/>
        <v>7.9607175095299992E-2</v>
      </c>
      <c r="R213"/>
      <c r="S213"/>
      <c r="U213" s="6" t="s">
        <v>59</v>
      </c>
      <c r="V213" s="29" t="s">
        <v>41</v>
      </c>
      <c r="W213" s="66">
        <v>4.1349512999999997E-2</v>
      </c>
      <c r="X213" s="56">
        <v>3.2572878E-3</v>
      </c>
      <c r="Y213" s="76">
        <f t="shared" si="12"/>
        <v>3.2572878E-2</v>
      </c>
      <c r="Z213" s="58">
        <v>1.4698567999999999E-5</v>
      </c>
      <c r="AA213" s="57">
        <v>8.9659083E-6</v>
      </c>
      <c r="AB213" s="57">
        <v>6.4493199000000001E-3</v>
      </c>
      <c r="AC213" s="57">
        <v>2.9020241999999999E-5</v>
      </c>
      <c r="AD213" s="69">
        <v>2.2291953999999999E-3</v>
      </c>
      <c r="AE213" s="40">
        <v>8.1432193999999999E-2</v>
      </c>
      <c r="AF213" s="58">
        <v>3.4085246999999999E-5</v>
      </c>
      <c r="AG213" s="69">
        <v>4.2652682999999998E-4</v>
      </c>
      <c r="AH213" s="73">
        <v>-2.1715252000000002E-3</v>
      </c>
      <c r="AI213" s="69">
        <v>-1.2736010000000001E-2</v>
      </c>
      <c r="AJ213" s="53">
        <f t="shared" si="13"/>
        <v>0.15289614969529999</v>
      </c>
    </row>
    <row r="214" spans="2:36" x14ac:dyDescent="0.35">
      <c r="B214" s="6" t="s">
        <v>60</v>
      </c>
      <c r="C214" s="29" t="s">
        <v>41</v>
      </c>
      <c r="D214" s="66">
        <v>0.26738369000000001</v>
      </c>
      <c r="E214" s="56">
        <v>1.1460698E-2</v>
      </c>
      <c r="F214" s="76">
        <f t="shared" si="10"/>
        <v>0.114606981</v>
      </c>
      <c r="G214" s="61">
        <v>1.1231036E-4</v>
      </c>
      <c r="H214" s="57">
        <v>8.2115978000000004E-5</v>
      </c>
      <c r="I214" s="57">
        <v>1.5016847999999999E-2</v>
      </c>
      <c r="J214" s="56">
        <v>2.3066933000000001E-4</v>
      </c>
      <c r="K214" s="69">
        <v>1.3035563E-2</v>
      </c>
      <c r="L214" s="39">
        <v>2.8651744999999999E-2</v>
      </c>
      <c r="M214" s="61">
        <v>1.7680315999999999E-4</v>
      </c>
      <c r="N214" s="69">
        <v>0.13538042</v>
      </c>
      <c r="O214" s="73">
        <v>-7.6404654000000001E-3</v>
      </c>
      <c r="P214" s="69">
        <v>-0.32988815999999999</v>
      </c>
      <c r="Q214" s="53">
        <f t="shared" si="11"/>
        <v>0.2486092184280001</v>
      </c>
      <c r="R214"/>
      <c r="S214"/>
      <c r="U214" s="6" t="s">
        <v>60</v>
      </c>
      <c r="V214" s="29" t="s">
        <v>41</v>
      </c>
      <c r="W214" s="66">
        <v>0.26738369000000001</v>
      </c>
      <c r="X214" s="56">
        <v>1.1460698E-2</v>
      </c>
      <c r="Y214" s="76">
        <f t="shared" si="12"/>
        <v>0.114606981</v>
      </c>
      <c r="Z214" s="61">
        <v>1.1231036E-4</v>
      </c>
      <c r="AA214" s="57">
        <v>8.2115978000000004E-5</v>
      </c>
      <c r="AB214" s="57">
        <v>1.5016847999999999E-2</v>
      </c>
      <c r="AC214" s="56">
        <v>2.3066933000000001E-4</v>
      </c>
      <c r="AD214" s="69">
        <v>1.3035563E-2</v>
      </c>
      <c r="AE214" s="39">
        <v>0.28651745000000001</v>
      </c>
      <c r="AF214" s="61">
        <v>1.7680315999999999E-4</v>
      </c>
      <c r="AG214" s="69">
        <v>0.13538042</v>
      </c>
      <c r="AH214" s="73">
        <v>-7.6404654000000001E-3</v>
      </c>
      <c r="AI214" s="69">
        <v>-0.32988815999999999</v>
      </c>
      <c r="AJ214" s="53">
        <f t="shared" si="13"/>
        <v>0.50647492342800005</v>
      </c>
    </row>
    <row r="215" spans="2:36" x14ac:dyDescent="0.35">
      <c r="B215" s="7" t="s">
        <v>61</v>
      </c>
      <c r="C215" s="12" t="s">
        <v>41</v>
      </c>
      <c r="D215" s="68">
        <v>4.3009535000000003</v>
      </c>
      <c r="E215" s="63">
        <v>2.9614290000000001E-2</v>
      </c>
      <c r="F215" s="76">
        <f t="shared" si="10"/>
        <v>0.29614289999999999</v>
      </c>
      <c r="G215" s="64">
        <v>1.3274517999999999E-3</v>
      </c>
      <c r="H215" s="64">
        <v>9.6241179999999999E-4</v>
      </c>
      <c r="I215" s="62">
        <v>2.0792568999999999</v>
      </c>
      <c r="J215" s="62">
        <v>4.0080423000000004E-3</v>
      </c>
      <c r="K215" s="71">
        <v>0.19903522000000001</v>
      </c>
      <c r="L215" s="41">
        <v>7.4035724999999997E-2</v>
      </c>
      <c r="M215" s="64">
        <v>1.7718511000000001E-3</v>
      </c>
      <c r="N215" s="71">
        <v>3.2308874000000001E-2</v>
      </c>
      <c r="O215" s="89">
        <v>-1.9742860000000001E-2</v>
      </c>
      <c r="P215" s="71">
        <v>-0.14531098000000001</v>
      </c>
      <c r="Q215" s="50">
        <f t="shared" si="11"/>
        <v>6.8543633259999988</v>
      </c>
      <c r="R215"/>
      <c r="S215"/>
      <c r="U215" s="7" t="s">
        <v>61</v>
      </c>
      <c r="V215" s="12" t="s">
        <v>41</v>
      </c>
      <c r="W215" s="68">
        <v>4.3009535000000003</v>
      </c>
      <c r="X215" s="63">
        <v>2.9614290000000001E-2</v>
      </c>
      <c r="Y215" s="76">
        <f t="shared" si="12"/>
        <v>0.29614289999999999</v>
      </c>
      <c r="Z215" s="64">
        <v>1.3274517999999999E-3</v>
      </c>
      <c r="AA215" s="64">
        <v>9.6241179999999999E-4</v>
      </c>
      <c r="AB215" s="62">
        <v>2.0792568999999999</v>
      </c>
      <c r="AC215" s="62">
        <v>4.0080423000000004E-3</v>
      </c>
      <c r="AD215" s="71">
        <v>0.19903522000000001</v>
      </c>
      <c r="AE215" s="41">
        <v>0.74035724999999997</v>
      </c>
      <c r="AF215" s="64">
        <v>1.7718511000000001E-3</v>
      </c>
      <c r="AG215" s="71">
        <v>3.2308874000000001E-2</v>
      </c>
      <c r="AH215" s="89">
        <v>-1.9742860000000001E-2</v>
      </c>
      <c r="AI215" s="71">
        <v>-0.14531098000000001</v>
      </c>
      <c r="AJ215" s="50">
        <f t="shared" si="13"/>
        <v>7.5206848509999986</v>
      </c>
    </row>
    <row r="219" spans="2:36" x14ac:dyDescent="0.35">
      <c r="B219" t="s">
        <v>2</v>
      </c>
      <c r="C219" t="s">
        <v>62</v>
      </c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U219" t="s">
        <v>2</v>
      </c>
      <c r="V219" t="s">
        <v>62</v>
      </c>
    </row>
    <row r="220" spans="2:36" x14ac:dyDescent="0.35">
      <c r="B220" t="s">
        <v>3</v>
      </c>
      <c r="C220" t="s">
        <v>4</v>
      </c>
      <c r="D220"/>
      <c r="E220"/>
      <c r="F220"/>
      <c r="G220"/>
      <c r="H220"/>
      <c r="J220" s="17" t="s">
        <v>92</v>
      </c>
      <c r="K220"/>
      <c r="L220"/>
      <c r="M220"/>
      <c r="N220"/>
      <c r="O220"/>
      <c r="P220"/>
      <c r="Q220"/>
      <c r="R220"/>
      <c r="S220"/>
      <c r="U220" t="s">
        <v>3</v>
      </c>
      <c r="V220" t="s">
        <v>4</v>
      </c>
      <c r="AB220" s="10"/>
      <c r="AC220" s="17" t="s">
        <v>92</v>
      </c>
    </row>
    <row r="221" spans="2:36" x14ac:dyDescent="0.35">
      <c r="B221" t="s">
        <v>63</v>
      </c>
      <c r="C221" t="s">
        <v>93</v>
      </c>
      <c r="D221"/>
      <c r="E221"/>
      <c r="F221"/>
      <c r="G221"/>
      <c r="H221"/>
      <c r="I221" s="16" t="s">
        <v>76</v>
      </c>
      <c r="J221" s="18" t="s">
        <v>0</v>
      </c>
      <c r="K221"/>
      <c r="L221"/>
      <c r="M221"/>
      <c r="N221"/>
      <c r="O221"/>
      <c r="P221"/>
      <c r="Q221"/>
      <c r="R221"/>
      <c r="S221"/>
      <c r="U221" t="s">
        <v>63</v>
      </c>
      <c r="V221" t="s">
        <v>93</v>
      </c>
      <c r="AB221" s="16" t="s">
        <v>76</v>
      </c>
      <c r="AC221" s="18" t="s">
        <v>0</v>
      </c>
    </row>
    <row r="222" spans="2:36" x14ac:dyDescent="0.35">
      <c r="B222" t="s">
        <v>5</v>
      </c>
      <c r="C222" t="s">
        <v>6</v>
      </c>
      <c r="D222"/>
      <c r="E222"/>
      <c r="F222"/>
      <c r="G222"/>
      <c r="H222"/>
      <c r="I222" s="16" t="s">
        <v>89</v>
      </c>
      <c r="J222" s="21">
        <v>60</v>
      </c>
      <c r="K222"/>
      <c r="L222"/>
      <c r="M222"/>
      <c r="N222"/>
      <c r="O222"/>
      <c r="P222"/>
      <c r="Q222"/>
      <c r="R222"/>
      <c r="S222"/>
      <c r="U222" t="s">
        <v>5</v>
      </c>
      <c r="V222" t="s">
        <v>6</v>
      </c>
      <c r="AB222" s="16" t="s">
        <v>89</v>
      </c>
      <c r="AC222" s="21">
        <v>60</v>
      </c>
    </row>
    <row r="223" spans="2:36" x14ac:dyDescent="0.35">
      <c r="B223" t="s">
        <v>7</v>
      </c>
      <c r="C223" t="s">
        <v>8</v>
      </c>
      <c r="D223"/>
      <c r="E223"/>
      <c r="F223"/>
      <c r="G223"/>
      <c r="H223"/>
      <c r="I223" s="16"/>
      <c r="J223" s="23" t="s">
        <v>74</v>
      </c>
      <c r="K223"/>
      <c r="L223"/>
      <c r="M223"/>
      <c r="N223"/>
      <c r="O223"/>
      <c r="P223"/>
      <c r="Q223"/>
      <c r="R223"/>
      <c r="S223"/>
      <c r="U223" t="s">
        <v>7</v>
      </c>
      <c r="V223" t="s">
        <v>8</v>
      </c>
      <c r="AB223" s="16"/>
      <c r="AC223" s="23" t="s">
        <v>74</v>
      </c>
    </row>
    <row r="224" spans="2:36" x14ac:dyDescent="0.35">
      <c r="B224" t="s">
        <v>9</v>
      </c>
      <c r="C224" t="s">
        <v>10</v>
      </c>
      <c r="D224"/>
      <c r="E224"/>
      <c r="F224"/>
      <c r="G224"/>
      <c r="H224"/>
      <c r="I224" s="16" t="s">
        <v>1</v>
      </c>
      <c r="J224" s="54">
        <v>400</v>
      </c>
      <c r="K224"/>
      <c r="L224"/>
      <c r="M224"/>
      <c r="N224"/>
      <c r="O224"/>
      <c r="P224"/>
      <c r="Q224"/>
      <c r="R224"/>
      <c r="S224"/>
      <c r="U224" t="s">
        <v>9</v>
      </c>
      <c r="V224" t="s">
        <v>10</v>
      </c>
      <c r="AB224" s="16" t="s">
        <v>1</v>
      </c>
      <c r="AC224" s="54">
        <f>J224</f>
        <v>400</v>
      </c>
    </row>
    <row r="225" spans="2:36" x14ac:dyDescent="0.35">
      <c r="B225" t="s">
        <v>11</v>
      </c>
      <c r="C225" t="s">
        <v>12</v>
      </c>
      <c r="D225"/>
      <c r="E225"/>
      <c r="F225"/>
      <c r="G225"/>
      <c r="H225"/>
      <c r="I225" s="16"/>
      <c r="J225" s="23" t="s">
        <v>74</v>
      </c>
      <c r="K225"/>
      <c r="L225"/>
      <c r="M225"/>
      <c r="N225"/>
      <c r="O225"/>
      <c r="P225"/>
      <c r="Q225"/>
      <c r="R225"/>
      <c r="S225"/>
      <c r="U225" t="s">
        <v>11</v>
      </c>
      <c r="V225" t="s">
        <v>12</v>
      </c>
      <c r="AB225" s="16"/>
      <c r="AC225" s="23" t="s">
        <v>74</v>
      </c>
    </row>
    <row r="226" spans="2:36" x14ac:dyDescent="0.35">
      <c r="B226" t="s">
        <v>13</v>
      </c>
      <c r="C226" t="s">
        <v>12</v>
      </c>
      <c r="D226"/>
      <c r="E226"/>
      <c r="F226"/>
      <c r="G226"/>
      <c r="H226"/>
      <c r="I226" s="16" t="s">
        <v>91</v>
      </c>
      <c r="J226" s="36">
        <v>50</v>
      </c>
      <c r="K226"/>
      <c r="L226"/>
      <c r="M226"/>
      <c r="N226"/>
      <c r="O226"/>
      <c r="P226"/>
      <c r="Q226"/>
      <c r="R226"/>
      <c r="S226"/>
      <c r="U226" t="s">
        <v>13</v>
      </c>
      <c r="V226" t="s">
        <v>12</v>
      </c>
      <c r="AB226" s="16" t="s">
        <v>91</v>
      </c>
      <c r="AC226" s="36">
        <v>500</v>
      </c>
    </row>
    <row r="227" spans="2:36" x14ac:dyDescent="0.35">
      <c r="B227" t="s">
        <v>14</v>
      </c>
      <c r="C227" t="s">
        <v>15</v>
      </c>
      <c r="D227"/>
      <c r="E227"/>
      <c r="F227"/>
      <c r="G227"/>
      <c r="H227"/>
      <c r="J227" s="24" t="s">
        <v>74</v>
      </c>
      <c r="K227"/>
      <c r="L227"/>
      <c r="M227"/>
      <c r="N227"/>
      <c r="O227"/>
      <c r="P227"/>
      <c r="Q227"/>
      <c r="R227"/>
      <c r="S227"/>
      <c r="U227" t="s">
        <v>14</v>
      </c>
      <c r="V227" t="s">
        <v>15</v>
      </c>
      <c r="AB227" s="10"/>
      <c r="AC227" s="24" t="s">
        <v>74</v>
      </c>
    </row>
    <row r="228" spans="2:36" ht="21" customHeight="1" x14ac:dyDescent="0.35">
      <c r="B228" t="s">
        <v>16</v>
      </c>
      <c r="C228" t="s">
        <v>17</v>
      </c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U228" t="s">
        <v>16</v>
      </c>
      <c r="V228" t="s">
        <v>17</v>
      </c>
    </row>
    <row r="229" spans="2:36" ht="21" x14ac:dyDescent="0.35">
      <c r="B229" s="176" t="s">
        <v>94</v>
      </c>
      <c r="C229" s="179"/>
      <c r="D229" s="65" t="s">
        <v>86</v>
      </c>
      <c r="E229" s="181" t="s">
        <v>72</v>
      </c>
      <c r="F229" s="181"/>
      <c r="G229" s="182" t="s">
        <v>88</v>
      </c>
      <c r="H229" s="181"/>
      <c r="I229" s="181"/>
      <c r="J229" s="181"/>
      <c r="K229" s="183"/>
      <c r="L229" s="75" t="s">
        <v>85</v>
      </c>
      <c r="M229" s="180" t="s">
        <v>84</v>
      </c>
      <c r="N229" s="180"/>
      <c r="O229" s="184" t="s">
        <v>98</v>
      </c>
      <c r="P229" s="185"/>
      <c r="Q229" s="72" t="s">
        <v>71</v>
      </c>
      <c r="R229"/>
      <c r="S229"/>
      <c r="U229" s="176" t="s">
        <v>94</v>
      </c>
      <c r="V229" s="179"/>
      <c r="W229" s="65" t="s">
        <v>86</v>
      </c>
      <c r="X229" s="181" t="s">
        <v>72</v>
      </c>
      <c r="Y229" s="181"/>
      <c r="Z229" s="182" t="s">
        <v>88</v>
      </c>
      <c r="AA229" s="181"/>
      <c r="AB229" s="181"/>
      <c r="AC229" s="181"/>
      <c r="AD229" s="183"/>
      <c r="AE229" s="75" t="s">
        <v>85</v>
      </c>
      <c r="AF229" s="180" t="s">
        <v>84</v>
      </c>
      <c r="AG229" s="180"/>
      <c r="AH229" s="184" t="s">
        <v>98</v>
      </c>
      <c r="AI229" s="185"/>
      <c r="AJ229" s="72" t="s">
        <v>71</v>
      </c>
    </row>
    <row r="230" spans="2:36" ht="87" x14ac:dyDescent="0.35">
      <c r="B230" s="78" t="s">
        <v>15</v>
      </c>
      <c r="C230" s="79" t="s">
        <v>18</v>
      </c>
      <c r="D230" s="80" t="s">
        <v>65</v>
      </c>
      <c r="E230" s="81" t="s">
        <v>80</v>
      </c>
      <c r="F230" s="82" t="s">
        <v>95</v>
      </c>
      <c r="G230" s="83" t="s">
        <v>67</v>
      </c>
      <c r="H230" s="81" t="s">
        <v>68</v>
      </c>
      <c r="I230" s="81" t="s">
        <v>69</v>
      </c>
      <c r="J230" s="81" t="s">
        <v>66</v>
      </c>
      <c r="K230" s="84" t="s">
        <v>70</v>
      </c>
      <c r="L230" s="85" t="s">
        <v>81</v>
      </c>
      <c r="M230" s="83" t="s">
        <v>82</v>
      </c>
      <c r="N230" s="84" t="s">
        <v>83</v>
      </c>
      <c r="O230" s="86" t="s">
        <v>96</v>
      </c>
      <c r="P230" s="84" t="s">
        <v>97</v>
      </c>
      <c r="Q230" s="88" t="s">
        <v>64</v>
      </c>
      <c r="R230"/>
      <c r="S230"/>
      <c r="U230" s="78" t="s">
        <v>15</v>
      </c>
      <c r="V230" s="79" t="s">
        <v>18</v>
      </c>
      <c r="W230" s="80" t="s">
        <v>65</v>
      </c>
      <c r="X230" s="81" t="s">
        <v>80</v>
      </c>
      <c r="Y230" s="82" t="s">
        <v>95</v>
      </c>
      <c r="Z230" s="83" t="s">
        <v>67</v>
      </c>
      <c r="AA230" s="81" t="s">
        <v>68</v>
      </c>
      <c r="AB230" s="81" t="s">
        <v>69</v>
      </c>
      <c r="AC230" s="81" t="s">
        <v>66</v>
      </c>
      <c r="AD230" s="84" t="s">
        <v>70</v>
      </c>
      <c r="AE230" s="85" t="s">
        <v>81</v>
      </c>
      <c r="AF230" s="83" t="s">
        <v>82</v>
      </c>
      <c r="AG230" s="84" t="s">
        <v>83</v>
      </c>
      <c r="AH230" s="86" t="s">
        <v>96</v>
      </c>
      <c r="AI230" s="84" t="s">
        <v>97</v>
      </c>
      <c r="AJ230" s="88" t="s">
        <v>64</v>
      </c>
    </row>
    <row r="231" spans="2:36" x14ac:dyDescent="0.35">
      <c r="B231" s="6" t="s">
        <v>19</v>
      </c>
      <c r="C231" s="29" t="s">
        <v>20</v>
      </c>
      <c r="D231" s="66">
        <v>0.33398129999999998</v>
      </c>
      <c r="E231" s="56">
        <v>3.5740170000000001E-3</v>
      </c>
      <c r="F231" s="76">
        <f>F102*4</f>
        <v>4.7653559999999998E-2</v>
      </c>
      <c r="G231" s="58">
        <v>4.2595305999999998E-5</v>
      </c>
      <c r="H231" s="57">
        <v>1.6024661999999999E-5</v>
      </c>
      <c r="I231" s="57">
        <v>7.5906241999999999E-3</v>
      </c>
      <c r="J231" s="56">
        <v>2.9284758000000001E-4</v>
      </c>
      <c r="K231" s="69">
        <v>1.3793788E-2</v>
      </c>
      <c r="L231" s="40">
        <v>8.9350425000000004E-3</v>
      </c>
      <c r="M231" s="61">
        <v>1.0463935E-4</v>
      </c>
      <c r="N231" s="69">
        <v>4.2770213000000001E-2</v>
      </c>
      <c r="O231" s="73">
        <v>-2.3826780000000001E-3</v>
      </c>
      <c r="P231" s="69">
        <v>-0.10554827</v>
      </c>
      <c r="Q231" s="53">
        <f>SUM(D231:P231)</f>
        <v>0.35082370359799986</v>
      </c>
      <c r="R231"/>
      <c r="S231"/>
      <c r="U231" s="6" t="s">
        <v>19</v>
      </c>
      <c r="V231" s="29" t="s">
        <v>20</v>
      </c>
      <c r="W231" s="66">
        <v>0.33398129999999998</v>
      </c>
      <c r="X231" s="56">
        <v>3.5740170000000001E-3</v>
      </c>
      <c r="Y231" s="76">
        <f>Y102*4</f>
        <v>4.7653559999999998E-2</v>
      </c>
      <c r="Z231" s="58">
        <v>4.2595305999999998E-5</v>
      </c>
      <c r="AA231" s="57">
        <v>1.6024661999999999E-5</v>
      </c>
      <c r="AB231" s="57">
        <v>7.5906241999999999E-3</v>
      </c>
      <c r="AC231" s="56">
        <v>2.9284758000000001E-4</v>
      </c>
      <c r="AD231" s="69">
        <v>1.3793788E-2</v>
      </c>
      <c r="AE231" s="40">
        <v>8.9350425000000011E-2</v>
      </c>
      <c r="AF231" s="61">
        <v>1.0463935E-4</v>
      </c>
      <c r="AG231" s="69">
        <v>4.2770213000000001E-2</v>
      </c>
      <c r="AH231" s="73">
        <v>-2.3826780000000001E-3</v>
      </c>
      <c r="AI231" s="69">
        <v>-0.10554827</v>
      </c>
      <c r="AJ231" s="53">
        <f>SUM(W231:AI231)</f>
        <v>0.43123908609799988</v>
      </c>
    </row>
    <row r="232" spans="2:36" x14ac:dyDescent="0.35">
      <c r="B232" s="6" t="s">
        <v>21</v>
      </c>
      <c r="C232" s="29" t="s">
        <v>22</v>
      </c>
      <c r="D232" s="67">
        <v>1.1359739E-8</v>
      </c>
      <c r="E232" s="57">
        <v>8.2061525999999998E-10</v>
      </c>
      <c r="F232" s="76">
        <f t="shared" ref="F232:F258" si="14">F103*4</f>
        <v>1.0941536799999999E-8</v>
      </c>
      <c r="G232" s="58">
        <v>2.4092251999999999E-12</v>
      </c>
      <c r="H232" s="57">
        <v>1.0375887999999999E-12</v>
      </c>
      <c r="I232" s="57">
        <v>4.0050886999999998E-10</v>
      </c>
      <c r="J232" s="57">
        <v>2.6624003999999999E-11</v>
      </c>
      <c r="K232" s="70">
        <v>1.9101880999999998E-9</v>
      </c>
      <c r="L232" s="40">
        <v>2.0515380999999999E-9</v>
      </c>
      <c r="M232" s="58">
        <v>9.3786713999999997E-12</v>
      </c>
      <c r="N232" s="70">
        <v>3.7559526E-10</v>
      </c>
      <c r="O232" s="74">
        <v>-5.4707684000000002E-10</v>
      </c>
      <c r="P232" s="70">
        <v>-2.9720799999999999E-9</v>
      </c>
      <c r="Q232" s="53">
        <f t="shared" ref="Q232:Q258" si="15">SUM(D232:P232)</f>
        <v>2.4380014039400001E-8</v>
      </c>
      <c r="R232"/>
      <c r="S232"/>
      <c r="U232" s="6" t="s">
        <v>21</v>
      </c>
      <c r="V232" s="29" t="s">
        <v>22</v>
      </c>
      <c r="W232" s="67">
        <v>1.1359739E-8</v>
      </c>
      <c r="X232" s="57">
        <v>8.2061525999999998E-10</v>
      </c>
      <c r="Y232" s="76">
        <f t="shared" ref="Y232:Y258" si="16">Y103*4</f>
        <v>1.0941536799999999E-8</v>
      </c>
      <c r="Z232" s="58">
        <v>2.4092251999999999E-12</v>
      </c>
      <c r="AA232" s="57">
        <v>1.0375887999999999E-12</v>
      </c>
      <c r="AB232" s="57">
        <v>4.0050886999999998E-10</v>
      </c>
      <c r="AC232" s="57">
        <v>2.6624003999999999E-11</v>
      </c>
      <c r="AD232" s="70">
        <v>1.9101880999999998E-9</v>
      </c>
      <c r="AE232" s="40">
        <v>2.0515381000000001E-8</v>
      </c>
      <c r="AF232" s="58">
        <v>9.3786713999999997E-12</v>
      </c>
      <c r="AG232" s="70">
        <v>3.7559526E-10</v>
      </c>
      <c r="AH232" s="74">
        <v>-5.4707684000000002E-10</v>
      </c>
      <c r="AI232" s="70">
        <v>-2.9720799999999999E-9</v>
      </c>
      <c r="AJ232" s="53">
        <f t="shared" ref="AJ232:AJ258" si="17">SUM(W232:AI232)</f>
        <v>4.2843856939400008E-8</v>
      </c>
    </row>
    <row r="233" spans="2:36" x14ac:dyDescent="0.35">
      <c r="B233" s="6" t="s">
        <v>23</v>
      </c>
      <c r="C233" s="29" t="s">
        <v>24</v>
      </c>
      <c r="D233" s="66">
        <v>6.9822052000000001E-3</v>
      </c>
      <c r="E233" s="56">
        <v>2.8462422999999998E-4</v>
      </c>
      <c r="F233" s="76">
        <f t="shared" si="14"/>
        <v>3.7949897599999999E-3</v>
      </c>
      <c r="G233" s="58">
        <v>2.4309652000000001E-6</v>
      </c>
      <c r="H233" s="57">
        <v>1.0992607E-6</v>
      </c>
      <c r="I233" s="57">
        <v>4.6045554999999999E-4</v>
      </c>
      <c r="J233" s="56">
        <v>1.5015402E-4</v>
      </c>
      <c r="K233" s="69">
        <v>1.5694012000000001E-3</v>
      </c>
      <c r="L233" s="40">
        <v>7.1156058000000004E-4</v>
      </c>
      <c r="M233" s="58">
        <v>3.5013703999999997E-5</v>
      </c>
      <c r="N233" s="69">
        <v>1.6987910000000001E-3</v>
      </c>
      <c r="O233" s="73">
        <v>-1.8974949000000001E-4</v>
      </c>
      <c r="P233" s="69">
        <v>-1.1417649000000001E-3</v>
      </c>
      <c r="Q233" s="53">
        <f t="shared" si="15"/>
        <v>1.43592110799E-2</v>
      </c>
      <c r="R233"/>
      <c r="S233"/>
      <c r="U233" s="6" t="s">
        <v>23</v>
      </c>
      <c r="V233" s="29" t="s">
        <v>24</v>
      </c>
      <c r="W233" s="66">
        <v>6.9822052000000001E-3</v>
      </c>
      <c r="X233" s="56">
        <v>2.8462422999999998E-4</v>
      </c>
      <c r="Y233" s="76">
        <f t="shared" si="16"/>
        <v>3.7949897599999999E-3</v>
      </c>
      <c r="Z233" s="58">
        <v>2.4309652000000001E-6</v>
      </c>
      <c r="AA233" s="57">
        <v>1.0992607E-6</v>
      </c>
      <c r="AB233" s="57">
        <v>4.6045554999999999E-4</v>
      </c>
      <c r="AC233" s="56">
        <v>1.5015402E-4</v>
      </c>
      <c r="AD233" s="69">
        <v>1.5694012000000001E-3</v>
      </c>
      <c r="AE233" s="40">
        <v>7.1156058000000008E-3</v>
      </c>
      <c r="AF233" s="58">
        <v>3.5013703999999997E-5</v>
      </c>
      <c r="AG233" s="69">
        <v>1.6987910000000001E-3</v>
      </c>
      <c r="AH233" s="73">
        <v>-1.8974949000000001E-4</v>
      </c>
      <c r="AI233" s="69">
        <v>-1.1417649000000001E-3</v>
      </c>
      <c r="AJ233" s="53">
        <f t="shared" si="17"/>
        <v>2.0763256299900005E-2</v>
      </c>
    </row>
    <row r="234" spans="2:36" x14ac:dyDescent="0.35">
      <c r="B234" s="6" t="s">
        <v>25</v>
      </c>
      <c r="C234" s="29" t="s">
        <v>26</v>
      </c>
      <c r="D234" s="67">
        <v>7.9700715000000002E-4</v>
      </c>
      <c r="E234" s="57">
        <v>2.2766777000000001E-5</v>
      </c>
      <c r="F234" s="76">
        <f t="shared" si="14"/>
        <v>3.0355703200000002E-4</v>
      </c>
      <c r="G234" s="58">
        <v>1.6031480000000001E-7</v>
      </c>
      <c r="H234" s="57">
        <v>7.2081111000000001E-8</v>
      </c>
      <c r="I234" s="57">
        <v>2.8640989999999998E-5</v>
      </c>
      <c r="J234" s="57">
        <v>6.8028195999999996E-7</v>
      </c>
      <c r="K234" s="70">
        <v>2.9267931E-5</v>
      </c>
      <c r="L234" s="40">
        <v>5.6916943000000001E-5</v>
      </c>
      <c r="M234" s="58">
        <v>3.2391481000000002E-7</v>
      </c>
      <c r="N234" s="70">
        <v>5.9273868000000001E-5</v>
      </c>
      <c r="O234" s="74">
        <v>-1.5177852E-5</v>
      </c>
      <c r="P234" s="69">
        <v>-1.1219355E-4</v>
      </c>
      <c r="Q234" s="53">
        <f t="shared" si="15"/>
        <v>1.1712958816810003E-3</v>
      </c>
      <c r="R234"/>
      <c r="S234"/>
      <c r="U234" s="6" t="s">
        <v>25</v>
      </c>
      <c r="V234" s="29" t="s">
        <v>26</v>
      </c>
      <c r="W234" s="67">
        <v>7.9700715000000002E-4</v>
      </c>
      <c r="X234" s="57">
        <v>2.2766777000000001E-5</v>
      </c>
      <c r="Y234" s="76">
        <f t="shared" si="16"/>
        <v>3.0355703200000002E-4</v>
      </c>
      <c r="Z234" s="58">
        <v>1.6031480000000001E-7</v>
      </c>
      <c r="AA234" s="57">
        <v>7.2081111000000001E-8</v>
      </c>
      <c r="AB234" s="57">
        <v>2.8640989999999998E-5</v>
      </c>
      <c r="AC234" s="57">
        <v>6.8028195999999996E-7</v>
      </c>
      <c r="AD234" s="70">
        <v>2.9267931E-5</v>
      </c>
      <c r="AE234" s="40">
        <v>5.6916943000000003E-4</v>
      </c>
      <c r="AF234" s="58">
        <v>3.2391481000000002E-7</v>
      </c>
      <c r="AG234" s="70">
        <v>5.9273868000000001E-5</v>
      </c>
      <c r="AH234" s="74">
        <v>-1.5177852E-5</v>
      </c>
      <c r="AI234" s="69">
        <v>-1.1219355E-4</v>
      </c>
      <c r="AJ234" s="53">
        <f t="shared" si="17"/>
        <v>1.6835483686810002E-3</v>
      </c>
    </row>
    <row r="235" spans="2:36" x14ac:dyDescent="0.35">
      <c r="B235" s="6" t="s">
        <v>27</v>
      </c>
      <c r="C235" s="29" t="s">
        <v>28</v>
      </c>
      <c r="D235" s="67">
        <v>6.9127839000000002E-9</v>
      </c>
      <c r="E235" s="57">
        <v>3.2324118E-10</v>
      </c>
      <c r="F235" s="76">
        <f t="shared" si="14"/>
        <v>4.3098823999999999E-9</v>
      </c>
      <c r="G235" s="58">
        <v>3.3985428000000002E-12</v>
      </c>
      <c r="H235" s="57">
        <v>1.4235873999999999E-12</v>
      </c>
      <c r="I235" s="57">
        <v>1.8548694E-9</v>
      </c>
      <c r="J235" s="57">
        <v>5.5821188000000002E-12</v>
      </c>
      <c r="K235" s="70">
        <v>2.4488918999999998E-10</v>
      </c>
      <c r="L235" s="40">
        <v>8.0810295999999998E-10</v>
      </c>
      <c r="M235" s="58">
        <v>5.3561577E-12</v>
      </c>
      <c r="N235" s="70">
        <v>8.6156633000000004E-10</v>
      </c>
      <c r="O235" s="74">
        <v>-2.1549412E-10</v>
      </c>
      <c r="P235" s="70">
        <v>-1.5872363000000001E-9</v>
      </c>
      <c r="Q235" s="53">
        <f t="shared" si="15"/>
        <v>1.3528365346700003E-8</v>
      </c>
      <c r="R235"/>
      <c r="S235"/>
      <c r="U235" s="6" t="s">
        <v>27</v>
      </c>
      <c r="V235" s="29" t="s">
        <v>28</v>
      </c>
      <c r="W235" s="67">
        <v>6.9127839000000002E-9</v>
      </c>
      <c r="X235" s="57">
        <v>3.2324118E-10</v>
      </c>
      <c r="Y235" s="76">
        <f t="shared" si="16"/>
        <v>4.3098823999999999E-9</v>
      </c>
      <c r="Z235" s="58">
        <v>3.3985428000000002E-12</v>
      </c>
      <c r="AA235" s="57">
        <v>1.4235873999999999E-12</v>
      </c>
      <c r="AB235" s="57">
        <v>1.8548694E-9</v>
      </c>
      <c r="AC235" s="57">
        <v>5.5821188000000002E-12</v>
      </c>
      <c r="AD235" s="70">
        <v>2.4488918999999998E-10</v>
      </c>
      <c r="AE235" s="40">
        <v>8.0810295999999992E-9</v>
      </c>
      <c r="AF235" s="58">
        <v>5.3561577E-12</v>
      </c>
      <c r="AG235" s="70">
        <v>8.6156633000000004E-10</v>
      </c>
      <c r="AH235" s="74">
        <v>-2.1549412E-10</v>
      </c>
      <c r="AI235" s="70">
        <v>-1.5872363000000001E-9</v>
      </c>
      <c r="AJ235" s="53">
        <f t="shared" si="17"/>
        <v>2.08012919867E-8</v>
      </c>
    </row>
    <row r="236" spans="2:36" x14ac:dyDescent="0.35">
      <c r="B236" s="6" t="s">
        <v>29</v>
      </c>
      <c r="C236" s="29" t="s">
        <v>30</v>
      </c>
      <c r="D236" s="67">
        <v>2.5576923E-9</v>
      </c>
      <c r="E236" s="57">
        <v>5.2233551999999999E-11</v>
      </c>
      <c r="F236" s="76">
        <f t="shared" si="14"/>
        <v>6.9644736000000004E-10</v>
      </c>
      <c r="G236" s="58">
        <v>3.3751856000000002E-12</v>
      </c>
      <c r="H236" s="57">
        <v>1.9401517000000001E-12</v>
      </c>
      <c r="I236" s="57">
        <v>1.5571665E-10</v>
      </c>
      <c r="J236" s="57">
        <v>4.9418547999999999E-12</v>
      </c>
      <c r="K236" s="70">
        <v>7.8645494000000004E-11</v>
      </c>
      <c r="L236" s="40">
        <v>1.3058387999999999E-10</v>
      </c>
      <c r="M236" s="58">
        <v>6.0633376999999998E-12</v>
      </c>
      <c r="N236" s="70">
        <v>6.3792065000000003E-11</v>
      </c>
      <c r="O236" s="74">
        <v>-3.4822367999999999E-11</v>
      </c>
      <c r="P236" s="70">
        <v>-2.1951213E-10</v>
      </c>
      <c r="Q236" s="53">
        <f t="shared" si="15"/>
        <v>3.4970973328000003E-9</v>
      </c>
      <c r="R236"/>
      <c r="S236"/>
      <c r="U236" s="6" t="s">
        <v>29</v>
      </c>
      <c r="V236" s="29" t="s">
        <v>30</v>
      </c>
      <c r="W236" s="67">
        <v>2.5576923E-9</v>
      </c>
      <c r="X236" s="57">
        <v>5.2233551999999999E-11</v>
      </c>
      <c r="Y236" s="76">
        <f t="shared" si="16"/>
        <v>6.9644736000000004E-10</v>
      </c>
      <c r="Z236" s="58">
        <v>3.3751856000000002E-12</v>
      </c>
      <c r="AA236" s="57">
        <v>1.9401517000000001E-12</v>
      </c>
      <c r="AB236" s="57">
        <v>1.5571665E-10</v>
      </c>
      <c r="AC236" s="57">
        <v>4.9418547999999999E-12</v>
      </c>
      <c r="AD236" s="70">
        <v>7.8645494000000004E-11</v>
      </c>
      <c r="AE236" s="40">
        <v>1.3058387999999999E-9</v>
      </c>
      <c r="AF236" s="58">
        <v>6.0633376999999998E-12</v>
      </c>
      <c r="AG236" s="70">
        <v>6.3792065000000003E-11</v>
      </c>
      <c r="AH236" s="74">
        <v>-3.4822367999999999E-11</v>
      </c>
      <c r="AI236" s="70">
        <v>-2.1951213E-10</v>
      </c>
      <c r="AJ236" s="53">
        <f t="shared" si="17"/>
        <v>4.6723522528000008E-9</v>
      </c>
    </row>
    <row r="237" spans="2:36" x14ac:dyDescent="0.35">
      <c r="B237" s="6" t="s">
        <v>31</v>
      </c>
      <c r="C237" s="29" t="s">
        <v>30</v>
      </c>
      <c r="D237" s="67">
        <v>6.6537799E-11</v>
      </c>
      <c r="E237" s="57">
        <v>1.4280851E-12</v>
      </c>
      <c r="F237" s="76">
        <f t="shared" si="14"/>
        <v>1.9041134799999999E-11</v>
      </c>
      <c r="G237" s="58">
        <v>2.5824022E-13</v>
      </c>
      <c r="H237" s="57">
        <v>1.0341015999999999E-13</v>
      </c>
      <c r="I237" s="57">
        <v>1.4602127E-11</v>
      </c>
      <c r="J237" s="57">
        <v>1.6482348999999999E-13</v>
      </c>
      <c r="K237" s="70">
        <v>2.7830137E-12</v>
      </c>
      <c r="L237" s="40">
        <v>3.5702128E-12</v>
      </c>
      <c r="M237" s="58">
        <v>2.3911963000000002E-13</v>
      </c>
      <c r="N237" s="70">
        <v>3.7175461999999999E-12</v>
      </c>
      <c r="O237" s="74">
        <v>-9.5205675000000003E-13</v>
      </c>
      <c r="P237" s="70">
        <v>-6.2071465000000003E-12</v>
      </c>
      <c r="Q237" s="53">
        <f t="shared" si="15"/>
        <v>1.0528630885000001E-10</v>
      </c>
      <c r="R237"/>
      <c r="S237"/>
      <c r="U237" s="6" t="s">
        <v>31</v>
      </c>
      <c r="V237" s="29" t="s">
        <v>30</v>
      </c>
      <c r="W237" s="67">
        <v>6.6537799E-11</v>
      </c>
      <c r="X237" s="57">
        <v>1.4280851E-12</v>
      </c>
      <c r="Y237" s="76">
        <f t="shared" si="16"/>
        <v>1.9041134799999999E-11</v>
      </c>
      <c r="Z237" s="58">
        <v>2.5824022E-13</v>
      </c>
      <c r="AA237" s="57">
        <v>1.0341015999999999E-13</v>
      </c>
      <c r="AB237" s="57">
        <v>1.4602127E-11</v>
      </c>
      <c r="AC237" s="57">
        <v>1.6482348999999999E-13</v>
      </c>
      <c r="AD237" s="70">
        <v>2.7830137E-12</v>
      </c>
      <c r="AE237" s="40">
        <v>3.5702127999999997E-11</v>
      </c>
      <c r="AF237" s="58">
        <v>2.3911963000000002E-13</v>
      </c>
      <c r="AG237" s="70">
        <v>3.7175461999999999E-12</v>
      </c>
      <c r="AH237" s="74">
        <v>-9.5205675000000003E-13</v>
      </c>
      <c r="AI237" s="70">
        <v>-6.2071465000000003E-12</v>
      </c>
      <c r="AJ237" s="53">
        <f t="shared" si="17"/>
        <v>1.3741822405000003E-10</v>
      </c>
    </row>
    <row r="238" spans="2:36" x14ac:dyDescent="0.35">
      <c r="B238" s="6" t="s">
        <v>32</v>
      </c>
      <c r="C238" s="29" t="s">
        <v>33</v>
      </c>
      <c r="D238" s="67">
        <v>9.9382337000000005E-4</v>
      </c>
      <c r="E238" s="57">
        <v>2.0254449000000001E-5</v>
      </c>
      <c r="F238" s="76">
        <f t="shared" si="14"/>
        <v>2.7005932400000002E-4</v>
      </c>
      <c r="G238" s="58">
        <v>1.8797558E-7</v>
      </c>
      <c r="H238" s="57">
        <v>1.2613346999999999E-7</v>
      </c>
      <c r="I238" s="57">
        <v>2.9117538000000001E-5</v>
      </c>
      <c r="J238" s="57">
        <v>1.5554692000000001E-6</v>
      </c>
      <c r="K238" s="70">
        <v>6.3975179999999996E-5</v>
      </c>
      <c r="L238" s="40">
        <v>5.0636122999999997E-5</v>
      </c>
      <c r="M238" s="58">
        <v>5.7707574000000003E-7</v>
      </c>
      <c r="N238" s="69">
        <v>1.0722223E-4</v>
      </c>
      <c r="O238" s="74">
        <v>-1.3502966E-5</v>
      </c>
      <c r="P238" s="69">
        <v>-8.7599421999999994E-5</v>
      </c>
      <c r="Q238" s="53">
        <f t="shared" si="15"/>
        <v>1.4364324799900001E-3</v>
      </c>
      <c r="R238"/>
      <c r="S238"/>
      <c r="U238" s="6" t="s">
        <v>32</v>
      </c>
      <c r="V238" s="29" t="s">
        <v>33</v>
      </c>
      <c r="W238" s="67">
        <v>9.9382337000000005E-4</v>
      </c>
      <c r="X238" s="57">
        <v>2.0254449000000001E-5</v>
      </c>
      <c r="Y238" s="76">
        <f t="shared" si="16"/>
        <v>2.7005932400000002E-4</v>
      </c>
      <c r="Z238" s="58">
        <v>1.8797558E-7</v>
      </c>
      <c r="AA238" s="57">
        <v>1.2613346999999999E-7</v>
      </c>
      <c r="AB238" s="57">
        <v>2.9117538000000001E-5</v>
      </c>
      <c r="AC238" s="57">
        <v>1.5554692000000001E-6</v>
      </c>
      <c r="AD238" s="70">
        <v>6.3975179999999996E-5</v>
      </c>
      <c r="AE238" s="40">
        <v>5.0636122999999993E-4</v>
      </c>
      <c r="AF238" s="58">
        <v>5.7707574000000003E-7</v>
      </c>
      <c r="AG238" s="69">
        <v>1.0722223E-4</v>
      </c>
      <c r="AH238" s="74">
        <v>-1.3502966E-5</v>
      </c>
      <c r="AI238" s="69">
        <v>-8.7599421999999994E-5</v>
      </c>
      <c r="AJ238" s="53">
        <f t="shared" si="17"/>
        <v>1.8921575869900002E-3</v>
      </c>
    </row>
    <row r="239" spans="2:36" x14ac:dyDescent="0.35">
      <c r="B239" s="6" t="s">
        <v>34</v>
      </c>
      <c r="C239" s="29" t="s">
        <v>35</v>
      </c>
      <c r="D239" s="67">
        <v>4.2067563000000002E-5</v>
      </c>
      <c r="E239" s="57">
        <v>2.6805973000000001E-7</v>
      </c>
      <c r="F239" s="76">
        <f t="shared" si="14"/>
        <v>3.5741297600000002E-6</v>
      </c>
      <c r="G239" s="58">
        <v>2.3208294E-8</v>
      </c>
      <c r="H239" s="57">
        <v>1.4476225000000001E-8</v>
      </c>
      <c r="I239" s="57">
        <v>1.7734672000000001E-6</v>
      </c>
      <c r="J239" s="57">
        <v>2.7425595999999998E-7</v>
      </c>
      <c r="K239" s="70">
        <v>3.5699806000000001E-6</v>
      </c>
      <c r="L239" s="40">
        <v>6.7014932999999995E-7</v>
      </c>
      <c r="M239" s="58">
        <v>7.3136099000000002E-8</v>
      </c>
      <c r="N239" s="70">
        <v>2.0209537000000001E-9</v>
      </c>
      <c r="O239" s="74">
        <v>-1.7870648999999999E-7</v>
      </c>
      <c r="P239" s="70">
        <v>-1.7503192999999999E-6</v>
      </c>
      <c r="Q239" s="53">
        <f t="shared" si="15"/>
        <v>5.0381421361699998E-5</v>
      </c>
      <c r="R239"/>
      <c r="S239"/>
      <c r="U239" s="6" t="s">
        <v>34</v>
      </c>
      <c r="V239" s="29" t="s">
        <v>35</v>
      </c>
      <c r="W239" s="67">
        <v>4.2067563000000002E-5</v>
      </c>
      <c r="X239" s="57">
        <v>2.6805973000000001E-7</v>
      </c>
      <c r="Y239" s="76">
        <f t="shared" si="16"/>
        <v>3.5741297600000002E-6</v>
      </c>
      <c r="Z239" s="58">
        <v>2.3208294E-8</v>
      </c>
      <c r="AA239" s="57">
        <v>1.4476225000000001E-8</v>
      </c>
      <c r="AB239" s="57">
        <v>1.7734672000000001E-6</v>
      </c>
      <c r="AC239" s="57">
        <v>2.7425595999999998E-7</v>
      </c>
      <c r="AD239" s="70">
        <v>3.5699806000000001E-6</v>
      </c>
      <c r="AE239" s="40">
        <v>6.7014932999999991E-6</v>
      </c>
      <c r="AF239" s="58">
        <v>7.3136099000000002E-8</v>
      </c>
      <c r="AG239" s="70">
        <v>2.0209537000000001E-9</v>
      </c>
      <c r="AH239" s="74">
        <v>-1.7870648999999999E-7</v>
      </c>
      <c r="AI239" s="70">
        <v>-1.7503192999999999E-6</v>
      </c>
      <c r="AJ239" s="53">
        <f t="shared" si="17"/>
        <v>5.64127653317E-5</v>
      </c>
    </row>
    <row r="240" spans="2:36" x14ac:dyDescent="0.35">
      <c r="B240" s="6" t="s">
        <v>36</v>
      </c>
      <c r="C240" s="29" t="s">
        <v>37</v>
      </c>
      <c r="D240" s="67">
        <v>2.8387327999999999E-4</v>
      </c>
      <c r="E240" s="57">
        <v>7.3076242999999998E-6</v>
      </c>
      <c r="F240" s="76">
        <f t="shared" si="14"/>
        <v>9.7434991999999996E-5</v>
      </c>
      <c r="G240" s="58">
        <v>4.2541116999999998E-8</v>
      </c>
      <c r="H240" s="57">
        <v>1.9611651999999999E-8</v>
      </c>
      <c r="I240" s="57">
        <v>1.2993715999999999E-5</v>
      </c>
      <c r="J240" s="57">
        <v>2.7545282000000001E-7</v>
      </c>
      <c r="K240" s="70">
        <v>1.0023938E-5</v>
      </c>
      <c r="L240" s="40">
        <v>1.8269061000000001E-5</v>
      </c>
      <c r="M240" s="58">
        <v>1.1204094999999999E-7</v>
      </c>
      <c r="N240" s="70">
        <v>1.9031412000000002E-5</v>
      </c>
      <c r="O240" s="74">
        <v>-4.8717494999999999E-6</v>
      </c>
      <c r="P240" s="69">
        <v>-1.9253299E-3</v>
      </c>
      <c r="Q240" s="53">
        <f t="shared" si="15"/>
        <v>-1.480817979661E-3</v>
      </c>
      <c r="R240"/>
      <c r="S240"/>
      <c r="U240" s="6" t="s">
        <v>36</v>
      </c>
      <c r="V240" s="29" t="s">
        <v>37</v>
      </c>
      <c r="W240" s="67">
        <v>2.8387327999999999E-4</v>
      </c>
      <c r="X240" s="57">
        <v>7.3076242999999998E-6</v>
      </c>
      <c r="Y240" s="76">
        <f t="shared" si="16"/>
        <v>9.7434991999999996E-5</v>
      </c>
      <c r="Z240" s="58">
        <v>4.2541116999999998E-8</v>
      </c>
      <c r="AA240" s="57">
        <v>1.9611651999999999E-8</v>
      </c>
      <c r="AB240" s="57">
        <v>1.2993715999999999E-5</v>
      </c>
      <c r="AC240" s="57">
        <v>2.7545282000000001E-7</v>
      </c>
      <c r="AD240" s="70">
        <v>1.0023938E-5</v>
      </c>
      <c r="AE240" s="40">
        <v>1.8269061E-4</v>
      </c>
      <c r="AF240" s="58">
        <v>1.1204094999999999E-7</v>
      </c>
      <c r="AG240" s="70">
        <v>1.9031412000000002E-5</v>
      </c>
      <c r="AH240" s="74">
        <v>-4.8717494999999999E-6</v>
      </c>
      <c r="AI240" s="69">
        <v>-1.9253299E-3</v>
      </c>
      <c r="AJ240" s="53">
        <f t="shared" si="17"/>
        <v>-1.316396430661E-3</v>
      </c>
    </row>
    <row r="241" spans="2:36" x14ac:dyDescent="0.35">
      <c r="B241" s="6" t="s">
        <v>38</v>
      </c>
      <c r="C241" s="29" t="s">
        <v>39</v>
      </c>
      <c r="D241" s="67">
        <v>3.2106400999999999E-3</v>
      </c>
      <c r="E241" s="57">
        <v>7.9874699E-5</v>
      </c>
      <c r="F241" s="76">
        <f t="shared" si="14"/>
        <v>1.0649959999999999E-3</v>
      </c>
      <c r="G241" s="58">
        <v>4.1634333999999997E-7</v>
      </c>
      <c r="H241" s="57">
        <v>2.0500822000000001E-7</v>
      </c>
      <c r="I241" s="57">
        <v>8.4097439999999995E-5</v>
      </c>
      <c r="J241" s="57">
        <v>2.4494687999999999E-6</v>
      </c>
      <c r="K241" s="69">
        <v>1.1033056999999999E-4</v>
      </c>
      <c r="L241" s="40">
        <v>1.9968675000000001E-4</v>
      </c>
      <c r="M241" s="58">
        <v>1.0502762E-6</v>
      </c>
      <c r="N241" s="69">
        <v>2.0919101E-4</v>
      </c>
      <c r="O241" s="74">
        <v>-5.3249798999999997E-5</v>
      </c>
      <c r="P241" s="69">
        <v>-3.1506006000000001E-4</v>
      </c>
      <c r="Q241" s="53">
        <f t="shared" si="15"/>
        <v>4.5946278065599998E-3</v>
      </c>
      <c r="R241"/>
      <c r="S241"/>
      <c r="U241" s="6" t="s">
        <v>38</v>
      </c>
      <c r="V241" s="29" t="s">
        <v>39</v>
      </c>
      <c r="W241" s="67">
        <v>3.2106400999999999E-3</v>
      </c>
      <c r="X241" s="57">
        <v>7.9874699E-5</v>
      </c>
      <c r="Y241" s="76">
        <f t="shared" si="16"/>
        <v>1.0649959999999999E-3</v>
      </c>
      <c r="Z241" s="58">
        <v>4.1634333999999997E-7</v>
      </c>
      <c r="AA241" s="57">
        <v>2.0500822000000001E-7</v>
      </c>
      <c r="AB241" s="57">
        <v>8.4097439999999995E-5</v>
      </c>
      <c r="AC241" s="57">
        <v>2.4494687999999999E-6</v>
      </c>
      <c r="AD241" s="69">
        <v>1.1033056999999999E-4</v>
      </c>
      <c r="AE241" s="40">
        <v>1.9968675E-3</v>
      </c>
      <c r="AF241" s="58">
        <v>1.0502762E-6</v>
      </c>
      <c r="AG241" s="69">
        <v>2.0919101E-4</v>
      </c>
      <c r="AH241" s="74">
        <v>-5.3249798999999997E-5</v>
      </c>
      <c r="AI241" s="69">
        <v>-3.1506006000000001E-4</v>
      </c>
      <c r="AJ241" s="53">
        <f t="shared" si="17"/>
        <v>6.39180855656E-3</v>
      </c>
    </row>
    <row r="242" spans="2:36" x14ac:dyDescent="0.35">
      <c r="B242" s="6" t="s">
        <v>40</v>
      </c>
      <c r="C242" s="29" t="s">
        <v>41</v>
      </c>
      <c r="D242" s="66">
        <v>4.6096867000000001</v>
      </c>
      <c r="E242" s="56">
        <v>4.4332275999999997E-2</v>
      </c>
      <c r="F242" s="76">
        <f t="shared" si="14"/>
        <v>0.59109699999999998</v>
      </c>
      <c r="G242" s="61">
        <v>1.4544607000000001E-3</v>
      </c>
      <c r="H242" s="56">
        <v>1.0534937E-3</v>
      </c>
      <c r="I242" s="56">
        <v>2.1007231000000002</v>
      </c>
      <c r="J242" s="56">
        <v>4.2677317999999997E-3</v>
      </c>
      <c r="K242" s="69">
        <v>0.21429998</v>
      </c>
      <c r="L242" s="39">
        <v>0.11083069</v>
      </c>
      <c r="M242" s="61">
        <v>1.9827395E-3</v>
      </c>
      <c r="N242" s="69">
        <v>0.16811582</v>
      </c>
      <c r="O242" s="73">
        <v>-2.9554851E-2</v>
      </c>
      <c r="P242" s="69">
        <v>-0.48793514999999998</v>
      </c>
      <c r="Q242" s="53">
        <f t="shared" si="15"/>
        <v>7.3303539906999982</v>
      </c>
      <c r="R242"/>
      <c r="S242"/>
      <c r="U242" s="6" t="s">
        <v>40</v>
      </c>
      <c r="V242" s="29" t="s">
        <v>41</v>
      </c>
      <c r="W242" s="66">
        <v>4.6096867000000001</v>
      </c>
      <c r="X242" s="56">
        <v>4.4332275999999997E-2</v>
      </c>
      <c r="Y242" s="76">
        <f t="shared" si="16"/>
        <v>0.59109699999999998</v>
      </c>
      <c r="Z242" s="61">
        <v>1.4544607000000001E-3</v>
      </c>
      <c r="AA242" s="56">
        <v>1.0534937E-3</v>
      </c>
      <c r="AB242" s="56">
        <v>2.1007231000000002</v>
      </c>
      <c r="AC242" s="56">
        <v>4.2677317999999997E-3</v>
      </c>
      <c r="AD242" s="69">
        <v>0.21429998</v>
      </c>
      <c r="AE242" s="39">
        <v>1.1083068999999999</v>
      </c>
      <c r="AF242" s="61">
        <v>1.9827395E-3</v>
      </c>
      <c r="AG242" s="69">
        <v>0.16811582</v>
      </c>
      <c r="AH242" s="73">
        <v>-2.9554851E-2</v>
      </c>
      <c r="AI242" s="69">
        <v>-0.48793514999999998</v>
      </c>
      <c r="AJ242" s="53">
        <f t="shared" si="17"/>
        <v>8.3278302006999994</v>
      </c>
    </row>
    <row r="243" spans="2:36" x14ac:dyDescent="0.35">
      <c r="B243" s="6" t="s">
        <v>42</v>
      </c>
      <c r="C243" s="29" t="s">
        <v>43</v>
      </c>
      <c r="D243" s="66">
        <v>1.0299571000000001</v>
      </c>
      <c r="E243" s="56">
        <v>6.2854249000000001E-2</v>
      </c>
      <c r="F243" s="76">
        <f t="shared" si="14"/>
        <v>0.83805664000000002</v>
      </c>
      <c r="G243" s="61">
        <v>1.1211425000000001E-3</v>
      </c>
      <c r="H243" s="56">
        <v>6.7606936999999999E-4</v>
      </c>
      <c r="I243" s="56">
        <v>1.1549254</v>
      </c>
      <c r="J243" s="56">
        <v>4.7622990999999998E-3</v>
      </c>
      <c r="K243" s="69">
        <v>0.34034374000000001</v>
      </c>
      <c r="L243" s="39">
        <v>0.15713562</v>
      </c>
      <c r="M243" s="61">
        <v>1.6408675E-3</v>
      </c>
      <c r="N243" s="69">
        <v>3.2730951999999998E-3</v>
      </c>
      <c r="O243" s="73">
        <v>-4.1902832000000001E-2</v>
      </c>
      <c r="P243" s="69">
        <v>-0.57860120000000004</v>
      </c>
      <c r="Q243" s="53">
        <f t="shared" si="15"/>
        <v>2.9742421906699996</v>
      </c>
      <c r="R243"/>
      <c r="S243"/>
      <c r="U243" s="6" t="s">
        <v>42</v>
      </c>
      <c r="V243" s="29" t="s">
        <v>43</v>
      </c>
      <c r="W243" s="66">
        <v>1.0299571000000001</v>
      </c>
      <c r="X243" s="56">
        <v>6.2854249000000001E-2</v>
      </c>
      <c r="Y243" s="76">
        <f t="shared" si="16"/>
        <v>0.83805664000000002</v>
      </c>
      <c r="Z243" s="61">
        <v>1.1211425000000001E-3</v>
      </c>
      <c r="AA243" s="56">
        <v>6.7606936999999999E-4</v>
      </c>
      <c r="AB243" s="56">
        <v>1.1549254</v>
      </c>
      <c r="AC243" s="56">
        <v>4.7622990999999998E-3</v>
      </c>
      <c r="AD243" s="69">
        <v>0.34034374000000001</v>
      </c>
      <c r="AE243" s="39">
        <v>1.5713562000000001</v>
      </c>
      <c r="AF243" s="61">
        <v>1.6408675E-3</v>
      </c>
      <c r="AG243" s="69">
        <v>3.2730951999999998E-3</v>
      </c>
      <c r="AH243" s="73">
        <v>-4.1902832000000001E-2</v>
      </c>
      <c r="AI243" s="69">
        <v>-0.57860120000000004</v>
      </c>
      <c r="AJ243" s="53">
        <f t="shared" si="17"/>
        <v>4.3884627706699995</v>
      </c>
    </row>
    <row r="244" spans="2:36" x14ac:dyDescent="0.35">
      <c r="B244" s="6" t="s">
        <v>44</v>
      </c>
      <c r="C244" s="29" t="s">
        <v>45</v>
      </c>
      <c r="D244" s="66">
        <v>1.5588912999999999E-2</v>
      </c>
      <c r="E244" s="56">
        <v>1.8097554999999999E-4</v>
      </c>
      <c r="F244" s="76">
        <f t="shared" si="14"/>
        <v>2.4130072800000002E-3</v>
      </c>
      <c r="G244" s="58">
        <v>1.8686441E-5</v>
      </c>
      <c r="H244" s="57">
        <v>7.0633276999999999E-6</v>
      </c>
      <c r="I244" s="57">
        <v>5.1292676000000001E-3</v>
      </c>
      <c r="J244" s="56">
        <v>8.3422916999999997E-5</v>
      </c>
      <c r="K244" s="69">
        <v>1.0019879000000001E-2</v>
      </c>
      <c r="L244" s="39">
        <v>4.5243886999999999E-4</v>
      </c>
      <c r="M244" s="61">
        <v>1.2500135000000001E-2</v>
      </c>
      <c r="N244" s="69">
        <v>2.8605065999999998E-2</v>
      </c>
      <c r="O244" s="73">
        <v>-1.2065036E-4</v>
      </c>
      <c r="P244" s="69">
        <v>-9.7947985999999997E-3</v>
      </c>
      <c r="Q244" s="53">
        <f t="shared" si="15"/>
        <v>6.5083406025699994E-2</v>
      </c>
      <c r="R244"/>
      <c r="S244"/>
      <c r="U244" s="6" t="s">
        <v>44</v>
      </c>
      <c r="V244" s="29" t="s">
        <v>45</v>
      </c>
      <c r="W244" s="66">
        <v>1.5588912999999999E-2</v>
      </c>
      <c r="X244" s="56">
        <v>1.8097554999999999E-4</v>
      </c>
      <c r="Y244" s="76">
        <f t="shared" si="16"/>
        <v>2.4130072800000002E-3</v>
      </c>
      <c r="Z244" s="58">
        <v>1.8686441E-5</v>
      </c>
      <c r="AA244" s="57">
        <v>7.0633276999999999E-6</v>
      </c>
      <c r="AB244" s="57">
        <v>5.1292676000000001E-3</v>
      </c>
      <c r="AC244" s="56">
        <v>8.3422916999999997E-5</v>
      </c>
      <c r="AD244" s="69">
        <v>1.0019879000000001E-2</v>
      </c>
      <c r="AE244" s="39">
        <v>4.5243886999999997E-3</v>
      </c>
      <c r="AF244" s="61">
        <v>1.2500135000000001E-2</v>
      </c>
      <c r="AG244" s="69">
        <v>2.8605065999999998E-2</v>
      </c>
      <c r="AH244" s="73">
        <v>-1.2065036E-4</v>
      </c>
      <c r="AI244" s="69">
        <v>-9.7947985999999997E-3</v>
      </c>
      <c r="AJ244" s="53">
        <f t="shared" si="17"/>
        <v>6.9155355855699999E-2</v>
      </c>
    </row>
    <row r="245" spans="2:36" x14ac:dyDescent="0.35">
      <c r="B245" s="6" t="s">
        <v>46</v>
      </c>
      <c r="C245" s="29" t="s">
        <v>47</v>
      </c>
      <c r="D245" s="66">
        <v>1.5510136999999999</v>
      </c>
      <c r="E245" s="56">
        <v>5.4485384999999997E-2</v>
      </c>
      <c r="F245" s="76">
        <f t="shared" si="14"/>
        <v>0.7264718</v>
      </c>
      <c r="G245" s="61">
        <v>4.0884265999999999E-4</v>
      </c>
      <c r="H245" s="56">
        <v>1.5949620999999999E-4</v>
      </c>
      <c r="I245" s="56">
        <v>6.4471548000000004E-2</v>
      </c>
      <c r="J245" s="56">
        <v>5.7766153000000002E-3</v>
      </c>
      <c r="K245" s="69">
        <v>0.18715780000000001</v>
      </c>
      <c r="L245" s="39">
        <v>0.13621346000000001</v>
      </c>
      <c r="M245" s="61">
        <v>1.6795204E-3</v>
      </c>
      <c r="N245" s="69">
        <v>0.59533901</v>
      </c>
      <c r="O245" s="73">
        <v>-3.6323590000000003E-2</v>
      </c>
      <c r="P245" s="69">
        <v>-0.23030048</v>
      </c>
      <c r="Q245" s="53">
        <f t="shared" si="15"/>
        <v>3.056553107570001</v>
      </c>
      <c r="R245"/>
      <c r="S245"/>
      <c r="U245" s="6" t="s">
        <v>46</v>
      </c>
      <c r="V245" s="29" t="s">
        <v>47</v>
      </c>
      <c r="W245" s="66">
        <v>1.5510136999999999</v>
      </c>
      <c r="X245" s="56">
        <v>5.4485384999999997E-2</v>
      </c>
      <c r="Y245" s="76">
        <f t="shared" si="16"/>
        <v>0.7264718</v>
      </c>
      <c r="Z245" s="61">
        <v>4.0884265999999999E-4</v>
      </c>
      <c r="AA245" s="56">
        <v>1.5949620999999999E-4</v>
      </c>
      <c r="AB245" s="56">
        <v>6.4471548000000004E-2</v>
      </c>
      <c r="AC245" s="56">
        <v>5.7766153000000002E-3</v>
      </c>
      <c r="AD245" s="69">
        <v>0.18715780000000001</v>
      </c>
      <c r="AE245" s="39">
        <v>1.3621346000000001</v>
      </c>
      <c r="AF245" s="61">
        <v>1.6795204E-3</v>
      </c>
      <c r="AG245" s="69">
        <v>0.59533901</v>
      </c>
      <c r="AH245" s="73">
        <v>-3.6323590000000003E-2</v>
      </c>
      <c r="AI245" s="69">
        <v>-0.23030048</v>
      </c>
      <c r="AJ245" s="53">
        <f t="shared" si="17"/>
        <v>4.2824742475700006</v>
      </c>
    </row>
    <row r="246" spans="2:36" x14ac:dyDescent="0.35">
      <c r="B246" s="6" t="s">
        <v>48</v>
      </c>
      <c r="C246" s="29" t="s">
        <v>49</v>
      </c>
      <c r="D246" s="67">
        <v>2.3185630999999999E-5</v>
      </c>
      <c r="E246" s="57">
        <v>8.3766614000000001E-8</v>
      </c>
      <c r="F246" s="76">
        <f t="shared" si="14"/>
        <v>1.1168882E-6</v>
      </c>
      <c r="G246" s="58">
        <v>1.5435049E-9</v>
      </c>
      <c r="H246" s="57">
        <v>8.1392815999999997E-10</v>
      </c>
      <c r="I246" s="57">
        <v>7.3195989000000002E-8</v>
      </c>
      <c r="J246" s="57">
        <v>1.2833534E-9</v>
      </c>
      <c r="K246" s="70">
        <v>3.9486542000000001E-8</v>
      </c>
      <c r="L246" s="40">
        <v>2.0941652999999999E-7</v>
      </c>
      <c r="M246" s="58">
        <v>2.9838923E-9</v>
      </c>
      <c r="N246" s="70">
        <v>3.7364848000000002E-9</v>
      </c>
      <c r="O246" s="74">
        <v>-5.5844409000000002E-8</v>
      </c>
      <c r="P246" s="70">
        <v>-1.1768541E-7</v>
      </c>
      <c r="Q246" s="53">
        <f t="shared" si="15"/>
        <v>2.4545216219559997E-5</v>
      </c>
      <c r="R246"/>
      <c r="S246"/>
      <c r="U246" s="6" t="s">
        <v>48</v>
      </c>
      <c r="V246" s="29" t="s">
        <v>49</v>
      </c>
      <c r="W246" s="67">
        <v>2.3185630999999999E-5</v>
      </c>
      <c r="X246" s="57">
        <v>8.3766614000000001E-8</v>
      </c>
      <c r="Y246" s="76">
        <f t="shared" si="16"/>
        <v>1.1168882E-6</v>
      </c>
      <c r="Z246" s="58">
        <v>1.5435049E-9</v>
      </c>
      <c r="AA246" s="57">
        <v>8.1392815999999997E-10</v>
      </c>
      <c r="AB246" s="57">
        <v>7.3195989000000002E-8</v>
      </c>
      <c r="AC246" s="57">
        <v>1.2833534E-9</v>
      </c>
      <c r="AD246" s="70">
        <v>3.9486542000000001E-8</v>
      </c>
      <c r="AE246" s="40">
        <v>2.0941653000000001E-6</v>
      </c>
      <c r="AF246" s="58">
        <v>2.9838923E-9</v>
      </c>
      <c r="AG246" s="70">
        <v>3.7364848000000002E-9</v>
      </c>
      <c r="AH246" s="74">
        <v>-5.5844409000000002E-8</v>
      </c>
      <c r="AI246" s="70">
        <v>-1.1768541E-7</v>
      </c>
      <c r="AJ246" s="53">
        <f t="shared" si="17"/>
        <v>2.6429964989559997E-5</v>
      </c>
    </row>
    <row r="247" spans="2:36" x14ac:dyDescent="0.35">
      <c r="B247" s="6" t="s">
        <v>50</v>
      </c>
      <c r="C247" s="29" t="s">
        <v>20</v>
      </c>
      <c r="D247" s="66">
        <v>0.33070121000000002</v>
      </c>
      <c r="E247" s="56">
        <v>3.5707845999999998E-3</v>
      </c>
      <c r="F247" s="76">
        <f t="shared" si="14"/>
        <v>4.761046E-2</v>
      </c>
      <c r="G247" s="58">
        <v>4.2475755000000001E-5</v>
      </c>
      <c r="H247" s="57">
        <v>1.5988629000000001E-5</v>
      </c>
      <c r="I247" s="57">
        <v>4.1735085E-3</v>
      </c>
      <c r="J247" s="56">
        <v>2.8238188000000001E-4</v>
      </c>
      <c r="K247" s="69">
        <v>1.2533506E-2</v>
      </c>
      <c r="L247" s="40">
        <v>8.9269616E-3</v>
      </c>
      <c r="M247" s="61">
        <v>1.0211292E-4</v>
      </c>
      <c r="N247" s="69">
        <v>4.2831420000000002E-2</v>
      </c>
      <c r="O247" s="73">
        <v>-2.3805230999999999E-3</v>
      </c>
      <c r="P247" s="69">
        <v>-0.10548469000000001</v>
      </c>
      <c r="Q247" s="53">
        <f t="shared" si="15"/>
        <v>0.34292559678400009</v>
      </c>
      <c r="R247"/>
      <c r="S247"/>
      <c r="U247" s="6" t="s">
        <v>50</v>
      </c>
      <c r="V247" s="29" t="s">
        <v>20</v>
      </c>
      <c r="W247" s="66">
        <v>0.33070121000000002</v>
      </c>
      <c r="X247" s="56">
        <v>3.5707845999999998E-3</v>
      </c>
      <c r="Y247" s="76">
        <f t="shared" si="16"/>
        <v>4.761046E-2</v>
      </c>
      <c r="Z247" s="58">
        <v>4.2475755000000001E-5</v>
      </c>
      <c r="AA247" s="57">
        <v>1.5988629000000001E-5</v>
      </c>
      <c r="AB247" s="57">
        <v>4.1735085E-3</v>
      </c>
      <c r="AC247" s="56">
        <v>2.8238188000000001E-4</v>
      </c>
      <c r="AD247" s="69">
        <v>1.2533506E-2</v>
      </c>
      <c r="AE247" s="40">
        <v>8.9269615999999996E-2</v>
      </c>
      <c r="AF247" s="61">
        <v>1.0211292E-4</v>
      </c>
      <c r="AG247" s="69">
        <v>4.2831420000000002E-2</v>
      </c>
      <c r="AH247" s="73">
        <v>-2.3805230999999999E-3</v>
      </c>
      <c r="AI247" s="69">
        <v>-0.10548469000000001</v>
      </c>
      <c r="AJ247" s="53">
        <f t="shared" si="17"/>
        <v>0.42326825118399997</v>
      </c>
    </row>
    <row r="248" spans="2:36" x14ac:dyDescent="0.35">
      <c r="B248" s="6" t="s">
        <v>51</v>
      </c>
      <c r="C248" s="29" t="s">
        <v>20</v>
      </c>
      <c r="D248" s="67">
        <v>3.1750073999999998E-3</v>
      </c>
      <c r="E248" s="57">
        <v>1.8366117E-6</v>
      </c>
      <c r="F248" s="76">
        <f t="shared" si="14"/>
        <v>2.4488155200000001E-5</v>
      </c>
      <c r="G248" s="58">
        <v>1.2527437000000001E-8</v>
      </c>
      <c r="H248" s="57">
        <v>-7.1170449999999996E-9</v>
      </c>
      <c r="I248" s="57">
        <v>3.3920644999999999E-3</v>
      </c>
      <c r="J248" s="57">
        <v>9.7274996999999998E-6</v>
      </c>
      <c r="K248" s="69">
        <v>1.2479871999999999E-3</v>
      </c>
      <c r="L248" s="40">
        <v>4.5915291000000001E-6</v>
      </c>
      <c r="M248" s="58">
        <v>2.3363383999999999E-6</v>
      </c>
      <c r="N248" s="70">
        <v>-6.1206446999999999E-5</v>
      </c>
      <c r="O248" s="74">
        <v>-1.2244078E-6</v>
      </c>
      <c r="P248" s="70">
        <v>-5.7470101E-5</v>
      </c>
      <c r="Q248" s="53">
        <f t="shared" si="15"/>
        <v>7.7381436886920004E-3</v>
      </c>
      <c r="R248"/>
      <c r="S248"/>
      <c r="U248" s="6" t="s">
        <v>51</v>
      </c>
      <c r="V248" s="29" t="s">
        <v>20</v>
      </c>
      <c r="W248" s="67">
        <v>3.1750073999999998E-3</v>
      </c>
      <c r="X248" s="57">
        <v>1.8366117E-6</v>
      </c>
      <c r="Y248" s="76">
        <f t="shared" si="16"/>
        <v>2.4488155200000001E-5</v>
      </c>
      <c r="Z248" s="58">
        <v>1.2527437000000001E-8</v>
      </c>
      <c r="AA248" s="57">
        <v>-7.1170449999999996E-9</v>
      </c>
      <c r="AB248" s="57">
        <v>3.3920644999999999E-3</v>
      </c>
      <c r="AC248" s="57">
        <v>9.7274996999999998E-6</v>
      </c>
      <c r="AD248" s="69">
        <v>1.2479871999999999E-3</v>
      </c>
      <c r="AE248" s="40">
        <v>4.5915290999999999E-5</v>
      </c>
      <c r="AF248" s="58">
        <v>2.3363383999999999E-6</v>
      </c>
      <c r="AG248" s="70">
        <v>-6.1206446999999999E-5</v>
      </c>
      <c r="AH248" s="74">
        <v>-1.2244078E-6</v>
      </c>
      <c r="AI248" s="70">
        <v>-5.7470101E-5</v>
      </c>
      <c r="AJ248" s="53">
        <f t="shared" si="17"/>
        <v>7.7794674505920003E-3</v>
      </c>
    </row>
    <row r="249" spans="2:36" x14ac:dyDescent="0.35">
      <c r="B249" s="6" t="s">
        <v>52</v>
      </c>
      <c r="C249" s="29" t="s">
        <v>20</v>
      </c>
      <c r="D249" s="67">
        <v>1.0507587E-4</v>
      </c>
      <c r="E249" s="57">
        <v>1.3957447E-6</v>
      </c>
      <c r="F249" s="76">
        <f t="shared" si="14"/>
        <v>1.8609929599999998E-5</v>
      </c>
      <c r="G249" s="58">
        <v>1.0702412E-7</v>
      </c>
      <c r="H249" s="57">
        <v>4.3149468000000002E-8</v>
      </c>
      <c r="I249" s="57">
        <v>2.5051213000000001E-5</v>
      </c>
      <c r="J249" s="57">
        <v>7.3819905999999996E-7</v>
      </c>
      <c r="K249" s="70">
        <v>1.2294826000000001E-5</v>
      </c>
      <c r="L249" s="40">
        <v>3.4893617999999999E-6</v>
      </c>
      <c r="M249" s="58">
        <v>1.900927E-7</v>
      </c>
      <c r="N249" s="69">
        <v>0</v>
      </c>
      <c r="O249" s="74">
        <v>-9.3049647000000003E-7</v>
      </c>
      <c r="P249" s="70">
        <v>-6.1133726000000003E-6</v>
      </c>
      <c r="Q249" s="53">
        <f t="shared" si="15"/>
        <v>1.5995154137799997E-4</v>
      </c>
      <c r="R249"/>
      <c r="S249"/>
      <c r="U249" s="6" t="s">
        <v>52</v>
      </c>
      <c r="V249" s="29" t="s">
        <v>20</v>
      </c>
      <c r="W249" s="67">
        <v>1.0507587E-4</v>
      </c>
      <c r="X249" s="57">
        <v>1.3957447E-6</v>
      </c>
      <c r="Y249" s="76">
        <f t="shared" si="16"/>
        <v>1.8609929599999998E-5</v>
      </c>
      <c r="Z249" s="58">
        <v>1.0702412E-7</v>
      </c>
      <c r="AA249" s="57">
        <v>4.3149468000000002E-8</v>
      </c>
      <c r="AB249" s="57">
        <v>2.5051213000000001E-5</v>
      </c>
      <c r="AC249" s="57">
        <v>7.3819905999999996E-7</v>
      </c>
      <c r="AD249" s="70">
        <v>1.2294826000000001E-5</v>
      </c>
      <c r="AE249" s="40">
        <v>3.4893617999999997E-5</v>
      </c>
      <c r="AF249" s="58">
        <v>1.900927E-7</v>
      </c>
      <c r="AG249" s="69">
        <v>0</v>
      </c>
      <c r="AH249" s="74">
        <v>-9.3049647000000003E-7</v>
      </c>
      <c r="AI249" s="70">
        <v>-6.1133726000000003E-6</v>
      </c>
      <c r="AJ249" s="53">
        <f t="shared" si="17"/>
        <v>1.9135579757799997E-4</v>
      </c>
    </row>
    <row r="250" spans="2:36" x14ac:dyDescent="0.35">
      <c r="B250" s="6" t="s">
        <v>53</v>
      </c>
      <c r="C250" s="29" t="s">
        <v>30</v>
      </c>
      <c r="D250" s="67">
        <v>3.7568336000000002E-11</v>
      </c>
      <c r="E250" s="57">
        <v>5.9086355000000004E-12</v>
      </c>
      <c r="F250" s="76">
        <f t="shared" si="14"/>
        <v>7.8781807999999995E-11</v>
      </c>
      <c r="G250" s="58">
        <v>5.9590326000000006E-14</v>
      </c>
      <c r="H250" s="57">
        <v>5.6305263000000003E-14</v>
      </c>
      <c r="I250" s="57">
        <v>1.5510821999999999E-11</v>
      </c>
      <c r="J250" s="57">
        <v>5.1701516000000002E-14</v>
      </c>
      <c r="K250" s="70">
        <v>2.6528778999999999E-12</v>
      </c>
      <c r="L250" s="40">
        <v>1.4771589000000001E-11</v>
      </c>
      <c r="M250" s="58">
        <v>3.0586165000000001E-14</v>
      </c>
      <c r="N250" s="70">
        <v>3.4249934999999998E-13</v>
      </c>
      <c r="O250" s="74">
        <v>-3.9390902999999997E-12</v>
      </c>
      <c r="P250" s="70">
        <v>-1.0706692E-10</v>
      </c>
      <c r="Q250" s="53">
        <f t="shared" si="15"/>
        <v>4.4728740720000009E-11</v>
      </c>
      <c r="R250"/>
      <c r="S250"/>
      <c r="U250" s="6" t="s">
        <v>53</v>
      </c>
      <c r="V250" s="29" t="s">
        <v>30</v>
      </c>
      <c r="W250" s="67">
        <v>3.7568336000000002E-11</v>
      </c>
      <c r="X250" s="57">
        <v>5.9086355000000004E-12</v>
      </c>
      <c r="Y250" s="76">
        <f t="shared" si="16"/>
        <v>7.8781807999999995E-11</v>
      </c>
      <c r="Z250" s="58">
        <v>5.9590326000000006E-14</v>
      </c>
      <c r="AA250" s="57">
        <v>5.6305263000000003E-14</v>
      </c>
      <c r="AB250" s="57">
        <v>1.5510821999999999E-11</v>
      </c>
      <c r="AC250" s="57">
        <v>5.1701516000000002E-14</v>
      </c>
      <c r="AD250" s="70">
        <v>2.6528778999999999E-12</v>
      </c>
      <c r="AE250" s="40">
        <v>1.4771589E-10</v>
      </c>
      <c r="AF250" s="58">
        <v>3.0586165000000001E-14</v>
      </c>
      <c r="AG250" s="70">
        <v>3.4249934999999998E-13</v>
      </c>
      <c r="AH250" s="74">
        <v>-3.9390902999999997E-12</v>
      </c>
      <c r="AI250" s="70">
        <v>-1.0706692E-10</v>
      </c>
      <c r="AJ250" s="53">
        <f t="shared" si="17"/>
        <v>1.7767304172000004E-10</v>
      </c>
    </row>
    <row r="251" spans="2:36" x14ac:dyDescent="0.35">
      <c r="B251" s="6" t="s">
        <v>54</v>
      </c>
      <c r="C251" s="29" t="s">
        <v>30</v>
      </c>
      <c r="D251" s="67">
        <v>3.8434890999999997E-10</v>
      </c>
      <c r="E251" s="57">
        <v>1.0064070000000001E-11</v>
      </c>
      <c r="F251" s="76">
        <f t="shared" si="14"/>
        <v>1.3418759600000001E-10</v>
      </c>
      <c r="G251" s="58">
        <v>4.6577638000000003E-13</v>
      </c>
      <c r="H251" s="57">
        <v>1.7807256000000001E-13</v>
      </c>
      <c r="I251" s="57">
        <v>4.7530759000000002E-11</v>
      </c>
      <c r="J251" s="57">
        <v>3.9727219999999999E-13</v>
      </c>
      <c r="K251" s="70">
        <v>1.1376801E-11</v>
      </c>
      <c r="L251" s="40">
        <v>2.5160174000000001E-11</v>
      </c>
      <c r="M251" s="58">
        <v>5.4671728999999999E-13</v>
      </c>
      <c r="N251" s="70">
        <v>2.1660544E-11</v>
      </c>
      <c r="O251" s="74">
        <v>-6.7093798000000001E-12</v>
      </c>
      <c r="P251" s="70">
        <v>-7.3307233000000002E-11</v>
      </c>
      <c r="Q251" s="53">
        <f t="shared" si="15"/>
        <v>5.5590007962999979E-10</v>
      </c>
      <c r="R251"/>
      <c r="S251"/>
      <c r="U251" s="6" t="s">
        <v>54</v>
      </c>
      <c r="V251" s="29" t="s">
        <v>30</v>
      </c>
      <c r="W251" s="67">
        <v>3.8434890999999997E-10</v>
      </c>
      <c r="X251" s="57">
        <v>1.0064070000000001E-11</v>
      </c>
      <c r="Y251" s="76">
        <f t="shared" si="16"/>
        <v>1.3418759600000001E-10</v>
      </c>
      <c r="Z251" s="58">
        <v>4.6577638000000003E-13</v>
      </c>
      <c r="AA251" s="57">
        <v>1.7807256000000001E-13</v>
      </c>
      <c r="AB251" s="57">
        <v>4.7530759000000002E-11</v>
      </c>
      <c r="AC251" s="57">
        <v>3.9727219999999999E-13</v>
      </c>
      <c r="AD251" s="70">
        <v>1.1376801E-11</v>
      </c>
      <c r="AE251" s="40">
        <v>2.5160173999999999E-10</v>
      </c>
      <c r="AF251" s="58">
        <v>5.4671728999999999E-13</v>
      </c>
      <c r="AG251" s="70">
        <v>2.1660544E-11</v>
      </c>
      <c r="AH251" s="74">
        <v>-6.7093798000000001E-12</v>
      </c>
      <c r="AI251" s="70">
        <v>-7.3307233000000002E-11</v>
      </c>
      <c r="AJ251" s="53">
        <f t="shared" si="17"/>
        <v>7.8234164562999978E-10</v>
      </c>
    </row>
    <row r="252" spans="2:36" x14ac:dyDescent="0.35">
      <c r="B252" s="6" t="s">
        <v>55</v>
      </c>
      <c r="C252" s="29" t="s">
        <v>30</v>
      </c>
      <c r="D252" s="67">
        <v>2.1473063000000002E-9</v>
      </c>
      <c r="E252" s="57">
        <v>3.6370574000000001E-11</v>
      </c>
      <c r="F252" s="76">
        <f t="shared" si="14"/>
        <v>4.8494099999999999E-10</v>
      </c>
      <c r="G252" s="58">
        <v>2.8539717E-12</v>
      </c>
      <c r="H252" s="57">
        <v>1.7073746999999999E-12</v>
      </c>
      <c r="I252" s="57">
        <v>9.3160784000000005E-11</v>
      </c>
      <c r="J252" s="57">
        <v>4.513525E-12</v>
      </c>
      <c r="K252" s="70">
        <v>6.6007511000000004E-11</v>
      </c>
      <c r="L252" s="40">
        <v>9.0926433999999999E-11</v>
      </c>
      <c r="M252" s="58">
        <v>5.4946575999999998E-12</v>
      </c>
      <c r="N252" s="70">
        <v>4.1789022000000003E-11</v>
      </c>
      <c r="O252" s="74">
        <v>-2.4247049E-11</v>
      </c>
      <c r="P252" s="70">
        <v>-1.4275833000000001E-10</v>
      </c>
      <c r="Q252" s="53">
        <f t="shared" si="15"/>
        <v>2.8080657750000009E-9</v>
      </c>
      <c r="R252"/>
      <c r="S252"/>
      <c r="U252" s="6" t="s">
        <v>55</v>
      </c>
      <c r="V252" s="29" t="s">
        <v>30</v>
      </c>
      <c r="W252" s="67">
        <v>2.1473063000000002E-9</v>
      </c>
      <c r="X252" s="57">
        <v>3.6370574000000001E-11</v>
      </c>
      <c r="Y252" s="76">
        <f t="shared" si="16"/>
        <v>4.8494099999999999E-10</v>
      </c>
      <c r="Z252" s="58">
        <v>2.8539717E-12</v>
      </c>
      <c r="AA252" s="57">
        <v>1.7073746999999999E-12</v>
      </c>
      <c r="AB252" s="57">
        <v>9.3160784000000005E-11</v>
      </c>
      <c r="AC252" s="57">
        <v>4.513525E-12</v>
      </c>
      <c r="AD252" s="70">
        <v>6.6007511000000004E-11</v>
      </c>
      <c r="AE252" s="40">
        <v>9.0926434000000002E-10</v>
      </c>
      <c r="AF252" s="58">
        <v>5.4946575999999998E-12</v>
      </c>
      <c r="AG252" s="70">
        <v>4.1789022000000003E-11</v>
      </c>
      <c r="AH252" s="74">
        <v>-2.4247049E-11</v>
      </c>
      <c r="AI252" s="70">
        <v>-1.4275833000000001E-10</v>
      </c>
      <c r="AJ252" s="53">
        <f t="shared" si="17"/>
        <v>3.626403681000001E-9</v>
      </c>
    </row>
    <row r="253" spans="2:36" x14ac:dyDescent="0.35">
      <c r="B253" s="6" t="s">
        <v>56</v>
      </c>
      <c r="C253" s="29" t="s">
        <v>30</v>
      </c>
      <c r="D253" s="67">
        <v>3.3894977000000003E-11</v>
      </c>
      <c r="E253" s="57">
        <v>8.4071645000000005E-13</v>
      </c>
      <c r="F253" s="76">
        <f t="shared" si="14"/>
        <v>1.12095528E-11</v>
      </c>
      <c r="G253" s="58">
        <v>6.8433640000000006E-14</v>
      </c>
      <c r="H253" s="57">
        <v>2.6351675000000001E-14</v>
      </c>
      <c r="I253" s="57">
        <v>1.2321642999999999E-11</v>
      </c>
      <c r="J253" s="57">
        <v>5.1614928000000003E-14</v>
      </c>
      <c r="K253" s="70">
        <v>1.0919120999999999E-12</v>
      </c>
      <c r="L253" s="40">
        <v>2.1017910999999999E-12</v>
      </c>
      <c r="M253" s="58">
        <v>8.0859540000000003E-14</v>
      </c>
      <c r="N253" s="70">
        <v>2.0966305E-12</v>
      </c>
      <c r="O253" s="74">
        <v>-5.6047763000000004E-13</v>
      </c>
      <c r="P253" s="70">
        <v>-2.1348618999999999E-12</v>
      </c>
      <c r="Q253" s="53">
        <f t="shared" si="15"/>
        <v>6.1089143202999979E-11</v>
      </c>
      <c r="R253"/>
      <c r="S253"/>
      <c r="U253" s="6" t="s">
        <v>56</v>
      </c>
      <c r="V253" s="29" t="s">
        <v>30</v>
      </c>
      <c r="W253" s="67">
        <v>3.3894977000000003E-11</v>
      </c>
      <c r="X253" s="57">
        <v>8.4071645000000005E-13</v>
      </c>
      <c r="Y253" s="76">
        <f t="shared" si="16"/>
        <v>1.12095528E-11</v>
      </c>
      <c r="Z253" s="58">
        <v>6.8433640000000006E-14</v>
      </c>
      <c r="AA253" s="57">
        <v>2.6351675000000001E-14</v>
      </c>
      <c r="AB253" s="57">
        <v>1.2321642999999999E-11</v>
      </c>
      <c r="AC253" s="57">
        <v>5.1614928000000003E-14</v>
      </c>
      <c r="AD253" s="70">
        <v>1.0919120999999999E-12</v>
      </c>
      <c r="AE253" s="40">
        <v>2.1017910999999998E-11</v>
      </c>
      <c r="AF253" s="58">
        <v>8.0859540000000003E-14</v>
      </c>
      <c r="AG253" s="70">
        <v>2.0966305E-12</v>
      </c>
      <c r="AH253" s="74">
        <v>-5.6047763000000004E-13</v>
      </c>
      <c r="AI253" s="70">
        <v>-2.1348618999999999E-12</v>
      </c>
      <c r="AJ253" s="53">
        <f t="shared" si="17"/>
        <v>8.0005263102999977E-11</v>
      </c>
    </row>
    <row r="254" spans="2:36" x14ac:dyDescent="0.35">
      <c r="B254" s="6" t="s">
        <v>57</v>
      </c>
      <c r="C254" s="29" t="s">
        <v>30</v>
      </c>
      <c r="D254" s="67">
        <v>0</v>
      </c>
      <c r="E254" s="57">
        <v>7.2896056000000006E-21</v>
      </c>
      <c r="F254" s="76">
        <f t="shared" si="14"/>
        <v>9.7194740000000004E-20</v>
      </c>
      <c r="G254" s="58">
        <v>2.1897312999999998E-22</v>
      </c>
      <c r="H254" s="57">
        <v>8.353627E-23</v>
      </c>
      <c r="I254" s="57">
        <v>4.0240213999999999E-20</v>
      </c>
      <c r="J254" s="57">
        <v>2.3319009999999999E-21</v>
      </c>
      <c r="K254" s="70">
        <v>2.5274826000000001E-20</v>
      </c>
      <c r="L254" s="40">
        <v>1.8224014E-20</v>
      </c>
      <c r="M254" s="58">
        <v>4.5341353999999997E-22</v>
      </c>
      <c r="N254" s="69">
        <v>0</v>
      </c>
      <c r="O254" s="74">
        <v>-4.8597370000000002E-21</v>
      </c>
      <c r="P254" s="70">
        <v>-2.8033741000000001E-20</v>
      </c>
      <c r="Q254" s="53">
        <f t="shared" si="15"/>
        <v>1.5841774554000001E-19</v>
      </c>
      <c r="R254"/>
      <c r="S254"/>
      <c r="U254" s="6" t="s">
        <v>57</v>
      </c>
      <c r="V254" s="29" t="s">
        <v>30</v>
      </c>
      <c r="W254" s="67">
        <v>0</v>
      </c>
      <c r="X254" s="57">
        <v>7.2896056000000006E-21</v>
      </c>
      <c r="Y254" s="76">
        <f t="shared" si="16"/>
        <v>9.7194740000000004E-20</v>
      </c>
      <c r="Z254" s="58">
        <v>2.1897312999999998E-22</v>
      </c>
      <c r="AA254" s="57">
        <v>8.353627E-23</v>
      </c>
      <c r="AB254" s="57">
        <v>4.0240213999999999E-20</v>
      </c>
      <c r="AC254" s="57">
        <v>2.3319009999999999E-21</v>
      </c>
      <c r="AD254" s="70">
        <v>2.5274826000000001E-20</v>
      </c>
      <c r="AE254" s="40">
        <v>1.8224014000000001E-19</v>
      </c>
      <c r="AF254" s="58">
        <v>4.5341353999999997E-22</v>
      </c>
      <c r="AG254" s="69">
        <v>0</v>
      </c>
      <c r="AH254" s="74">
        <v>-4.8597370000000002E-21</v>
      </c>
      <c r="AI254" s="70">
        <v>-2.8033741000000001E-20</v>
      </c>
      <c r="AJ254" s="53">
        <f t="shared" si="17"/>
        <v>3.2243387154000002E-19</v>
      </c>
    </row>
    <row r="255" spans="2:36" x14ac:dyDescent="0.35">
      <c r="B255" s="6" t="s">
        <v>58</v>
      </c>
      <c r="C255" s="29" t="s">
        <v>30</v>
      </c>
      <c r="D255" s="67">
        <v>3.2642821000000003E-11</v>
      </c>
      <c r="E255" s="57">
        <v>5.8736865999999996E-13</v>
      </c>
      <c r="F255" s="76">
        <f t="shared" si="14"/>
        <v>7.8315820000000008E-12</v>
      </c>
      <c r="G255" s="58">
        <v>1.8980658000000001E-13</v>
      </c>
      <c r="H255" s="57">
        <v>7.7058489999999996E-14</v>
      </c>
      <c r="I255" s="57">
        <v>2.2804842E-12</v>
      </c>
      <c r="J255" s="57">
        <v>1.1320856E-13</v>
      </c>
      <c r="K255" s="70">
        <v>1.6911016E-12</v>
      </c>
      <c r="L255" s="40">
        <v>1.4684217000000001E-12</v>
      </c>
      <c r="M255" s="58">
        <v>1.5826009E-13</v>
      </c>
      <c r="N255" s="70">
        <v>1.6209157000000001E-12</v>
      </c>
      <c r="O255" s="74">
        <v>-3.9157911E-13</v>
      </c>
      <c r="P255" s="70">
        <v>-4.0722845999999999E-12</v>
      </c>
      <c r="Q255" s="53">
        <f t="shared" si="15"/>
        <v>4.4197164869999996E-11</v>
      </c>
      <c r="R255"/>
      <c r="S255"/>
      <c r="U255" s="6" t="s">
        <v>58</v>
      </c>
      <c r="V255" s="29" t="s">
        <v>30</v>
      </c>
      <c r="W255" s="67">
        <v>3.2642821000000003E-11</v>
      </c>
      <c r="X255" s="57">
        <v>5.8736865999999996E-13</v>
      </c>
      <c r="Y255" s="76">
        <f t="shared" si="16"/>
        <v>7.8315820000000008E-12</v>
      </c>
      <c r="Z255" s="58">
        <v>1.8980658000000001E-13</v>
      </c>
      <c r="AA255" s="57">
        <v>7.7058489999999996E-14</v>
      </c>
      <c r="AB255" s="57">
        <v>2.2804842E-12</v>
      </c>
      <c r="AC255" s="57">
        <v>1.1320856E-13</v>
      </c>
      <c r="AD255" s="70">
        <v>1.6911016E-12</v>
      </c>
      <c r="AE255" s="40">
        <v>1.4684216999999999E-11</v>
      </c>
      <c r="AF255" s="58">
        <v>1.5826009E-13</v>
      </c>
      <c r="AG255" s="70">
        <v>1.6209157000000001E-12</v>
      </c>
      <c r="AH255" s="74">
        <v>-3.9157911E-13</v>
      </c>
      <c r="AI255" s="70">
        <v>-4.0722845999999999E-12</v>
      </c>
      <c r="AJ255" s="53">
        <f t="shared" si="17"/>
        <v>5.7412960170000002E-11</v>
      </c>
    </row>
    <row r="256" spans="2:36" x14ac:dyDescent="0.35">
      <c r="B256" s="6" t="s">
        <v>59</v>
      </c>
      <c r="C256" s="29" t="s">
        <v>41</v>
      </c>
      <c r="D256" s="66">
        <v>4.1349512999999997E-2</v>
      </c>
      <c r="E256" s="56">
        <v>3.2572878E-3</v>
      </c>
      <c r="F256" s="76">
        <f t="shared" si="14"/>
        <v>4.3430504000000002E-2</v>
      </c>
      <c r="G256" s="58">
        <v>1.4698567999999999E-5</v>
      </c>
      <c r="H256" s="57">
        <v>8.9659083E-6</v>
      </c>
      <c r="I256" s="57">
        <v>6.4493199000000001E-3</v>
      </c>
      <c r="J256" s="57">
        <v>2.9020241999999999E-5</v>
      </c>
      <c r="K256" s="69">
        <v>2.2291953999999999E-3</v>
      </c>
      <c r="L256" s="40">
        <v>8.1432194000000003E-3</v>
      </c>
      <c r="M256" s="58">
        <v>3.4085246999999999E-5</v>
      </c>
      <c r="N256" s="69">
        <v>4.2652682999999998E-4</v>
      </c>
      <c r="O256" s="73">
        <v>-2.1715252000000002E-3</v>
      </c>
      <c r="P256" s="69">
        <v>-1.2736010000000001E-2</v>
      </c>
      <c r="Q256" s="53">
        <f t="shared" si="15"/>
        <v>9.0464801095299988E-2</v>
      </c>
      <c r="R256"/>
      <c r="S256"/>
      <c r="U256" s="6" t="s">
        <v>59</v>
      </c>
      <c r="V256" s="29" t="s">
        <v>41</v>
      </c>
      <c r="W256" s="66">
        <v>4.1349512999999997E-2</v>
      </c>
      <c r="X256" s="56">
        <v>3.2572878E-3</v>
      </c>
      <c r="Y256" s="76">
        <f t="shared" si="16"/>
        <v>4.3430504000000002E-2</v>
      </c>
      <c r="Z256" s="58">
        <v>1.4698567999999999E-5</v>
      </c>
      <c r="AA256" s="57">
        <v>8.9659083E-6</v>
      </c>
      <c r="AB256" s="57">
        <v>6.4493199000000001E-3</v>
      </c>
      <c r="AC256" s="57">
        <v>2.9020241999999999E-5</v>
      </c>
      <c r="AD256" s="69">
        <v>2.2291953999999999E-3</v>
      </c>
      <c r="AE256" s="40">
        <v>8.1432193999999999E-2</v>
      </c>
      <c r="AF256" s="58">
        <v>3.4085246999999999E-5</v>
      </c>
      <c r="AG256" s="69">
        <v>4.2652682999999998E-4</v>
      </c>
      <c r="AH256" s="73">
        <v>-2.1715252000000002E-3</v>
      </c>
      <c r="AI256" s="69">
        <v>-1.2736010000000001E-2</v>
      </c>
      <c r="AJ256" s="53">
        <f t="shared" si="17"/>
        <v>0.16375377569529997</v>
      </c>
    </row>
    <row r="257" spans="2:36" x14ac:dyDescent="0.35">
      <c r="B257" s="6" t="s">
        <v>60</v>
      </c>
      <c r="C257" s="29" t="s">
        <v>41</v>
      </c>
      <c r="D257" s="66">
        <v>0.26738369000000001</v>
      </c>
      <c r="E257" s="56">
        <v>1.1460698E-2</v>
      </c>
      <c r="F257" s="76">
        <f t="shared" si="14"/>
        <v>0.152809308</v>
      </c>
      <c r="G257" s="61">
        <v>1.1231036E-4</v>
      </c>
      <c r="H257" s="57">
        <v>8.2115978000000004E-5</v>
      </c>
      <c r="I257" s="57">
        <v>1.5016847999999999E-2</v>
      </c>
      <c r="J257" s="56">
        <v>2.3066933000000001E-4</v>
      </c>
      <c r="K257" s="69">
        <v>1.3035563E-2</v>
      </c>
      <c r="L257" s="39">
        <v>2.8651744999999999E-2</v>
      </c>
      <c r="M257" s="61">
        <v>1.7680315999999999E-4</v>
      </c>
      <c r="N257" s="69">
        <v>0.13538042</v>
      </c>
      <c r="O257" s="73">
        <v>-7.6404654000000001E-3</v>
      </c>
      <c r="P257" s="69">
        <v>-0.32988815999999999</v>
      </c>
      <c r="Q257" s="53">
        <f t="shared" si="15"/>
        <v>0.28681154542800014</v>
      </c>
      <c r="R257"/>
      <c r="S257"/>
      <c r="U257" s="6" t="s">
        <v>60</v>
      </c>
      <c r="V257" s="29" t="s">
        <v>41</v>
      </c>
      <c r="W257" s="66">
        <v>0.26738369000000001</v>
      </c>
      <c r="X257" s="56">
        <v>1.1460698E-2</v>
      </c>
      <c r="Y257" s="76">
        <f t="shared" si="16"/>
        <v>0.152809308</v>
      </c>
      <c r="Z257" s="61">
        <v>1.1231036E-4</v>
      </c>
      <c r="AA257" s="57">
        <v>8.2115978000000004E-5</v>
      </c>
      <c r="AB257" s="57">
        <v>1.5016847999999999E-2</v>
      </c>
      <c r="AC257" s="56">
        <v>2.3066933000000001E-4</v>
      </c>
      <c r="AD257" s="69">
        <v>1.3035563E-2</v>
      </c>
      <c r="AE257" s="39">
        <v>0.28651745000000001</v>
      </c>
      <c r="AF257" s="61">
        <v>1.7680315999999999E-4</v>
      </c>
      <c r="AG257" s="69">
        <v>0.13538042</v>
      </c>
      <c r="AH257" s="73">
        <v>-7.6404654000000001E-3</v>
      </c>
      <c r="AI257" s="69">
        <v>-0.32988815999999999</v>
      </c>
      <c r="AJ257" s="53">
        <f t="shared" si="17"/>
        <v>0.54467725042800008</v>
      </c>
    </row>
    <row r="258" spans="2:36" x14ac:dyDescent="0.35">
      <c r="B258" s="7" t="s">
        <v>61</v>
      </c>
      <c r="C258" s="12" t="s">
        <v>41</v>
      </c>
      <c r="D258" s="68">
        <v>4.3009535000000003</v>
      </c>
      <c r="E258" s="63">
        <v>2.9614290000000001E-2</v>
      </c>
      <c r="F258" s="76">
        <f t="shared" si="14"/>
        <v>0.39485720000000002</v>
      </c>
      <c r="G258" s="64">
        <v>1.3274517999999999E-3</v>
      </c>
      <c r="H258" s="64">
        <v>9.6241179999999999E-4</v>
      </c>
      <c r="I258" s="62">
        <v>2.0792568999999999</v>
      </c>
      <c r="J258" s="62">
        <v>4.0080423000000004E-3</v>
      </c>
      <c r="K258" s="71">
        <v>0.19903522000000001</v>
      </c>
      <c r="L258" s="41">
        <v>7.4035724999999997E-2</v>
      </c>
      <c r="M258" s="64">
        <v>1.7718511000000001E-3</v>
      </c>
      <c r="N258" s="71">
        <v>3.2308874000000001E-2</v>
      </c>
      <c r="O258" s="89">
        <v>-1.9742860000000001E-2</v>
      </c>
      <c r="P258" s="71">
        <v>-0.14531098000000001</v>
      </c>
      <c r="Q258" s="50">
        <f t="shared" si="15"/>
        <v>6.9530776259999989</v>
      </c>
      <c r="R258"/>
      <c r="S258"/>
      <c r="U258" s="7" t="s">
        <v>61</v>
      </c>
      <c r="V258" s="12" t="s">
        <v>41</v>
      </c>
      <c r="W258" s="68">
        <v>4.3009535000000003</v>
      </c>
      <c r="X258" s="63">
        <v>2.9614290000000001E-2</v>
      </c>
      <c r="Y258" s="76">
        <f t="shared" si="16"/>
        <v>0.39485720000000002</v>
      </c>
      <c r="Z258" s="64">
        <v>1.3274517999999999E-3</v>
      </c>
      <c r="AA258" s="64">
        <v>9.6241179999999999E-4</v>
      </c>
      <c r="AB258" s="62">
        <v>2.0792568999999999</v>
      </c>
      <c r="AC258" s="62">
        <v>4.0080423000000004E-3</v>
      </c>
      <c r="AD258" s="71">
        <v>0.19903522000000001</v>
      </c>
      <c r="AE258" s="41">
        <v>0.74035724999999997</v>
      </c>
      <c r="AF258" s="64">
        <v>1.7718511000000001E-3</v>
      </c>
      <c r="AG258" s="71">
        <v>3.2308874000000001E-2</v>
      </c>
      <c r="AH258" s="89">
        <v>-1.9742860000000001E-2</v>
      </c>
      <c r="AI258" s="71">
        <v>-0.14531098000000001</v>
      </c>
      <c r="AJ258" s="50">
        <f t="shared" si="17"/>
        <v>7.6193991509999988</v>
      </c>
    </row>
    <row r="262" spans="2:36" x14ac:dyDescent="0.35">
      <c r="B262" t="s">
        <v>2</v>
      </c>
      <c r="C262" t="s">
        <v>62</v>
      </c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U262" t="s">
        <v>2</v>
      </c>
      <c r="V262" t="s">
        <v>62</v>
      </c>
    </row>
    <row r="263" spans="2:36" x14ac:dyDescent="0.35">
      <c r="B263" t="s">
        <v>3</v>
      </c>
      <c r="C263" t="s">
        <v>4</v>
      </c>
      <c r="D263"/>
      <c r="E263"/>
      <c r="F263"/>
      <c r="G263"/>
      <c r="H263"/>
      <c r="J263" s="17" t="s">
        <v>92</v>
      </c>
      <c r="K263"/>
      <c r="L263"/>
      <c r="M263"/>
      <c r="N263"/>
      <c r="O263"/>
      <c r="P263"/>
      <c r="Q263"/>
      <c r="R263"/>
      <c r="S263"/>
      <c r="U263" t="s">
        <v>3</v>
      </c>
      <c r="V263" t="s">
        <v>4</v>
      </c>
      <c r="AB263" s="10"/>
      <c r="AC263" s="17" t="s">
        <v>92</v>
      </c>
    </row>
    <row r="264" spans="2:36" x14ac:dyDescent="0.35">
      <c r="B264" t="s">
        <v>63</v>
      </c>
      <c r="C264" t="s">
        <v>93</v>
      </c>
      <c r="D264"/>
      <c r="E264"/>
      <c r="F264"/>
      <c r="G264"/>
      <c r="H264"/>
      <c r="I264" s="16" t="s">
        <v>76</v>
      </c>
      <c r="J264" s="18" t="s">
        <v>0</v>
      </c>
      <c r="K264"/>
      <c r="L264"/>
      <c r="M264"/>
      <c r="N264"/>
      <c r="O264"/>
      <c r="P264"/>
      <c r="Q264"/>
      <c r="R264"/>
      <c r="S264"/>
      <c r="U264" t="s">
        <v>63</v>
      </c>
      <c r="V264" t="s">
        <v>93</v>
      </c>
      <c r="AB264" s="16" t="s">
        <v>76</v>
      </c>
      <c r="AC264" s="18" t="s">
        <v>0</v>
      </c>
    </row>
    <row r="265" spans="2:36" x14ac:dyDescent="0.35">
      <c r="B265" t="s">
        <v>5</v>
      </c>
      <c r="C265" t="s">
        <v>6</v>
      </c>
      <c r="D265"/>
      <c r="E265"/>
      <c r="F265"/>
      <c r="G265"/>
      <c r="H265"/>
      <c r="I265" s="16" t="s">
        <v>89</v>
      </c>
      <c r="J265" s="21">
        <v>60</v>
      </c>
      <c r="K265"/>
      <c r="L265"/>
      <c r="M265"/>
      <c r="N265"/>
      <c r="O265"/>
      <c r="P265"/>
      <c r="Q265"/>
      <c r="R265"/>
      <c r="S265"/>
      <c r="U265" t="s">
        <v>5</v>
      </c>
      <c r="V265" t="s">
        <v>6</v>
      </c>
      <c r="AB265" s="16" t="s">
        <v>89</v>
      </c>
      <c r="AC265" s="21">
        <v>60</v>
      </c>
    </row>
    <row r="266" spans="2:36" x14ac:dyDescent="0.35">
      <c r="B266" t="s">
        <v>7</v>
      </c>
      <c r="C266" t="s">
        <v>8</v>
      </c>
      <c r="D266"/>
      <c r="E266"/>
      <c r="F266"/>
      <c r="G266"/>
      <c r="H266"/>
      <c r="I266" s="16"/>
      <c r="J266" s="23" t="s">
        <v>74</v>
      </c>
      <c r="K266"/>
      <c r="L266"/>
      <c r="M266"/>
      <c r="N266"/>
      <c r="O266"/>
      <c r="P266"/>
      <c r="Q266"/>
      <c r="R266"/>
      <c r="S266"/>
      <c r="U266" t="s">
        <v>7</v>
      </c>
      <c r="V266" t="s">
        <v>8</v>
      </c>
      <c r="AB266" s="16"/>
      <c r="AC266" s="23" t="s">
        <v>74</v>
      </c>
    </row>
    <row r="267" spans="2:36" x14ac:dyDescent="0.35">
      <c r="B267" t="s">
        <v>9</v>
      </c>
      <c r="C267" t="s">
        <v>10</v>
      </c>
      <c r="D267"/>
      <c r="E267"/>
      <c r="F267"/>
      <c r="G267"/>
      <c r="H267"/>
      <c r="I267" s="16" t="s">
        <v>1</v>
      </c>
      <c r="J267" s="54">
        <v>500</v>
      </c>
      <c r="K267"/>
      <c r="L267"/>
      <c r="M267"/>
      <c r="N267"/>
      <c r="O267"/>
      <c r="P267"/>
      <c r="Q267"/>
      <c r="R267"/>
      <c r="S267"/>
      <c r="U267" t="s">
        <v>9</v>
      </c>
      <c r="V267" t="s">
        <v>10</v>
      </c>
      <c r="AB267" s="16" t="s">
        <v>1</v>
      </c>
      <c r="AC267" s="54">
        <f>J267</f>
        <v>500</v>
      </c>
    </row>
    <row r="268" spans="2:36" x14ac:dyDescent="0.35">
      <c r="B268" t="s">
        <v>11</v>
      </c>
      <c r="C268" t="s">
        <v>12</v>
      </c>
      <c r="D268"/>
      <c r="E268"/>
      <c r="F268"/>
      <c r="G268"/>
      <c r="H268"/>
      <c r="I268" s="16"/>
      <c r="J268" s="23" t="s">
        <v>74</v>
      </c>
      <c r="K268"/>
      <c r="L268"/>
      <c r="M268"/>
      <c r="N268"/>
      <c r="O268"/>
      <c r="P268"/>
      <c r="Q268"/>
      <c r="R268"/>
      <c r="S268"/>
      <c r="U268" t="s">
        <v>11</v>
      </c>
      <c r="V268" t="s">
        <v>12</v>
      </c>
      <c r="AB268" s="16"/>
      <c r="AC268" s="23" t="s">
        <v>74</v>
      </c>
    </row>
    <row r="269" spans="2:36" x14ac:dyDescent="0.35">
      <c r="B269" t="s">
        <v>13</v>
      </c>
      <c r="C269" t="s">
        <v>12</v>
      </c>
      <c r="D269"/>
      <c r="E269"/>
      <c r="F269"/>
      <c r="G269"/>
      <c r="H269"/>
      <c r="I269" s="16" t="s">
        <v>91</v>
      </c>
      <c r="J269" s="36">
        <v>50</v>
      </c>
      <c r="K269"/>
      <c r="L269"/>
      <c r="M269"/>
      <c r="N269"/>
      <c r="O269"/>
      <c r="P269"/>
      <c r="Q269"/>
      <c r="R269"/>
      <c r="S269"/>
      <c r="U269" t="s">
        <v>13</v>
      </c>
      <c r="V269" t="s">
        <v>12</v>
      </c>
      <c r="AB269" s="16" t="s">
        <v>91</v>
      </c>
      <c r="AC269" s="36">
        <v>500</v>
      </c>
    </row>
    <row r="270" spans="2:36" x14ac:dyDescent="0.35">
      <c r="B270" t="s">
        <v>14</v>
      </c>
      <c r="C270" t="s">
        <v>15</v>
      </c>
      <c r="D270"/>
      <c r="E270"/>
      <c r="F270"/>
      <c r="G270"/>
      <c r="H270"/>
      <c r="J270" s="24" t="s">
        <v>74</v>
      </c>
      <c r="K270"/>
      <c r="L270"/>
      <c r="M270"/>
      <c r="N270"/>
      <c r="O270"/>
      <c r="P270"/>
      <c r="Q270"/>
      <c r="R270"/>
      <c r="S270"/>
      <c r="U270" t="s">
        <v>14</v>
      </c>
      <c r="V270" t="s">
        <v>15</v>
      </c>
      <c r="AB270" s="10"/>
      <c r="AC270" s="24" t="s">
        <v>74</v>
      </c>
    </row>
    <row r="271" spans="2:36" x14ac:dyDescent="0.35">
      <c r="B271" t="s">
        <v>16</v>
      </c>
      <c r="C271" t="s">
        <v>17</v>
      </c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U271" t="s">
        <v>16</v>
      </c>
      <c r="V271" t="s">
        <v>17</v>
      </c>
    </row>
    <row r="272" spans="2:36" ht="21" x14ac:dyDescent="0.35">
      <c r="B272" s="176" t="s">
        <v>94</v>
      </c>
      <c r="C272" s="179"/>
      <c r="D272" s="65" t="s">
        <v>86</v>
      </c>
      <c r="E272" s="181" t="s">
        <v>72</v>
      </c>
      <c r="F272" s="181"/>
      <c r="G272" s="182" t="s">
        <v>88</v>
      </c>
      <c r="H272" s="181"/>
      <c r="I272" s="181"/>
      <c r="J272" s="181"/>
      <c r="K272" s="183"/>
      <c r="L272" s="75" t="s">
        <v>85</v>
      </c>
      <c r="M272" s="180" t="s">
        <v>84</v>
      </c>
      <c r="N272" s="180"/>
      <c r="O272" s="184" t="s">
        <v>98</v>
      </c>
      <c r="P272" s="185"/>
      <c r="Q272" s="72" t="s">
        <v>71</v>
      </c>
      <c r="R272"/>
      <c r="S272"/>
      <c r="U272" s="176" t="s">
        <v>94</v>
      </c>
      <c r="V272" s="179"/>
      <c r="W272" s="65" t="s">
        <v>86</v>
      </c>
      <c r="X272" s="181" t="s">
        <v>72</v>
      </c>
      <c r="Y272" s="181"/>
      <c r="Z272" s="182" t="s">
        <v>88</v>
      </c>
      <c r="AA272" s="181"/>
      <c r="AB272" s="181"/>
      <c r="AC272" s="181"/>
      <c r="AD272" s="183"/>
      <c r="AE272" s="75" t="s">
        <v>85</v>
      </c>
      <c r="AF272" s="180" t="s">
        <v>84</v>
      </c>
      <c r="AG272" s="180"/>
      <c r="AH272" s="184" t="s">
        <v>98</v>
      </c>
      <c r="AI272" s="185"/>
      <c r="AJ272" s="72" t="s">
        <v>71</v>
      </c>
    </row>
    <row r="273" spans="2:36" ht="87" x14ac:dyDescent="0.35">
      <c r="B273" s="78" t="s">
        <v>15</v>
      </c>
      <c r="C273" s="79" t="s">
        <v>18</v>
      </c>
      <c r="D273" s="80" t="s">
        <v>65</v>
      </c>
      <c r="E273" s="81" t="s">
        <v>80</v>
      </c>
      <c r="F273" s="82" t="s">
        <v>95</v>
      </c>
      <c r="G273" s="83" t="s">
        <v>67</v>
      </c>
      <c r="H273" s="81" t="s">
        <v>68</v>
      </c>
      <c r="I273" s="81" t="s">
        <v>69</v>
      </c>
      <c r="J273" s="81" t="s">
        <v>66</v>
      </c>
      <c r="K273" s="84" t="s">
        <v>70</v>
      </c>
      <c r="L273" s="85" t="s">
        <v>81</v>
      </c>
      <c r="M273" s="83" t="s">
        <v>82</v>
      </c>
      <c r="N273" s="84" t="s">
        <v>83</v>
      </c>
      <c r="O273" s="86" t="s">
        <v>96</v>
      </c>
      <c r="P273" s="84" t="s">
        <v>97</v>
      </c>
      <c r="Q273" s="88" t="s">
        <v>64</v>
      </c>
      <c r="R273"/>
      <c r="S273"/>
      <c r="U273" s="78" t="s">
        <v>15</v>
      </c>
      <c r="V273" s="79" t="s">
        <v>18</v>
      </c>
      <c r="W273" s="80" t="s">
        <v>65</v>
      </c>
      <c r="X273" s="81" t="s">
        <v>80</v>
      </c>
      <c r="Y273" s="82" t="s">
        <v>95</v>
      </c>
      <c r="Z273" s="83" t="s">
        <v>67</v>
      </c>
      <c r="AA273" s="81" t="s">
        <v>68</v>
      </c>
      <c r="AB273" s="81" t="s">
        <v>69</v>
      </c>
      <c r="AC273" s="81" t="s">
        <v>66</v>
      </c>
      <c r="AD273" s="84" t="s">
        <v>70</v>
      </c>
      <c r="AE273" s="85" t="s">
        <v>81</v>
      </c>
      <c r="AF273" s="83" t="s">
        <v>82</v>
      </c>
      <c r="AG273" s="84" t="s">
        <v>83</v>
      </c>
      <c r="AH273" s="86" t="s">
        <v>96</v>
      </c>
      <c r="AI273" s="84" t="s">
        <v>97</v>
      </c>
      <c r="AJ273" s="88" t="s">
        <v>64</v>
      </c>
    </row>
    <row r="274" spans="2:36" x14ac:dyDescent="0.35">
      <c r="B274" s="6" t="s">
        <v>19</v>
      </c>
      <c r="C274" s="29" t="s">
        <v>20</v>
      </c>
      <c r="D274" s="66">
        <v>0.33398129999999998</v>
      </c>
      <c r="E274" s="56">
        <v>3.5740170000000001E-3</v>
      </c>
      <c r="F274" s="76">
        <f>F102*5</f>
        <v>5.9566949999999994E-2</v>
      </c>
      <c r="G274" s="58">
        <v>4.2595305999999998E-5</v>
      </c>
      <c r="H274" s="57">
        <v>1.6024661999999999E-5</v>
      </c>
      <c r="I274" s="57">
        <v>7.5906241999999999E-3</v>
      </c>
      <c r="J274" s="56">
        <v>2.9284758000000001E-4</v>
      </c>
      <c r="K274" s="69">
        <v>1.3793788E-2</v>
      </c>
      <c r="L274" s="40">
        <v>8.9350425000000004E-3</v>
      </c>
      <c r="M274" s="61">
        <v>1.0463935E-4</v>
      </c>
      <c r="N274" s="69">
        <v>4.2770213000000001E-2</v>
      </c>
      <c r="O274" s="73">
        <v>-2.3826780000000001E-3</v>
      </c>
      <c r="P274" s="69">
        <v>-0.10554827</v>
      </c>
      <c r="Q274" s="53">
        <f>SUM(D274:P274)</f>
        <v>0.36273709359799988</v>
      </c>
      <c r="R274"/>
      <c r="S274"/>
      <c r="U274" s="6" t="s">
        <v>19</v>
      </c>
      <c r="V274" s="29" t="s">
        <v>20</v>
      </c>
      <c r="W274" s="66">
        <v>0.33398129999999998</v>
      </c>
      <c r="X274" s="56">
        <v>3.5740170000000001E-3</v>
      </c>
      <c r="Y274" s="76">
        <f>Y102*5</f>
        <v>5.9566949999999994E-2</v>
      </c>
      <c r="Z274" s="58">
        <v>4.2595305999999998E-5</v>
      </c>
      <c r="AA274" s="57">
        <v>1.6024661999999999E-5</v>
      </c>
      <c r="AB274" s="57">
        <v>7.5906241999999999E-3</v>
      </c>
      <c r="AC274" s="56">
        <v>2.9284758000000001E-4</v>
      </c>
      <c r="AD274" s="69">
        <v>1.3793788E-2</v>
      </c>
      <c r="AE274" s="40">
        <v>8.9350425000000011E-2</v>
      </c>
      <c r="AF274" s="61">
        <v>1.0463935E-4</v>
      </c>
      <c r="AG274" s="69">
        <v>4.2770213000000001E-2</v>
      </c>
      <c r="AH274" s="73">
        <v>-2.3826780000000001E-3</v>
      </c>
      <c r="AI274" s="69">
        <v>-0.10554827</v>
      </c>
      <c r="AJ274" s="53">
        <f>SUM(W274:AI274)</f>
        <v>0.44315247609800001</v>
      </c>
    </row>
    <row r="275" spans="2:36" s="2" customFormat="1" x14ac:dyDescent="0.35">
      <c r="B275" s="6" t="s">
        <v>21</v>
      </c>
      <c r="C275" s="29" t="s">
        <v>22</v>
      </c>
      <c r="D275" s="67">
        <v>1.1359739E-8</v>
      </c>
      <c r="E275" s="57">
        <v>8.2061525999999998E-10</v>
      </c>
      <c r="F275" s="76">
        <f t="shared" ref="F275:F301" si="18">F103*5</f>
        <v>1.3676920999999999E-8</v>
      </c>
      <c r="G275" s="58">
        <v>2.4092251999999999E-12</v>
      </c>
      <c r="H275" s="57">
        <v>1.0375887999999999E-12</v>
      </c>
      <c r="I275" s="57">
        <v>4.0050886999999998E-10</v>
      </c>
      <c r="J275" s="57">
        <v>2.6624003999999999E-11</v>
      </c>
      <c r="K275" s="70">
        <v>1.9101880999999998E-9</v>
      </c>
      <c r="L275" s="40">
        <v>2.0515380999999999E-9</v>
      </c>
      <c r="M275" s="58">
        <v>9.3786713999999997E-12</v>
      </c>
      <c r="N275" s="70">
        <v>3.7559526E-10</v>
      </c>
      <c r="O275" s="74">
        <v>-5.4707684000000002E-10</v>
      </c>
      <c r="P275" s="70">
        <v>-2.9720799999999999E-9</v>
      </c>
      <c r="Q275" s="53">
        <f t="shared" ref="Q275:Q301" si="19">SUM(D275:P275)</f>
        <v>2.7115398239400002E-8</v>
      </c>
      <c r="R275"/>
      <c r="S275"/>
      <c r="T275"/>
      <c r="U275" s="6" t="s">
        <v>21</v>
      </c>
      <c r="V275" s="29" t="s">
        <v>22</v>
      </c>
      <c r="W275" s="67">
        <v>1.1359739E-8</v>
      </c>
      <c r="X275" s="57">
        <v>8.2061525999999998E-10</v>
      </c>
      <c r="Y275" s="76">
        <f t="shared" ref="Y275:Y301" si="20">Y103*5</f>
        <v>1.3676920999999999E-8</v>
      </c>
      <c r="Z275" s="58">
        <v>2.4092251999999999E-12</v>
      </c>
      <c r="AA275" s="57">
        <v>1.0375887999999999E-12</v>
      </c>
      <c r="AB275" s="57">
        <v>4.0050886999999998E-10</v>
      </c>
      <c r="AC275" s="57">
        <v>2.6624003999999999E-11</v>
      </c>
      <c r="AD275" s="70">
        <v>1.9101880999999998E-9</v>
      </c>
      <c r="AE275" s="40">
        <v>2.0515381000000001E-8</v>
      </c>
      <c r="AF275" s="58">
        <v>9.3786713999999997E-12</v>
      </c>
      <c r="AG275" s="70">
        <v>3.7559526E-10</v>
      </c>
      <c r="AH275" s="74">
        <v>-5.4707684000000002E-10</v>
      </c>
      <c r="AI275" s="70">
        <v>-2.9720799999999999E-9</v>
      </c>
      <c r="AJ275" s="53">
        <f t="shared" ref="AJ275:AJ301" si="21">SUM(W275:AI275)</f>
        <v>4.5579241139400005E-8</v>
      </c>
    </row>
    <row r="276" spans="2:36" x14ac:dyDescent="0.35">
      <c r="B276" s="6" t="s">
        <v>23</v>
      </c>
      <c r="C276" s="29" t="s">
        <v>24</v>
      </c>
      <c r="D276" s="66">
        <v>6.9822052000000001E-3</v>
      </c>
      <c r="E276" s="56">
        <v>2.8462422999999998E-4</v>
      </c>
      <c r="F276" s="76">
        <f t="shared" si="18"/>
        <v>4.7437371999999997E-3</v>
      </c>
      <c r="G276" s="58">
        <v>2.4309652000000001E-6</v>
      </c>
      <c r="H276" s="57">
        <v>1.0992607E-6</v>
      </c>
      <c r="I276" s="57">
        <v>4.6045554999999999E-4</v>
      </c>
      <c r="J276" s="56">
        <v>1.5015402E-4</v>
      </c>
      <c r="K276" s="69">
        <v>1.5694012000000001E-3</v>
      </c>
      <c r="L276" s="40">
        <v>7.1156058000000004E-4</v>
      </c>
      <c r="M276" s="58">
        <v>3.5013703999999997E-5</v>
      </c>
      <c r="N276" s="69">
        <v>1.6987910000000001E-3</v>
      </c>
      <c r="O276" s="73">
        <v>-1.8974949000000001E-4</v>
      </c>
      <c r="P276" s="69">
        <v>-1.1417649000000001E-3</v>
      </c>
      <c r="Q276" s="53">
        <f t="shared" si="19"/>
        <v>1.5307958519900003E-2</v>
      </c>
      <c r="R276"/>
      <c r="S276"/>
      <c r="U276" s="6" t="s">
        <v>23</v>
      </c>
      <c r="V276" s="29" t="s">
        <v>24</v>
      </c>
      <c r="W276" s="66">
        <v>6.9822052000000001E-3</v>
      </c>
      <c r="X276" s="56">
        <v>2.8462422999999998E-4</v>
      </c>
      <c r="Y276" s="76">
        <f t="shared" si="20"/>
        <v>4.7437371999999997E-3</v>
      </c>
      <c r="Z276" s="58">
        <v>2.4309652000000001E-6</v>
      </c>
      <c r="AA276" s="57">
        <v>1.0992607E-6</v>
      </c>
      <c r="AB276" s="57">
        <v>4.6045554999999999E-4</v>
      </c>
      <c r="AC276" s="56">
        <v>1.5015402E-4</v>
      </c>
      <c r="AD276" s="69">
        <v>1.5694012000000001E-3</v>
      </c>
      <c r="AE276" s="40">
        <v>7.1156058000000008E-3</v>
      </c>
      <c r="AF276" s="58">
        <v>3.5013703999999997E-5</v>
      </c>
      <c r="AG276" s="69">
        <v>1.6987910000000001E-3</v>
      </c>
      <c r="AH276" s="73">
        <v>-1.8974949000000001E-4</v>
      </c>
      <c r="AI276" s="69">
        <v>-1.1417649000000001E-3</v>
      </c>
      <c r="AJ276" s="53">
        <f t="shared" si="21"/>
        <v>2.1712003739900006E-2</v>
      </c>
    </row>
    <row r="277" spans="2:36" x14ac:dyDescent="0.35">
      <c r="B277" s="6" t="s">
        <v>25</v>
      </c>
      <c r="C277" s="29" t="s">
        <v>26</v>
      </c>
      <c r="D277" s="67">
        <v>7.9700715000000002E-4</v>
      </c>
      <c r="E277" s="57">
        <v>2.2766777000000001E-5</v>
      </c>
      <c r="F277" s="76">
        <f t="shared" si="18"/>
        <v>3.7944629000000001E-4</v>
      </c>
      <c r="G277" s="58">
        <v>1.6031480000000001E-7</v>
      </c>
      <c r="H277" s="57">
        <v>7.2081111000000001E-8</v>
      </c>
      <c r="I277" s="57">
        <v>2.8640989999999998E-5</v>
      </c>
      <c r="J277" s="57">
        <v>6.8028195999999996E-7</v>
      </c>
      <c r="K277" s="70">
        <v>2.9267931E-5</v>
      </c>
      <c r="L277" s="40">
        <v>5.6916943000000001E-5</v>
      </c>
      <c r="M277" s="58">
        <v>3.2391481000000002E-7</v>
      </c>
      <c r="N277" s="70">
        <v>5.9273868000000001E-5</v>
      </c>
      <c r="O277" s="74">
        <v>-1.5177852E-5</v>
      </c>
      <c r="P277" s="69">
        <v>-1.1219355E-4</v>
      </c>
      <c r="Q277" s="53">
        <f t="shared" si="19"/>
        <v>1.2471851396810003E-3</v>
      </c>
      <c r="R277"/>
      <c r="S277"/>
      <c r="U277" s="6" t="s">
        <v>25</v>
      </c>
      <c r="V277" s="29" t="s">
        <v>26</v>
      </c>
      <c r="W277" s="67">
        <v>7.9700715000000002E-4</v>
      </c>
      <c r="X277" s="57">
        <v>2.2766777000000001E-5</v>
      </c>
      <c r="Y277" s="76">
        <f t="shared" si="20"/>
        <v>3.7944629000000001E-4</v>
      </c>
      <c r="Z277" s="58">
        <v>1.6031480000000001E-7</v>
      </c>
      <c r="AA277" s="57">
        <v>7.2081111000000001E-8</v>
      </c>
      <c r="AB277" s="57">
        <v>2.8640989999999998E-5</v>
      </c>
      <c r="AC277" s="57">
        <v>6.8028195999999996E-7</v>
      </c>
      <c r="AD277" s="70">
        <v>2.9267931E-5</v>
      </c>
      <c r="AE277" s="40">
        <v>5.6916943000000003E-4</v>
      </c>
      <c r="AF277" s="58">
        <v>3.2391481000000002E-7</v>
      </c>
      <c r="AG277" s="70">
        <v>5.9273868000000001E-5</v>
      </c>
      <c r="AH277" s="74">
        <v>-1.5177852E-5</v>
      </c>
      <c r="AI277" s="69">
        <v>-1.1219355E-4</v>
      </c>
      <c r="AJ277" s="53">
        <f t="shared" si="21"/>
        <v>1.7594376266810003E-3</v>
      </c>
    </row>
    <row r="278" spans="2:36" x14ac:dyDescent="0.35">
      <c r="B278" s="6" t="s">
        <v>27</v>
      </c>
      <c r="C278" s="29" t="s">
        <v>28</v>
      </c>
      <c r="D278" s="67">
        <v>6.9127839000000002E-9</v>
      </c>
      <c r="E278" s="57">
        <v>3.2324118E-10</v>
      </c>
      <c r="F278" s="76">
        <f t="shared" si="18"/>
        <v>5.3873529999999997E-9</v>
      </c>
      <c r="G278" s="58">
        <v>3.3985428000000002E-12</v>
      </c>
      <c r="H278" s="57">
        <v>1.4235873999999999E-12</v>
      </c>
      <c r="I278" s="57">
        <v>1.8548694E-9</v>
      </c>
      <c r="J278" s="57">
        <v>5.5821188000000002E-12</v>
      </c>
      <c r="K278" s="70">
        <v>2.4488918999999998E-10</v>
      </c>
      <c r="L278" s="40">
        <v>8.0810295999999998E-10</v>
      </c>
      <c r="M278" s="58">
        <v>5.3561577E-12</v>
      </c>
      <c r="N278" s="70">
        <v>8.6156633000000004E-10</v>
      </c>
      <c r="O278" s="74">
        <v>-2.1549412E-10</v>
      </c>
      <c r="P278" s="70">
        <v>-1.5872363000000001E-9</v>
      </c>
      <c r="Q278" s="53">
        <f t="shared" si="19"/>
        <v>1.4605835946700001E-8</v>
      </c>
      <c r="R278"/>
      <c r="S278"/>
      <c r="U278" s="6" t="s">
        <v>27</v>
      </c>
      <c r="V278" s="29" t="s">
        <v>28</v>
      </c>
      <c r="W278" s="67">
        <v>6.9127839000000002E-9</v>
      </c>
      <c r="X278" s="57">
        <v>3.2324118E-10</v>
      </c>
      <c r="Y278" s="76">
        <f t="shared" si="20"/>
        <v>5.3873529999999997E-9</v>
      </c>
      <c r="Z278" s="58">
        <v>3.3985428000000002E-12</v>
      </c>
      <c r="AA278" s="57">
        <v>1.4235873999999999E-12</v>
      </c>
      <c r="AB278" s="57">
        <v>1.8548694E-9</v>
      </c>
      <c r="AC278" s="57">
        <v>5.5821188000000002E-12</v>
      </c>
      <c r="AD278" s="70">
        <v>2.4488918999999998E-10</v>
      </c>
      <c r="AE278" s="40">
        <v>8.0810295999999992E-9</v>
      </c>
      <c r="AF278" s="58">
        <v>5.3561577E-12</v>
      </c>
      <c r="AG278" s="70">
        <v>8.6156633000000004E-10</v>
      </c>
      <c r="AH278" s="74">
        <v>-2.1549412E-10</v>
      </c>
      <c r="AI278" s="70">
        <v>-1.5872363000000001E-9</v>
      </c>
      <c r="AJ278" s="53">
        <f t="shared" si="21"/>
        <v>2.1878762586700002E-8</v>
      </c>
    </row>
    <row r="279" spans="2:36" x14ac:dyDescent="0.35">
      <c r="B279" s="6" t="s">
        <v>29</v>
      </c>
      <c r="C279" s="29" t="s">
        <v>30</v>
      </c>
      <c r="D279" s="67">
        <v>2.5576923E-9</v>
      </c>
      <c r="E279" s="57">
        <v>5.2233551999999999E-11</v>
      </c>
      <c r="F279" s="76">
        <f t="shared" si="18"/>
        <v>8.705592000000001E-10</v>
      </c>
      <c r="G279" s="58">
        <v>3.3751856000000002E-12</v>
      </c>
      <c r="H279" s="57">
        <v>1.9401517000000001E-12</v>
      </c>
      <c r="I279" s="57">
        <v>1.5571665E-10</v>
      </c>
      <c r="J279" s="57">
        <v>4.9418547999999999E-12</v>
      </c>
      <c r="K279" s="70">
        <v>7.8645494000000004E-11</v>
      </c>
      <c r="L279" s="40">
        <v>1.3058387999999999E-10</v>
      </c>
      <c r="M279" s="58">
        <v>6.0633376999999998E-12</v>
      </c>
      <c r="N279" s="70">
        <v>6.3792065000000003E-11</v>
      </c>
      <c r="O279" s="74">
        <v>-3.4822367999999999E-11</v>
      </c>
      <c r="P279" s="70">
        <v>-2.1951213E-10</v>
      </c>
      <c r="Q279" s="53">
        <f t="shared" si="19"/>
        <v>3.671209172800001E-9</v>
      </c>
      <c r="R279"/>
      <c r="S279"/>
      <c r="U279" s="6" t="s">
        <v>29</v>
      </c>
      <c r="V279" s="29" t="s">
        <v>30</v>
      </c>
      <c r="W279" s="67">
        <v>2.5576923E-9</v>
      </c>
      <c r="X279" s="57">
        <v>5.2233551999999999E-11</v>
      </c>
      <c r="Y279" s="76">
        <f t="shared" si="20"/>
        <v>8.705592000000001E-10</v>
      </c>
      <c r="Z279" s="58">
        <v>3.3751856000000002E-12</v>
      </c>
      <c r="AA279" s="57">
        <v>1.9401517000000001E-12</v>
      </c>
      <c r="AB279" s="57">
        <v>1.5571665E-10</v>
      </c>
      <c r="AC279" s="57">
        <v>4.9418547999999999E-12</v>
      </c>
      <c r="AD279" s="70">
        <v>7.8645494000000004E-11</v>
      </c>
      <c r="AE279" s="40">
        <v>1.3058387999999999E-9</v>
      </c>
      <c r="AF279" s="58">
        <v>6.0633376999999998E-12</v>
      </c>
      <c r="AG279" s="70">
        <v>6.3792065000000003E-11</v>
      </c>
      <c r="AH279" s="74">
        <v>-3.4822367999999999E-11</v>
      </c>
      <c r="AI279" s="70">
        <v>-2.1951213E-10</v>
      </c>
      <c r="AJ279" s="53">
        <f t="shared" si="21"/>
        <v>4.8464640928000006E-9</v>
      </c>
    </row>
    <row r="280" spans="2:36" x14ac:dyDescent="0.35">
      <c r="B280" s="6" t="s">
        <v>31</v>
      </c>
      <c r="C280" s="29" t="s">
        <v>30</v>
      </c>
      <c r="D280" s="67">
        <v>6.6537799E-11</v>
      </c>
      <c r="E280" s="57">
        <v>1.4280851E-12</v>
      </c>
      <c r="F280" s="76">
        <f t="shared" si="18"/>
        <v>2.3801418499999999E-11</v>
      </c>
      <c r="G280" s="58">
        <v>2.5824022E-13</v>
      </c>
      <c r="H280" s="57">
        <v>1.0341015999999999E-13</v>
      </c>
      <c r="I280" s="57">
        <v>1.4602127E-11</v>
      </c>
      <c r="J280" s="57">
        <v>1.6482348999999999E-13</v>
      </c>
      <c r="K280" s="70">
        <v>2.7830137E-12</v>
      </c>
      <c r="L280" s="40">
        <v>3.5702128E-12</v>
      </c>
      <c r="M280" s="58">
        <v>2.3911963000000002E-13</v>
      </c>
      <c r="N280" s="70">
        <v>3.7175461999999999E-12</v>
      </c>
      <c r="O280" s="74">
        <v>-9.5205675000000003E-13</v>
      </c>
      <c r="P280" s="70">
        <v>-6.2071465000000003E-12</v>
      </c>
      <c r="Q280" s="53">
        <f t="shared" si="19"/>
        <v>1.1004659255000001E-10</v>
      </c>
      <c r="R280"/>
      <c r="S280"/>
      <c r="U280" s="6" t="s">
        <v>31</v>
      </c>
      <c r="V280" s="29" t="s">
        <v>30</v>
      </c>
      <c r="W280" s="67">
        <v>6.6537799E-11</v>
      </c>
      <c r="X280" s="57">
        <v>1.4280851E-12</v>
      </c>
      <c r="Y280" s="76">
        <f t="shared" si="20"/>
        <v>2.3801418499999999E-11</v>
      </c>
      <c r="Z280" s="58">
        <v>2.5824022E-13</v>
      </c>
      <c r="AA280" s="57">
        <v>1.0341015999999999E-13</v>
      </c>
      <c r="AB280" s="57">
        <v>1.4602127E-11</v>
      </c>
      <c r="AC280" s="57">
        <v>1.6482348999999999E-13</v>
      </c>
      <c r="AD280" s="70">
        <v>2.7830137E-12</v>
      </c>
      <c r="AE280" s="40">
        <v>3.5702127999999997E-11</v>
      </c>
      <c r="AF280" s="58">
        <v>2.3911963000000002E-13</v>
      </c>
      <c r="AG280" s="70">
        <v>3.7175461999999999E-12</v>
      </c>
      <c r="AH280" s="74">
        <v>-9.5205675000000003E-13</v>
      </c>
      <c r="AI280" s="70">
        <v>-6.2071465000000003E-12</v>
      </c>
      <c r="AJ280" s="53">
        <f t="shared" si="21"/>
        <v>1.4217850775000003E-10</v>
      </c>
    </row>
    <row r="281" spans="2:36" x14ac:dyDescent="0.35">
      <c r="B281" s="6" t="s">
        <v>32</v>
      </c>
      <c r="C281" s="29" t="s">
        <v>33</v>
      </c>
      <c r="D281" s="67">
        <v>9.9382337000000005E-4</v>
      </c>
      <c r="E281" s="57">
        <v>2.0254449000000001E-5</v>
      </c>
      <c r="F281" s="76">
        <f t="shared" si="18"/>
        <v>3.3757415500000002E-4</v>
      </c>
      <c r="G281" s="58">
        <v>1.8797558E-7</v>
      </c>
      <c r="H281" s="57">
        <v>1.2613346999999999E-7</v>
      </c>
      <c r="I281" s="57">
        <v>2.9117538000000001E-5</v>
      </c>
      <c r="J281" s="57">
        <v>1.5554692000000001E-6</v>
      </c>
      <c r="K281" s="70">
        <v>6.3975179999999996E-5</v>
      </c>
      <c r="L281" s="40">
        <v>5.0636122999999997E-5</v>
      </c>
      <c r="M281" s="58">
        <v>5.7707574000000003E-7</v>
      </c>
      <c r="N281" s="69">
        <v>1.0722223E-4</v>
      </c>
      <c r="O281" s="74">
        <v>-1.3502966E-5</v>
      </c>
      <c r="P281" s="69">
        <v>-8.7599421999999994E-5</v>
      </c>
      <c r="Q281" s="53">
        <f t="shared" si="19"/>
        <v>1.5039473109900001E-3</v>
      </c>
      <c r="R281"/>
      <c r="S281"/>
      <c r="U281" s="6" t="s">
        <v>32</v>
      </c>
      <c r="V281" s="29" t="s">
        <v>33</v>
      </c>
      <c r="W281" s="67">
        <v>9.9382337000000005E-4</v>
      </c>
      <c r="X281" s="57">
        <v>2.0254449000000001E-5</v>
      </c>
      <c r="Y281" s="76">
        <f t="shared" si="20"/>
        <v>3.3757415500000002E-4</v>
      </c>
      <c r="Z281" s="58">
        <v>1.8797558E-7</v>
      </c>
      <c r="AA281" s="57">
        <v>1.2613346999999999E-7</v>
      </c>
      <c r="AB281" s="57">
        <v>2.9117538000000001E-5</v>
      </c>
      <c r="AC281" s="57">
        <v>1.5554692000000001E-6</v>
      </c>
      <c r="AD281" s="70">
        <v>6.3975179999999996E-5</v>
      </c>
      <c r="AE281" s="40">
        <v>5.0636122999999993E-4</v>
      </c>
      <c r="AF281" s="58">
        <v>5.7707574000000003E-7</v>
      </c>
      <c r="AG281" s="69">
        <v>1.0722223E-4</v>
      </c>
      <c r="AH281" s="74">
        <v>-1.3502966E-5</v>
      </c>
      <c r="AI281" s="69">
        <v>-8.7599421999999994E-5</v>
      </c>
      <c r="AJ281" s="53">
        <f t="shared" si="21"/>
        <v>1.9596724179900002E-3</v>
      </c>
    </row>
    <row r="282" spans="2:36" s="2" customFormat="1" x14ac:dyDescent="0.35">
      <c r="B282" s="6" t="s">
        <v>34</v>
      </c>
      <c r="C282" s="29" t="s">
        <v>35</v>
      </c>
      <c r="D282" s="67">
        <v>4.2067563000000002E-5</v>
      </c>
      <c r="E282" s="57">
        <v>2.6805973000000001E-7</v>
      </c>
      <c r="F282" s="76">
        <f t="shared" si="18"/>
        <v>4.4676622000000005E-6</v>
      </c>
      <c r="G282" s="58">
        <v>2.3208294E-8</v>
      </c>
      <c r="H282" s="57">
        <v>1.4476225000000001E-8</v>
      </c>
      <c r="I282" s="57">
        <v>1.7734672000000001E-6</v>
      </c>
      <c r="J282" s="57">
        <v>2.7425595999999998E-7</v>
      </c>
      <c r="K282" s="70">
        <v>3.5699806000000001E-6</v>
      </c>
      <c r="L282" s="40">
        <v>6.7014932999999995E-7</v>
      </c>
      <c r="M282" s="58">
        <v>7.3136099000000002E-8</v>
      </c>
      <c r="N282" s="70">
        <v>2.0209537000000001E-9</v>
      </c>
      <c r="O282" s="74">
        <v>-1.7870648999999999E-7</v>
      </c>
      <c r="P282" s="70">
        <v>-1.7503192999999999E-6</v>
      </c>
      <c r="Q282" s="53">
        <f t="shared" si="19"/>
        <v>5.1274953801699992E-5</v>
      </c>
      <c r="R282"/>
      <c r="S282"/>
      <c r="T282"/>
      <c r="U282" s="6" t="s">
        <v>34</v>
      </c>
      <c r="V282" s="29" t="s">
        <v>35</v>
      </c>
      <c r="W282" s="67">
        <v>4.2067563000000002E-5</v>
      </c>
      <c r="X282" s="57">
        <v>2.6805973000000001E-7</v>
      </c>
      <c r="Y282" s="76">
        <f t="shared" si="20"/>
        <v>4.4676622000000005E-6</v>
      </c>
      <c r="Z282" s="58">
        <v>2.3208294E-8</v>
      </c>
      <c r="AA282" s="57">
        <v>1.4476225000000001E-8</v>
      </c>
      <c r="AB282" s="57">
        <v>1.7734672000000001E-6</v>
      </c>
      <c r="AC282" s="57">
        <v>2.7425595999999998E-7</v>
      </c>
      <c r="AD282" s="70">
        <v>3.5699806000000001E-6</v>
      </c>
      <c r="AE282" s="40">
        <v>6.7014932999999991E-6</v>
      </c>
      <c r="AF282" s="58">
        <v>7.3136099000000002E-8</v>
      </c>
      <c r="AG282" s="70">
        <v>2.0209537000000001E-9</v>
      </c>
      <c r="AH282" s="74">
        <v>-1.7870648999999999E-7</v>
      </c>
      <c r="AI282" s="70">
        <v>-1.7503192999999999E-6</v>
      </c>
      <c r="AJ282" s="53">
        <f t="shared" si="21"/>
        <v>5.7306297771699994E-5</v>
      </c>
    </row>
    <row r="283" spans="2:36" x14ac:dyDescent="0.35">
      <c r="B283" s="6" t="s">
        <v>36</v>
      </c>
      <c r="C283" s="29" t="s">
        <v>37</v>
      </c>
      <c r="D283" s="67">
        <v>2.8387327999999999E-4</v>
      </c>
      <c r="E283" s="57">
        <v>7.3076242999999998E-6</v>
      </c>
      <c r="F283" s="76">
        <f t="shared" si="18"/>
        <v>1.2179374E-4</v>
      </c>
      <c r="G283" s="58">
        <v>4.2541116999999998E-8</v>
      </c>
      <c r="H283" s="57">
        <v>1.9611651999999999E-8</v>
      </c>
      <c r="I283" s="57">
        <v>1.2993715999999999E-5</v>
      </c>
      <c r="J283" s="57">
        <v>2.7545282000000001E-7</v>
      </c>
      <c r="K283" s="70">
        <v>1.0023938E-5</v>
      </c>
      <c r="L283" s="40">
        <v>1.8269061000000001E-5</v>
      </c>
      <c r="M283" s="58">
        <v>1.1204094999999999E-7</v>
      </c>
      <c r="N283" s="70">
        <v>1.9031412000000002E-5</v>
      </c>
      <c r="O283" s="74">
        <v>-4.8717494999999999E-6</v>
      </c>
      <c r="P283" s="69">
        <v>-1.9253299E-3</v>
      </c>
      <c r="Q283" s="53">
        <f t="shared" si="19"/>
        <v>-1.4564592316610001E-3</v>
      </c>
      <c r="R283"/>
      <c r="S283"/>
      <c r="U283" s="6" t="s">
        <v>36</v>
      </c>
      <c r="V283" s="29" t="s">
        <v>37</v>
      </c>
      <c r="W283" s="67">
        <v>2.8387327999999999E-4</v>
      </c>
      <c r="X283" s="57">
        <v>7.3076242999999998E-6</v>
      </c>
      <c r="Y283" s="76">
        <f t="shared" si="20"/>
        <v>1.2179374E-4</v>
      </c>
      <c r="Z283" s="58">
        <v>4.2541116999999998E-8</v>
      </c>
      <c r="AA283" s="57">
        <v>1.9611651999999999E-8</v>
      </c>
      <c r="AB283" s="57">
        <v>1.2993715999999999E-5</v>
      </c>
      <c r="AC283" s="57">
        <v>2.7545282000000001E-7</v>
      </c>
      <c r="AD283" s="70">
        <v>1.0023938E-5</v>
      </c>
      <c r="AE283" s="40">
        <v>1.8269061E-4</v>
      </c>
      <c r="AF283" s="58">
        <v>1.1204094999999999E-7</v>
      </c>
      <c r="AG283" s="70">
        <v>1.9031412000000002E-5</v>
      </c>
      <c r="AH283" s="74">
        <v>-4.8717494999999999E-6</v>
      </c>
      <c r="AI283" s="69">
        <v>-1.9253299E-3</v>
      </c>
      <c r="AJ283" s="53">
        <f t="shared" si="21"/>
        <v>-1.292037682661E-3</v>
      </c>
    </row>
    <row r="284" spans="2:36" x14ac:dyDescent="0.35">
      <c r="B284" s="6" t="s">
        <v>38</v>
      </c>
      <c r="C284" s="29" t="s">
        <v>39</v>
      </c>
      <c r="D284" s="67">
        <v>3.2106400999999999E-3</v>
      </c>
      <c r="E284" s="57">
        <v>7.9874699E-5</v>
      </c>
      <c r="F284" s="76">
        <f t="shared" si="18"/>
        <v>1.331245E-3</v>
      </c>
      <c r="G284" s="58">
        <v>4.1634333999999997E-7</v>
      </c>
      <c r="H284" s="57">
        <v>2.0500822000000001E-7</v>
      </c>
      <c r="I284" s="57">
        <v>8.4097439999999995E-5</v>
      </c>
      <c r="J284" s="57">
        <v>2.4494687999999999E-6</v>
      </c>
      <c r="K284" s="69">
        <v>1.1033056999999999E-4</v>
      </c>
      <c r="L284" s="40">
        <v>1.9968675000000001E-4</v>
      </c>
      <c r="M284" s="58">
        <v>1.0502762E-6</v>
      </c>
      <c r="N284" s="69">
        <v>2.0919101E-4</v>
      </c>
      <c r="O284" s="74">
        <v>-5.3249798999999997E-5</v>
      </c>
      <c r="P284" s="69">
        <v>-3.1506006000000001E-4</v>
      </c>
      <c r="Q284" s="53">
        <f t="shared" si="19"/>
        <v>4.8608768065599994E-3</v>
      </c>
      <c r="R284"/>
      <c r="S284"/>
      <c r="U284" s="6" t="s">
        <v>38</v>
      </c>
      <c r="V284" s="29" t="s">
        <v>39</v>
      </c>
      <c r="W284" s="67">
        <v>3.2106400999999999E-3</v>
      </c>
      <c r="X284" s="57">
        <v>7.9874699E-5</v>
      </c>
      <c r="Y284" s="76">
        <f t="shared" si="20"/>
        <v>1.331245E-3</v>
      </c>
      <c r="Z284" s="58">
        <v>4.1634333999999997E-7</v>
      </c>
      <c r="AA284" s="57">
        <v>2.0500822000000001E-7</v>
      </c>
      <c r="AB284" s="57">
        <v>8.4097439999999995E-5</v>
      </c>
      <c r="AC284" s="57">
        <v>2.4494687999999999E-6</v>
      </c>
      <c r="AD284" s="69">
        <v>1.1033056999999999E-4</v>
      </c>
      <c r="AE284" s="40">
        <v>1.9968675E-3</v>
      </c>
      <c r="AF284" s="58">
        <v>1.0502762E-6</v>
      </c>
      <c r="AG284" s="69">
        <v>2.0919101E-4</v>
      </c>
      <c r="AH284" s="74">
        <v>-5.3249798999999997E-5</v>
      </c>
      <c r="AI284" s="69">
        <v>-3.1506006000000001E-4</v>
      </c>
      <c r="AJ284" s="53">
        <f t="shared" si="21"/>
        <v>6.6580575565599997E-3</v>
      </c>
    </row>
    <row r="285" spans="2:36" s="2" customFormat="1" x14ac:dyDescent="0.35">
      <c r="B285" s="6" t="s">
        <v>40</v>
      </c>
      <c r="C285" s="29" t="s">
        <v>41</v>
      </c>
      <c r="D285" s="66">
        <v>4.6096867000000001</v>
      </c>
      <c r="E285" s="56">
        <v>4.4332275999999997E-2</v>
      </c>
      <c r="F285" s="76">
        <f t="shared" si="18"/>
        <v>0.73887124999999998</v>
      </c>
      <c r="G285" s="61">
        <v>1.4544607000000001E-3</v>
      </c>
      <c r="H285" s="56">
        <v>1.0534937E-3</v>
      </c>
      <c r="I285" s="56">
        <v>2.1007231000000002</v>
      </c>
      <c r="J285" s="56">
        <v>4.2677317999999997E-3</v>
      </c>
      <c r="K285" s="69">
        <v>0.21429998</v>
      </c>
      <c r="L285" s="39">
        <v>0.11083069</v>
      </c>
      <c r="M285" s="61">
        <v>1.9827395E-3</v>
      </c>
      <c r="N285" s="69">
        <v>0.16811582</v>
      </c>
      <c r="O285" s="73">
        <v>-2.9554851E-2</v>
      </c>
      <c r="P285" s="69">
        <v>-0.48793514999999998</v>
      </c>
      <c r="Q285" s="53">
        <f t="shared" si="19"/>
        <v>7.4781282406999976</v>
      </c>
      <c r="R285"/>
      <c r="S285"/>
      <c r="T285"/>
      <c r="U285" s="6" t="s">
        <v>40</v>
      </c>
      <c r="V285" s="29" t="s">
        <v>41</v>
      </c>
      <c r="W285" s="66">
        <v>4.6096867000000001</v>
      </c>
      <c r="X285" s="56">
        <v>4.4332275999999997E-2</v>
      </c>
      <c r="Y285" s="76">
        <f t="shared" si="20"/>
        <v>0.73887124999999998</v>
      </c>
      <c r="Z285" s="61">
        <v>1.4544607000000001E-3</v>
      </c>
      <c r="AA285" s="56">
        <v>1.0534937E-3</v>
      </c>
      <c r="AB285" s="56">
        <v>2.1007231000000002</v>
      </c>
      <c r="AC285" s="56">
        <v>4.2677317999999997E-3</v>
      </c>
      <c r="AD285" s="69">
        <v>0.21429998</v>
      </c>
      <c r="AE285" s="39">
        <v>1.1083068999999999</v>
      </c>
      <c r="AF285" s="61">
        <v>1.9827395E-3</v>
      </c>
      <c r="AG285" s="69">
        <v>0.16811582</v>
      </c>
      <c r="AH285" s="73">
        <v>-2.9554851E-2</v>
      </c>
      <c r="AI285" s="69">
        <v>-0.48793514999999998</v>
      </c>
      <c r="AJ285" s="53">
        <f t="shared" si="21"/>
        <v>8.4756044506999988</v>
      </c>
    </row>
    <row r="286" spans="2:36" x14ac:dyDescent="0.35">
      <c r="B286" s="6" t="s">
        <v>42</v>
      </c>
      <c r="C286" s="29" t="s">
        <v>43</v>
      </c>
      <c r="D286" s="66">
        <v>1.0299571000000001</v>
      </c>
      <c r="E286" s="56">
        <v>6.2854249000000001E-2</v>
      </c>
      <c r="F286" s="76">
        <f t="shared" si="18"/>
        <v>1.0475707999999999</v>
      </c>
      <c r="G286" s="61">
        <v>1.1211425000000001E-3</v>
      </c>
      <c r="H286" s="56">
        <v>6.7606936999999999E-4</v>
      </c>
      <c r="I286" s="56">
        <v>1.1549254</v>
      </c>
      <c r="J286" s="56">
        <v>4.7622990999999998E-3</v>
      </c>
      <c r="K286" s="69">
        <v>0.34034374000000001</v>
      </c>
      <c r="L286" s="39">
        <v>0.15713562</v>
      </c>
      <c r="M286" s="61">
        <v>1.6408675E-3</v>
      </c>
      <c r="N286" s="69">
        <v>3.2730951999999998E-3</v>
      </c>
      <c r="O286" s="73">
        <v>-4.1902832000000001E-2</v>
      </c>
      <c r="P286" s="69">
        <v>-0.57860120000000004</v>
      </c>
      <c r="Q286" s="53">
        <f t="shared" si="19"/>
        <v>3.18375635067</v>
      </c>
      <c r="R286"/>
      <c r="S286"/>
      <c r="U286" s="6" t="s">
        <v>42</v>
      </c>
      <c r="V286" s="29" t="s">
        <v>43</v>
      </c>
      <c r="W286" s="66">
        <v>1.0299571000000001</v>
      </c>
      <c r="X286" s="56">
        <v>6.2854249000000001E-2</v>
      </c>
      <c r="Y286" s="76">
        <f t="shared" si="20"/>
        <v>1.0475707999999999</v>
      </c>
      <c r="Z286" s="61">
        <v>1.1211425000000001E-3</v>
      </c>
      <c r="AA286" s="56">
        <v>6.7606936999999999E-4</v>
      </c>
      <c r="AB286" s="56">
        <v>1.1549254</v>
      </c>
      <c r="AC286" s="56">
        <v>4.7622990999999998E-3</v>
      </c>
      <c r="AD286" s="69">
        <v>0.34034374000000001</v>
      </c>
      <c r="AE286" s="39">
        <v>1.5713562000000001</v>
      </c>
      <c r="AF286" s="61">
        <v>1.6408675E-3</v>
      </c>
      <c r="AG286" s="69">
        <v>3.2730951999999998E-3</v>
      </c>
      <c r="AH286" s="73">
        <v>-4.1902832000000001E-2</v>
      </c>
      <c r="AI286" s="69">
        <v>-0.57860120000000004</v>
      </c>
      <c r="AJ286" s="53">
        <f t="shared" si="21"/>
        <v>4.5979769306700007</v>
      </c>
    </row>
    <row r="287" spans="2:36" x14ac:dyDescent="0.35">
      <c r="B287" s="6" t="s">
        <v>44</v>
      </c>
      <c r="C287" s="29" t="s">
        <v>45</v>
      </c>
      <c r="D287" s="66">
        <v>1.5588912999999999E-2</v>
      </c>
      <c r="E287" s="56">
        <v>1.8097554999999999E-4</v>
      </c>
      <c r="F287" s="76">
        <f t="shared" si="18"/>
        <v>3.0162591000000003E-3</v>
      </c>
      <c r="G287" s="58">
        <v>1.8686441E-5</v>
      </c>
      <c r="H287" s="57">
        <v>7.0633276999999999E-6</v>
      </c>
      <c r="I287" s="57">
        <v>5.1292676000000001E-3</v>
      </c>
      <c r="J287" s="56">
        <v>8.3422916999999997E-5</v>
      </c>
      <c r="K287" s="69">
        <v>1.0019879000000001E-2</v>
      </c>
      <c r="L287" s="39">
        <v>4.5243886999999999E-4</v>
      </c>
      <c r="M287" s="61">
        <v>1.2500135000000001E-2</v>
      </c>
      <c r="N287" s="69">
        <v>2.8605065999999998E-2</v>
      </c>
      <c r="O287" s="73">
        <v>-1.2065036E-4</v>
      </c>
      <c r="P287" s="69">
        <v>-9.7947985999999997E-3</v>
      </c>
      <c r="Q287" s="53">
        <f t="shared" si="19"/>
        <v>6.5686657845700006E-2</v>
      </c>
      <c r="R287"/>
      <c r="S287"/>
      <c r="U287" s="6" t="s">
        <v>44</v>
      </c>
      <c r="V287" s="29" t="s">
        <v>45</v>
      </c>
      <c r="W287" s="66">
        <v>1.5588912999999999E-2</v>
      </c>
      <c r="X287" s="56">
        <v>1.8097554999999999E-4</v>
      </c>
      <c r="Y287" s="76">
        <f t="shared" si="20"/>
        <v>3.0162591000000003E-3</v>
      </c>
      <c r="Z287" s="58">
        <v>1.8686441E-5</v>
      </c>
      <c r="AA287" s="57">
        <v>7.0633276999999999E-6</v>
      </c>
      <c r="AB287" s="57">
        <v>5.1292676000000001E-3</v>
      </c>
      <c r="AC287" s="56">
        <v>8.3422916999999997E-5</v>
      </c>
      <c r="AD287" s="69">
        <v>1.0019879000000001E-2</v>
      </c>
      <c r="AE287" s="39">
        <v>4.5243886999999997E-3</v>
      </c>
      <c r="AF287" s="61">
        <v>1.2500135000000001E-2</v>
      </c>
      <c r="AG287" s="69">
        <v>2.8605065999999998E-2</v>
      </c>
      <c r="AH287" s="73">
        <v>-1.2065036E-4</v>
      </c>
      <c r="AI287" s="69">
        <v>-9.7947985999999997E-3</v>
      </c>
      <c r="AJ287" s="53">
        <f t="shared" si="21"/>
        <v>6.975860767570001E-2</v>
      </c>
    </row>
    <row r="288" spans="2:36" x14ac:dyDescent="0.35">
      <c r="B288" s="6" t="s">
        <v>46</v>
      </c>
      <c r="C288" s="29" t="s">
        <v>47</v>
      </c>
      <c r="D288" s="66">
        <v>1.5510136999999999</v>
      </c>
      <c r="E288" s="56">
        <v>5.4485384999999997E-2</v>
      </c>
      <c r="F288" s="76">
        <f t="shared" si="18"/>
        <v>0.90808975000000003</v>
      </c>
      <c r="G288" s="61">
        <v>4.0884265999999999E-4</v>
      </c>
      <c r="H288" s="56">
        <v>1.5949620999999999E-4</v>
      </c>
      <c r="I288" s="56">
        <v>6.4471548000000004E-2</v>
      </c>
      <c r="J288" s="56">
        <v>5.7766153000000002E-3</v>
      </c>
      <c r="K288" s="69">
        <v>0.18715780000000001</v>
      </c>
      <c r="L288" s="39">
        <v>0.13621346000000001</v>
      </c>
      <c r="M288" s="61">
        <v>1.6795204E-3</v>
      </c>
      <c r="N288" s="69">
        <v>0.59533901</v>
      </c>
      <c r="O288" s="73">
        <v>-3.6323590000000003E-2</v>
      </c>
      <c r="P288" s="69">
        <v>-0.23030048</v>
      </c>
      <c r="Q288" s="53">
        <f t="shared" si="19"/>
        <v>3.2381710575700011</v>
      </c>
      <c r="R288"/>
      <c r="S288"/>
      <c r="U288" s="6" t="s">
        <v>46</v>
      </c>
      <c r="V288" s="29" t="s">
        <v>47</v>
      </c>
      <c r="W288" s="66">
        <v>1.5510136999999999</v>
      </c>
      <c r="X288" s="56">
        <v>5.4485384999999997E-2</v>
      </c>
      <c r="Y288" s="76">
        <f t="shared" si="20"/>
        <v>0.90808975000000003</v>
      </c>
      <c r="Z288" s="61">
        <v>4.0884265999999999E-4</v>
      </c>
      <c r="AA288" s="56">
        <v>1.5949620999999999E-4</v>
      </c>
      <c r="AB288" s="56">
        <v>6.4471548000000004E-2</v>
      </c>
      <c r="AC288" s="56">
        <v>5.7766153000000002E-3</v>
      </c>
      <c r="AD288" s="69">
        <v>0.18715780000000001</v>
      </c>
      <c r="AE288" s="39">
        <v>1.3621346000000001</v>
      </c>
      <c r="AF288" s="61">
        <v>1.6795204E-3</v>
      </c>
      <c r="AG288" s="69">
        <v>0.59533901</v>
      </c>
      <c r="AH288" s="73">
        <v>-3.6323590000000003E-2</v>
      </c>
      <c r="AI288" s="69">
        <v>-0.23030048</v>
      </c>
      <c r="AJ288" s="53">
        <f t="shared" si="21"/>
        <v>4.4640921975700003</v>
      </c>
    </row>
    <row r="289" spans="2:36" x14ac:dyDescent="0.35">
      <c r="B289" s="6" t="s">
        <v>48</v>
      </c>
      <c r="C289" s="29" t="s">
        <v>49</v>
      </c>
      <c r="D289" s="67">
        <v>2.3185630999999999E-5</v>
      </c>
      <c r="E289" s="57">
        <v>8.3766614000000001E-8</v>
      </c>
      <c r="F289" s="76">
        <f t="shared" si="18"/>
        <v>1.39611025E-6</v>
      </c>
      <c r="G289" s="58">
        <v>1.5435049E-9</v>
      </c>
      <c r="H289" s="57">
        <v>8.1392815999999997E-10</v>
      </c>
      <c r="I289" s="57">
        <v>7.3195989000000002E-8</v>
      </c>
      <c r="J289" s="57">
        <v>1.2833534E-9</v>
      </c>
      <c r="K289" s="70">
        <v>3.9486542000000001E-8</v>
      </c>
      <c r="L289" s="40">
        <v>2.0941652999999999E-7</v>
      </c>
      <c r="M289" s="58">
        <v>2.9838923E-9</v>
      </c>
      <c r="N289" s="70">
        <v>3.7364848000000002E-9</v>
      </c>
      <c r="O289" s="74">
        <v>-5.5844409000000002E-8</v>
      </c>
      <c r="P289" s="70">
        <v>-1.1768541E-7</v>
      </c>
      <c r="Q289" s="53">
        <f t="shared" si="19"/>
        <v>2.4824438269559999E-5</v>
      </c>
      <c r="R289"/>
      <c r="S289"/>
      <c r="U289" s="6" t="s">
        <v>48</v>
      </c>
      <c r="V289" s="29" t="s">
        <v>49</v>
      </c>
      <c r="W289" s="67">
        <v>2.3185630999999999E-5</v>
      </c>
      <c r="X289" s="57">
        <v>8.3766614000000001E-8</v>
      </c>
      <c r="Y289" s="76">
        <f t="shared" si="20"/>
        <v>1.39611025E-6</v>
      </c>
      <c r="Z289" s="58">
        <v>1.5435049E-9</v>
      </c>
      <c r="AA289" s="57">
        <v>8.1392815999999997E-10</v>
      </c>
      <c r="AB289" s="57">
        <v>7.3195989000000002E-8</v>
      </c>
      <c r="AC289" s="57">
        <v>1.2833534E-9</v>
      </c>
      <c r="AD289" s="70">
        <v>3.9486542000000001E-8</v>
      </c>
      <c r="AE289" s="40">
        <v>2.0941653000000001E-6</v>
      </c>
      <c r="AF289" s="58">
        <v>2.9838923E-9</v>
      </c>
      <c r="AG289" s="70">
        <v>3.7364848000000002E-9</v>
      </c>
      <c r="AH289" s="74">
        <v>-5.5844409000000002E-8</v>
      </c>
      <c r="AI289" s="70">
        <v>-1.1768541E-7</v>
      </c>
      <c r="AJ289" s="53">
        <f t="shared" si="21"/>
        <v>2.6709187039559999E-5</v>
      </c>
    </row>
    <row r="290" spans="2:36" x14ac:dyDescent="0.35">
      <c r="B290" s="6" t="s">
        <v>50</v>
      </c>
      <c r="C290" s="29" t="s">
        <v>20</v>
      </c>
      <c r="D290" s="66">
        <v>0.33070121000000002</v>
      </c>
      <c r="E290" s="56">
        <v>3.5707845999999998E-3</v>
      </c>
      <c r="F290" s="76">
        <f t="shared" si="18"/>
        <v>5.9513074999999999E-2</v>
      </c>
      <c r="G290" s="58">
        <v>4.2475755000000001E-5</v>
      </c>
      <c r="H290" s="57">
        <v>1.5988629000000001E-5</v>
      </c>
      <c r="I290" s="57">
        <v>4.1735085E-3</v>
      </c>
      <c r="J290" s="56">
        <v>2.8238188000000001E-4</v>
      </c>
      <c r="K290" s="69">
        <v>1.2533506E-2</v>
      </c>
      <c r="L290" s="40">
        <v>8.9269616E-3</v>
      </c>
      <c r="M290" s="61">
        <v>1.0211292E-4</v>
      </c>
      <c r="N290" s="69">
        <v>4.2831420000000002E-2</v>
      </c>
      <c r="O290" s="73">
        <v>-2.3805230999999999E-3</v>
      </c>
      <c r="P290" s="69">
        <v>-0.10548469000000001</v>
      </c>
      <c r="Q290" s="53">
        <f t="shared" si="19"/>
        <v>0.35482821178400009</v>
      </c>
      <c r="R290"/>
      <c r="S290"/>
      <c r="U290" s="6" t="s">
        <v>50</v>
      </c>
      <c r="V290" s="29" t="s">
        <v>20</v>
      </c>
      <c r="W290" s="66">
        <v>0.33070121000000002</v>
      </c>
      <c r="X290" s="56">
        <v>3.5707845999999998E-3</v>
      </c>
      <c r="Y290" s="76">
        <f t="shared" si="20"/>
        <v>5.9513074999999999E-2</v>
      </c>
      <c r="Z290" s="58">
        <v>4.2475755000000001E-5</v>
      </c>
      <c r="AA290" s="57">
        <v>1.5988629000000001E-5</v>
      </c>
      <c r="AB290" s="57">
        <v>4.1735085E-3</v>
      </c>
      <c r="AC290" s="56">
        <v>2.8238188000000001E-4</v>
      </c>
      <c r="AD290" s="69">
        <v>1.2533506E-2</v>
      </c>
      <c r="AE290" s="40">
        <v>8.9269615999999996E-2</v>
      </c>
      <c r="AF290" s="61">
        <v>1.0211292E-4</v>
      </c>
      <c r="AG290" s="69">
        <v>4.2831420000000002E-2</v>
      </c>
      <c r="AH290" s="73">
        <v>-2.3805230999999999E-3</v>
      </c>
      <c r="AI290" s="69">
        <v>-0.10548469000000001</v>
      </c>
      <c r="AJ290" s="53">
        <f t="shared" si="21"/>
        <v>0.43517086618399997</v>
      </c>
    </row>
    <row r="291" spans="2:36" x14ac:dyDescent="0.35">
      <c r="B291" s="6" t="s">
        <v>51</v>
      </c>
      <c r="C291" s="29" t="s">
        <v>20</v>
      </c>
      <c r="D291" s="67">
        <v>3.1750073999999998E-3</v>
      </c>
      <c r="E291" s="57">
        <v>1.8366117E-6</v>
      </c>
      <c r="F291" s="76">
        <f t="shared" si="18"/>
        <v>3.0610194000000004E-5</v>
      </c>
      <c r="G291" s="58">
        <v>1.2527437000000001E-8</v>
      </c>
      <c r="H291" s="57">
        <v>-7.1170449999999996E-9</v>
      </c>
      <c r="I291" s="57">
        <v>3.3920644999999999E-3</v>
      </c>
      <c r="J291" s="57">
        <v>9.7274996999999998E-6</v>
      </c>
      <c r="K291" s="69">
        <v>1.2479871999999999E-3</v>
      </c>
      <c r="L291" s="40">
        <v>4.5915291000000001E-6</v>
      </c>
      <c r="M291" s="58">
        <v>2.3363383999999999E-6</v>
      </c>
      <c r="N291" s="70">
        <v>-6.1206446999999999E-5</v>
      </c>
      <c r="O291" s="74">
        <v>-1.2244078E-6</v>
      </c>
      <c r="P291" s="70">
        <v>-5.7470101E-5</v>
      </c>
      <c r="Q291" s="53">
        <f t="shared" si="19"/>
        <v>7.7442657274919991E-3</v>
      </c>
      <c r="R291"/>
      <c r="S291"/>
      <c r="U291" s="6" t="s">
        <v>51</v>
      </c>
      <c r="V291" s="29" t="s">
        <v>20</v>
      </c>
      <c r="W291" s="67">
        <v>3.1750073999999998E-3</v>
      </c>
      <c r="X291" s="57">
        <v>1.8366117E-6</v>
      </c>
      <c r="Y291" s="76">
        <f t="shared" si="20"/>
        <v>3.0610194000000004E-5</v>
      </c>
      <c r="Z291" s="58">
        <v>1.2527437000000001E-8</v>
      </c>
      <c r="AA291" s="57">
        <v>-7.1170449999999996E-9</v>
      </c>
      <c r="AB291" s="57">
        <v>3.3920644999999999E-3</v>
      </c>
      <c r="AC291" s="57">
        <v>9.7274996999999998E-6</v>
      </c>
      <c r="AD291" s="69">
        <v>1.2479871999999999E-3</v>
      </c>
      <c r="AE291" s="40">
        <v>4.5915290999999999E-5</v>
      </c>
      <c r="AF291" s="58">
        <v>2.3363383999999999E-6</v>
      </c>
      <c r="AG291" s="70">
        <v>-6.1206446999999999E-5</v>
      </c>
      <c r="AH291" s="74">
        <v>-1.2244078E-6</v>
      </c>
      <c r="AI291" s="70">
        <v>-5.7470101E-5</v>
      </c>
      <c r="AJ291" s="53">
        <f t="shared" si="21"/>
        <v>7.785589489391999E-3</v>
      </c>
    </row>
    <row r="292" spans="2:36" x14ac:dyDescent="0.35">
      <c r="B292" s="6" t="s">
        <v>52</v>
      </c>
      <c r="C292" s="29" t="s">
        <v>20</v>
      </c>
      <c r="D292" s="67">
        <v>1.0507587E-4</v>
      </c>
      <c r="E292" s="57">
        <v>1.3957447E-6</v>
      </c>
      <c r="F292" s="76">
        <f t="shared" si="18"/>
        <v>2.3262411999999999E-5</v>
      </c>
      <c r="G292" s="58">
        <v>1.0702412E-7</v>
      </c>
      <c r="H292" s="57">
        <v>4.3149468000000002E-8</v>
      </c>
      <c r="I292" s="57">
        <v>2.5051213000000001E-5</v>
      </c>
      <c r="J292" s="57">
        <v>7.3819905999999996E-7</v>
      </c>
      <c r="K292" s="70">
        <v>1.2294826000000001E-5</v>
      </c>
      <c r="L292" s="40">
        <v>3.4893617999999999E-6</v>
      </c>
      <c r="M292" s="58">
        <v>1.900927E-7</v>
      </c>
      <c r="N292" s="69">
        <v>0</v>
      </c>
      <c r="O292" s="74">
        <v>-9.3049647000000003E-7</v>
      </c>
      <c r="P292" s="70">
        <v>-6.1133726000000003E-6</v>
      </c>
      <c r="Q292" s="53">
        <f t="shared" si="19"/>
        <v>1.6460402377799997E-4</v>
      </c>
      <c r="R292"/>
      <c r="S292"/>
      <c r="U292" s="6" t="s">
        <v>52</v>
      </c>
      <c r="V292" s="29" t="s">
        <v>20</v>
      </c>
      <c r="W292" s="67">
        <v>1.0507587E-4</v>
      </c>
      <c r="X292" s="57">
        <v>1.3957447E-6</v>
      </c>
      <c r="Y292" s="76">
        <f t="shared" si="20"/>
        <v>2.3262411999999999E-5</v>
      </c>
      <c r="Z292" s="58">
        <v>1.0702412E-7</v>
      </c>
      <c r="AA292" s="57">
        <v>4.3149468000000002E-8</v>
      </c>
      <c r="AB292" s="57">
        <v>2.5051213000000001E-5</v>
      </c>
      <c r="AC292" s="57">
        <v>7.3819905999999996E-7</v>
      </c>
      <c r="AD292" s="70">
        <v>1.2294826000000001E-5</v>
      </c>
      <c r="AE292" s="40">
        <v>3.4893617999999997E-5</v>
      </c>
      <c r="AF292" s="58">
        <v>1.900927E-7</v>
      </c>
      <c r="AG292" s="69">
        <v>0</v>
      </c>
      <c r="AH292" s="74">
        <v>-9.3049647000000003E-7</v>
      </c>
      <c r="AI292" s="70">
        <v>-6.1133726000000003E-6</v>
      </c>
      <c r="AJ292" s="53">
        <f t="shared" si="21"/>
        <v>1.9600827997799997E-4</v>
      </c>
    </row>
    <row r="293" spans="2:36" x14ac:dyDescent="0.35">
      <c r="B293" s="6" t="s">
        <v>53</v>
      </c>
      <c r="C293" s="29" t="s">
        <v>30</v>
      </c>
      <c r="D293" s="67">
        <v>3.7568336000000002E-11</v>
      </c>
      <c r="E293" s="57">
        <v>5.9086355000000004E-12</v>
      </c>
      <c r="F293" s="76">
        <f t="shared" si="18"/>
        <v>9.847726E-11</v>
      </c>
      <c r="G293" s="58">
        <v>5.9590326000000006E-14</v>
      </c>
      <c r="H293" s="57">
        <v>5.6305263000000003E-14</v>
      </c>
      <c r="I293" s="57">
        <v>1.5510821999999999E-11</v>
      </c>
      <c r="J293" s="57">
        <v>5.1701516000000002E-14</v>
      </c>
      <c r="K293" s="70">
        <v>2.6528778999999999E-12</v>
      </c>
      <c r="L293" s="40">
        <v>1.4771589000000001E-11</v>
      </c>
      <c r="M293" s="58">
        <v>3.0586165000000001E-14</v>
      </c>
      <c r="N293" s="70">
        <v>3.4249934999999998E-13</v>
      </c>
      <c r="O293" s="74">
        <v>-3.9390902999999997E-12</v>
      </c>
      <c r="P293" s="70">
        <v>-1.0706692E-10</v>
      </c>
      <c r="Q293" s="53">
        <f t="shared" si="19"/>
        <v>6.4424192720000015E-11</v>
      </c>
      <c r="R293"/>
      <c r="S293"/>
      <c r="U293" s="6" t="s">
        <v>53</v>
      </c>
      <c r="V293" s="29" t="s">
        <v>30</v>
      </c>
      <c r="W293" s="67">
        <v>3.7568336000000002E-11</v>
      </c>
      <c r="X293" s="57">
        <v>5.9086355000000004E-12</v>
      </c>
      <c r="Y293" s="76">
        <f t="shared" si="20"/>
        <v>9.847726E-11</v>
      </c>
      <c r="Z293" s="58">
        <v>5.9590326000000006E-14</v>
      </c>
      <c r="AA293" s="57">
        <v>5.6305263000000003E-14</v>
      </c>
      <c r="AB293" s="57">
        <v>1.5510821999999999E-11</v>
      </c>
      <c r="AC293" s="57">
        <v>5.1701516000000002E-14</v>
      </c>
      <c r="AD293" s="70">
        <v>2.6528778999999999E-12</v>
      </c>
      <c r="AE293" s="40">
        <v>1.4771589E-10</v>
      </c>
      <c r="AF293" s="58">
        <v>3.0586165000000001E-14</v>
      </c>
      <c r="AG293" s="70">
        <v>3.4249934999999998E-13</v>
      </c>
      <c r="AH293" s="74">
        <v>-3.9390902999999997E-12</v>
      </c>
      <c r="AI293" s="70">
        <v>-1.0706692E-10</v>
      </c>
      <c r="AJ293" s="53">
        <f t="shared" si="21"/>
        <v>1.9736849372000002E-10</v>
      </c>
    </row>
    <row r="294" spans="2:36" x14ac:dyDescent="0.35">
      <c r="B294" s="6" t="s">
        <v>54</v>
      </c>
      <c r="C294" s="29" t="s">
        <v>30</v>
      </c>
      <c r="D294" s="67">
        <v>3.8434890999999997E-10</v>
      </c>
      <c r="E294" s="57">
        <v>1.0064070000000001E-11</v>
      </c>
      <c r="F294" s="76">
        <f t="shared" si="18"/>
        <v>1.6773449500000002E-10</v>
      </c>
      <c r="G294" s="58">
        <v>4.6577638000000003E-13</v>
      </c>
      <c r="H294" s="57">
        <v>1.7807256000000001E-13</v>
      </c>
      <c r="I294" s="57">
        <v>4.7530759000000002E-11</v>
      </c>
      <c r="J294" s="57">
        <v>3.9727219999999999E-13</v>
      </c>
      <c r="K294" s="70">
        <v>1.1376801E-11</v>
      </c>
      <c r="L294" s="40">
        <v>2.5160174000000001E-11</v>
      </c>
      <c r="M294" s="58">
        <v>5.4671728999999999E-13</v>
      </c>
      <c r="N294" s="70">
        <v>2.1660544E-11</v>
      </c>
      <c r="O294" s="74">
        <v>-6.7093798000000001E-12</v>
      </c>
      <c r="P294" s="70">
        <v>-7.3307233000000002E-11</v>
      </c>
      <c r="Q294" s="53">
        <f t="shared" si="19"/>
        <v>5.8944697862999985E-10</v>
      </c>
      <c r="R294"/>
      <c r="S294"/>
      <c r="U294" s="6" t="s">
        <v>54</v>
      </c>
      <c r="V294" s="29" t="s">
        <v>30</v>
      </c>
      <c r="W294" s="67">
        <v>3.8434890999999997E-10</v>
      </c>
      <c r="X294" s="57">
        <v>1.0064070000000001E-11</v>
      </c>
      <c r="Y294" s="76">
        <f t="shared" si="20"/>
        <v>1.6773449500000002E-10</v>
      </c>
      <c r="Z294" s="58">
        <v>4.6577638000000003E-13</v>
      </c>
      <c r="AA294" s="57">
        <v>1.7807256000000001E-13</v>
      </c>
      <c r="AB294" s="57">
        <v>4.7530759000000002E-11</v>
      </c>
      <c r="AC294" s="57">
        <v>3.9727219999999999E-13</v>
      </c>
      <c r="AD294" s="70">
        <v>1.1376801E-11</v>
      </c>
      <c r="AE294" s="40">
        <v>2.5160173999999999E-10</v>
      </c>
      <c r="AF294" s="58">
        <v>5.4671728999999999E-13</v>
      </c>
      <c r="AG294" s="70">
        <v>2.1660544E-11</v>
      </c>
      <c r="AH294" s="74">
        <v>-6.7093798000000001E-12</v>
      </c>
      <c r="AI294" s="70">
        <v>-7.3307233000000002E-11</v>
      </c>
      <c r="AJ294" s="53">
        <f t="shared" si="21"/>
        <v>8.1588854462999983E-10</v>
      </c>
    </row>
    <row r="295" spans="2:36" x14ac:dyDescent="0.35">
      <c r="B295" s="6" t="s">
        <v>55</v>
      </c>
      <c r="C295" s="29" t="s">
        <v>30</v>
      </c>
      <c r="D295" s="67">
        <v>2.1473063000000002E-9</v>
      </c>
      <c r="E295" s="57">
        <v>3.6370574000000001E-11</v>
      </c>
      <c r="F295" s="76">
        <f t="shared" si="18"/>
        <v>6.0617625000000001E-10</v>
      </c>
      <c r="G295" s="58">
        <v>2.8539717E-12</v>
      </c>
      <c r="H295" s="57">
        <v>1.7073746999999999E-12</v>
      </c>
      <c r="I295" s="57">
        <v>9.3160784000000005E-11</v>
      </c>
      <c r="J295" s="57">
        <v>4.513525E-12</v>
      </c>
      <c r="K295" s="70">
        <v>6.6007511000000004E-11</v>
      </c>
      <c r="L295" s="40">
        <v>9.0926433999999999E-11</v>
      </c>
      <c r="M295" s="58">
        <v>5.4946575999999998E-12</v>
      </c>
      <c r="N295" s="70">
        <v>4.1789022000000003E-11</v>
      </c>
      <c r="O295" s="74">
        <v>-2.4247049E-11</v>
      </c>
      <c r="P295" s="70">
        <v>-1.4275833000000001E-10</v>
      </c>
      <c r="Q295" s="53">
        <f t="shared" si="19"/>
        <v>2.929301025000001E-9</v>
      </c>
      <c r="R295"/>
      <c r="S295"/>
      <c r="U295" s="6" t="s">
        <v>55</v>
      </c>
      <c r="V295" s="29" t="s">
        <v>30</v>
      </c>
      <c r="W295" s="67">
        <v>2.1473063000000002E-9</v>
      </c>
      <c r="X295" s="57">
        <v>3.6370574000000001E-11</v>
      </c>
      <c r="Y295" s="76">
        <f t="shared" si="20"/>
        <v>6.0617625000000001E-10</v>
      </c>
      <c r="Z295" s="58">
        <v>2.8539717E-12</v>
      </c>
      <c r="AA295" s="57">
        <v>1.7073746999999999E-12</v>
      </c>
      <c r="AB295" s="57">
        <v>9.3160784000000005E-11</v>
      </c>
      <c r="AC295" s="57">
        <v>4.513525E-12</v>
      </c>
      <c r="AD295" s="70">
        <v>6.6007511000000004E-11</v>
      </c>
      <c r="AE295" s="40">
        <v>9.0926434000000002E-10</v>
      </c>
      <c r="AF295" s="58">
        <v>5.4946575999999998E-12</v>
      </c>
      <c r="AG295" s="70">
        <v>4.1789022000000003E-11</v>
      </c>
      <c r="AH295" s="74">
        <v>-2.4247049E-11</v>
      </c>
      <c r="AI295" s="70">
        <v>-1.4275833000000001E-10</v>
      </c>
      <c r="AJ295" s="53">
        <f t="shared" si="21"/>
        <v>3.7476389310000002E-9</v>
      </c>
    </row>
    <row r="296" spans="2:36" x14ac:dyDescent="0.35">
      <c r="B296" s="6" t="s">
        <v>56</v>
      </c>
      <c r="C296" s="29" t="s">
        <v>30</v>
      </c>
      <c r="D296" s="67">
        <v>3.3894977000000003E-11</v>
      </c>
      <c r="E296" s="57">
        <v>8.4071645000000005E-13</v>
      </c>
      <c r="F296" s="76">
        <f t="shared" si="18"/>
        <v>1.4011941E-11</v>
      </c>
      <c r="G296" s="58">
        <v>6.8433640000000006E-14</v>
      </c>
      <c r="H296" s="57">
        <v>2.6351675000000001E-14</v>
      </c>
      <c r="I296" s="57">
        <v>1.2321642999999999E-11</v>
      </c>
      <c r="J296" s="57">
        <v>5.1614928000000003E-14</v>
      </c>
      <c r="K296" s="70">
        <v>1.0919120999999999E-12</v>
      </c>
      <c r="L296" s="40">
        <v>2.1017910999999999E-12</v>
      </c>
      <c r="M296" s="58">
        <v>8.0859540000000003E-14</v>
      </c>
      <c r="N296" s="70">
        <v>2.0966305E-12</v>
      </c>
      <c r="O296" s="74">
        <v>-5.6047763000000004E-13</v>
      </c>
      <c r="P296" s="70">
        <v>-2.1348618999999999E-12</v>
      </c>
      <c r="Q296" s="53">
        <f t="shared" si="19"/>
        <v>6.3891531402999987E-11</v>
      </c>
      <c r="R296"/>
      <c r="S296"/>
      <c r="U296" s="6" t="s">
        <v>56</v>
      </c>
      <c r="V296" s="29" t="s">
        <v>30</v>
      </c>
      <c r="W296" s="67">
        <v>3.3894977000000003E-11</v>
      </c>
      <c r="X296" s="57">
        <v>8.4071645000000005E-13</v>
      </c>
      <c r="Y296" s="76">
        <f t="shared" si="20"/>
        <v>1.4011941E-11</v>
      </c>
      <c r="Z296" s="58">
        <v>6.8433640000000006E-14</v>
      </c>
      <c r="AA296" s="57">
        <v>2.6351675000000001E-14</v>
      </c>
      <c r="AB296" s="57">
        <v>1.2321642999999999E-11</v>
      </c>
      <c r="AC296" s="57">
        <v>5.1614928000000003E-14</v>
      </c>
      <c r="AD296" s="70">
        <v>1.0919120999999999E-12</v>
      </c>
      <c r="AE296" s="40">
        <v>2.1017910999999998E-11</v>
      </c>
      <c r="AF296" s="58">
        <v>8.0859540000000003E-14</v>
      </c>
      <c r="AG296" s="70">
        <v>2.0966305E-12</v>
      </c>
      <c r="AH296" s="74">
        <v>-5.6047763000000004E-13</v>
      </c>
      <c r="AI296" s="70">
        <v>-2.1348618999999999E-12</v>
      </c>
      <c r="AJ296" s="53">
        <f t="shared" si="21"/>
        <v>8.2807651302999985E-11</v>
      </c>
    </row>
    <row r="297" spans="2:36" x14ac:dyDescent="0.35">
      <c r="B297" s="6" t="s">
        <v>57</v>
      </c>
      <c r="C297" s="29" t="s">
        <v>30</v>
      </c>
      <c r="D297" s="67">
        <v>0</v>
      </c>
      <c r="E297" s="57">
        <v>7.2896056000000006E-21</v>
      </c>
      <c r="F297" s="76">
        <f t="shared" si="18"/>
        <v>1.2149342500000001E-19</v>
      </c>
      <c r="G297" s="58">
        <v>2.1897312999999998E-22</v>
      </c>
      <c r="H297" s="57">
        <v>8.353627E-23</v>
      </c>
      <c r="I297" s="57">
        <v>4.0240213999999999E-20</v>
      </c>
      <c r="J297" s="57">
        <v>2.3319009999999999E-21</v>
      </c>
      <c r="K297" s="70">
        <v>2.5274826000000001E-20</v>
      </c>
      <c r="L297" s="40">
        <v>1.8224014E-20</v>
      </c>
      <c r="M297" s="58">
        <v>4.5341353999999997E-22</v>
      </c>
      <c r="N297" s="69">
        <v>0</v>
      </c>
      <c r="O297" s="74">
        <v>-4.8597370000000002E-21</v>
      </c>
      <c r="P297" s="70">
        <v>-2.8033741000000001E-20</v>
      </c>
      <c r="Q297" s="53">
        <f t="shared" si="19"/>
        <v>1.8271643053999999E-19</v>
      </c>
      <c r="R297"/>
      <c r="S297"/>
      <c r="U297" s="6" t="s">
        <v>57</v>
      </c>
      <c r="V297" s="29" t="s">
        <v>30</v>
      </c>
      <c r="W297" s="67">
        <v>0</v>
      </c>
      <c r="X297" s="57">
        <v>7.2896056000000006E-21</v>
      </c>
      <c r="Y297" s="76">
        <f t="shared" si="20"/>
        <v>1.2149342500000001E-19</v>
      </c>
      <c r="Z297" s="58">
        <v>2.1897312999999998E-22</v>
      </c>
      <c r="AA297" s="57">
        <v>8.353627E-23</v>
      </c>
      <c r="AB297" s="57">
        <v>4.0240213999999999E-20</v>
      </c>
      <c r="AC297" s="57">
        <v>2.3319009999999999E-21</v>
      </c>
      <c r="AD297" s="70">
        <v>2.5274826000000001E-20</v>
      </c>
      <c r="AE297" s="40">
        <v>1.8224014000000001E-19</v>
      </c>
      <c r="AF297" s="58">
        <v>4.5341353999999997E-22</v>
      </c>
      <c r="AG297" s="69">
        <v>0</v>
      </c>
      <c r="AH297" s="74">
        <v>-4.8597370000000002E-21</v>
      </c>
      <c r="AI297" s="70">
        <v>-2.8033741000000001E-20</v>
      </c>
      <c r="AJ297" s="53">
        <f t="shared" si="21"/>
        <v>3.4673255654000005E-19</v>
      </c>
    </row>
    <row r="298" spans="2:36" x14ac:dyDescent="0.35">
      <c r="B298" s="6" t="s">
        <v>58</v>
      </c>
      <c r="C298" s="29" t="s">
        <v>30</v>
      </c>
      <c r="D298" s="67">
        <v>3.2642821000000003E-11</v>
      </c>
      <c r="E298" s="57">
        <v>5.8736865999999996E-13</v>
      </c>
      <c r="F298" s="76">
        <f t="shared" si="18"/>
        <v>9.7894775000000014E-12</v>
      </c>
      <c r="G298" s="58">
        <v>1.8980658000000001E-13</v>
      </c>
      <c r="H298" s="57">
        <v>7.7058489999999996E-14</v>
      </c>
      <c r="I298" s="57">
        <v>2.2804842E-12</v>
      </c>
      <c r="J298" s="57">
        <v>1.1320856E-13</v>
      </c>
      <c r="K298" s="70">
        <v>1.6911016E-12</v>
      </c>
      <c r="L298" s="40">
        <v>1.4684217000000001E-12</v>
      </c>
      <c r="M298" s="58">
        <v>1.5826009E-13</v>
      </c>
      <c r="N298" s="70">
        <v>1.6209157000000001E-12</v>
      </c>
      <c r="O298" s="74">
        <v>-3.9157911E-13</v>
      </c>
      <c r="P298" s="70">
        <v>-4.0722845999999999E-12</v>
      </c>
      <c r="Q298" s="53">
        <f t="shared" si="19"/>
        <v>4.6155060369999992E-11</v>
      </c>
      <c r="R298"/>
      <c r="S298"/>
      <c r="U298" s="6" t="s">
        <v>58</v>
      </c>
      <c r="V298" s="29" t="s">
        <v>30</v>
      </c>
      <c r="W298" s="67">
        <v>3.2642821000000003E-11</v>
      </c>
      <c r="X298" s="57">
        <v>5.8736865999999996E-13</v>
      </c>
      <c r="Y298" s="76">
        <f t="shared" si="20"/>
        <v>9.7894775000000014E-12</v>
      </c>
      <c r="Z298" s="58">
        <v>1.8980658000000001E-13</v>
      </c>
      <c r="AA298" s="57">
        <v>7.7058489999999996E-14</v>
      </c>
      <c r="AB298" s="57">
        <v>2.2804842E-12</v>
      </c>
      <c r="AC298" s="57">
        <v>1.1320856E-13</v>
      </c>
      <c r="AD298" s="70">
        <v>1.6911016E-12</v>
      </c>
      <c r="AE298" s="40">
        <v>1.4684216999999999E-11</v>
      </c>
      <c r="AF298" s="58">
        <v>1.5826009E-13</v>
      </c>
      <c r="AG298" s="70">
        <v>1.6209157000000001E-12</v>
      </c>
      <c r="AH298" s="74">
        <v>-3.9157911E-13</v>
      </c>
      <c r="AI298" s="70">
        <v>-4.0722845999999999E-12</v>
      </c>
      <c r="AJ298" s="53">
        <f t="shared" si="21"/>
        <v>5.9370855669999992E-11</v>
      </c>
    </row>
    <row r="299" spans="2:36" x14ac:dyDescent="0.35">
      <c r="B299" s="6" t="s">
        <v>59</v>
      </c>
      <c r="C299" s="29" t="s">
        <v>41</v>
      </c>
      <c r="D299" s="66">
        <v>4.1349512999999997E-2</v>
      </c>
      <c r="E299" s="56">
        <v>3.2572878E-3</v>
      </c>
      <c r="F299" s="76">
        <f t="shared" si="18"/>
        <v>5.4288130000000004E-2</v>
      </c>
      <c r="G299" s="58">
        <v>1.4698567999999999E-5</v>
      </c>
      <c r="H299" s="57">
        <v>8.9659083E-6</v>
      </c>
      <c r="I299" s="57">
        <v>6.4493199000000001E-3</v>
      </c>
      <c r="J299" s="57">
        <v>2.9020241999999999E-5</v>
      </c>
      <c r="K299" s="69">
        <v>2.2291953999999999E-3</v>
      </c>
      <c r="L299" s="40">
        <v>8.1432194000000003E-3</v>
      </c>
      <c r="M299" s="58">
        <v>3.4085246999999999E-5</v>
      </c>
      <c r="N299" s="69">
        <v>4.2652682999999998E-4</v>
      </c>
      <c r="O299" s="73">
        <v>-2.1715252000000002E-3</v>
      </c>
      <c r="P299" s="69">
        <v>-1.2736010000000001E-2</v>
      </c>
      <c r="Q299" s="53">
        <f t="shared" si="19"/>
        <v>0.1013224270953</v>
      </c>
      <c r="R299"/>
      <c r="S299"/>
      <c r="U299" s="6" t="s">
        <v>59</v>
      </c>
      <c r="V299" s="29" t="s">
        <v>41</v>
      </c>
      <c r="W299" s="66">
        <v>4.1349512999999997E-2</v>
      </c>
      <c r="X299" s="56">
        <v>3.2572878E-3</v>
      </c>
      <c r="Y299" s="76">
        <f t="shared" si="20"/>
        <v>5.4288130000000004E-2</v>
      </c>
      <c r="Z299" s="58">
        <v>1.4698567999999999E-5</v>
      </c>
      <c r="AA299" s="57">
        <v>8.9659083E-6</v>
      </c>
      <c r="AB299" s="57">
        <v>6.4493199000000001E-3</v>
      </c>
      <c r="AC299" s="57">
        <v>2.9020241999999999E-5</v>
      </c>
      <c r="AD299" s="69">
        <v>2.2291953999999999E-3</v>
      </c>
      <c r="AE299" s="40">
        <v>8.1432193999999999E-2</v>
      </c>
      <c r="AF299" s="58">
        <v>3.4085246999999999E-5</v>
      </c>
      <c r="AG299" s="69">
        <v>4.2652682999999998E-4</v>
      </c>
      <c r="AH299" s="73">
        <v>-2.1715252000000002E-3</v>
      </c>
      <c r="AI299" s="69">
        <v>-1.2736010000000001E-2</v>
      </c>
      <c r="AJ299" s="53">
        <f t="shared" si="21"/>
        <v>0.17461140169529998</v>
      </c>
    </row>
    <row r="300" spans="2:36" x14ac:dyDescent="0.35">
      <c r="B300" s="6" t="s">
        <v>60</v>
      </c>
      <c r="C300" s="29" t="s">
        <v>41</v>
      </c>
      <c r="D300" s="66">
        <v>0.26738369000000001</v>
      </c>
      <c r="E300" s="56">
        <v>1.1460698E-2</v>
      </c>
      <c r="F300" s="76">
        <f t="shared" si="18"/>
        <v>0.19101163500000001</v>
      </c>
      <c r="G300" s="61">
        <v>1.1231036E-4</v>
      </c>
      <c r="H300" s="57">
        <v>8.2115978000000004E-5</v>
      </c>
      <c r="I300" s="57">
        <v>1.5016847999999999E-2</v>
      </c>
      <c r="J300" s="56">
        <v>2.3066933000000001E-4</v>
      </c>
      <c r="K300" s="69">
        <v>1.3035563E-2</v>
      </c>
      <c r="L300" s="39">
        <v>2.8651744999999999E-2</v>
      </c>
      <c r="M300" s="61">
        <v>1.7680315999999999E-4</v>
      </c>
      <c r="N300" s="69">
        <v>0.13538042</v>
      </c>
      <c r="O300" s="73">
        <v>-7.6404654000000001E-3</v>
      </c>
      <c r="P300" s="69">
        <v>-0.32988815999999999</v>
      </c>
      <c r="Q300" s="53">
        <f t="shared" si="19"/>
        <v>0.32501387242800017</v>
      </c>
      <c r="R300"/>
      <c r="S300"/>
      <c r="U300" s="6" t="s">
        <v>60</v>
      </c>
      <c r="V300" s="29" t="s">
        <v>41</v>
      </c>
      <c r="W300" s="66">
        <v>0.26738369000000001</v>
      </c>
      <c r="X300" s="56">
        <v>1.1460698E-2</v>
      </c>
      <c r="Y300" s="76">
        <f t="shared" si="20"/>
        <v>0.19101163500000001</v>
      </c>
      <c r="Z300" s="61">
        <v>1.1231036E-4</v>
      </c>
      <c r="AA300" s="57">
        <v>8.2115978000000004E-5</v>
      </c>
      <c r="AB300" s="57">
        <v>1.5016847999999999E-2</v>
      </c>
      <c r="AC300" s="56">
        <v>2.3066933000000001E-4</v>
      </c>
      <c r="AD300" s="69">
        <v>1.3035563E-2</v>
      </c>
      <c r="AE300" s="39">
        <v>0.28651745000000001</v>
      </c>
      <c r="AF300" s="61">
        <v>1.7680315999999999E-4</v>
      </c>
      <c r="AG300" s="69">
        <v>0.13538042</v>
      </c>
      <c r="AH300" s="73">
        <v>-7.6404654000000001E-3</v>
      </c>
      <c r="AI300" s="69">
        <v>-0.32988815999999999</v>
      </c>
      <c r="AJ300" s="53">
        <f t="shared" si="21"/>
        <v>0.58287957742800012</v>
      </c>
    </row>
    <row r="301" spans="2:36" x14ac:dyDescent="0.35">
      <c r="B301" s="7" t="s">
        <v>61</v>
      </c>
      <c r="C301" s="12" t="s">
        <v>41</v>
      </c>
      <c r="D301" s="68">
        <v>4.3009535000000003</v>
      </c>
      <c r="E301" s="63">
        <v>2.9614290000000001E-2</v>
      </c>
      <c r="F301" s="76">
        <f t="shared" si="18"/>
        <v>0.49357150000000005</v>
      </c>
      <c r="G301" s="64">
        <v>1.3274517999999999E-3</v>
      </c>
      <c r="H301" s="64">
        <v>9.6241179999999999E-4</v>
      </c>
      <c r="I301" s="62">
        <v>2.0792568999999999</v>
      </c>
      <c r="J301" s="62">
        <v>4.0080423000000004E-3</v>
      </c>
      <c r="K301" s="71">
        <v>0.19903522000000001</v>
      </c>
      <c r="L301" s="41">
        <v>7.4035724999999997E-2</v>
      </c>
      <c r="M301" s="64">
        <v>1.7718511000000001E-3</v>
      </c>
      <c r="N301" s="71">
        <v>3.2308874000000001E-2</v>
      </c>
      <c r="O301" s="89">
        <v>-1.9742860000000001E-2</v>
      </c>
      <c r="P301" s="71">
        <v>-0.14531098000000001</v>
      </c>
      <c r="Q301" s="50">
        <f t="shared" si="19"/>
        <v>7.051791925999999</v>
      </c>
      <c r="R301"/>
      <c r="S301"/>
      <c r="U301" s="7" t="s">
        <v>61</v>
      </c>
      <c r="V301" s="12" t="s">
        <v>41</v>
      </c>
      <c r="W301" s="68">
        <v>4.3009535000000003</v>
      </c>
      <c r="X301" s="63">
        <v>2.9614290000000001E-2</v>
      </c>
      <c r="Y301" s="76">
        <f t="shared" si="20"/>
        <v>0.49357150000000005</v>
      </c>
      <c r="Z301" s="64">
        <v>1.3274517999999999E-3</v>
      </c>
      <c r="AA301" s="64">
        <v>9.6241179999999999E-4</v>
      </c>
      <c r="AB301" s="62">
        <v>2.0792568999999999</v>
      </c>
      <c r="AC301" s="62">
        <v>4.0080423000000004E-3</v>
      </c>
      <c r="AD301" s="71">
        <v>0.19903522000000001</v>
      </c>
      <c r="AE301" s="41">
        <v>0.74035724999999997</v>
      </c>
      <c r="AF301" s="64">
        <v>1.7718511000000001E-3</v>
      </c>
      <c r="AG301" s="71">
        <v>3.2308874000000001E-2</v>
      </c>
      <c r="AH301" s="89">
        <v>-1.9742860000000001E-2</v>
      </c>
      <c r="AI301" s="71">
        <v>-0.14531098000000001</v>
      </c>
      <c r="AJ301" s="50">
        <f t="shared" si="21"/>
        <v>7.7181134509999989</v>
      </c>
    </row>
    <row r="302" spans="2:36" x14ac:dyDescent="0.35">
      <c r="D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1"/>
    </row>
    <row r="303" spans="2:36" x14ac:dyDescent="0.35">
      <c r="D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1"/>
    </row>
    <row r="304" spans="2:36" x14ac:dyDescent="0.35">
      <c r="D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1"/>
    </row>
    <row r="305" spans="1:21" x14ac:dyDescent="0.35">
      <c r="D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1"/>
    </row>
    <row r="306" spans="1:21" x14ac:dyDescent="0.35">
      <c r="D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1"/>
    </row>
    <row r="307" spans="1:21" x14ac:dyDescent="0.35">
      <c r="D307" s="20"/>
      <c r="E307" s="120"/>
      <c r="F307" s="120"/>
      <c r="G307" s="1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1"/>
    </row>
    <row r="308" spans="1:21" x14ac:dyDescent="0.35">
      <c r="D308" s="20"/>
      <c r="E308" s="1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1"/>
    </row>
    <row r="309" spans="1:21" x14ac:dyDescent="0.35">
      <c r="D309" s="120"/>
      <c r="E309" s="120"/>
      <c r="F309" s="120"/>
      <c r="G309" s="20"/>
      <c r="H309" s="20"/>
      <c r="I309" s="20"/>
      <c r="J309" s="120"/>
      <c r="K309" s="120"/>
      <c r="L309" s="120"/>
      <c r="M309" s="120"/>
      <c r="N309" s="20"/>
      <c r="O309" s="120"/>
      <c r="P309" s="120"/>
      <c r="Q309" s="120"/>
      <c r="R309" s="120"/>
      <c r="S309" s="20"/>
    </row>
    <row r="310" spans="1:21" x14ac:dyDescent="0.35">
      <c r="A310" s="120"/>
      <c r="B310" s="159"/>
      <c r="C310" s="159"/>
      <c r="D310" s="159"/>
      <c r="E310" s="159"/>
      <c r="F310" s="159"/>
      <c r="G310" s="159"/>
      <c r="H310" s="159"/>
      <c r="I310" s="159"/>
      <c r="J310" s="159"/>
      <c r="K310" s="159"/>
      <c r="L310" s="159"/>
      <c r="M310" s="159"/>
      <c r="N310" s="159"/>
      <c r="O310" s="159"/>
      <c r="P310" s="120"/>
      <c r="Q310" s="120"/>
      <c r="R310" s="120"/>
      <c r="S310" s="120"/>
      <c r="T310" s="120"/>
      <c r="U310" s="120"/>
    </row>
    <row r="311" spans="1:21" ht="26" x14ac:dyDescent="0.6">
      <c r="A311" s="120"/>
      <c r="B311" s="186" t="s">
        <v>1</v>
      </c>
      <c r="C311" s="186"/>
      <c r="D311" s="186"/>
      <c r="E311" s="186"/>
      <c r="F311" s="186"/>
      <c r="G311" s="186"/>
      <c r="H311" s="186"/>
      <c r="I311" s="186"/>
      <c r="J311" s="166"/>
      <c r="K311" s="166"/>
      <c r="L311" s="159"/>
      <c r="M311" s="159"/>
      <c r="N311" s="159"/>
      <c r="O311" s="159"/>
      <c r="P311" s="120"/>
      <c r="Q311" s="120"/>
      <c r="R311" s="120"/>
      <c r="S311" s="120"/>
      <c r="T311" s="120"/>
      <c r="U311" s="120"/>
    </row>
    <row r="312" spans="1:21" ht="87" x14ac:dyDescent="0.35">
      <c r="A312" s="120"/>
      <c r="B312" s="2" t="s">
        <v>15</v>
      </c>
      <c r="C312" s="2" t="s">
        <v>18</v>
      </c>
      <c r="D312" s="4" t="s">
        <v>129</v>
      </c>
      <c r="E312" s="82" t="s">
        <v>95</v>
      </c>
      <c r="F312" s="82" t="s">
        <v>126</v>
      </c>
      <c r="G312" s="104" t="s">
        <v>81</v>
      </c>
      <c r="H312" s="104" t="s">
        <v>127</v>
      </c>
      <c r="I312" s="4" t="s">
        <v>128</v>
      </c>
      <c r="M312"/>
      <c r="O312" s="120"/>
      <c r="P312" s="120"/>
      <c r="Q312" s="120"/>
      <c r="R312" s="120"/>
      <c r="S312" s="120"/>
      <c r="T312" s="120"/>
      <c r="U312" s="120"/>
    </row>
    <row r="313" spans="1:21" x14ac:dyDescent="0.35">
      <c r="A313" s="120"/>
      <c r="B313" t="s">
        <v>19</v>
      </c>
      <c r="C313" t="s">
        <v>20</v>
      </c>
      <c r="D313" s="20">
        <f>D274+E274+G274+H274+I274+J274+K274+M274+N274+O274+P274</f>
        <v>0.29423510109799988</v>
      </c>
      <c r="E313" s="159">
        <f>F274/500</f>
        <v>1.1913389999999998E-4</v>
      </c>
      <c r="F313" s="164">
        <v>0</v>
      </c>
      <c r="G313" s="20">
        <f>L274/50</f>
        <v>1.7870085E-4</v>
      </c>
      <c r="H313" s="164">
        <v>0</v>
      </c>
      <c r="I313" s="165">
        <f>D313+(E313*F313)+(G313*H313)</f>
        <v>0.29423510109799988</v>
      </c>
      <c r="M313"/>
      <c r="O313" s="120"/>
      <c r="P313" s="120"/>
      <c r="Q313" s="120"/>
      <c r="R313" s="120"/>
      <c r="S313" s="120"/>
      <c r="T313" s="120"/>
      <c r="U313" s="120"/>
    </row>
    <row r="314" spans="1:21" x14ac:dyDescent="0.35">
      <c r="A314" s="120"/>
      <c r="B314" t="s">
        <v>21</v>
      </c>
      <c r="C314" t="s">
        <v>22</v>
      </c>
      <c r="D314" s="20">
        <f t="shared" ref="D314:D340" si="22">D275+E275+G275+H275+I275+J275+K275+M275+N275+O275+P275</f>
        <v>1.1386939139399999E-8</v>
      </c>
      <c r="E314" s="159">
        <f t="shared" ref="E314:E340" si="23">F275/500</f>
        <v>2.7353841999999996E-11</v>
      </c>
      <c r="F314" s="159">
        <f>F313</f>
        <v>0</v>
      </c>
      <c r="G314" s="20">
        <f t="shared" ref="G314:G340" si="24">L275/50</f>
        <v>4.1030762E-11</v>
      </c>
      <c r="H314" s="159">
        <f>H313</f>
        <v>0</v>
      </c>
      <c r="I314" s="165">
        <f t="shared" ref="I314:I340" si="25">D314+(E314*F314)+(G314*H314)</f>
        <v>1.1386939139399999E-8</v>
      </c>
      <c r="M314"/>
      <c r="O314" s="120"/>
      <c r="P314" s="120"/>
      <c r="Q314" s="120"/>
      <c r="R314" s="120"/>
      <c r="S314" s="120"/>
      <c r="T314" s="120"/>
      <c r="U314" s="120"/>
    </row>
    <row r="315" spans="1:21" x14ac:dyDescent="0.35">
      <c r="A315" s="120"/>
      <c r="B315" t="s">
        <v>23</v>
      </c>
      <c r="C315" t="s">
        <v>24</v>
      </c>
      <c r="D315" s="20">
        <f t="shared" si="22"/>
        <v>9.8526607398999998E-3</v>
      </c>
      <c r="E315" s="159">
        <f t="shared" si="23"/>
        <v>9.4874743999999988E-6</v>
      </c>
      <c r="F315" s="159">
        <f t="shared" ref="F315:F342" si="26">F314</f>
        <v>0</v>
      </c>
      <c r="G315" s="20">
        <f t="shared" si="24"/>
        <v>1.42312116E-5</v>
      </c>
      <c r="H315" s="159">
        <f t="shared" ref="H315:H342" si="27">H314</f>
        <v>0</v>
      </c>
      <c r="I315" s="165">
        <f t="shared" si="25"/>
        <v>9.8526607398999998E-3</v>
      </c>
      <c r="M315"/>
      <c r="O315" s="120"/>
      <c r="P315" s="120"/>
      <c r="Q315" s="120"/>
      <c r="R315" s="120"/>
      <c r="S315" s="120"/>
      <c r="T315" s="120"/>
      <c r="U315" s="120"/>
    </row>
    <row r="316" spans="1:21" x14ac:dyDescent="0.35">
      <c r="A316" s="120"/>
      <c r="B316" t="s">
        <v>25</v>
      </c>
      <c r="C316" t="s">
        <v>26</v>
      </c>
      <c r="D316" s="20">
        <f t="shared" si="22"/>
        <v>8.1082190668100001E-4</v>
      </c>
      <c r="E316" s="159">
        <f t="shared" si="23"/>
        <v>7.5889258000000003E-7</v>
      </c>
      <c r="F316" s="159">
        <f t="shared" si="26"/>
        <v>0</v>
      </c>
      <c r="G316" s="20">
        <f t="shared" si="24"/>
        <v>1.1383388600000001E-6</v>
      </c>
      <c r="H316" s="159">
        <f t="shared" si="27"/>
        <v>0</v>
      </c>
      <c r="I316" s="165">
        <f t="shared" si="25"/>
        <v>8.1082190668100001E-4</v>
      </c>
      <c r="M316"/>
      <c r="O316" s="120"/>
      <c r="P316" s="120"/>
      <c r="Q316" s="120"/>
      <c r="R316" s="120"/>
      <c r="S316" s="120"/>
      <c r="T316" s="120"/>
      <c r="U316" s="120"/>
    </row>
    <row r="317" spans="1:21" s="2" customFormat="1" x14ac:dyDescent="0.35">
      <c r="A317" s="120"/>
      <c r="B317" t="s">
        <v>27</v>
      </c>
      <c r="C317" t="s">
        <v>28</v>
      </c>
      <c r="D317" s="20">
        <f t="shared" si="22"/>
        <v>8.4103799866999987E-9</v>
      </c>
      <c r="E317" s="159">
        <f t="shared" si="23"/>
        <v>1.0774706E-11</v>
      </c>
      <c r="F317" s="159">
        <f t="shared" si="26"/>
        <v>0</v>
      </c>
      <c r="G317" s="20">
        <f t="shared" si="24"/>
        <v>1.6162059199999999E-11</v>
      </c>
      <c r="H317" s="159">
        <f t="shared" si="27"/>
        <v>0</v>
      </c>
      <c r="I317" s="165">
        <f t="shared" si="25"/>
        <v>8.4103799866999987E-9</v>
      </c>
      <c r="M317"/>
      <c r="O317" s="120"/>
      <c r="P317" s="120"/>
      <c r="Q317" s="120"/>
      <c r="R317" s="120"/>
      <c r="S317" s="120"/>
      <c r="T317" s="120"/>
      <c r="U317" s="120"/>
    </row>
    <row r="318" spans="1:21" s="2" customFormat="1" x14ac:dyDescent="0.35">
      <c r="A318" s="120"/>
      <c r="B318" t="s">
        <v>29</v>
      </c>
      <c r="C318" t="s">
        <v>30</v>
      </c>
      <c r="D318" s="20">
        <f t="shared" si="22"/>
        <v>2.6700660928000004E-9</v>
      </c>
      <c r="E318" s="159">
        <f t="shared" si="23"/>
        <v>1.7411184000000002E-12</v>
      </c>
      <c r="F318" s="159">
        <f t="shared" si="26"/>
        <v>0</v>
      </c>
      <c r="G318" s="20">
        <f t="shared" si="24"/>
        <v>2.6116775999999999E-12</v>
      </c>
      <c r="H318" s="159">
        <f t="shared" si="27"/>
        <v>0</v>
      </c>
      <c r="I318" s="165">
        <f t="shared" si="25"/>
        <v>2.6700660928000004E-9</v>
      </c>
      <c r="M318"/>
      <c r="O318" s="120"/>
      <c r="P318" s="120"/>
      <c r="Q318" s="120"/>
      <c r="R318" s="120"/>
      <c r="S318" s="120"/>
      <c r="T318" s="120"/>
      <c r="U318" s="120"/>
    </row>
    <row r="319" spans="1:21" s="2" customFormat="1" ht="15.75" customHeight="1" x14ac:dyDescent="0.35">
      <c r="A319" s="120"/>
      <c r="B319" t="s">
        <v>31</v>
      </c>
      <c r="C319" t="s">
        <v>30</v>
      </c>
      <c r="D319" s="20">
        <f t="shared" si="22"/>
        <v>8.267496125000001E-11</v>
      </c>
      <c r="E319" s="159">
        <f t="shared" si="23"/>
        <v>4.7602837000000001E-14</v>
      </c>
      <c r="F319" s="159">
        <f t="shared" si="26"/>
        <v>0</v>
      </c>
      <c r="G319" s="20">
        <f t="shared" si="24"/>
        <v>7.1404255999999995E-14</v>
      </c>
      <c r="H319" s="159">
        <f t="shared" si="27"/>
        <v>0</v>
      </c>
      <c r="I319" s="165">
        <f t="shared" si="25"/>
        <v>8.267496125000001E-11</v>
      </c>
      <c r="J319" s="159"/>
      <c r="K319" s="112"/>
      <c r="M319"/>
      <c r="O319" s="120"/>
      <c r="P319" s="120"/>
      <c r="Q319" s="120"/>
      <c r="R319" s="120"/>
      <c r="S319" s="120"/>
      <c r="T319" s="120"/>
      <c r="U319" s="120"/>
    </row>
    <row r="320" spans="1:21" x14ac:dyDescent="0.35">
      <c r="A320" s="120"/>
      <c r="B320" t="s">
        <v>32</v>
      </c>
      <c r="C320" t="s">
        <v>33</v>
      </c>
      <c r="D320" s="20">
        <f t="shared" si="22"/>
        <v>1.1157370329900004E-3</v>
      </c>
      <c r="E320" s="159">
        <f t="shared" si="23"/>
        <v>6.7514831000000002E-7</v>
      </c>
      <c r="F320" s="159">
        <f t="shared" si="26"/>
        <v>0</v>
      </c>
      <c r="G320" s="20">
        <f t="shared" si="24"/>
        <v>1.01272246E-6</v>
      </c>
      <c r="H320" s="159">
        <f t="shared" si="27"/>
        <v>0</v>
      </c>
      <c r="I320" s="165">
        <f t="shared" si="25"/>
        <v>1.1157370329900004E-3</v>
      </c>
      <c r="J320" s="159"/>
      <c r="K320" s="112"/>
      <c r="M320"/>
      <c r="O320" s="120"/>
      <c r="P320" s="120"/>
      <c r="Q320" s="120"/>
      <c r="R320" s="120"/>
      <c r="S320" s="120"/>
      <c r="T320" s="120"/>
      <c r="U320" s="120"/>
    </row>
    <row r="321" spans="1:21" s="2" customFormat="1" x14ac:dyDescent="0.35">
      <c r="A321" s="120"/>
      <c r="B321" t="s">
        <v>34</v>
      </c>
      <c r="C321" t="s">
        <v>35</v>
      </c>
      <c r="D321" s="20">
        <f t="shared" si="22"/>
        <v>4.6137142271699998E-5</v>
      </c>
      <c r="E321" s="159">
        <f t="shared" si="23"/>
        <v>8.9353244000000011E-9</v>
      </c>
      <c r="F321" s="159">
        <f t="shared" si="26"/>
        <v>0</v>
      </c>
      <c r="G321" s="20">
        <f t="shared" si="24"/>
        <v>1.3402986599999998E-8</v>
      </c>
      <c r="H321" s="159">
        <f t="shared" si="27"/>
        <v>0</v>
      </c>
      <c r="I321" s="165">
        <f t="shared" si="25"/>
        <v>4.6137142271699998E-5</v>
      </c>
      <c r="J321" s="159"/>
      <c r="K321" s="112"/>
      <c r="M321"/>
      <c r="O321" s="120"/>
      <c r="P321" s="120"/>
      <c r="Q321" s="120"/>
      <c r="R321" s="120"/>
      <c r="S321" s="120"/>
      <c r="T321" s="120"/>
      <c r="U321" s="120"/>
    </row>
    <row r="322" spans="1:21" x14ac:dyDescent="0.35">
      <c r="A322" s="120"/>
      <c r="B322" t="s">
        <v>36</v>
      </c>
      <c r="C322" t="s">
        <v>37</v>
      </c>
      <c r="D322" s="20">
        <f t="shared" si="22"/>
        <v>-1.5965220326609999E-3</v>
      </c>
      <c r="E322" s="159">
        <f t="shared" si="23"/>
        <v>2.4358747999999999E-7</v>
      </c>
      <c r="F322" s="159">
        <f t="shared" si="26"/>
        <v>0</v>
      </c>
      <c r="G322" s="20">
        <f t="shared" si="24"/>
        <v>3.6538122000000004E-7</v>
      </c>
      <c r="H322" s="159">
        <f t="shared" si="27"/>
        <v>0</v>
      </c>
      <c r="I322" s="165">
        <f t="shared" si="25"/>
        <v>-1.5965220326609999E-3</v>
      </c>
      <c r="J322" s="159"/>
      <c r="K322" s="112"/>
      <c r="M322"/>
      <c r="O322" s="120"/>
      <c r="P322" s="120"/>
      <c r="Q322" s="120"/>
      <c r="R322" s="120"/>
      <c r="S322" s="120"/>
      <c r="T322" s="120"/>
      <c r="U322" s="120"/>
    </row>
    <row r="323" spans="1:21" x14ac:dyDescent="0.35">
      <c r="A323" s="120"/>
      <c r="B323" t="s">
        <v>38</v>
      </c>
      <c r="C323" t="s">
        <v>39</v>
      </c>
      <c r="D323" s="20">
        <f t="shared" si="22"/>
        <v>3.3299450565600001E-3</v>
      </c>
      <c r="E323" s="159">
        <f t="shared" si="23"/>
        <v>2.6624900000000001E-6</v>
      </c>
      <c r="F323" s="159">
        <f t="shared" si="26"/>
        <v>0</v>
      </c>
      <c r="G323" s="20">
        <f t="shared" si="24"/>
        <v>3.9937350000000003E-6</v>
      </c>
      <c r="H323" s="159">
        <f t="shared" si="27"/>
        <v>0</v>
      </c>
      <c r="I323" s="165">
        <f t="shared" si="25"/>
        <v>3.3299450565600001E-3</v>
      </c>
      <c r="J323" s="159"/>
      <c r="K323" s="112"/>
      <c r="M323"/>
      <c r="O323" s="120"/>
      <c r="P323" s="120"/>
      <c r="Q323" s="120"/>
      <c r="R323" s="120"/>
      <c r="S323" s="120"/>
      <c r="T323" s="120"/>
      <c r="U323" s="120"/>
    </row>
    <row r="324" spans="1:21" x14ac:dyDescent="0.35">
      <c r="A324" s="120"/>
      <c r="B324" t="s">
        <v>40</v>
      </c>
      <c r="C324" t="s">
        <v>41</v>
      </c>
      <c r="D324" s="20">
        <f t="shared" si="22"/>
        <v>6.6284263006999984</v>
      </c>
      <c r="E324" s="159">
        <f t="shared" si="23"/>
        <v>1.4777424999999999E-3</v>
      </c>
      <c r="F324" s="159">
        <f t="shared" si="26"/>
        <v>0</v>
      </c>
      <c r="G324" s="20">
        <f t="shared" si="24"/>
        <v>2.2166137999999999E-3</v>
      </c>
      <c r="H324" s="159">
        <f t="shared" si="27"/>
        <v>0</v>
      </c>
      <c r="I324" s="165">
        <f t="shared" si="25"/>
        <v>6.6284263006999984</v>
      </c>
      <c r="J324" s="159"/>
      <c r="K324" s="112"/>
      <c r="M324"/>
      <c r="O324" s="120"/>
      <c r="P324" s="120"/>
      <c r="Q324" s="120"/>
      <c r="R324" s="120"/>
      <c r="S324" s="120"/>
      <c r="T324" s="120"/>
      <c r="U324" s="120"/>
    </row>
    <row r="325" spans="1:21" x14ac:dyDescent="0.35">
      <c r="A325" s="120"/>
      <c r="B325" t="s">
        <v>42</v>
      </c>
      <c r="C325" t="s">
        <v>43</v>
      </c>
      <c r="D325" s="20">
        <f t="shared" si="22"/>
        <v>1.97904993067</v>
      </c>
      <c r="E325" s="159">
        <f t="shared" si="23"/>
        <v>2.0951415999999998E-3</v>
      </c>
      <c r="F325" s="159">
        <f t="shared" si="26"/>
        <v>0</v>
      </c>
      <c r="G325" s="20">
        <f t="shared" si="24"/>
        <v>3.1427123999999999E-3</v>
      </c>
      <c r="H325" s="159">
        <f t="shared" si="27"/>
        <v>0</v>
      </c>
      <c r="I325" s="165">
        <f t="shared" si="25"/>
        <v>1.97904993067</v>
      </c>
      <c r="J325" s="159"/>
      <c r="K325" s="112"/>
      <c r="M325"/>
      <c r="O325" s="120"/>
      <c r="P325" s="120"/>
      <c r="Q325" s="120"/>
      <c r="R325" s="120"/>
      <c r="S325" s="120"/>
      <c r="T325" s="120"/>
      <c r="U325" s="120"/>
    </row>
    <row r="326" spans="1:21" x14ac:dyDescent="0.35">
      <c r="A326" s="120"/>
      <c r="B326" t="s">
        <v>44</v>
      </c>
      <c r="C326" t="s">
        <v>45</v>
      </c>
      <c r="D326" s="20">
        <f t="shared" si="22"/>
        <v>6.2217959875700002E-2</v>
      </c>
      <c r="E326" s="159">
        <f t="shared" si="23"/>
        <v>6.0325182000000011E-6</v>
      </c>
      <c r="F326" s="159">
        <f t="shared" si="26"/>
        <v>0</v>
      </c>
      <c r="G326" s="20">
        <f t="shared" si="24"/>
        <v>9.048777399999999E-6</v>
      </c>
      <c r="H326" s="159">
        <f t="shared" si="27"/>
        <v>0</v>
      </c>
      <c r="I326" s="165">
        <f t="shared" si="25"/>
        <v>6.2217959875700002E-2</v>
      </c>
      <c r="J326" s="159"/>
      <c r="K326" s="112"/>
      <c r="M326"/>
      <c r="O326" s="120"/>
      <c r="P326" s="120"/>
      <c r="Q326" s="120"/>
      <c r="R326" s="120"/>
      <c r="S326" s="120"/>
      <c r="T326" s="120"/>
      <c r="U326" s="120"/>
    </row>
    <row r="327" spans="1:21" x14ac:dyDescent="0.35">
      <c r="A327" s="120"/>
      <c r="B327" t="s">
        <v>46</v>
      </c>
      <c r="C327" t="s">
        <v>47</v>
      </c>
      <c r="D327" s="20">
        <f t="shared" si="22"/>
        <v>2.19386784757</v>
      </c>
      <c r="E327" s="159">
        <f t="shared" si="23"/>
        <v>1.8161795E-3</v>
      </c>
      <c r="F327" s="159">
        <f t="shared" si="26"/>
        <v>0</v>
      </c>
      <c r="G327" s="20">
        <f t="shared" si="24"/>
        <v>2.7242692000000002E-3</v>
      </c>
      <c r="H327" s="159">
        <f t="shared" si="27"/>
        <v>0</v>
      </c>
      <c r="I327" s="165">
        <f t="shared" si="25"/>
        <v>2.19386784757</v>
      </c>
      <c r="J327" s="159"/>
      <c r="K327" s="112"/>
      <c r="M327"/>
      <c r="O327" s="120"/>
      <c r="P327" s="120"/>
      <c r="Q327" s="120"/>
      <c r="R327" s="120"/>
      <c r="S327" s="120"/>
      <c r="T327" s="120"/>
      <c r="U327" s="120"/>
    </row>
    <row r="328" spans="1:21" x14ac:dyDescent="0.35">
      <c r="A328" s="120"/>
      <c r="B328" t="s">
        <v>48</v>
      </c>
      <c r="C328" t="s">
        <v>49</v>
      </c>
      <c r="D328" s="20">
        <f t="shared" si="22"/>
        <v>2.3218911489559997E-5</v>
      </c>
      <c r="E328" s="159">
        <f t="shared" si="23"/>
        <v>2.7922204999999998E-9</v>
      </c>
      <c r="F328" s="159">
        <f t="shared" si="26"/>
        <v>0</v>
      </c>
      <c r="G328" s="20">
        <f t="shared" si="24"/>
        <v>4.1883305999999995E-9</v>
      </c>
      <c r="H328" s="159">
        <f t="shared" si="27"/>
        <v>0</v>
      </c>
      <c r="I328" s="165">
        <f t="shared" si="25"/>
        <v>2.3218911489559997E-5</v>
      </c>
      <c r="J328" s="159"/>
      <c r="K328" s="112"/>
      <c r="M328"/>
      <c r="O328" s="120"/>
      <c r="P328" s="120"/>
      <c r="Q328" s="120"/>
      <c r="R328" s="120"/>
      <c r="S328" s="120"/>
      <c r="T328" s="120"/>
      <c r="U328" s="120"/>
    </row>
    <row r="329" spans="1:21" x14ac:dyDescent="0.35">
      <c r="A329" s="120"/>
      <c r="B329" t="s">
        <v>50</v>
      </c>
      <c r="C329" t="s">
        <v>20</v>
      </c>
      <c r="D329" s="20">
        <f t="shared" si="22"/>
        <v>0.28638817518400006</v>
      </c>
      <c r="E329" s="159">
        <f t="shared" si="23"/>
        <v>1.1902614999999999E-4</v>
      </c>
      <c r="F329" s="159">
        <f t="shared" si="26"/>
        <v>0</v>
      </c>
      <c r="G329" s="20">
        <f t="shared" si="24"/>
        <v>1.7853923199999999E-4</v>
      </c>
      <c r="H329" s="159">
        <f t="shared" si="27"/>
        <v>0</v>
      </c>
      <c r="I329" s="165">
        <f t="shared" si="25"/>
        <v>0.28638817518400006</v>
      </c>
      <c r="J329" s="159"/>
      <c r="K329" s="112"/>
      <c r="M329"/>
      <c r="O329" s="120"/>
      <c r="P329" s="120"/>
      <c r="Q329" s="120"/>
      <c r="R329" s="120"/>
      <c r="S329" s="120"/>
      <c r="T329" s="120"/>
      <c r="U329" s="120"/>
    </row>
    <row r="330" spans="1:21" x14ac:dyDescent="0.35">
      <c r="A330" s="120"/>
      <c r="B330" t="s">
        <v>51</v>
      </c>
      <c r="C330" t="s">
        <v>20</v>
      </c>
      <c r="D330" s="20">
        <f t="shared" si="22"/>
        <v>7.7090640043919988E-3</v>
      </c>
      <c r="E330" s="159">
        <f t="shared" si="23"/>
        <v>6.1220388000000006E-8</v>
      </c>
      <c r="F330" s="159">
        <f t="shared" si="26"/>
        <v>0</v>
      </c>
      <c r="G330" s="20">
        <f t="shared" si="24"/>
        <v>9.1830582000000003E-8</v>
      </c>
      <c r="H330" s="159">
        <f t="shared" si="27"/>
        <v>0</v>
      </c>
      <c r="I330" s="165">
        <f t="shared" si="25"/>
        <v>7.7090640043919988E-3</v>
      </c>
      <c r="J330" s="159"/>
      <c r="K330" s="112"/>
      <c r="M330"/>
      <c r="O330" s="120"/>
      <c r="P330" s="120"/>
      <c r="Q330" s="120"/>
      <c r="R330" s="120"/>
      <c r="S330" s="120"/>
      <c r="T330" s="120"/>
      <c r="U330" s="120"/>
    </row>
    <row r="331" spans="1:21" x14ac:dyDescent="0.35">
      <c r="A331" s="120"/>
      <c r="B331" t="s">
        <v>52</v>
      </c>
      <c r="C331" t="s">
        <v>20</v>
      </c>
      <c r="D331" s="20">
        <f t="shared" si="22"/>
        <v>1.3785224997799999E-4</v>
      </c>
      <c r="E331" s="159">
        <f t="shared" si="23"/>
        <v>4.6524823999999998E-8</v>
      </c>
      <c r="F331" s="159">
        <f t="shared" si="26"/>
        <v>0</v>
      </c>
      <c r="G331" s="20">
        <f t="shared" si="24"/>
        <v>6.9787235999999997E-8</v>
      </c>
      <c r="H331" s="159">
        <f t="shared" si="27"/>
        <v>0</v>
      </c>
      <c r="I331" s="165">
        <f t="shared" si="25"/>
        <v>1.3785224997799999E-4</v>
      </c>
      <c r="J331" s="159"/>
      <c r="K331" s="112"/>
      <c r="M331"/>
      <c r="O331" s="120"/>
      <c r="P331" s="120"/>
      <c r="Q331" s="120"/>
      <c r="R331" s="120"/>
      <c r="S331" s="120"/>
      <c r="T331" s="120"/>
      <c r="U331" s="120"/>
    </row>
    <row r="332" spans="1:21" x14ac:dyDescent="0.35">
      <c r="A332" s="120"/>
      <c r="B332" t="s">
        <v>53</v>
      </c>
      <c r="C332" t="s">
        <v>30</v>
      </c>
      <c r="D332" s="20">
        <f t="shared" si="22"/>
        <v>-4.8824656279999983E-11</v>
      </c>
      <c r="E332" s="159">
        <f t="shared" si="23"/>
        <v>1.9695452E-13</v>
      </c>
      <c r="F332" s="159">
        <f t="shared" si="26"/>
        <v>0</v>
      </c>
      <c r="G332" s="20">
        <f t="shared" si="24"/>
        <v>2.9543177999999999E-13</v>
      </c>
      <c r="H332" s="159">
        <f t="shared" si="27"/>
        <v>0</v>
      </c>
      <c r="I332" s="165">
        <f t="shared" si="25"/>
        <v>-4.8824656279999983E-11</v>
      </c>
      <c r="J332" s="159"/>
      <c r="K332" s="112"/>
      <c r="M332"/>
      <c r="O332" s="120"/>
      <c r="P332" s="120"/>
      <c r="Q332" s="120"/>
      <c r="R332" s="120"/>
      <c r="S332" s="120"/>
      <c r="T332" s="120"/>
      <c r="U332" s="120"/>
    </row>
    <row r="333" spans="1:21" x14ac:dyDescent="0.35">
      <c r="A333" s="120"/>
      <c r="B333" t="s">
        <v>54</v>
      </c>
      <c r="C333" t="s">
        <v>30</v>
      </c>
      <c r="D333" s="20">
        <f t="shared" si="22"/>
        <v>3.9655230962999993E-10</v>
      </c>
      <c r="E333" s="159">
        <f t="shared" si="23"/>
        <v>3.3546899000000003E-13</v>
      </c>
      <c r="F333" s="159">
        <f t="shared" si="26"/>
        <v>0</v>
      </c>
      <c r="G333" s="20">
        <f t="shared" si="24"/>
        <v>5.0320348000000005E-13</v>
      </c>
      <c r="H333" s="159">
        <f t="shared" si="27"/>
        <v>0</v>
      </c>
      <c r="I333" s="165">
        <f t="shared" si="25"/>
        <v>3.9655230962999993E-10</v>
      </c>
      <c r="J333" s="159"/>
      <c r="K333" s="112"/>
      <c r="M333"/>
      <c r="O333" s="120"/>
      <c r="P333" s="120"/>
      <c r="Q333" s="120"/>
      <c r="R333" s="120"/>
      <c r="S333" s="120"/>
      <c r="T333" s="120"/>
      <c r="U333" s="120"/>
    </row>
    <row r="334" spans="1:21" x14ac:dyDescent="0.35">
      <c r="A334" s="120"/>
      <c r="B334" t="s">
        <v>55</v>
      </c>
      <c r="C334" t="s">
        <v>30</v>
      </c>
      <c r="D334" s="20">
        <f t="shared" si="22"/>
        <v>2.2321983410000008E-9</v>
      </c>
      <c r="E334" s="159">
        <f t="shared" si="23"/>
        <v>1.2123525E-12</v>
      </c>
      <c r="F334" s="159">
        <f t="shared" si="26"/>
        <v>0</v>
      </c>
      <c r="G334" s="20">
        <f t="shared" si="24"/>
        <v>1.81852868E-12</v>
      </c>
      <c r="H334" s="159">
        <f t="shared" si="27"/>
        <v>0</v>
      </c>
      <c r="I334" s="165">
        <f t="shared" si="25"/>
        <v>2.2321983410000008E-9</v>
      </c>
      <c r="J334" s="159"/>
      <c r="K334" s="112"/>
      <c r="M334"/>
      <c r="O334" s="120"/>
      <c r="P334" s="120"/>
      <c r="Q334" s="120"/>
      <c r="R334" s="120"/>
      <c r="S334" s="120"/>
      <c r="T334" s="120"/>
      <c r="U334" s="120"/>
    </row>
    <row r="335" spans="1:21" x14ac:dyDescent="0.35">
      <c r="A335" s="120"/>
      <c r="B335" t="s">
        <v>56</v>
      </c>
      <c r="C335" t="s">
        <v>30</v>
      </c>
      <c r="D335" s="20">
        <f t="shared" si="22"/>
        <v>4.7777799303000005E-11</v>
      </c>
      <c r="E335" s="159">
        <f t="shared" si="23"/>
        <v>2.8023881999999999E-14</v>
      </c>
      <c r="F335" s="159">
        <f t="shared" si="26"/>
        <v>0</v>
      </c>
      <c r="G335" s="20">
        <f t="shared" si="24"/>
        <v>4.2035821999999998E-14</v>
      </c>
      <c r="H335" s="159">
        <f t="shared" si="27"/>
        <v>0</v>
      </c>
      <c r="I335" s="165">
        <f t="shared" si="25"/>
        <v>4.7777799303000005E-11</v>
      </c>
      <c r="J335" s="159"/>
      <c r="K335" s="112"/>
      <c r="M335"/>
      <c r="O335" s="120"/>
      <c r="P335" s="120"/>
      <c r="Q335" s="120"/>
      <c r="R335" s="120"/>
      <c r="S335" s="120"/>
      <c r="T335" s="120"/>
      <c r="U335" s="120"/>
    </row>
    <row r="336" spans="1:21" x14ac:dyDescent="0.35">
      <c r="A336" s="120"/>
      <c r="B336" t="s">
        <v>57</v>
      </c>
      <c r="C336" t="s">
        <v>30</v>
      </c>
      <c r="D336" s="20">
        <f t="shared" si="22"/>
        <v>4.2998991539999999E-20</v>
      </c>
      <c r="E336" s="159">
        <f t="shared" si="23"/>
        <v>2.4298685000000001E-22</v>
      </c>
      <c r="F336" s="159">
        <f t="shared" si="26"/>
        <v>0</v>
      </c>
      <c r="G336" s="20">
        <f t="shared" si="24"/>
        <v>3.6448027999999999E-22</v>
      </c>
      <c r="H336" s="159">
        <f t="shared" si="27"/>
        <v>0</v>
      </c>
      <c r="I336" s="165">
        <f t="shared" si="25"/>
        <v>4.2998991539999999E-20</v>
      </c>
      <c r="J336" s="159"/>
      <c r="K336" s="112"/>
      <c r="M336"/>
      <c r="O336" s="120"/>
      <c r="P336" s="120"/>
      <c r="Q336" s="120"/>
      <c r="R336" s="120"/>
      <c r="S336" s="120"/>
      <c r="T336" s="120"/>
      <c r="U336" s="120"/>
    </row>
    <row r="337" spans="1:21" x14ac:dyDescent="0.35">
      <c r="A337" s="120"/>
      <c r="B337" t="s">
        <v>58</v>
      </c>
      <c r="C337" t="s">
        <v>30</v>
      </c>
      <c r="D337" s="20">
        <f t="shared" si="22"/>
        <v>3.4897161169999994E-11</v>
      </c>
      <c r="E337" s="159">
        <f t="shared" si="23"/>
        <v>1.9578955000000002E-14</v>
      </c>
      <c r="F337" s="159">
        <f t="shared" si="26"/>
        <v>0</v>
      </c>
      <c r="G337" s="20">
        <f t="shared" si="24"/>
        <v>2.9368434000000003E-14</v>
      </c>
      <c r="H337" s="159">
        <f t="shared" si="27"/>
        <v>0</v>
      </c>
      <c r="I337" s="165">
        <f t="shared" si="25"/>
        <v>3.4897161169999994E-11</v>
      </c>
      <c r="J337" s="159"/>
      <c r="K337" s="112"/>
      <c r="M337"/>
      <c r="O337" s="120"/>
      <c r="P337" s="120"/>
      <c r="Q337" s="120"/>
      <c r="R337" s="120"/>
      <c r="S337" s="120"/>
      <c r="T337" s="120"/>
      <c r="U337" s="120"/>
    </row>
    <row r="338" spans="1:21" x14ac:dyDescent="0.35">
      <c r="A338" s="120"/>
      <c r="B338" t="s">
        <v>59</v>
      </c>
      <c r="C338" t="s">
        <v>41</v>
      </c>
      <c r="D338" s="20">
        <f t="shared" si="22"/>
        <v>3.8891077695300001E-2</v>
      </c>
      <c r="E338" s="159">
        <f t="shared" si="23"/>
        <v>1.0857626E-4</v>
      </c>
      <c r="F338" s="159">
        <f t="shared" si="26"/>
        <v>0</v>
      </c>
      <c r="G338" s="20">
        <f t="shared" si="24"/>
        <v>1.62864388E-4</v>
      </c>
      <c r="H338" s="159">
        <f t="shared" si="27"/>
        <v>0</v>
      </c>
      <c r="I338" s="165">
        <f t="shared" si="25"/>
        <v>3.8891077695300001E-2</v>
      </c>
      <c r="J338" s="159"/>
      <c r="K338" s="112"/>
      <c r="M338"/>
      <c r="O338" s="120"/>
      <c r="P338" s="120"/>
      <c r="Q338" s="120"/>
      <c r="R338" s="120"/>
      <c r="S338" s="120"/>
      <c r="T338" s="120"/>
      <c r="U338" s="120"/>
    </row>
    <row r="339" spans="1:21" x14ac:dyDescent="0.35">
      <c r="A339" s="120"/>
      <c r="B339" t="s">
        <v>60</v>
      </c>
      <c r="C339" t="s">
        <v>41</v>
      </c>
      <c r="D339" s="20">
        <f t="shared" si="22"/>
        <v>0.10535049242799999</v>
      </c>
      <c r="E339" s="159">
        <f t="shared" si="23"/>
        <v>3.8202327E-4</v>
      </c>
      <c r="F339" s="159">
        <f t="shared" si="26"/>
        <v>0</v>
      </c>
      <c r="G339" s="20">
        <f t="shared" si="24"/>
        <v>5.7303490000000002E-4</v>
      </c>
      <c r="H339" s="159">
        <f t="shared" si="27"/>
        <v>0</v>
      </c>
      <c r="I339" s="165">
        <f t="shared" si="25"/>
        <v>0.10535049242799999</v>
      </c>
      <c r="J339" s="159"/>
      <c r="K339" s="112"/>
      <c r="M339"/>
      <c r="O339" s="120"/>
      <c r="P339" s="120"/>
      <c r="Q339" s="120"/>
      <c r="R339" s="120"/>
      <c r="S339" s="120"/>
      <c r="T339" s="120"/>
      <c r="U339" s="120"/>
    </row>
    <row r="340" spans="1:21" x14ac:dyDescent="0.35">
      <c r="A340" s="120"/>
      <c r="B340" t="s">
        <v>61</v>
      </c>
      <c r="C340" t="s">
        <v>41</v>
      </c>
      <c r="D340" s="20">
        <f t="shared" si="22"/>
        <v>6.4841847009999993</v>
      </c>
      <c r="E340" s="159">
        <f t="shared" si="23"/>
        <v>9.87143E-4</v>
      </c>
      <c r="F340" s="159">
        <f t="shared" si="26"/>
        <v>0</v>
      </c>
      <c r="G340" s="20">
        <f t="shared" si="24"/>
        <v>1.4807144999999999E-3</v>
      </c>
      <c r="H340" s="159">
        <f t="shared" si="27"/>
        <v>0</v>
      </c>
      <c r="I340" s="165">
        <f t="shared" si="25"/>
        <v>6.4841847009999993</v>
      </c>
      <c r="J340" s="159"/>
      <c r="K340" s="112"/>
      <c r="M340"/>
      <c r="O340" s="120"/>
      <c r="P340" s="120"/>
      <c r="Q340" s="120"/>
      <c r="R340" s="120"/>
      <c r="S340" s="120"/>
      <c r="T340" s="120"/>
      <c r="U340" s="120"/>
    </row>
    <row r="341" spans="1:21" x14ac:dyDescent="0.35">
      <c r="A341" s="120"/>
      <c r="B341" s="168" t="s">
        <v>134</v>
      </c>
      <c r="C341" t="s">
        <v>47</v>
      </c>
      <c r="D341" s="20">
        <f>SUM('DELTA (CED)'!D143:I145,'DELTA (CED)'!L143:P145)</f>
        <v>2.3429381802608069</v>
      </c>
      <c r="E341" s="20">
        <f>SUM('DELTA (CED)'!J143:J145)/'DELTA (CED)'!K134</f>
        <v>1.928153370726E-3</v>
      </c>
      <c r="F341" s="159">
        <f t="shared" si="26"/>
        <v>0</v>
      </c>
      <c r="G341" s="20">
        <f>SUM('DELTA (CED)'!K143:K145)/'DELTA (CED)'!K137</f>
        <v>2.8922300550879997E-3</v>
      </c>
      <c r="H341" s="159">
        <f t="shared" si="27"/>
        <v>0</v>
      </c>
      <c r="I341" s="45">
        <f>D341+(E341*F341)+(G341*H341)</f>
        <v>2.3429381802608069</v>
      </c>
      <c r="J341" s="120"/>
      <c r="M341" s="120"/>
      <c r="N341" s="120"/>
      <c r="O341" s="120"/>
      <c r="P341" s="120"/>
      <c r="Q341" s="120"/>
      <c r="R341" s="120"/>
      <c r="S341" s="120"/>
      <c r="T341" s="120"/>
      <c r="U341" s="120"/>
    </row>
    <row r="342" spans="1:21" x14ac:dyDescent="0.35">
      <c r="A342" s="120"/>
      <c r="B342" s="168" t="s">
        <v>118</v>
      </c>
      <c r="C342" t="s">
        <v>47</v>
      </c>
      <c r="D342" s="20">
        <f>SUM('DELTA (CED)'!D146:I148,'DELTA (CED)'!L146:P148)</f>
        <v>0.38190892630220014</v>
      </c>
      <c r="E342" s="20">
        <f>SUM('DELTA (CED)'!J146:J148)/'DELTA (CED)'!K134</f>
        <v>2.7732627800000003E-5</v>
      </c>
      <c r="F342" s="159">
        <f t="shared" si="26"/>
        <v>0</v>
      </c>
      <c r="G342" s="159">
        <f>SUM('DELTA (CED)'!K146:K148)/'DELTA (CED)'!K137</f>
        <v>4.1598941400000004E-5</v>
      </c>
      <c r="H342" s="159">
        <f t="shared" si="27"/>
        <v>0</v>
      </c>
      <c r="I342" s="45">
        <f>D342+(E342*F342)+(G342*H342)</f>
        <v>0.38190892630220014</v>
      </c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  <c r="T342" s="120"/>
      <c r="U342" s="120"/>
    </row>
    <row r="343" spans="1:21" x14ac:dyDescent="0.35">
      <c r="A343" s="120"/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  <c r="T343" s="120"/>
      <c r="U343" s="120"/>
    </row>
    <row r="344" spans="1:21" x14ac:dyDescent="0.35">
      <c r="A344" s="120"/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  <c r="T344" s="120"/>
      <c r="U344" s="120"/>
    </row>
    <row r="345" spans="1:21" x14ac:dyDescent="0.35">
      <c r="A345" s="120"/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  <c r="T345" s="120"/>
      <c r="U345" s="120"/>
    </row>
    <row r="346" spans="1:21" x14ac:dyDescent="0.35">
      <c r="A346" s="120"/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  <c r="T346" s="120"/>
      <c r="U346" s="120"/>
    </row>
    <row r="347" spans="1:21" x14ac:dyDescent="0.35">
      <c r="A347" s="120"/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  <c r="T347" s="120"/>
      <c r="U347" s="120"/>
    </row>
    <row r="348" spans="1:21" x14ac:dyDescent="0.35">
      <c r="A348" s="120"/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  <c r="T348" s="120"/>
      <c r="U348" s="120"/>
    </row>
    <row r="349" spans="1:21" x14ac:dyDescent="0.35">
      <c r="A349" s="120"/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  <c r="T349" s="120"/>
      <c r="U349" s="120"/>
    </row>
    <row r="350" spans="1:21" x14ac:dyDescent="0.35">
      <c r="A350" s="120"/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  <c r="T350" s="120"/>
      <c r="U350" s="120"/>
    </row>
    <row r="351" spans="1:21" x14ac:dyDescent="0.35">
      <c r="A351" s="120"/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0"/>
    </row>
    <row r="352" spans="1:21" x14ac:dyDescent="0.35">
      <c r="A352" s="120"/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0"/>
    </row>
    <row r="353" spans="1:21" x14ac:dyDescent="0.35">
      <c r="A353" s="120"/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  <c r="T353" s="120"/>
      <c r="U353" s="120"/>
    </row>
    <row r="354" spans="1:21" x14ac:dyDescent="0.35">
      <c r="A354" s="120"/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  <c r="T354" s="120"/>
      <c r="U354" s="120"/>
    </row>
    <row r="355" spans="1:21" x14ac:dyDescent="0.35">
      <c r="A355" s="120"/>
      <c r="B355" s="120"/>
      <c r="C355" s="120"/>
      <c r="D355" s="120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  <c r="T355" s="120"/>
      <c r="U355" s="120"/>
    </row>
  </sheetData>
  <mergeCells count="71">
    <mergeCell ref="B311:I311"/>
    <mergeCell ref="X272:Y272"/>
    <mergeCell ref="Z272:AD272"/>
    <mergeCell ref="AF272:AG272"/>
    <mergeCell ref="AH272:AI272"/>
    <mergeCell ref="B272:C272"/>
    <mergeCell ref="E272:F272"/>
    <mergeCell ref="G272:K272"/>
    <mergeCell ref="M272:N272"/>
    <mergeCell ref="O272:P272"/>
    <mergeCell ref="U272:V272"/>
    <mergeCell ref="AH229:AI229"/>
    <mergeCell ref="E186:F186"/>
    <mergeCell ref="G186:K186"/>
    <mergeCell ref="O186:P186"/>
    <mergeCell ref="X186:Y186"/>
    <mergeCell ref="Z186:AD186"/>
    <mergeCell ref="AH186:AI186"/>
    <mergeCell ref="AF229:AG229"/>
    <mergeCell ref="AF186:AG186"/>
    <mergeCell ref="E229:F229"/>
    <mergeCell ref="G229:K229"/>
    <mergeCell ref="O229:P229"/>
    <mergeCell ref="X229:Y229"/>
    <mergeCell ref="Z229:AD229"/>
    <mergeCell ref="U142:V142"/>
    <mergeCell ref="X142:Y142"/>
    <mergeCell ref="Z142:AD142"/>
    <mergeCell ref="AF142:AG142"/>
    <mergeCell ref="AH142:AI142"/>
    <mergeCell ref="B142:C142"/>
    <mergeCell ref="E142:F142"/>
    <mergeCell ref="G142:K142"/>
    <mergeCell ref="M142:N142"/>
    <mergeCell ref="O142:P142"/>
    <mergeCell ref="AH100:AI100"/>
    <mergeCell ref="AH14:AI14"/>
    <mergeCell ref="E57:F57"/>
    <mergeCell ref="G57:K57"/>
    <mergeCell ref="O57:P57"/>
    <mergeCell ref="X57:Y57"/>
    <mergeCell ref="Z57:AD57"/>
    <mergeCell ref="AH57:AI57"/>
    <mergeCell ref="E14:F14"/>
    <mergeCell ref="G14:K14"/>
    <mergeCell ref="O14:P14"/>
    <mergeCell ref="U14:V14"/>
    <mergeCell ref="X14:Y14"/>
    <mergeCell ref="Z14:AD14"/>
    <mergeCell ref="AF100:AG100"/>
    <mergeCell ref="AF57:AG57"/>
    <mergeCell ref="B229:C229"/>
    <mergeCell ref="M229:N229"/>
    <mergeCell ref="U229:V229"/>
    <mergeCell ref="B186:C186"/>
    <mergeCell ref="M186:N186"/>
    <mergeCell ref="U186:V186"/>
    <mergeCell ref="B100:C100"/>
    <mergeCell ref="M100:N100"/>
    <mergeCell ref="U100:V100"/>
    <mergeCell ref="AF14:AG14"/>
    <mergeCell ref="B57:C57"/>
    <mergeCell ref="M57:N57"/>
    <mergeCell ref="U57:V57"/>
    <mergeCell ref="B14:C14"/>
    <mergeCell ref="M14:N14"/>
    <mergeCell ref="E100:F100"/>
    <mergeCell ref="G100:K100"/>
    <mergeCell ref="O100:P100"/>
    <mergeCell ref="X100:Y100"/>
    <mergeCell ref="Z100:AD10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2D4A1-A25A-4C09-B7DF-7FB280FC748E}">
  <sheetPr>
    <tabColor rgb="FF66FF66"/>
  </sheetPr>
  <dimension ref="A4:AL170"/>
  <sheetViews>
    <sheetView zoomScale="30" zoomScaleNormal="30" workbookViewId="0">
      <selection activeCell="L8" sqref="L8"/>
    </sheetView>
  </sheetViews>
  <sheetFormatPr defaultRowHeight="14.5" x14ac:dyDescent="0.35"/>
  <cols>
    <col min="2" max="2" width="16.36328125" customWidth="1"/>
    <col min="4" max="17" width="15.6328125" customWidth="1"/>
    <col min="21" max="21" width="23.90625" customWidth="1"/>
  </cols>
  <sheetData>
    <row r="4" spans="2:38" x14ac:dyDescent="0.35">
      <c r="B4" t="s">
        <v>2</v>
      </c>
      <c r="C4" t="s">
        <v>62</v>
      </c>
      <c r="J4" s="120"/>
      <c r="K4" s="121" t="s">
        <v>75</v>
      </c>
      <c r="U4" t="s">
        <v>2</v>
      </c>
      <c r="V4" t="s">
        <v>62</v>
      </c>
      <c r="AC4" s="120"/>
      <c r="AD4" s="121" t="s">
        <v>75</v>
      </c>
    </row>
    <row r="5" spans="2:38" x14ac:dyDescent="0.35">
      <c r="B5" t="s">
        <v>3</v>
      </c>
      <c r="C5" t="s">
        <v>4</v>
      </c>
      <c r="J5" s="16" t="s">
        <v>76</v>
      </c>
      <c r="K5" s="122" t="s">
        <v>0</v>
      </c>
      <c r="U5" t="s">
        <v>3</v>
      </c>
      <c r="V5" t="s">
        <v>4</v>
      </c>
      <c r="AC5" s="16" t="s">
        <v>76</v>
      </c>
      <c r="AD5" s="122" t="s">
        <v>0</v>
      </c>
    </row>
    <row r="6" spans="2:38" x14ac:dyDescent="0.35">
      <c r="B6" t="s">
        <v>63</v>
      </c>
      <c r="C6" t="s">
        <v>93</v>
      </c>
      <c r="J6" s="16" t="s">
        <v>89</v>
      </c>
      <c r="K6" s="21">
        <v>60</v>
      </c>
      <c r="U6" t="s">
        <v>63</v>
      </c>
      <c r="V6" t="s">
        <v>93</v>
      </c>
      <c r="AC6" s="16" t="s">
        <v>89</v>
      </c>
      <c r="AD6" s="21">
        <v>60</v>
      </c>
    </row>
    <row r="7" spans="2:38" x14ac:dyDescent="0.35">
      <c r="B7" t="s">
        <v>5</v>
      </c>
      <c r="C7" t="s">
        <v>106</v>
      </c>
      <c r="J7" s="16" t="s">
        <v>1</v>
      </c>
      <c r="K7" s="49">
        <v>0</v>
      </c>
      <c r="U7" t="s">
        <v>5</v>
      </c>
      <c r="V7" t="s">
        <v>106</v>
      </c>
      <c r="AC7" s="16" t="s">
        <v>1</v>
      </c>
      <c r="AD7" s="49">
        <v>0</v>
      </c>
    </row>
    <row r="8" spans="2:38" x14ac:dyDescent="0.35">
      <c r="B8" t="s">
        <v>7</v>
      </c>
      <c r="C8" t="s">
        <v>8</v>
      </c>
      <c r="J8" s="16"/>
      <c r="K8" s="22" t="s">
        <v>74</v>
      </c>
      <c r="U8" t="s">
        <v>7</v>
      </c>
      <c r="V8" t="s">
        <v>8</v>
      </c>
      <c r="AC8" s="16"/>
      <c r="AD8" s="22" t="s">
        <v>74</v>
      </c>
    </row>
    <row r="9" spans="2:38" x14ac:dyDescent="0.35">
      <c r="B9" t="s">
        <v>9</v>
      </c>
      <c r="C9" t="s">
        <v>10</v>
      </c>
      <c r="J9" s="16"/>
      <c r="K9" s="23" t="s">
        <v>74</v>
      </c>
      <c r="U9" t="s">
        <v>9</v>
      </c>
      <c r="V9" t="s">
        <v>10</v>
      </c>
      <c r="AC9" s="16"/>
      <c r="AD9" s="23" t="s">
        <v>74</v>
      </c>
    </row>
    <row r="10" spans="2:38" x14ac:dyDescent="0.35">
      <c r="B10" t="s">
        <v>11</v>
      </c>
      <c r="C10" t="s">
        <v>12</v>
      </c>
      <c r="J10" s="16" t="s">
        <v>91</v>
      </c>
      <c r="K10" s="36">
        <v>50</v>
      </c>
      <c r="U10" t="s">
        <v>11</v>
      </c>
      <c r="V10" t="s">
        <v>12</v>
      </c>
      <c r="AC10" s="16" t="s">
        <v>91</v>
      </c>
      <c r="AD10" s="36">
        <v>500</v>
      </c>
    </row>
    <row r="11" spans="2:38" x14ac:dyDescent="0.35">
      <c r="B11" t="s">
        <v>13</v>
      </c>
      <c r="C11" t="s">
        <v>12</v>
      </c>
      <c r="J11" s="120"/>
      <c r="K11" s="24" t="s">
        <v>74</v>
      </c>
      <c r="U11" t="s">
        <v>13</v>
      </c>
      <c r="V11" t="s">
        <v>12</v>
      </c>
      <c r="AC11" s="120"/>
      <c r="AD11" s="24" t="s">
        <v>74</v>
      </c>
    </row>
    <row r="12" spans="2:38" x14ac:dyDescent="0.35">
      <c r="B12" t="s">
        <v>14</v>
      </c>
      <c r="C12" t="s">
        <v>15</v>
      </c>
      <c r="U12" t="s">
        <v>14</v>
      </c>
      <c r="V12" t="s">
        <v>15</v>
      </c>
    </row>
    <row r="13" spans="2:38" x14ac:dyDescent="0.35">
      <c r="B13" t="s">
        <v>16</v>
      </c>
      <c r="C13" t="s">
        <v>17</v>
      </c>
      <c r="U13" t="s">
        <v>16</v>
      </c>
      <c r="V13" t="s">
        <v>17</v>
      </c>
    </row>
    <row r="15" spans="2:38" s="2" customFormat="1" ht="117.75" customHeight="1" x14ac:dyDescent="0.35">
      <c r="B15" s="2" t="s">
        <v>15</v>
      </c>
      <c r="C15" s="2" t="s">
        <v>18</v>
      </c>
      <c r="D15" s="2" t="s">
        <v>65</v>
      </c>
      <c r="E15" s="2" t="s">
        <v>67</v>
      </c>
      <c r="F15" s="2" t="s">
        <v>68</v>
      </c>
      <c r="G15" s="2" t="s">
        <v>69</v>
      </c>
      <c r="H15" s="2" t="s">
        <v>66</v>
      </c>
      <c r="I15" s="2" t="s">
        <v>80</v>
      </c>
      <c r="J15" s="140" t="s">
        <v>95</v>
      </c>
      <c r="K15" s="135" t="s">
        <v>81</v>
      </c>
      <c r="L15" s="2" t="s">
        <v>82</v>
      </c>
      <c r="M15" s="2" t="s">
        <v>96</v>
      </c>
      <c r="N15" s="2" t="s">
        <v>97</v>
      </c>
      <c r="O15" s="2" t="s">
        <v>70</v>
      </c>
      <c r="P15" s="2" t="s">
        <v>83</v>
      </c>
      <c r="Q15" s="2" t="s">
        <v>64</v>
      </c>
      <c r="U15" s="2" t="s">
        <v>15</v>
      </c>
      <c r="V15" s="2" t="s">
        <v>18</v>
      </c>
      <c r="W15" s="2" t="s">
        <v>65</v>
      </c>
      <c r="X15" s="2" t="s">
        <v>67</v>
      </c>
      <c r="Y15" s="2" t="s">
        <v>68</v>
      </c>
      <c r="Z15" s="2" t="s">
        <v>69</v>
      </c>
      <c r="AA15" s="2" t="s">
        <v>66</v>
      </c>
      <c r="AB15" s="2" t="s">
        <v>80</v>
      </c>
      <c r="AC15" s="140" t="s">
        <v>95</v>
      </c>
      <c r="AD15" s="135" t="s">
        <v>81</v>
      </c>
      <c r="AE15" s="2" t="s">
        <v>82</v>
      </c>
      <c r="AF15" s="2" t="s">
        <v>96</v>
      </c>
      <c r="AG15" s="2" t="s">
        <v>97</v>
      </c>
      <c r="AH15" s="2" t="s">
        <v>70</v>
      </c>
      <c r="AI15" s="2" t="s">
        <v>83</v>
      </c>
      <c r="AJ15" s="2" t="s">
        <v>64</v>
      </c>
    </row>
    <row r="16" spans="2:38" x14ac:dyDescent="0.35">
      <c r="B16" t="s">
        <v>107</v>
      </c>
      <c r="C16" t="s">
        <v>47</v>
      </c>
      <c r="D16">
        <v>1.5839729</v>
      </c>
      <c r="E16">
        <v>4.0112874000000002E-4</v>
      </c>
      <c r="F16">
        <v>1.5309977000000001E-4</v>
      </c>
      <c r="G16">
        <v>6.2029821999999998E-2</v>
      </c>
      <c r="H16">
        <v>3.4682263000000001E-3</v>
      </c>
      <c r="I16">
        <v>5.6657881E-2</v>
      </c>
      <c r="J16" s="143">
        <v>0</v>
      </c>
      <c r="K16" s="138">
        <v>0.14164470000000001</v>
      </c>
      <c r="L16">
        <v>1.1717896000000001E-3</v>
      </c>
      <c r="M16">
        <v>-3.7771921E-2</v>
      </c>
      <c r="N16">
        <v>-0.23831883000000001</v>
      </c>
      <c r="O16">
        <v>0.17464755000000001</v>
      </c>
      <c r="P16">
        <v>0.59026292000000002</v>
      </c>
      <c r="Q16" s="128">
        <f t="shared" ref="Q16:Q21" si="0">SUM(D16:P16)</f>
        <v>2.3383192664100001</v>
      </c>
      <c r="R16" s="129">
        <f>SUM(Q16:Q18)</f>
        <v>2.4875496830152062</v>
      </c>
      <c r="S16" s="130" t="s">
        <v>113</v>
      </c>
      <c r="U16" t="s">
        <v>107</v>
      </c>
      <c r="V16" t="s">
        <v>47</v>
      </c>
      <c r="W16">
        <v>1.5839729</v>
      </c>
      <c r="X16">
        <v>4.0112874000000002E-4</v>
      </c>
      <c r="Y16">
        <v>1.5309977000000001E-4</v>
      </c>
      <c r="Z16">
        <v>6.2029821999999998E-2</v>
      </c>
      <c r="AA16">
        <v>3.4682263000000001E-3</v>
      </c>
      <c r="AB16">
        <v>5.6657881E-2</v>
      </c>
      <c r="AC16" s="143">
        <v>0</v>
      </c>
      <c r="AD16" s="138">
        <v>1.416447</v>
      </c>
      <c r="AE16">
        <v>1.1717896000000001E-3</v>
      </c>
      <c r="AF16">
        <v>-3.7771921E-2</v>
      </c>
      <c r="AG16">
        <v>-0.23831883000000001</v>
      </c>
      <c r="AH16">
        <v>0.17464755000000001</v>
      </c>
      <c r="AI16">
        <v>0.59026292000000002</v>
      </c>
      <c r="AJ16" s="128">
        <f t="shared" ref="AJ16:AJ21" si="1">SUM(W16:AI16)</f>
        <v>3.6131215664100003</v>
      </c>
      <c r="AK16" s="129">
        <f>SUM(AJ16:AJ18)</f>
        <v>3.7890532078048063</v>
      </c>
      <c r="AL16" s="130" t="s">
        <v>113</v>
      </c>
    </row>
    <row r="17" spans="2:38" x14ac:dyDescent="0.35">
      <c r="B17" t="s">
        <v>108</v>
      </c>
      <c r="C17" t="s">
        <v>47</v>
      </c>
      <c r="D17">
        <v>6.1838179E-2</v>
      </c>
      <c r="E17" s="1">
        <v>3.3708309000000002E-5</v>
      </c>
      <c r="F17" s="1">
        <v>1.6260898E-5</v>
      </c>
      <c r="G17">
        <v>6.6658187000000002E-3</v>
      </c>
      <c r="H17">
        <v>2.5943977999999999E-3</v>
      </c>
      <c r="I17">
        <v>1.1852532999999999E-3</v>
      </c>
      <c r="J17" s="143">
        <v>0</v>
      </c>
      <c r="K17" s="138">
        <v>2.9631331000000002E-3</v>
      </c>
      <c r="L17">
        <v>5.9770167999999995E-4</v>
      </c>
      <c r="M17">
        <v>-7.9016882999999999E-4</v>
      </c>
      <c r="N17">
        <v>-6.4473687999999996E-3</v>
      </c>
      <c r="O17">
        <v>2.6862613E-2</v>
      </c>
      <c r="P17">
        <v>5.3627397E-2</v>
      </c>
      <c r="Q17" s="128">
        <f t="shared" si="0"/>
        <v>0.14914692515699998</v>
      </c>
      <c r="R17" s="131"/>
      <c r="S17" s="132"/>
      <c r="U17" t="s">
        <v>108</v>
      </c>
      <c r="V17" t="s">
        <v>47</v>
      </c>
      <c r="W17">
        <v>6.1838179E-2</v>
      </c>
      <c r="X17" s="1">
        <v>3.3708309000000002E-5</v>
      </c>
      <c r="Y17" s="1">
        <v>1.6260898E-5</v>
      </c>
      <c r="Z17">
        <v>6.6658187000000002E-3</v>
      </c>
      <c r="AA17">
        <v>2.5943977999999999E-3</v>
      </c>
      <c r="AB17">
        <v>1.1852532999999999E-3</v>
      </c>
      <c r="AC17" s="143">
        <v>0</v>
      </c>
      <c r="AD17" s="138">
        <v>2.9631331E-2</v>
      </c>
      <c r="AE17">
        <v>5.9770167999999995E-4</v>
      </c>
      <c r="AF17">
        <v>-7.9016882999999999E-4</v>
      </c>
      <c r="AG17">
        <v>-6.4473687999999996E-3</v>
      </c>
      <c r="AH17">
        <v>2.6862613E-2</v>
      </c>
      <c r="AI17">
        <v>5.3627397E-2</v>
      </c>
      <c r="AJ17" s="128">
        <f t="shared" si="1"/>
        <v>0.17581512305699998</v>
      </c>
      <c r="AK17" s="131"/>
      <c r="AL17" s="132"/>
    </row>
    <row r="18" spans="2:38" x14ac:dyDescent="0.35">
      <c r="B18" t="s">
        <v>109</v>
      </c>
      <c r="C18" t="s">
        <v>47</v>
      </c>
      <c r="D18" s="1">
        <v>2.5978636000000001E-5</v>
      </c>
      <c r="E18" s="1">
        <v>1.3002516E-7</v>
      </c>
      <c r="F18" s="1">
        <v>5.7966917000000002E-8</v>
      </c>
      <c r="G18" s="1">
        <v>2.9590829000000001E-5</v>
      </c>
      <c r="H18" s="1">
        <v>2.8064864E-7</v>
      </c>
      <c r="I18" s="1">
        <v>1.4678618000000001E-6</v>
      </c>
      <c r="J18" s="143">
        <v>0</v>
      </c>
      <c r="K18" s="139">
        <v>3.6696544E-6</v>
      </c>
      <c r="L18" s="1">
        <v>8.8568999E-8</v>
      </c>
      <c r="M18" s="1">
        <v>-9.785745099999999E-7</v>
      </c>
      <c r="N18" s="1">
        <v>-4.0773612E-6</v>
      </c>
      <c r="O18" s="1">
        <v>2.7283193000000001E-5</v>
      </c>
      <c r="P18">
        <v>0</v>
      </c>
      <c r="Q18" s="128">
        <f t="shared" si="0"/>
        <v>8.3491448206000015E-5</v>
      </c>
      <c r="R18" s="131"/>
      <c r="S18" s="132"/>
      <c r="U18" t="s">
        <v>109</v>
      </c>
      <c r="V18" t="s">
        <v>47</v>
      </c>
      <c r="W18" s="1">
        <v>2.5978636000000001E-5</v>
      </c>
      <c r="X18" s="1">
        <v>1.3002516E-7</v>
      </c>
      <c r="Y18" s="1">
        <v>5.7966917000000002E-8</v>
      </c>
      <c r="Z18" s="1">
        <v>2.9590829000000001E-5</v>
      </c>
      <c r="AA18" s="1">
        <v>2.8064864E-7</v>
      </c>
      <c r="AB18" s="1">
        <v>1.4678618000000001E-6</v>
      </c>
      <c r="AC18" s="143">
        <v>0</v>
      </c>
      <c r="AD18" s="139">
        <v>3.6696543999999997E-5</v>
      </c>
      <c r="AE18" s="1">
        <v>8.8568999E-8</v>
      </c>
      <c r="AF18" s="1">
        <v>-9.785745099999999E-7</v>
      </c>
      <c r="AG18" s="1">
        <v>-4.0773612E-6</v>
      </c>
      <c r="AH18" s="1">
        <v>2.7283193000000001E-5</v>
      </c>
      <c r="AI18">
        <v>0</v>
      </c>
      <c r="AJ18" s="128">
        <f t="shared" si="1"/>
        <v>1.1651833780600001E-4</v>
      </c>
      <c r="AK18" s="131"/>
      <c r="AL18" s="132"/>
    </row>
    <row r="19" spans="2:38" x14ac:dyDescent="0.35">
      <c r="B19" t="s">
        <v>110</v>
      </c>
      <c r="C19" t="s">
        <v>47</v>
      </c>
      <c r="D19">
        <v>3.0715550000000001E-2</v>
      </c>
      <c r="E19" s="1">
        <v>9.5481612999999993E-6</v>
      </c>
      <c r="F19" s="1">
        <v>5.1551457000000002E-6</v>
      </c>
      <c r="G19">
        <v>0.16261571</v>
      </c>
      <c r="H19">
        <v>2.4142090000000001E-4</v>
      </c>
      <c r="I19">
        <v>2.8191944000000003E-4</v>
      </c>
      <c r="J19" s="143">
        <v>0</v>
      </c>
      <c r="K19" s="138">
        <v>7.0479859E-4</v>
      </c>
      <c r="L19" s="1">
        <v>6.3471454000000005E-5</v>
      </c>
      <c r="M19">
        <v>-1.8794629000000001E-4</v>
      </c>
      <c r="N19">
        <v>-1.2630116000000001E-3</v>
      </c>
      <c r="O19">
        <v>1.0692617999999999E-2</v>
      </c>
      <c r="P19">
        <v>0</v>
      </c>
      <c r="Q19" s="128">
        <f t="shared" si="0"/>
        <v>0.20387923380100001</v>
      </c>
      <c r="R19" s="131">
        <f>SUM(Q19:Q21)</f>
        <v>0.3839888733722</v>
      </c>
      <c r="S19" s="132" t="s">
        <v>114</v>
      </c>
      <c r="U19" t="s">
        <v>110</v>
      </c>
      <c r="V19" t="s">
        <v>47</v>
      </c>
      <c r="W19">
        <v>3.0715550000000001E-2</v>
      </c>
      <c r="X19" s="1">
        <v>9.5481612999999993E-6</v>
      </c>
      <c r="Y19" s="1">
        <v>5.1551457000000002E-6</v>
      </c>
      <c r="Z19">
        <v>0.16261571</v>
      </c>
      <c r="AA19">
        <v>2.4142090000000001E-4</v>
      </c>
      <c r="AB19">
        <v>2.8191944000000003E-4</v>
      </c>
      <c r="AC19" s="143">
        <v>0</v>
      </c>
      <c r="AD19" s="138">
        <v>7.0479859000000004E-3</v>
      </c>
      <c r="AE19" s="1">
        <v>6.3471454000000005E-5</v>
      </c>
      <c r="AF19">
        <v>-1.8794629000000001E-4</v>
      </c>
      <c r="AG19">
        <v>-1.2630116000000001E-3</v>
      </c>
      <c r="AH19">
        <v>1.0692617999999999E-2</v>
      </c>
      <c r="AI19">
        <v>0</v>
      </c>
      <c r="AJ19" s="128">
        <f t="shared" si="1"/>
        <v>0.21022242111100001</v>
      </c>
      <c r="AK19" s="131">
        <f>SUM(AJ19:AJ21)</f>
        <v>0.40270839700220007</v>
      </c>
      <c r="AL19" s="132" t="s">
        <v>114</v>
      </c>
    </row>
    <row r="20" spans="2:38" x14ac:dyDescent="0.35">
      <c r="B20" t="s">
        <v>111</v>
      </c>
      <c r="C20" t="s">
        <v>47</v>
      </c>
      <c r="D20">
        <v>9.3997908999999998E-3</v>
      </c>
      <c r="E20" s="1">
        <v>3.7576910999999999E-6</v>
      </c>
      <c r="F20" s="1">
        <v>1.3537980999999999E-6</v>
      </c>
      <c r="G20">
        <v>7.0206684E-4</v>
      </c>
      <c r="H20">
        <v>2.5990089E-4</v>
      </c>
      <c r="I20">
        <v>1.1830987E-4</v>
      </c>
      <c r="J20" s="143">
        <v>0</v>
      </c>
      <c r="K20" s="138">
        <v>2.9577468E-4</v>
      </c>
      <c r="L20" s="1">
        <v>6.0677534000000003E-5</v>
      </c>
      <c r="M20" s="1">
        <v>-7.8873247000000004E-5</v>
      </c>
      <c r="N20">
        <v>-7.3231933000000003E-4</v>
      </c>
      <c r="O20">
        <v>1.1904501E-2</v>
      </c>
      <c r="P20">
        <v>2.0063208999999999E-2</v>
      </c>
      <c r="Q20" s="128">
        <f t="shared" si="0"/>
        <v>4.1998149626199993E-2</v>
      </c>
      <c r="R20" s="29"/>
      <c r="S20" s="8"/>
      <c r="U20" t="s">
        <v>111</v>
      </c>
      <c r="V20" t="s">
        <v>47</v>
      </c>
      <c r="W20">
        <v>9.3997908999999998E-3</v>
      </c>
      <c r="X20" s="1">
        <v>3.7576910999999999E-6</v>
      </c>
      <c r="Y20" s="1">
        <v>1.3537980999999999E-6</v>
      </c>
      <c r="Z20">
        <v>7.0206684E-4</v>
      </c>
      <c r="AA20">
        <v>2.5990089E-4</v>
      </c>
      <c r="AB20">
        <v>1.1830987E-4</v>
      </c>
      <c r="AC20" s="143">
        <v>0</v>
      </c>
      <c r="AD20" s="138">
        <v>2.9577468000000001E-3</v>
      </c>
      <c r="AE20" s="1">
        <v>6.0677534000000003E-5</v>
      </c>
      <c r="AF20" s="1">
        <v>-7.8873247000000004E-5</v>
      </c>
      <c r="AG20">
        <v>-7.3231933000000003E-4</v>
      </c>
      <c r="AH20">
        <v>1.1904501E-2</v>
      </c>
      <c r="AI20">
        <v>2.0063208999999999E-2</v>
      </c>
      <c r="AJ20" s="128">
        <f t="shared" si="1"/>
        <v>4.4660121746199995E-2</v>
      </c>
      <c r="AK20" s="29"/>
      <c r="AL20" s="8"/>
    </row>
    <row r="21" spans="2:38" x14ac:dyDescent="0.35">
      <c r="B21" t="s">
        <v>112</v>
      </c>
      <c r="C21" t="s">
        <v>47</v>
      </c>
      <c r="D21">
        <v>5.1477819000000001E-2</v>
      </c>
      <c r="E21" s="1">
        <v>2.5653825E-5</v>
      </c>
      <c r="F21" s="1">
        <v>1.0273230000000001E-5</v>
      </c>
      <c r="G21">
        <v>2.2672361000000002E-3</v>
      </c>
      <c r="H21">
        <v>4.8247984000000002E-4</v>
      </c>
      <c r="I21">
        <v>4.3174954E-4</v>
      </c>
      <c r="J21" s="143">
        <v>0</v>
      </c>
      <c r="K21" s="138">
        <v>1.0793738000000001E-3</v>
      </c>
      <c r="L21">
        <v>1.1367264E-4</v>
      </c>
      <c r="M21">
        <v>-2.8783303000000002E-4</v>
      </c>
      <c r="N21">
        <v>-2.7907919999999998E-3</v>
      </c>
      <c r="O21">
        <v>2.3599014000000001E-2</v>
      </c>
      <c r="P21">
        <v>6.1702843E-2</v>
      </c>
      <c r="Q21" s="128">
        <f t="shared" si="0"/>
        <v>0.138111489945</v>
      </c>
      <c r="R21" s="12"/>
      <c r="S21" s="9"/>
      <c r="U21" t="s">
        <v>112</v>
      </c>
      <c r="V21" t="s">
        <v>47</v>
      </c>
      <c r="W21">
        <v>5.1477819000000001E-2</v>
      </c>
      <c r="X21" s="1">
        <v>2.5653825E-5</v>
      </c>
      <c r="Y21" s="1">
        <v>1.0273230000000001E-5</v>
      </c>
      <c r="Z21">
        <v>2.2672361000000002E-3</v>
      </c>
      <c r="AA21">
        <v>4.8247984000000002E-4</v>
      </c>
      <c r="AB21">
        <v>4.3174954E-4</v>
      </c>
      <c r="AC21" s="143">
        <v>0</v>
      </c>
      <c r="AD21" s="135">
        <v>1.0793738000000001E-2</v>
      </c>
      <c r="AE21">
        <v>1.1367264E-4</v>
      </c>
      <c r="AF21">
        <v>-2.8783303000000002E-4</v>
      </c>
      <c r="AG21">
        <v>-2.7907919999999998E-3</v>
      </c>
      <c r="AH21">
        <v>2.3599014000000001E-2</v>
      </c>
      <c r="AI21">
        <v>6.1702843E-2</v>
      </c>
      <c r="AJ21" s="128">
        <f t="shared" si="1"/>
        <v>0.14782585414500002</v>
      </c>
      <c r="AK21" s="12"/>
      <c r="AL21" s="9"/>
    </row>
    <row r="24" spans="2:38" x14ac:dyDescent="0.35">
      <c r="B24" t="s">
        <v>2</v>
      </c>
      <c r="C24" t="s">
        <v>62</v>
      </c>
      <c r="J24" s="120"/>
      <c r="K24" s="121" t="s">
        <v>75</v>
      </c>
      <c r="U24" t="s">
        <v>2</v>
      </c>
      <c r="V24" t="s">
        <v>62</v>
      </c>
      <c r="AC24" s="120"/>
      <c r="AD24" s="121" t="s">
        <v>75</v>
      </c>
    </row>
    <row r="25" spans="2:38" x14ac:dyDescent="0.35">
      <c r="B25" t="s">
        <v>3</v>
      </c>
      <c r="C25" t="s">
        <v>4</v>
      </c>
      <c r="J25" s="16" t="s">
        <v>76</v>
      </c>
      <c r="K25" s="122" t="s">
        <v>0</v>
      </c>
      <c r="U25" t="s">
        <v>3</v>
      </c>
      <c r="V25" t="s">
        <v>4</v>
      </c>
      <c r="AC25" s="16" t="s">
        <v>76</v>
      </c>
      <c r="AD25" s="122" t="s">
        <v>0</v>
      </c>
    </row>
    <row r="26" spans="2:38" x14ac:dyDescent="0.35">
      <c r="B26" t="s">
        <v>63</v>
      </c>
      <c r="C26" t="s">
        <v>93</v>
      </c>
      <c r="J26" s="16" t="s">
        <v>89</v>
      </c>
      <c r="K26" s="21">
        <v>60</v>
      </c>
      <c r="U26" t="s">
        <v>63</v>
      </c>
      <c r="V26" t="s">
        <v>93</v>
      </c>
      <c r="AC26" s="16" t="s">
        <v>89</v>
      </c>
      <c r="AD26" s="21">
        <v>60</v>
      </c>
    </row>
    <row r="27" spans="2:38" x14ac:dyDescent="0.35">
      <c r="B27" t="s">
        <v>5</v>
      </c>
      <c r="C27" t="s">
        <v>106</v>
      </c>
      <c r="J27" s="16" t="s">
        <v>1</v>
      </c>
      <c r="K27" s="49">
        <v>53</v>
      </c>
      <c r="U27" t="s">
        <v>5</v>
      </c>
      <c r="V27" t="s">
        <v>106</v>
      </c>
      <c r="AC27" s="16" t="s">
        <v>1</v>
      </c>
      <c r="AD27" s="49">
        <v>53</v>
      </c>
    </row>
    <row r="28" spans="2:38" x14ac:dyDescent="0.35">
      <c r="B28" t="s">
        <v>7</v>
      </c>
      <c r="C28" t="s">
        <v>8</v>
      </c>
      <c r="J28" s="16"/>
      <c r="K28" s="22" t="s">
        <v>74</v>
      </c>
      <c r="U28" t="s">
        <v>7</v>
      </c>
      <c r="V28" t="s">
        <v>8</v>
      </c>
      <c r="AC28" s="16"/>
      <c r="AD28" s="22" t="s">
        <v>74</v>
      </c>
    </row>
    <row r="29" spans="2:38" x14ac:dyDescent="0.35">
      <c r="B29" t="s">
        <v>9</v>
      </c>
      <c r="C29" t="s">
        <v>10</v>
      </c>
      <c r="J29" s="16"/>
      <c r="K29" s="23" t="s">
        <v>74</v>
      </c>
      <c r="U29" t="s">
        <v>9</v>
      </c>
      <c r="V29" t="s">
        <v>10</v>
      </c>
      <c r="AC29" s="16"/>
      <c r="AD29" s="23" t="s">
        <v>74</v>
      </c>
    </row>
    <row r="30" spans="2:38" x14ac:dyDescent="0.35">
      <c r="B30" t="s">
        <v>11</v>
      </c>
      <c r="C30" t="s">
        <v>12</v>
      </c>
      <c r="J30" s="16" t="s">
        <v>91</v>
      </c>
      <c r="K30" s="36">
        <v>50</v>
      </c>
      <c r="U30" t="s">
        <v>11</v>
      </c>
      <c r="V30" t="s">
        <v>12</v>
      </c>
      <c r="AC30" s="16" t="s">
        <v>91</v>
      </c>
      <c r="AD30" s="36">
        <v>500</v>
      </c>
    </row>
    <row r="31" spans="2:38" x14ac:dyDescent="0.35">
      <c r="B31" t="s">
        <v>13</v>
      </c>
      <c r="C31" t="s">
        <v>12</v>
      </c>
      <c r="J31" s="120"/>
      <c r="K31" s="24" t="s">
        <v>74</v>
      </c>
      <c r="U31" t="s">
        <v>13</v>
      </c>
      <c r="V31" t="s">
        <v>12</v>
      </c>
      <c r="AC31" s="120"/>
      <c r="AD31" s="24" t="s">
        <v>74</v>
      </c>
    </row>
    <row r="32" spans="2:38" x14ac:dyDescent="0.35">
      <c r="B32" t="s">
        <v>14</v>
      </c>
      <c r="C32" t="s">
        <v>15</v>
      </c>
      <c r="U32" t="s">
        <v>14</v>
      </c>
      <c r="V32" t="s">
        <v>15</v>
      </c>
    </row>
    <row r="33" spans="2:38" x14ac:dyDescent="0.35">
      <c r="B33" t="s">
        <v>16</v>
      </c>
      <c r="C33" t="s">
        <v>17</v>
      </c>
      <c r="U33" t="s">
        <v>16</v>
      </c>
      <c r="V33" t="s">
        <v>17</v>
      </c>
    </row>
    <row r="35" spans="2:38" s="2" customFormat="1" ht="146.25" customHeight="1" x14ac:dyDescent="0.35">
      <c r="B35" s="2" t="s">
        <v>15</v>
      </c>
      <c r="C35" s="2" t="s">
        <v>18</v>
      </c>
      <c r="D35" s="2" t="s">
        <v>65</v>
      </c>
      <c r="E35" s="2" t="s">
        <v>67</v>
      </c>
      <c r="F35" s="2" t="s">
        <v>68</v>
      </c>
      <c r="G35" s="2" t="s">
        <v>69</v>
      </c>
      <c r="H35" s="2" t="s">
        <v>66</v>
      </c>
      <c r="I35" s="2" t="s">
        <v>80</v>
      </c>
      <c r="J35" s="140" t="s">
        <v>95</v>
      </c>
      <c r="K35" s="135" t="s">
        <v>81</v>
      </c>
      <c r="L35" s="2" t="s">
        <v>82</v>
      </c>
      <c r="M35" s="2" t="s">
        <v>96</v>
      </c>
      <c r="N35" s="2" t="s">
        <v>97</v>
      </c>
      <c r="O35" s="2" t="s">
        <v>70</v>
      </c>
      <c r="P35" s="2" t="s">
        <v>83</v>
      </c>
      <c r="Q35" s="2" t="s">
        <v>64</v>
      </c>
      <c r="U35" s="2" t="s">
        <v>15</v>
      </c>
      <c r="V35" s="2" t="s">
        <v>18</v>
      </c>
      <c r="W35" s="2" t="s">
        <v>65</v>
      </c>
      <c r="X35" s="2" t="s">
        <v>67</v>
      </c>
      <c r="Y35" s="2" t="s">
        <v>68</v>
      </c>
      <c r="Z35" s="2" t="s">
        <v>69</v>
      </c>
      <c r="AA35" s="2" t="s">
        <v>66</v>
      </c>
      <c r="AB35" s="2" t="s">
        <v>80</v>
      </c>
      <c r="AC35" s="140" t="s">
        <v>95</v>
      </c>
      <c r="AD35" s="135" t="s">
        <v>81</v>
      </c>
      <c r="AE35" s="2" t="s">
        <v>82</v>
      </c>
      <c r="AF35" s="2" t="s">
        <v>96</v>
      </c>
      <c r="AG35" s="2" t="s">
        <v>97</v>
      </c>
      <c r="AH35" s="2" t="s">
        <v>70</v>
      </c>
      <c r="AI35" s="2" t="s">
        <v>83</v>
      </c>
      <c r="AJ35" s="2" t="s">
        <v>64</v>
      </c>
    </row>
    <row r="36" spans="2:38" x14ac:dyDescent="0.35">
      <c r="B36" t="s">
        <v>107</v>
      </c>
      <c r="C36" t="s">
        <v>47</v>
      </c>
      <c r="D36">
        <v>1.5839729</v>
      </c>
      <c r="E36">
        <v>4.0112874000000002E-4</v>
      </c>
      <c r="F36">
        <v>1.5309977000000001E-4</v>
      </c>
      <c r="G36">
        <v>6.2029821999999998E-2</v>
      </c>
      <c r="H36">
        <v>3.4682263000000001E-3</v>
      </c>
      <c r="I36">
        <v>5.6657881E-2</v>
      </c>
      <c r="J36" s="143">
        <v>0.10009559</v>
      </c>
      <c r="K36" s="138">
        <v>0.14164470000000001</v>
      </c>
      <c r="L36">
        <v>1.1717896000000001E-3</v>
      </c>
      <c r="M36">
        <v>-3.7771921E-2</v>
      </c>
      <c r="N36">
        <v>-0.23831883000000001</v>
      </c>
      <c r="O36">
        <v>0.17464755000000001</v>
      </c>
      <c r="P36">
        <v>0.59026292000000002</v>
      </c>
      <c r="Q36" s="128">
        <f t="shared" ref="Q36:Q41" si="2">SUM(D36:P36)</f>
        <v>2.4384148564100006</v>
      </c>
      <c r="R36" s="129">
        <f>SUM(Q36:Q38)</f>
        <v>2.5897418136377066</v>
      </c>
      <c r="S36" s="130" t="s">
        <v>113</v>
      </c>
      <c r="U36" t="s">
        <v>107</v>
      </c>
      <c r="V36" t="s">
        <v>47</v>
      </c>
      <c r="W36">
        <v>1.5839729</v>
      </c>
      <c r="X36">
        <v>4.0112874000000002E-4</v>
      </c>
      <c r="Y36">
        <v>1.5309977000000001E-4</v>
      </c>
      <c r="Z36">
        <v>6.2029821999999998E-2</v>
      </c>
      <c r="AA36">
        <v>3.4682263000000001E-3</v>
      </c>
      <c r="AB36">
        <v>5.6657881E-2</v>
      </c>
      <c r="AC36" s="143">
        <v>0.10009559</v>
      </c>
      <c r="AD36" s="138">
        <v>1.416447</v>
      </c>
      <c r="AE36">
        <v>1.1717896000000001E-3</v>
      </c>
      <c r="AF36">
        <v>-3.7771921E-2</v>
      </c>
      <c r="AG36">
        <v>-0.23831883000000001</v>
      </c>
      <c r="AH36">
        <v>0.17464755000000001</v>
      </c>
      <c r="AI36">
        <v>0.59026292000000002</v>
      </c>
      <c r="AJ36" s="128">
        <f t="shared" ref="AJ36:AJ41" si="3">SUM(W36:AI36)</f>
        <v>3.7132171564100007</v>
      </c>
      <c r="AK36" s="129">
        <f>SUM(AJ36:AJ38)</f>
        <v>3.8912453384273067</v>
      </c>
      <c r="AL36" s="130" t="s">
        <v>113</v>
      </c>
    </row>
    <row r="37" spans="2:38" x14ac:dyDescent="0.35">
      <c r="B37" t="s">
        <v>108</v>
      </c>
      <c r="C37" t="s">
        <v>47</v>
      </c>
      <c r="D37">
        <v>6.1838179E-2</v>
      </c>
      <c r="E37" s="1">
        <v>3.3708309000000002E-5</v>
      </c>
      <c r="F37" s="1">
        <v>1.6260898E-5</v>
      </c>
      <c r="G37">
        <v>6.6658187000000002E-3</v>
      </c>
      <c r="H37">
        <v>2.5943977999999999E-3</v>
      </c>
      <c r="I37">
        <v>1.1852532999999999E-3</v>
      </c>
      <c r="J37" s="143">
        <v>2.0939473999999998E-3</v>
      </c>
      <c r="K37" s="138">
        <v>2.9631331000000002E-3</v>
      </c>
      <c r="L37">
        <v>5.9770167999999995E-4</v>
      </c>
      <c r="M37">
        <v>-7.9016882999999999E-4</v>
      </c>
      <c r="N37">
        <v>-6.4473687999999996E-3</v>
      </c>
      <c r="O37">
        <v>2.6862613E-2</v>
      </c>
      <c r="P37">
        <v>5.3627397E-2</v>
      </c>
      <c r="Q37" s="128">
        <f t="shared" si="2"/>
        <v>0.151240872557</v>
      </c>
      <c r="R37" s="131"/>
      <c r="S37" s="132"/>
      <c r="U37" t="s">
        <v>108</v>
      </c>
      <c r="V37" t="s">
        <v>47</v>
      </c>
      <c r="W37">
        <v>6.1838179E-2</v>
      </c>
      <c r="X37" s="1">
        <v>3.3708309000000002E-5</v>
      </c>
      <c r="Y37" s="1">
        <v>1.6260898E-5</v>
      </c>
      <c r="Z37">
        <v>6.6658187000000002E-3</v>
      </c>
      <c r="AA37">
        <v>2.5943977999999999E-3</v>
      </c>
      <c r="AB37">
        <v>1.1852532999999999E-3</v>
      </c>
      <c r="AC37" s="143">
        <v>2.0939473999999998E-3</v>
      </c>
      <c r="AD37" s="138">
        <v>2.9631331E-2</v>
      </c>
      <c r="AE37">
        <v>5.9770167999999995E-4</v>
      </c>
      <c r="AF37">
        <v>-7.9016882999999999E-4</v>
      </c>
      <c r="AG37">
        <v>-6.4473687999999996E-3</v>
      </c>
      <c r="AH37">
        <v>2.6862613E-2</v>
      </c>
      <c r="AI37">
        <v>5.3627397E-2</v>
      </c>
      <c r="AJ37" s="128">
        <f t="shared" si="3"/>
        <v>0.177909070457</v>
      </c>
      <c r="AK37" s="131"/>
      <c r="AL37" s="132"/>
    </row>
    <row r="38" spans="2:38" x14ac:dyDescent="0.35">
      <c r="B38" t="s">
        <v>109</v>
      </c>
      <c r="C38" t="s">
        <v>47</v>
      </c>
      <c r="D38" s="1">
        <v>2.5978636000000001E-5</v>
      </c>
      <c r="E38" s="1">
        <v>1.3002516E-7</v>
      </c>
      <c r="F38" s="1">
        <v>5.7966917000000002E-8</v>
      </c>
      <c r="G38" s="1">
        <v>2.9590829000000001E-5</v>
      </c>
      <c r="H38" s="1">
        <v>2.8064864E-7</v>
      </c>
      <c r="I38" s="1">
        <v>1.4678618000000001E-6</v>
      </c>
      <c r="J38" s="143">
        <v>2.5932224999999999E-6</v>
      </c>
      <c r="K38" s="139">
        <v>3.6696544E-6</v>
      </c>
      <c r="L38" s="1">
        <v>8.8568999E-8</v>
      </c>
      <c r="M38" s="1">
        <v>-9.785745099999999E-7</v>
      </c>
      <c r="N38" s="1">
        <v>-4.0773612E-6</v>
      </c>
      <c r="O38" s="1">
        <v>2.7283193000000001E-5</v>
      </c>
      <c r="P38">
        <v>0</v>
      </c>
      <c r="Q38" s="128">
        <f t="shared" si="2"/>
        <v>8.6084670706000014E-5</v>
      </c>
      <c r="R38" s="131"/>
      <c r="S38" s="132"/>
      <c r="U38" t="s">
        <v>109</v>
      </c>
      <c r="V38" t="s">
        <v>47</v>
      </c>
      <c r="W38" s="1">
        <v>2.5978636000000001E-5</v>
      </c>
      <c r="X38" s="1">
        <v>1.3002516E-7</v>
      </c>
      <c r="Y38" s="1">
        <v>5.7966917000000002E-8</v>
      </c>
      <c r="Z38" s="1">
        <v>2.9590829000000001E-5</v>
      </c>
      <c r="AA38" s="1">
        <v>2.8064864E-7</v>
      </c>
      <c r="AB38" s="1">
        <v>1.4678618000000001E-6</v>
      </c>
      <c r="AC38" s="143">
        <v>2.5932224999999999E-6</v>
      </c>
      <c r="AD38" s="139">
        <v>3.6696543999999997E-5</v>
      </c>
      <c r="AE38" s="1">
        <v>8.8568999E-8</v>
      </c>
      <c r="AF38" s="1">
        <v>-9.785745099999999E-7</v>
      </c>
      <c r="AG38" s="1">
        <v>-4.0773612E-6</v>
      </c>
      <c r="AH38" s="1">
        <v>2.7283193000000001E-5</v>
      </c>
      <c r="AI38">
        <v>0</v>
      </c>
      <c r="AJ38" s="128">
        <f t="shared" si="3"/>
        <v>1.1911156030600001E-4</v>
      </c>
      <c r="AK38" s="131"/>
      <c r="AL38" s="132"/>
    </row>
    <row r="39" spans="2:38" x14ac:dyDescent="0.35">
      <c r="B39" t="s">
        <v>110</v>
      </c>
      <c r="C39" t="s">
        <v>47</v>
      </c>
      <c r="D39">
        <v>3.0715550000000001E-2</v>
      </c>
      <c r="E39" s="1">
        <v>9.5481612999999993E-6</v>
      </c>
      <c r="F39" s="1">
        <v>5.1551457000000002E-6</v>
      </c>
      <c r="G39">
        <v>0.16261571</v>
      </c>
      <c r="H39">
        <v>2.4142090000000001E-4</v>
      </c>
      <c r="I39">
        <v>2.8191944000000003E-4</v>
      </c>
      <c r="J39" s="143">
        <v>4.9805767000000003E-4</v>
      </c>
      <c r="K39" s="138">
        <v>7.0479859E-4</v>
      </c>
      <c r="L39" s="1">
        <v>6.3471454000000005E-5</v>
      </c>
      <c r="M39">
        <v>-1.8794629000000001E-4</v>
      </c>
      <c r="N39">
        <v>-1.2630116000000001E-3</v>
      </c>
      <c r="O39">
        <v>1.0692617999999999E-2</v>
      </c>
      <c r="P39">
        <v>0</v>
      </c>
      <c r="Q39" s="128">
        <f t="shared" si="2"/>
        <v>0.20437729147100001</v>
      </c>
      <c r="R39" s="131">
        <f>SUM(Q39:Q41)</f>
        <v>0.38545870266220006</v>
      </c>
      <c r="S39" s="132" t="s">
        <v>114</v>
      </c>
      <c r="U39" t="s">
        <v>110</v>
      </c>
      <c r="V39" t="s">
        <v>47</v>
      </c>
      <c r="W39">
        <v>3.0715550000000001E-2</v>
      </c>
      <c r="X39" s="1">
        <v>9.5481612999999993E-6</v>
      </c>
      <c r="Y39" s="1">
        <v>5.1551457000000002E-6</v>
      </c>
      <c r="Z39">
        <v>0.16261571</v>
      </c>
      <c r="AA39">
        <v>2.4142090000000001E-4</v>
      </c>
      <c r="AB39">
        <v>2.8191944000000003E-4</v>
      </c>
      <c r="AC39" s="143">
        <v>4.9805767000000003E-4</v>
      </c>
      <c r="AD39" s="138">
        <v>7.0479859000000004E-3</v>
      </c>
      <c r="AE39" s="1">
        <v>6.3471454000000005E-5</v>
      </c>
      <c r="AF39">
        <v>-1.8794629000000001E-4</v>
      </c>
      <c r="AG39">
        <v>-1.2630116000000001E-3</v>
      </c>
      <c r="AH39">
        <v>1.0692617999999999E-2</v>
      </c>
      <c r="AI39">
        <v>0</v>
      </c>
      <c r="AJ39" s="128">
        <f t="shared" si="3"/>
        <v>0.210720478781</v>
      </c>
      <c r="AK39" s="131">
        <f>SUM(AJ39:AJ41)</f>
        <v>0.40417822629220002</v>
      </c>
      <c r="AL39" s="132" t="s">
        <v>114</v>
      </c>
    </row>
    <row r="40" spans="2:38" x14ac:dyDescent="0.35">
      <c r="B40" t="s">
        <v>111</v>
      </c>
      <c r="C40" t="s">
        <v>47</v>
      </c>
      <c r="D40">
        <v>9.3997908999999998E-3</v>
      </c>
      <c r="E40" s="1">
        <v>3.7576910999999999E-6</v>
      </c>
      <c r="F40" s="1">
        <v>1.3537980999999999E-6</v>
      </c>
      <c r="G40">
        <v>7.0206684E-4</v>
      </c>
      <c r="H40">
        <v>2.5990089E-4</v>
      </c>
      <c r="I40">
        <v>1.1830987E-4</v>
      </c>
      <c r="J40" s="143">
        <v>2.0901409999999999E-4</v>
      </c>
      <c r="K40" s="138">
        <v>2.9577468E-4</v>
      </c>
      <c r="L40" s="1">
        <v>6.0677534000000003E-5</v>
      </c>
      <c r="M40" s="1">
        <v>-7.8873247000000004E-5</v>
      </c>
      <c r="N40">
        <v>-7.3231933000000003E-4</v>
      </c>
      <c r="O40">
        <v>1.1904501E-2</v>
      </c>
      <c r="P40">
        <v>2.0063208999999999E-2</v>
      </c>
      <c r="Q40" s="128">
        <f t="shared" si="2"/>
        <v>4.2207163726199995E-2</v>
      </c>
      <c r="R40" s="29"/>
      <c r="S40" s="8"/>
      <c r="U40" t="s">
        <v>111</v>
      </c>
      <c r="V40" t="s">
        <v>47</v>
      </c>
      <c r="W40">
        <v>9.3997908999999998E-3</v>
      </c>
      <c r="X40" s="1">
        <v>3.7576910999999999E-6</v>
      </c>
      <c r="Y40" s="1">
        <v>1.3537980999999999E-6</v>
      </c>
      <c r="Z40">
        <v>7.0206684E-4</v>
      </c>
      <c r="AA40">
        <v>2.5990089E-4</v>
      </c>
      <c r="AB40">
        <v>1.1830987E-4</v>
      </c>
      <c r="AC40" s="143">
        <v>2.0901409999999999E-4</v>
      </c>
      <c r="AD40" s="138">
        <v>2.9577468000000001E-3</v>
      </c>
      <c r="AE40" s="1">
        <v>6.0677534000000003E-5</v>
      </c>
      <c r="AF40" s="1">
        <v>-7.8873247000000004E-5</v>
      </c>
      <c r="AG40">
        <v>-7.3231933000000003E-4</v>
      </c>
      <c r="AH40">
        <v>1.1904501E-2</v>
      </c>
      <c r="AI40">
        <v>2.0063208999999999E-2</v>
      </c>
      <c r="AJ40" s="128">
        <f t="shared" si="3"/>
        <v>4.4869135846199996E-2</v>
      </c>
      <c r="AK40" s="29"/>
      <c r="AL40" s="8"/>
    </row>
    <row r="41" spans="2:38" x14ac:dyDescent="0.35">
      <c r="B41" t="s">
        <v>112</v>
      </c>
      <c r="C41" t="s">
        <v>47</v>
      </c>
      <c r="D41">
        <v>5.1477819000000001E-2</v>
      </c>
      <c r="E41" s="1">
        <v>2.5653825E-5</v>
      </c>
      <c r="F41" s="1">
        <v>1.0273230000000001E-5</v>
      </c>
      <c r="G41">
        <v>2.2672361000000002E-3</v>
      </c>
      <c r="H41">
        <v>4.8247984000000002E-4</v>
      </c>
      <c r="I41">
        <v>4.3174954E-4</v>
      </c>
      <c r="J41" s="140">
        <v>7.6275751999999996E-4</v>
      </c>
      <c r="K41" s="138">
        <v>1.0793738000000001E-3</v>
      </c>
      <c r="L41">
        <v>1.1367264E-4</v>
      </c>
      <c r="M41">
        <v>-2.8783303000000002E-4</v>
      </c>
      <c r="N41">
        <v>-2.7907919999999998E-3</v>
      </c>
      <c r="O41">
        <v>2.3599014000000001E-2</v>
      </c>
      <c r="P41">
        <v>6.1702843E-2</v>
      </c>
      <c r="Q41" s="128">
        <f t="shared" si="2"/>
        <v>0.13887424746500002</v>
      </c>
      <c r="R41" s="12"/>
      <c r="S41" s="9"/>
      <c r="U41" t="s">
        <v>112</v>
      </c>
      <c r="V41" t="s">
        <v>47</v>
      </c>
      <c r="W41">
        <v>5.1477819000000001E-2</v>
      </c>
      <c r="X41" s="1">
        <v>2.5653825E-5</v>
      </c>
      <c r="Y41" s="1">
        <v>1.0273230000000001E-5</v>
      </c>
      <c r="Z41">
        <v>2.2672361000000002E-3</v>
      </c>
      <c r="AA41">
        <v>4.8247984000000002E-4</v>
      </c>
      <c r="AB41">
        <v>4.3174954E-4</v>
      </c>
      <c r="AC41" s="140">
        <v>7.6275751999999996E-4</v>
      </c>
      <c r="AD41" s="135">
        <v>1.0793738000000001E-2</v>
      </c>
      <c r="AE41">
        <v>1.1367264E-4</v>
      </c>
      <c r="AF41">
        <v>-2.8783303000000002E-4</v>
      </c>
      <c r="AG41">
        <v>-2.7907919999999998E-3</v>
      </c>
      <c r="AH41">
        <v>2.3599014000000001E-2</v>
      </c>
      <c r="AI41">
        <v>6.1702843E-2</v>
      </c>
      <c r="AJ41" s="128">
        <f t="shared" si="3"/>
        <v>0.14858861166500001</v>
      </c>
      <c r="AK41" s="12"/>
      <c r="AL41" s="9"/>
    </row>
    <row r="42" spans="2:38" x14ac:dyDescent="0.35">
      <c r="E42" s="1"/>
      <c r="F42" s="1"/>
      <c r="Q42" s="157"/>
      <c r="R42" s="29"/>
      <c r="S42" s="29"/>
      <c r="X42" s="1"/>
      <c r="Y42" s="1"/>
      <c r="AC42" s="140"/>
      <c r="AD42" s="135"/>
      <c r="AJ42" s="157"/>
      <c r="AK42" s="29"/>
      <c r="AL42" s="29"/>
    </row>
    <row r="43" spans="2:38" x14ac:dyDescent="0.35">
      <c r="B43" s="125" t="s">
        <v>117</v>
      </c>
      <c r="C43" s="125" t="s">
        <v>47</v>
      </c>
      <c r="D43" s="125">
        <f>SUM(D36:D38)</f>
        <v>1.645837057636</v>
      </c>
      <c r="E43" s="125">
        <f t="shared" ref="E43:O43" si="4">SUM(E36:E38)</f>
        <v>4.3496707416E-4</v>
      </c>
      <c r="F43" s="125">
        <f t="shared" si="4"/>
        <v>1.6941863491700001E-4</v>
      </c>
      <c r="G43" s="125">
        <f t="shared" si="4"/>
        <v>6.8725231529000008E-2</v>
      </c>
      <c r="H43" s="125">
        <f t="shared" si="4"/>
        <v>6.0629047486400007E-3</v>
      </c>
      <c r="I43" s="125">
        <f t="shared" si="4"/>
        <v>5.7844602161799999E-2</v>
      </c>
      <c r="J43" s="125">
        <f t="shared" si="4"/>
        <v>0.1021921306225</v>
      </c>
      <c r="K43" s="125">
        <f t="shared" si="4"/>
        <v>0.14461150275439999</v>
      </c>
      <c r="L43" s="125">
        <f t="shared" si="4"/>
        <v>1.7695798489989999E-3</v>
      </c>
      <c r="M43" s="125">
        <f t="shared" si="4"/>
        <v>-3.8563068404510001E-2</v>
      </c>
      <c r="N43" s="125">
        <f t="shared" si="4"/>
        <v>-0.24477027616120001</v>
      </c>
      <c r="O43" s="125">
        <f t="shared" si="4"/>
        <v>0.20153744619300001</v>
      </c>
      <c r="P43" s="125">
        <f t="shared" ref="P43:Q43" si="5">SUM(P36:P38)</f>
        <v>0.64389031699999999</v>
      </c>
      <c r="Q43" s="125">
        <f t="shared" si="5"/>
        <v>2.5897418136377066</v>
      </c>
      <c r="R43" s="29"/>
      <c r="S43" s="29"/>
      <c r="U43" s="125" t="s">
        <v>117</v>
      </c>
      <c r="V43" s="125" t="s">
        <v>47</v>
      </c>
      <c r="W43" s="125">
        <f>SUM(W36:W38)</f>
        <v>1.645837057636</v>
      </c>
      <c r="X43" s="125">
        <f t="shared" ref="X43:AJ43" si="6">SUM(X36:X38)</f>
        <v>4.3496707416E-4</v>
      </c>
      <c r="Y43" s="125">
        <f t="shared" si="6"/>
        <v>1.6941863491700001E-4</v>
      </c>
      <c r="Z43" s="125">
        <f t="shared" si="6"/>
        <v>6.8725231529000008E-2</v>
      </c>
      <c r="AA43" s="125">
        <f t="shared" si="6"/>
        <v>6.0629047486400007E-3</v>
      </c>
      <c r="AB43" s="125">
        <f t="shared" si="6"/>
        <v>5.7844602161799999E-2</v>
      </c>
      <c r="AC43" s="125">
        <f t="shared" si="6"/>
        <v>0.1021921306225</v>
      </c>
      <c r="AD43" s="125">
        <f t="shared" si="6"/>
        <v>1.446115027544</v>
      </c>
      <c r="AE43" s="125">
        <f t="shared" si="6"/>
        <v>1.7695798489989999E-3</v>
      </c>
      <c r="AF43" s="125">
        <f t="shared" si="6"/>
        <v>-3.8563068404510001E-2</v>
      </c>
      <c r="AG43" s="125">
        <f t="shared" si="6"/>
        <v>-0.24477027616120001</v>
      </c>
      <c r="AH43" s="125">
        <f t="shared" si="6"/>
        <v>0.20153744619300001</v>
      </c>
      <c r="AI43" s="125">
        <f t="shared" si="6"/>
        <v>0.64389031699999999</v>
      </c>
      <c r="AJ43" s="125">
        <f t="shared" si="6"/>
        <v>3.8912453384273067</v>
      </c>
      <c r="AK43" s="29"/>
      <c r="AL43" s="29"/>
    </row>
    <row r="44" spans="2:38" x14ac:dyDescent="0.35">
      <c r="B44" s="125" t="s">
        <v>118</v>
      </c>
      <c r="C44" s="125" t="s">
        <v>47</v>
      </c>
      <c r="D44" s="125">
        <f>SUM(D39:D41)</f>
        <v>9.1593159899999999E-2</v>
      </c>
      <c r="E44" s="125">
        <f t="shared" ref="E44:O44" si="7">SUM(E39:E41)</f>
        <v>3.8959677400000003E-5</v>
      </c>
      <c r="F44" s="125">
        <f t="shared" si="7"/>
        <v>1.6782173800000002E-5</v>
      </c>
      <c r="G44" s="125">
        <f t="shared" si="7"/>
        <v>0.16558501294</v>
      </c>
      <c r="H44" s="125">
        <f t="shared" si="7"/>
        <v>9.8380162999999994E-4</v>
      </c>
      <c r="I44" s="125">
        <f t="shared" si="7"/>
        <v>8.3197885E-4</v>
      </c>
      <c r="J44" s="125">
        <f t="shared" si="7"/>
        <v>1.4698292899999999E-3</v>
      </c>
      <c r="K44" s="125">
        <f t="shared" si="7"/>
        <v>2.0799470700000001E-3</v>
      </c>
      <c r="L44" s="125">
        <f t="shared" si="7"/>
        <v>2.3782162800000002E-4</v>
      </c>
      <c r="M44" s="125">
        <f t="shared" si="7"/>
        <v>-5.54652567E-4</v>
      </c>
      <c r="N44" s="125">
        <f t="shared" si="7"/>
        <v>-4.78612293E-3</v>
      </c>
      <c r="O44" s="125">
        <f t="shared" si="7"/>
        <v>4.6196133E-2</v>
      </c>
      <c r="P44" s="125">
        <f t="shared" ref="P44:Q44" si="8">SUM(P39:P41)</f>
        <v>8.1766052000000006E-2</v>
      </c>
      <c r="Q44" s="125">
        <f t="shared" si="8"/>
        <v>0.38545870266220006</v>
      </c>
      <c r="U44" s="125" t="s">
        <v>118</v>
      </c>
      <c r="V44" s="125" t="s">
        <v>47</v>
      </c>
      <c r="W44" s="125">
        <f>SUM(W39:W41)</f>
        <v>9.1593159899999999E-2</v>
      </c>
      <c r="X44" s="125">
        <f t="shared" ref="X44:AJ44" si="9">SUM(X39:X41)</f>
        <v>3.8959677400000003E-5</v>
      </c>
      <c r="Y44" s="125">
        <f t="shared" si="9"/>
        <v>1.6782173800000002E-5</v>
      </c>
      <c r="Z44" s="125">
        <f t="shared" si="9"/>
        <v>0.16558501294</v>
      </c>
      <c r="AA44" s="125">
        <f t="shared" si="9"/>
        <v>9.8380162999999994E-4</v>
      </c>
      <c r="AB44" s="125">
        <f t="shared" si="9"/>
        <v>8.3197885E-4</v>
      </c>
      <c r="AC44" s="125">
        <f t="shared" si="9"/>
        <v>1.4698292899999999E-3</v>
      </c>
      <c r="AD44" s="125">
        <f t="shared" si="9"/>
        <v>2.0799470700000003E-2</v>
      </c>
      <c r="AE44" s="125">
        <f t="shared" si="9"/>
        <v>2.3782162800000002E-4</v>
      </c>
      <c r="AF44" s="125">
        <f t="shared" si="9"/>
        <v>-5.54652567E-4</v>
      </c>
      <c r="AG44" s="125">
        <f t="shared" si="9"/>
        <v>-4.78612293E-3</v>
      </c>
      <c r="AH44" s="125">
        <f t="shared" si="9"/>
        <v>4.6196133E-2</v>
      </c>
      <c r="AI44" s="125">
        <f t="shared" si="9"/>
        <v>8.1766052000000006E-2</v>
      </c>
      <c r="AJ44" s="125">
        <f t="shared" si="9"/>
        <v>0.40417822629220002</v>
      </c>
    </row>
    <row r="47" spans="2:38" x14ac:dyDescent="0.35">
      <c r="B47" t="s">
        <v>2</v>
      </c>
      <c r="C47" t="s">
        <v>62</v>
      </c>
      <c r="U47" t="s">
        <v>2</v>
      </c>
      <c r="V47" t="s">
        <v>62</v>
      </c>
    </row>
    <row r="48" spans="2:38" x14ac:dyDescent="0.35">
      <c r="B48" t="s">
        <v>3</v>
      </c>
      <c r="C48" t="s">
        <v>4</v>
      </c>
      <c r="J48" s="120"/>
      <c r="K48" s="121" t="s">
        <v>75</v>
      </c>
      <c r="U48" t="s">
        <v>3</v>
      </c>
      <c r="V48" t="s">
        <v>4</v>
      </c>
      <c r="AC48" s="120"/>
      <c r="AD48" s="121" t="s">
        <v>75</v>
      </c>
    </row>
    <row r="49" spans="2:38" x14ac:dyDescent="0.35">
      <c r="B49" t="s">
        <v>63</v>
      </c>
      <c r="C49" t="s">
        <v>93</v>
      </c>
      <c r="J49" s="16" t="s">
        <v>76</v>
      </c>
      <c r="K49" s="122" t="s">
        <v>0</v>
      </c>
      <c r="U49" t="s">
        <v>63</v>
      </c>
      <c r="V49" t="s">
        <v>93</v>
      </c>
      <c r="AC49" s="16" t="s">
        <v>76</v>
      </c>
      <c r="AD49" s="122" t="s">
        <v>0</v>
      </c>
    </row>
    <row r="50" spans="2:38" x14ac:dyDescent="0.35">
      <c r="B50" t="s">
        <v>5</v>
      </c>
      <c r="C50" t="s">
        <v>106</v>
      </c>
      <c r="J50" s="16" t="s">
        <v>89</v>
      </c>
      <c r="K50" s="21">
        <v>60</v>
      </c>
      <c r="U50" t="s">
        <v>5</v>
      </c>
      <c r="V50" t="s">
        <v>106</v>
      </c>
      <c r="AC50" s="16" t="s">
        <v>89</v>
      </c>
      <c r="AD50" s="21">
        <v>60</v>
      </c>
    </row>
    <row r="51" spans="2:38" x14ac:dyDescent="0.35">
      <c r="B51" t="s">
        <v>7</v>
      </c>
      <c r="C51" t="s">
        <v>8</v>
      </c>
      <c r="J51" s="16" t="s">
        <v>1</v>
      </c>
      <c r="K51" s="49">
        <v>100</v>
      </c>
      <c r="U51" t="s">
        <v>7</v>
      </c>
      <c r="V51" t="s">
        <v>8</v>
      </c>
      <c r="AC51" s="16" t="s">
        <v>1</v>
      </c>
      <c r="AD51" s="49">
        <v>100</v>
      </c>
    </row>
    <row r="52" spans="2:38" x14ac:dyDescent="0.35">
      <c r="B52" t="s">
        <v>9</v>
      </c>
      <c r="C52" t="s">
        <v>10</v>
      </c>
      <c r="J52" s="16"/>
      <c r="K52" s="22" t="s">
        <v>74</v>
      </c>
      <c r="U52" t="s">
        <v>9</v>
      </c>
      <c r="V52" t="s">
        <v>10</v>
      </c>
      <c r="AC52" s="16"/>
      <c r="AD52" s="22" t="s">
        <v>74</v>
      </c>
    </row>
    <row r="53" spans="2:38" x14ac:dyDescent="0.35">
      <c r="B53" t="s">
        <v>11</v>
      </c>
      <c r="C53" t="s">
        <v>12</v>
      </c>
      <c r="J53" s="16"/>
      <c r="K53" s="23" t="s">
        <v>74</v>
      </c>
      <c r="U53" t="s">
        <v>11</v>
      </c>
      <c r="V53" t="s">
        <v>12</v>
      </c>
      <c r="AC53" s="16"/>
      <c r="AD53" s="23" t="s">
        <v>74</v>
      </c>
    </row>
    <row r="54" spans="2:38" x14ac:dyDescent="0.35">
      <c r="B54" t="s">
        <v>13</v>
      </c>
      <c r="C54" t="s">
        <v>12</v>
      </c>
      <c r="J54" s="16" t="s">
        <v>91</v>
      </c>
      <c r="K54" s="36">
        <v>50</v>
      </c>
      <c r="U54" t="s">
        <v>13</v>
      </c>
      <c r="V54" t="s">
        <v>12</v>
      </c>
      <c r="AC54" s="16" t="s">
        <v>91</v>
      </c>
      <c r="AD54" s="36">
        <v>500</v>
      </c>
    </row>
    <row r="55" spans="2:38" x14ac:dyDescent="0.35">
      <c r="B55" t="s">
        <v>14</v>
      </c>
      <c r="C55" t="s">
        <v>15</v>
      </c>
      <c r="J55" s="120"/>
      <c r="K55" s="24" t="s">
        <v>74</v>
      </c>
      <c r="U55" t="s">
        <v>14</v>
      </c>
      <c r="V55" t="s">
        <v>15</v>
      </c>
      <c r="AC55" s="120"/>
      <c r="AD55" s="24" t="s">
        <v>74</v>
      </c>
    </row>
    <row r="56" spans="2:38" x14ac:dyDescent="0.35">
      <c r="B56" t="s">
        <v>16</v>
      </c>
      <c r="C56" t="s">
        <v>17</v>
      </c>
      <c r="U56" t="s">
        <v>16</v>
      </c>
      <c r="V56" t="s">
        <v>17</v>
      </c>
    </row>
    <row r="58" spans="2:38" s="2" customFormat="1" ht="164.25" customHeight="1" x14ac:dyDescent="0.35">
      <c r="B58" s="2" t="s">
        <v>15</v>
      </c>
      <c r="C58" s="2" t="s">
        <v>18</v>
      </c>
      <c r="D58" s="2" t="s">
        <v>65</v>
      </c>
      <c r="E58" s="2" t="s">
        <v>67</v>
      </c>
      <c r="F58" s="2" t="s">
        <v>68</v>
      </c>
      <c r="G58" s="2" t="s">
        <v>69</v>
      </c>
      <c r="H58" s="2" t="s">
        <v>66</v>
      </c>
      <c r="I58" s="2" t="s">
        <v>80</v>
      </c>
      <c r="J58" s="140" t="s">
        <v>95</v>
      </c>
      <c r="K58" s="135" t="s">
        <v>81</v>
      </c>
      <c r="L58" s="2" t="s">
        <v>82</v>
      </c>
      <c r="M58" s="2" t="s">
        <v>96</v>
      </c>
      <c r="N58" s="2" t="s">
        <v>97</v>
      </c>
      <c r="O58" s="2" t="s">
        <v>70</v>
      </c>
      <c r="P58" s="2" t="s">
        <v>83</v>
      </c>
      <c r="Q58" s="2" t="s">
        <v>64</v>
      </c>
      <c r="U58" s="2" t="s">
        <v>15</v>
      </c>
      <c r="V58" s="2" t="s">
        <v>18</v>
      </c>
      <c r="W58" s="2" t="s">
        <v>65</v>
      </c>
      <c r="X58" s="2" t="s">
        <v>67</v>
      </c>
      <c r="Y58" s="2" t="s">
        <v>68</v>
      </c>
      <c r="Z58" s="2" t="s">
        <v>69</v>
      </c>
      <c r="AA58" s="2" t="s">
        <v>66</v>
      </c>
      <c r="AB58" s="2" t="s">
        <v>80</v>
      </c>
      <c r="AC58" s="140" t="s">
        <v>95</v>
      </c>
      <c r="AD58" s="135" t="s">
        <v>81</v>
      </c>
      <c r="AE58" s="2" t="s">
        <v>82</v>
      </c>
      <c r="AF58" s="2" t="s">
        <v>96</v>
      </c>
      <c r="AG58" s="2" t="s">
        <v>97</v>
      </c>
      <c r="AH58" s="2" t="s">
        <v>70</v>
      </c>
      <c r="AI58" s="2" t="s">
        <v>83</v>
      </c>
      <c r="AJ58" s="2" t="s">
        <v>64</v>
      </c>
    </row>
    <row r="59" spans="2:38" x14ac:dyDescent="0.35">
      <c r="B59" t="s">
        <v>107</v>
      </c>
      <c r="C59" t="s">
        <v>47</v>
      </c>
      <c r="D59">
        <v>1.5839729</v>
      </c>
      <c r="E59">
        <v>4.0112874000000002E-4</v>
      </c>
      <c r="F59">
        <v>1.5309977000000001E-4</v>
      </c>
      <c r="G59">
        <v>6.2029821999999998E-2</v>
      </c>
      <c r="H59">
        <v>3.4682263000000001E-3</v>
      </c>
      <c r="I59">
        <v>5.6657881E-2</v>
      </c>
      <c r="J59" s="143">
        <v>0.18885959999999999</v>
      </c>
      <c r="K59" s="138">
        <v>0.14164470000000001</v>
      </c>
      <c r="L59">
        <v>1.1717896000000001E-3</v>
      </c>
      <c r="M59">
        <v>-3.7771921E-2</v>
      </c>
      <c r="N59">
        <v>-0.23831883000000001</v>
      </c>
      <c r="O59">
        <v>0.17464755000000001</v>
      </c>
      <c r="P59">
        <v>0.59026292000000002</v>
      </c>
      <c r="Q59" s="128">
        <f t="shared" ref="Q59:Q64" si="10">SUM(D59:P59)</f>
        <v>2.5271788664099999</v>
      </c>
      <c r="R59" s="129">
        <f>SUM(Q59:Q61)</f>
        <v>2.6803650200878062</v>
      </c>
      <c r="S59" s="130" t="s">
        <v>113</v>
      </c>
      <c r="U59" t="s">
        <v>107</v>
      </c>
      <c r="V59" t="s">
        <v>47</v>
      </c>
      <c r="W59">
        <v>1.5839729</v>
      </c>
      <c r="X59">
        <v>4.0112874000000002E-4</v>
      </c>
      <c r="Y59">
        <v>1.5309977000000001E-4</v>
      </c>
      <c r="Z59">
        <v>6.2029821999999998E-2</v>
      </c>
      <c r="AA59">
        <v>3.4682263000000001E-3</v>
      </c>
      <c r="AB59">
        <v>5.6657881E-2</v>
      </c>
      <c r="AC59" s="143">
        <v>0.18885959999999999</v>
      </c>
      <c r="AD59" s="138">
        <v>1.416447</v>
      </c>
      <c r="AE59">
        <v>1.1717896000000001E-3</v>
      </c>
      <c r="AF59">
        <v>-3.7771921E-2</v>
      </c>
      <c r="AG59">
        <v>-0.23831883000000001</v>
      </c>
      <c r="AH59">
        <v>0.17464755000000001</v>
      </c>
      <c r="AI59">
        <v>0.59026292000000002</v>
      </c>
      <c r="AJ59" s="128">
        <f t="shared" ref="AJ59:AJ64" si="11">SUM(W59:AI59)</f>
        <v>3.8019811664100001</v>
      </c>
      <c r="AK59" s="129">
        <f>SUM(AJ59:AJ61)</f>
        <v>3.9818685448774063</v>
      </c>
      <c r="AL59" s="130" t="s">
        <v>113</v>
      </c>
    </row>
    <row r="60" spans="2:38" x14ac:dyDescent="0.35">
      <c r="B60" t="s">
        <v>108</v>
      </c>
      <c r="C60" t="s">
        <v>47</v>
      </c>
      <c r="D60">
        <v>6.1838179E-2</v>
      </c>
      <c r="E60" s="1">
        <v>3.3708309000000002E-5</v>
      </c>
      <c r="F60" s="1">
        <v>1.6260898E-5</v>
      </c>
      <c r="G60">
        <v>6.6658187000000002E-3</v>
      </c>
      <c r="H60">
        <v>2.5943977999999999E-3</v>
      </c>
      <c r="I60">
        <v>1.1852532999999999E-3</v>
      </c>
      <c r="J60" s="143">
        <v>3.9508442000000003E-3</v>
      </c>
      <c r="K60" s="138">
        <v>2.9631331000000002E-3</v>
      </c>
      <c r="L60">
        <v>5.9770167999999995E-4</v>
      </c>
      <c r="M60">
        <v>-7.9016882999999999E-4</v>
      </c>
      <c r="N60">
        <v>-6.4473687999999996E-3</v>
      </c>
      <c r="O60">
        <v>2.6862613E-2</v>
      </c>
      <c r="P60">
        <v>5.3627397E-2</v>
      </c>
      <c r="Q60" s="128">
        <f t="shared" si="10"/>
        <v>0.15309776935699998</v>
      </c>
      <c r="R60" s="131"/>
      <c r="S60" s="132"/>
      <c r="U60" t="s">
        <v>108</v>
      </c>
      <c r="V60" t="s">
        <v>47</v>
      </c>
      <c r="W60">
        <v>6.1838179E-2</v>
      </c>
      <c r="X60" s="1">
        <v>3.3708309000000002E-5</v>
      </c>
      <c r="Y60" s="1">
        <v>1.6260898E-5</v>
      </c>
      <c r="Z60">
        <v>6.6658187000000002E-3</v>
      </c>
      <c r="AA60">
        <v>2.5943977999999999E-3</v>
      </c>
      <c r="AB60">
        <v>1.1852532999999999E-3</v>
      </c>
      <c r="AC60" s="143">
        <v>3.9508442000000003E-3</v>
      </c>
      <c r="AD60" s="138">
        <v>2.9631331E-2</v>
      </c>
      <c r="AE60">
        <v>5.9770167999999995E-4</v>
      </c>
      <c r="AF60">
        <v>-7.9016882999999999E-4</v>
      </c>
      <c r="AG60">
        <v>-6.4473687999999996E-3</v>
      </c>
      <c r="AH60">
        <v>2.6862613E-2</v>
      </c>
      <c r="AI60">
        <v>5.3627397E-2</v>
      </c>
      <c r="AJ60" s="128">
        <f t="shared" si="11"/>
        <v>0.17976596725699998</v>
      </c>
      <c r="AK60" s="131"/>
      <c r="AL60" s="132"/>
    </row>
    <row r="61" spans="2:38" x14ac:dyDescent="0.35">
      <c r="B61" t="s">
        <v>109</v>
      </c>
      <c r="C61" t="s">
        <v>47</v>
      </c>
      <c r="D61" s="1">
        <v>2.5978636000000001E-5</v>
      </c>
      <c r="E61" s="1">
        <v>1.3002516E-7</v>
      </c>
      <c r="F61" s="1">
        <v>5.7966917000000002E-8</v>
      </c>
      <c r="G61" s="1">
        <v>2.9590829000000001E-5</v>
      </c>
      <c r="H61" s="1">
        <v>2.8064864E-7</v>
      </c>
      <c r="I61" s="1">
        <v>1.4678618000000001E-6</v>
      </c>
      <c r="J61" s="143">
        <v>4.8928725999999999E-6</v>
      </c>
      <c r="K61" s="139">
        <v>3.6696544E-6</v>
      </c>
      <c r="L61" s="1">
        <v>8.8568999E-8</v>
      </c>
      <c r="M61" s="1">
        <v>-9.785745099999999E-7</v>
      </c>
      <c r="N61" s="1">
        <v>-4.0773612E-6</v>
      </c>
      <c r="O61" s="1">
        <v>2.7283193000000001E-5</v>
      </c>
      <c r="P61">
        <v>0</v>
      </c>
      <c r="Q61" s="128">
        <f t="shared" si="10"/>
        <v>8.838432080600001E-5</v>
      </c>
      <c r="R61" s="131"/>
      <c r="S61" s="132"/>
      <c r="U61" t="s">
        <v>109</v>
      </c>
      <c r="V61" t="s">
        <v>47</v>
      </c>
      <c r="W61" s="1">
        <v>2.5978636000000001E-5</v>
      </c>
      <c r="X61" s="1">
        <v>1.3002516E-7</v>
      </c>
      <c r="Y61" s="1">
        <v>5.7966917000000002E-8</v>
      </c>
      <c r="Z61" s="1">
        <v>2.9590829000000001E-5</v>
      </c>
      <c r="AA61" s="1">
        <v>2.8064864E-7</v>
      </c>
      <c r="AB61" s="1">
        <v>1.4678618000000001E-6</v>
      </c>
      <c r="AC61" s="143">
        <v>4.8928725999999999E-6</v>
      </c>
      <c r="AD61" s="139">
        <v>3.6696543999999997E-5</v>
      </c>
      <c r="AE61" s="1">
        <v>8.8568999E-8</v>
      </c>
      <c r="AF61" s="1">
        <v>-9.785745099999999E-7</v>
      </c>
      <c r="AG61" s="1">
        <v>-4.0773612E-6</v>
      </c>
      <c r="AH61" s="1">
        <v>2.7283193000000001E-5</v>
      </c>
      <c r="AI61">
        <v>0</v>
      </c>
      <c r="AJ61" s="128">
        <f t="shared" si="11"/>
        <v>1.21411210406E-4</v>
      </c>
      <c r="AK61" s="131"/>
      <c r="AL61" s="132"/>
    </row>
    <row r="62" spans="2:38" x14ac:dyDescent="0.35">
      <c r="B62" t="s">
        <v>110</v>
      </c>
      <c r="C62" t="s">
        <v>47</v>
      </c>
      <c r="D62">
        <v>3.0715550000000001E-2</v>
      </c>
      <c r="E62" s="1">
        <v>9.5481612999999993E-6</v>
      </c>
      <c r="F62" s="1">
        <v>5.1551457000000002E-6</v>
      </c>
      <c r="G62">
        <v>0.16261571</v>
      </c>
      <c r="H62">
        <v>2.4142090000000001E-4</v>
      </c>
      <c r="I62">
        <v>2.8191944000000003E-4</v>
      </c>
      <c r="J62" s="143">
        <v>9.3973145000000001E-4</v>
      </c>
      <c r="K62" s="138">
        <v>7.0479859E-4</v>
      </c>
      <c r="L62" s="1">
        <v>6.3471454000000005E-5</v>
      </c>
      <c r="M62">
        <v>-1.8794629000000001E-4</v>
      </c>
      <c r="N62">
        <v>-1.2630116000000001E-3</v>
      </c>
      <c r="O62">
        <v>1.0692617999999999E-2</v>
      </c>
      <c r="P62">
        <v>0</v>
      </c>
      <c r="Q62" s="128">
        <f t="shared" si="10"/>
        <v>0.20481896525100002</v>
      </c>
      <c r="R62" s="131">
        <f>SUM(Q62:Q64)</f>
        <v>0.38676213615220001</v>
      </c>
      <c r="S62" s="132" t="s">
        <v>114</v>
      </c>
      <c r="U62" t="s">
        <v>110</v>
      </c>
      <c r="V62" t="s">
        <v>47</v>
      </c>
      <c r="W62">
        <v>3.0715550000000001E-2</v>
      </c>
      <c r="X62" s="1">
        <v>9.5481612999999993E-6</v>
      </c>
      <c r="Y62" s="1">
        <v>5.1551457000000002E-6</v>
      </c>
      <c r="Z62">
        <v>0.16261571</v>
      </c>
      <c r="AA62">
        <v>2.4142090000000001E-4</v>
      </c>
      <c r="AB62">
        <v>2.8191944000000003E-4</v>
      </c>
      <c r="AC62" s="143">
        <v>9.3973145000000001E-4</v>
      </c>
      <c r="AD62" s="138">
        <v>7.0479859000000004E-3</v>
      </c>
      <c r="AE62" s="1">
        <v>6.3471454000000005E-5</v>
      </c>
      <c r="AF62">
        <v>-1.8794629000000001E-4</v>
      </c>
      <c r="AG62">
        <v>-1.2630116000000001E-3</v>
      </c>
      <c r="AH62">
        <v>1.0692617999999999E-2</v>
      </c>
      <c r="AI62">
        <v>0</v>
      </c>
      <c r="AJ62" s="128">
        <f t="shared" si="11"/>
        <v>0.21116215256100002</v>
      </c>
      <c r="AK62" s="131">
        <f>SUM(AJ62:AJ64)</f>
        <v>0.40548165978220002</v>
      </c>
      <c r="AL62" s="132" t="s">
        <v>114</v>
      </c>
    </row>
    <row r="63" spans="2:38" x14ac:dyDescent="0.35">
      <c r="B63" t="s">
        <v>111</v>
      </c>
      <c r="C63" t="s">
        <v>47</v>
      </c>
      <c r="D63">
        <v>9.3997908999999998E-3</v>
      </c>
      <c r="E63" s="1">
        <v>3.7576910999999999E-6</v>
      </c>
      <c r="F63" s="1">
        <v>1.3537980999999999E-6</v>
      </c>
      <c r="G63">
        <v>7.0206684E-4</v>
      </c>
      <c r="H63">
        <v>2.5990089E-4</v>
      </c>
      <c r="I63">
        <v>1.1830987E-4</v>
      </c>
      <c r="J63" s="143">
        <v>3.9436623E-4</v>
      </c>
      <c r="K63" s="138">
        <v>2.9577468E-4</v>
      </c>
      <c r="L63" s="1">
        <v>6.0677534000000003E-5</v>
      </c>
      <c r="M63" s="1">
        <v>-7.8873247000000004E-5</v>
      </c>
      <c r="N63">
        <v>-7.3231933000000003E-4</v>
      </c>
      <c r="O63">
        <v>1.1904501E-2</v>
      </c>
      <c r="P63">
        <v>2.0063208999999999E-2</v>
      </c>
      <c r="Q63" s="128">
        <f t="shared" si="10"/>
        <v>4.2392515856199998E-2</v>
      </c>
      <c r="R63" s="29"/>
      <c r="S63" s="8"/>
      <c r="U63" t="s">
        <v>111</v>
      </c>
      <c r="V63" t="s">
        <v>47</v>
      </c>
      <c r="W63">
        <v>9.3997908999999998E-3</v>
      </c>
      <c r="X63" s="1">
        <v>3.7576910999999999E-6</v>
      </c>
      <c r="Y63" s="1">
        <v>1.3537980999999999E-6</v>
      </c>
      <c r="Z63">
        <v>7.0206684E-4</v>
      </c>
      <c r="AA63">
        <v>2.5990089E-4</v>
      </c>
      <c r="AB63">
        <v>1.1830987E-4</v>
      </c>
      <c r="AC63" s="143">
        <v>3.9436623E-4</v>
      </c>
      <c r="AD63" s="138">
        <v>2.9577468000000001E-3</v>
      </c>
      <c r="AE63" s="1">
        <v>6.0677534000000003E-5</v>
      </c>
      <c r="AF63" s="1">
        <v>-7.8873247000000004E-5</v>
      </c>
      <c r="AG63">
        <v>-7.3231933000000003E-4</v>
      </c>
      <c r="AH63">
        <v>1.1904501E-2</v>
      </c>
      <c r="AI63">
        <v>2.0063208999999999E-2</v>
      </c>
      <c r="AJ63" s="128">
        <f t="shared" si="11"/>
        <v>4.50544879762E-2</v>
      </c>
      <c r="AK63" s="29"/>
      <c r="AL63" s="8"/>
    </row>
    <row r="64" spans="2:38" x14ac:dyDescent="0.35">
      <c r="B64" t="s">
        <v>112</v>
      </c>
      <c r="C64" t="s">
        <v>47</v>
      </c>
      <c r="D64">
        <v>5.1477819000000001E-2</v>
      </c>
      <c r="E64" s="1">
        <v>2.5653825E-5</v>
      </c>
      <c r="F64" s="1">
        <v>1.0273230000000001E-5</v>
      </c>
      <c r="G64">
        <v>2.2672361000000002E-3</v>
      </c>
      <c r="H64">
        <v>4.8247984000000002E-4</v>
      </c>
      <c r="I64">
        <v>4.3174954E-4</v>
      </c>
      <c r="J64" s="143">
        <v>1.4391651000000001E-3</v>
      </c>
      <c r="K64" s="138">
        <v>1.0793738000000001E-3</v>
      </c>
      <c r="L64">
        <v>1.1367264E-4</v>
      </c>
      <c r="M64">
        <v>-2.8783303000000002E-4</v>
      </c>
      <c r="N64">
        <v>-2.7907919999999998E-3</v>
      </c>
      <c r="O64">
        <v>2.3599014000000001E-2</v>
      </c>
      <c r="P64">
        <v>6.1702843E-2</v>
      </c>
      <c r="Q64" s="128">
        <f t="shared" si="10"/>
        <v>0.139550655045</v>
      </c>
      <c r="R64" s="12"/>
      <c r="S64" s="9"/>
      <c r="U64" t="s">
        <v>112</v>
      </c>
      <c r="V64" t="s">
        <v>47</v>
      </c>
      <c r="W64">
        <v>5.1477819000000001E-2</v>
      </c>
      <c r="X64" s="1">
        <v>2.5653825E-5</v>
      </c>
      <c r="Y64" s="1">
        <v>1.0273230000000001E-5</v>
      </c>
      <c r="Z64">
        <v>2.2672361000000002E-3</v>
      </c>
      <c r="AA64">
        <v>4.8247984000000002E-4</v>
      </c>
      <c r="AB64">
        <v>4.3174954E-4</v>
      </c>
      <c r="AC64" s="143">
        <v>1.4391651000000001E-3</v>
      </c>
      <c r="AD64" s="135">
        <v>1.0793738000000001E-2</v>
      </c>
      <c r="AE64">
        <v>1.1367264E-4</v>
      </c>
      <c r="AF64">
        <v>-2.8783303000000002E-4</v>
      </c>
      <c r="AG64">
        <v>-2.7907919999999998E-3</v>
      </c>
      <c r="AH64">
        <v>2.3599014000000001E-2</v>
      </c>
      <c r="AI64">
        <v>6.1702843E-2</v>
      </c>
      <c r="AJ64" s="128">
        <f t="shared" si="11"/>
        <v>0.14926501924500002</v>
      </c>
      <c r="AK64" s="12"/>
      <c r="AL64" s="9"/>
    </row>
    <row r="68" spans="2:38" x14ac:dyDescent="0.35">
      <c r="B68" t="s">
        <v>2</v>
      </c>
      <c r="C68" t="s">
        <v>62</v>
      </c>
      <c r="J68" s="120"/>
      <c r="K68" s="121" t="s">
        <v>75</v>
      </c>
      <c r="U68" t="s">
        <v>2</v>
      </c>
      <c r="V68" t="s">
        <v>62</v>
      </c>
      <c r="AC68" s="120"/>
      <c r="AD68" s="121" t="s">
        <v>75</v>
      </c>
    </row>
    <row r="69" spans="2:38" x14ac:dyDescent="0.35">
      <c r="B69" t="s">
        <v>3</v>
      </c>
      <c r="C69" t="s">
        <v>4</v>
      </c>
      <c r="J69" s="16" t="s">
        <v>76</v>
      </c>
      <c r="K69" s="122" t="s">
        <v>0</v>
      </c>
      <c r="U69" t="s">
        <v>3</v>
      </c>
      <c r="V69" t="s">
        <v>4</v>
      </c>
      <c r="AC69" s="16" t="s">
        <v>76</v>
      </c>
      <c r="AD69" s="122" t="s">
        <v>0</v>
      </c>
    </row>
    <row r="70" spans="2:38" x14ac:dyDescent="0.35">
      <c r="B70" t="s">
        <v>63</v>
      </c>
      <c r="C70" t="s">
        <v>93</v>
      </c>
      <c r="J70" s="16" t="s">
        <v>89</v>
      </c>
      <c r="K70" s="21">
        <v>60</v>
      </c>
      <c r="U70" t="s">
        <v>63</v>
      </c>
      <c r="V70" t="s">
        <v>93</v>
      </c>
      <c r="AC70" s="16" t="s">
        <v>89</v>
      </c>
      <c r="AD70" s="21">
        <v>60</v>
      </c>
    </row>
    <row r="71" spans="2:38" x14ac:dyDescent="0.35">
      <c r="B71" t="s">
        <v>5</v>
      </c>
      <c r="C71" t="s">
        <v>106</v>
      </c>
      <c r="J71" s="16" t="s">
        <v>1</v>
      </c>
      <c r="K71" s="49">
        <v>200</v>
      </c>
      <c r="U71" t="s">
        <v>5</v>
      </c>
      <c r="V71" t="s">
        <v>106</v>
      </c>
      <c r="AC71" s="16" t="s">
        <v>1</v>
      </c>
      <c r="AD71" s="49">
        <v>200</v>
      </c>
    </row>
    <row r="72" spans="2:38" x14ac:dyDescent="0.35">
      <c r="B72" t="s">
        <v>7</v>
      </c>
      <c r="C72" t="s">
        <v>8</v>
      </c>
      <c r="J72" s="16"/>
      <c r="K72" s="22" t="s">
        <v>74</v>
      </c>
      <c r="U72" t="s">
        <v>7</v>
      </c>
      <c r="V72" t="s">
        <v>8</v>
      </c>
      <c r="AC72" s="16"/>
      <c r="AD72" s="22" t="s">
        <v>74</v>
      </c>
    </row>
    <row r="73" spans="2:38" x14ac:dyDescent="0.35">
      <c r="B73" t="s">
        <v>9</v>
      </c>
      <c r="C73" t="s">
        <v>10</v>
      </c>
      <c r="J73" s="16"/>
      <c r="K73" s="23" t="s">
        <v>74</v>
      </c>
      <c r="U73" t="s">
        <v>9</v>
      </c>
      <c r="V73" t="s">
        <v>10</v>
      </c>
      <c r="AC73" s="16"/>
      <c r="AD73" s="23" t="s">
        <v>74</v>
      </c>
    </row>
    <row r="74" spans="2:38" x14ac:dyDescent="0.35">
      <c r="B74" t="s">
        <v>11</v>
      </c>
      <c r="C74" t="s">
        <v>12</v>
      </c>
      <c r="J74" s="16" t="s">
        <v>91</v>
      </c>
      <c r="K74" s="36">
        <v>50</v>
      </c>
      <c r="U74" t="s">
        <v>11</v>
      </c>
      <c r="V74" t="s">
        <v>12</v>
      </c>
      <c r="AC74" s="16" t="s">
        <v>91</v>
      </c>
      <c r="AD74" s="36">
        <v>500</v>
      </c>
    </row>
    <row r="75" spans="2:38" x14ac:dyDescent="0.35">
      <c r="B75" t="s">
        <v>13</v>
      </c>
      <c r="C75" t="s">
        <v>12</v>
      </c>
      <c r="J75" s="120"/>
      <c r="K75" s="24" t="s">
        <v>74</v>
      </c>
      <c r="U75" t="s">
        <v>13</v>
      </c>
      <c r="V75" t="s">
        <v>12</v>
      </c>
      <c r="AC75" s="120"/>
      <c r="AD75" s="24" t="s">
        <v>74</v>
      </c>
    </row>
    <row r="76" spans="2:38" x14ac:dyDescent="0.35">
      <c r="B76" t="s">
        <v>14</v>
      </c>
      <c r="C76" t="s">
        <v>15</v>
      </c>
      <c r="U76" t="s">
        <v>14</v>
      </c>
      <c r="V76" t="s">
        <v>15</v>
      </c>
    </row>
    <row r="77" spans="2:38" x14ac:dyDescent="0.35">
      <c r="B77" t="s">
        <v>16</v>
      </c>
      <c r="C77" t="s">
        <v>17</v>
      </c>
      <c r="U77" t="s">
        <v>16</v>
      </c>
      <c r="V77" t="s">
        <v>17</v>
      </c>
    </row>
    <row r="79" spans="2:38" s="2" customFormat="1" ht="172.5" customHeight="1" x14ac:dyDescent="0.35">
      <c r="B79" s="2" t="s">
        <v>15</v>
      </c>
      <c r="C79" s="2" t="s">
        <v>18</v>
      </c>
      <c r="D79" s="2" t="s">
        <v>65</v>
      </c>
      <c r="E79" s="2" t="s">
        <v>67</v>
      </c>
      <c r="F79" s="2" t="s">
        <v>68</v>
      </c>
      <c r="G79" s="2" t="s">
        <v>69</v>
      </c>
      <c r="H79" s="2" t="s">
        <v>66</v>
      </c>
      <c r="I79" s="2" t="s">
        <v>80</v>
      </c>
      <c r="J79" s="140" t="s">
        <v>95</v>
      </c>
      <c r="K79" s="135" t="s">
        <v>81</v>
      </c>
      <c r="L79" s="2" t="s">
        <v>82</v>
      </c>
      <c r="M79" s="2" t="s">
        <v>96</v>
      </c>
      <c r="N79" s="2" t="s">
        <v>97</v>
      </c>
      <c r="O79" s="2" t="s">
        <v>70</v>
      </c>
      <c r="P79" s="2" t="s">
        <v>83</v>
      </c>
      <c r="Q79" s="2" t="s">
        <v>64</v>
      </c>
      <c r="U79" s="2" t="s">
        <v>15</v>
      </c>
      <c r="V79" s="2" t="s">
        <v>18</v>
      </c>
      <c r="W79" s="2" t="s">
        <v>65</v>
      </c>
      <c r="X79" s="2" t="s">
        <v>67</v>
      </c>
      <c r="Y79" s="2" t="s">
        <v>68</v>
      </c>
      <c r="Z79" s="2" t="s">
        <v>69</v>
      </c>
      <c r="AA79" s="2" t="s">
        <v>66</v>
      </c>
      <c r="AB79" s="2" t="s">
        <v>80</v>
      </c>
      <c r="AC79" s="140" t="s">
        <v>95</v>
      </c>
      <c r="AD79" s="135" t="s">
        <v>81</v>
      </c>
      <c r="AE79" s="2" t="s">
        <v>82</v>
      </c>
      <c r="AF79" s="2" t="s">
        <v>96</v>
      </c>
      <c r="AG79" s="2" t="s">
        <v>97</v>
      </c>
      <c r="AH79" s="2" t="s">
        <v>70</v>
      </c>
      <c r="AI79" s="2" t="s">
        <v>83</v>
      </c>
      <c r="AJ79" s="2" t="s">
        <v>64</v>
      </c>
    </row>
    <row r="80" spans="2:38" x14ac:dyDescent="0.35">
      <c r="B80" t="s">
        <v>107</v>
      </c>
      <c r="C80" t="s">
        <v>47</v>
      </c>
      <c r="D80">
        <v>1.5839729</v>
      </c>
      <c r="E80">
        <v>4.0112874000000002E-4</v>
      </c>
      <c r="F80">
        <v>1.5309977000000001E-4</v>
      </c>
      <c r="G80">
        <v>6.2029821999999998E-2</v>
      </c>
      <c r="H80">
        <v>3.4682263000000001E-3</v>
      </c>
      <c r="I80">
        <v>5.6657881E-2</v>
      </c>
      <c r="J80" s="143">
        <f>J59*2</f>
        <v>0.37771919999999998</v>
      </c>
      <c r="K80" s="138">
        <v>0.14164470000000001</v>
      </c>
      <c r="L80">
        <v>1.1717896000000001E-3</v>
      </c>
      <c r="M80">
        <v>-3.7771921E-2</v>
      </c>
      <c r="N80">
        <v>-0.23831883000000001</v>
      </c>
      <c r="O80">
        <v>0.17464755000000001</v>
      </c>
      <c r="P80">
        <v>0.59026292000000002</v>
      </c>
      <c r="Q80" s="128">
        <f>SUM(D80:P80)</f>
        <v>2.7160384664100006</v>
      </c>
      <c r="R80" s="129">
        <f>SUM(Q80:Q82)</f>
        <v>2.8731803571604067</v>
      </c>
      <c r="S80" s="130" t="s">
        <v>113</v>
      </c>
      <c r="U80" t="s">
        <v>107</v>
      </c>
      <c r="V80" t="s">
        <v>47</v>
      </c>
      <c r="W80">
        <v>1.5839729</v>
      </c>
      <c r="X80">
        <v>4.0112874000000002E-4</v>
      </c>
      <c r="Y80">
        <v>1.5309977000000001E-4</v>
      </c>
      <c r="Z80">
        <v>6.2029821999999998E-2</v>
      </c>
      <c r="AA80">
        <v>3.4682263000000001E-3</v>
      </c>
      <c r="AB80">
        <v>5.6657881E-2</v>
      </c>
      <c r="AC80" s="143">
        <f>AC59*2</f>
        <v>0.37771919999999998</v>
      </c>
      <c r="AD80" s="138">
        <v>1.416447</v>
      </c>
      <c r="AE80">
        <v>1.1717896000000001E-3</v>
      </c>
      <c r="AF80">
        <v>-3.7771921E-2</v>
      </c>
      <c r="AG80">
        <v>-0.23831883000000001</v>
      </c>
      <c r="AH80">
        <v>0.17464755000000001</v>
      </c>
      <c r="AI80">
        <v>0.59026292000000002</v>
      </c>
      <c r="AJ80" s="128">
        <f>SUM(W80:AI80)</f>
        <v>3.9908407664100007</v>
      </c>
      <c r="AK80" s="129">
        <f>SUM(AJ80:AJ82)</f>
        <v>4.1746838819500063</v>
      </c>
      <c r="AL80" s="130" t="s">
        <v>113</v>
      </c>
    </row>
    <row r="81" spans="2:38" x14ac:dyDescent="0.35">
      <c r="B81" t="s">
        <v>108</v>
      </c>
      <c r="C81" t="s">
        <v>47</v>
      </c>
      <c r="D81">
        <v>6.1838179E-2</v>
      </c>
      <c r="E81" s="1">
        <v>3.3708309000000002E-5</v>
      </c>
      <c r="F81" s="1">
        <v>1.6260898E-5</v>
      </c>
      <c r="G81">
        <v>6.6658187000000002E-3</v>
      </c>
      <c r="H81">
        <v>2.5943977999999999E-3</v>
      </c>
      <c r="I81">
        <v>1.1852532999999999E-3</v>
      </c>
      <c r="J81" s="143">
        <f t="shared" ref="J81:J85" si="12">J60*2</f>
        <v>7.9016884000000006E-3</v>
      </c>
      <c r="K81" s="138">
        <v>2.9631331000000002E-3</v>
      </c>
      <c r="L81">
        <v>5.9770167999999995E-4</v>
      </c>
      <c r="M81">
        <v>-7.9016882999999999E-4</v>
      </c>
      <c r="N81">
        <v>-6.4473687999999996E-3</v>
      </c>
      <c r="O81">
        <v>2.6862613E-2</v>
      </c>
      <c r="P81">
        <v>5.3627397E-2</v>
      </c>
      <c r="Q81" s="128">
        <f t="shared" ref="Q81:Q85" si="13">SUM(D81:P81)</f>
        <v>0.15704861355699998</v>
      </c>
      <c r="R81" s="131"/>
      <c r="S81" s="132"/>
      <c r="U81" t="s">
        <v>108</v>
      </c>
      <c r="V81" t="s">
        <v>47</v>
      </c>
      <c r="W81">
        <v>6.1838179E-2</v>
      </c>
      <c r="X81" s="1">
        <v>3.3708309000000002E-5</v>
      </c>
      <c r="Y81" s="1">
        <v>1.6260898E-5</v>
      </c>
      <c r="Z81">
        <v>6.6658187000000002E-3</v>
      </c>
      <c r="AA81">
        <v>2.5943977999999999E-3</v>
      </c>
      <c r="AB81">
        <v>1.1852532999999999E-3</v>
      </c>
      <c r="AC81" s="143">
        <f t="shared" ref="AC81:AC85" si="14">AC60*2</f>
        <v>7.9016884000000006E-3</v>
      </c>
      <c r="AD81" s="138">
        <v>2.9631331E-2</v>
      </c>
      <c r="AE81">
        <v>5.9770167999999995E-4</v>
      </c>
      <c r="AF81">
        <v>-7.9016882999999999E-4</v>
      </c>
      <c r="AG81">
        <v>-6.4473687999999996E-3</v>
      </c>
      <c r="AH81">
        <v>2.6862613E-2</v>
      </c>
      <c r="AI81">
        <v>5.3627397E-2</v>
      </c>
      <c r="AJ81" s="128">
        <f t="shared" ref="AJ81:AJ85" si="15">SUM(W81:AI81)</f>
        <v>0.18371681145699997</v>
      </c>
      <c r="AK81" s="131"/>
      <c r="AL81" s="132"/>
    </row>
    <row r="82" spans="2:38" x14ac:dyDescent="0.35">
      <c r="B82" t="s">
        <v>109</v>
      </c>
      <c r="C82" t="s">
        <v>47</v>
      </c>
      <c r="D82" s="1">
        <v>2.5978636000000001E-5</v>
      </c>
      <c r="E82" s="1">
        <v>1.3002516E-7</v>
      </c>
      <c r="F82" s="1">
        <v>5.7966917000000002E-8</v>
      </c>
      <c r="G82" s="1">
        <v>2.9590829000000001E-5</v>
      </c>
      <c r="H82" s="1">
        <v>2.8064864E-7</v>
      </c>
      <c r="I82" s="1">
        <v>1.4678618000000001E-6</v>
      </c>
      <c r="J82" s="143">
        <f t="shared" si="12"/>
        <v>9.7857451999999998E-6</v>
      </c>
      <c r="K82" s="139">
        <v>3.6696544E-6</v>
      </c>
      <c r="L82" s="1">
        <v>8.8568999E-8</v>
      </c>
      <c r="M82" s="1">
        <v>-9.785745099999999E-7</v>
      </c>
      <c r="N82" s="1">
        <v>-4.0773612E-6</v>
      </c>
      <c r="O82" s="1">
        <v>2.7283193000000001E-5</v>
      </c>
      <c r="P82">
        <v>0</v>
      </c>
      <c r="Q82" s="128">
        <f t="shared" si="13"/>
        <v>9.3277193406000018E-5</v>
      </c>
      <c r="R82" s="131"/>
      <c r="S82" s="132"/>
      <c r="U82" t="s">
        <v>109</v>
      </c>
      <c r="V82" t="s">
        <v>47</v>
      </c>
      <c r="W82" s="1">
        <v>2.5978636000000001E-5</v>
      </c>
      <c r="X82" s="1">
        <v>1.3002516E-7</v>
      </c>
      <c r="Y82" s="1">
        <v>5.7966917000000002E-8</v>
      </c>
      <c r="Z82" s="1">
        <v>2.9590829000000001E-5</v>
      </c>
      <c r="AA82" s="1">
        <v>2.8064864E-7</v>
      </c>
      <c r="AB82" s="1">
        <v>1.4678618000000001E-6</v>
      </c>
      <c r="AC82" s="143">
        <f t="shared" si="14"/>
        <v>9.7857451999999998E-6</v>
      </c>
      <c r="AD82" s="139">
        <v>3.6696543999999997E-5</v>
      </c>
      <c r="AE82" s="1">
        <v>8.8568999E-8</v>
      </c>
      <c r="AF82" s="1">
        <v>-9.785745099999999E-7</v>
      </c>
      <c r="AG82" s="1">
        <v>-4.0773612E-6</v>
      </c>
      <c r="AH82" s="1">
        <v>2.7283193000000001E-5</v>
      </c>
      <c r="AI82">
        <v>0</v>
      </c>
      <c r="AJ82" s="128">
        <f t="shared" si="15"/>
        <v>1.2630408300600001E-4</v>
      </c>
      <c r="AK82" s="131"/>
      <c r="AL82" s="132"/>
    </row>
    <row r="83" spans="2:38" x14ac:dyDescent="0.35">
      <c r="B83" t="s">
        <v>110</v>
      </c>
      <c r="C83" t="s">
        <v>47</v>
      </c>
      <c r="D83">
        <v>3.0715550000000001E-2</v>
      </c>
      <c r="E83" s="1">
        <v>9.5481612999999993E-6</v>
      </c>
      <c r="F83" s="1">
        <v>5.1551457000000002E-6</v>
      </c>
      <c r="G83">
        <v>0.16261571</v>
      </c>
      <c r="H83">
        <v>2.4142090000000001E-4</v>
      </c>
      <c r="I83">
        <v>2.8191944000000003E-4</v>
      </c>
      <c r="J83" s="143">
        <f t="shared" si="12"/>
        <v>1.8794629E-3</v>
      </c>
      <c r="K83" s="138">
        <v>7.0479859E-4</v>
      </c>
      <c r="L83" s="1">
        <v>6.3471454000000005E-5</v>
      </c>
      <c r="M83">
        <v>-1.8794629000000001E-4</v>
      </c>
      <c r="N83">
        <v>-1.2630116000000001E-3</v>
      </c>
      <c r="O83">
        <v>1.0692617999999999E-2</v>
      </c>
      <c r="P83">
        <v>0</v>
      </c>
      <c r="Q83" s="128">
        <f t="shared" si="13"/>
        <v>0.205758696701</v>
      </c>
      <c r="R83" s="131">
        <f>SUM(Q83:Q85)</f>
        <v>0.38953539893220002</v>
      </c>
      <c r="S83" s="132" t="s">
        <v>114</v>
      </c>
      <c r="U83" t="s">
        <v>110</v>
      </c>
      <c r="V83" t="s">
        <v>47</v>
      </c>
      <c r="W83">
        <v>3.0715550000000001E-2</v>
      </c>
      <c r="X83" s="1">
        <v>9.5481612999999993E-6</v>
      </c>
      <c r="Y83" s="1">
        <v>5.1551457000000002E-6</v>
      </c>
      <c r="Z83">
        <v>0.16261571</v>
      </c>
      <c r="AA83">
        <v>2.4142090000000001E-4</v>
      </c>
      <c r="AB83">
        <v>2.8191944000000003E-4</v>
      </c>
      <c r="AC83" s="143">
        <f t="shared" si="14"/>
        <v>1.8794629E-3</v>
      </c>
      <c r="AD83" s="138">
        <v>7.0479859000000004E-3</v>
      </c>
      <c r="AE83" s="1">
        <v>6.3471454000000005E-5</v>
      </c>
      <c r="AF83">
        <v>-1.8794629000000001E-4</v>
      </c>
      <c r="AG83">
        <v>-1.2630116000000001E-3</v>
      </c>
      <c r="AH83">
        <v>1.0692617999999999E-2</v>
      </c>
      <c r="AI83">
        <v>0</v>
      </c>
      <c r="AJ83" s="128">
        <f t="shared" si="15"/>
        <v>0.212101884011</v>
      </c>
      <c r="AK83" s="131">
        <f>SUM(AJ83:AJ85)</f>
        <v>0.40825492256219997</v>
      </c>
      <c r="AL83" s="132" t="s">
        <v>114</v>
      </c>
    </row>
    <row r="84" spans="2:38" x14ac:dyDescent="0.35">
      <c r="B84" t="s">
        <v>111</v>
      </c>
      <c r="C84" t="s">
        <v>47</v>
      </c>
      <c r="D84">
        <v>9.3997908999999998E-3</v>
      </c>
      <c r="E84" s="1">
        <v>3.7576910999999999E-6</v>
      </c>
      <c r="F84" s="1">
        <v>1.3537980999999999E-6</v>
      </c>
      <c r="G84">
        <v>7.0206684E-4</v>
      </c>
      <c r="H84">
        <v>2.5990089E-4</v>
      </c>
      <c r="I84">
        <v>1.1830987E-4</v>
      </c>
      <c r="J84" s="143">
        <f t="shared" si="12"/>
        <v>7.8873246E-4</v>
      </c>
      <c r="K84" s="138">
        <v>2.9577468E-4</v>
      </c>
      <c r="L84" s="1">
        <v>6.0677534000000003E-5</v>
      </c>
      <c r="M84" s="1">
        <v>-7.8873247000000004E-5</v>
      </c>
      <c r="N84">
        <v>-7.3231933000000003E-4</v>
      </c>
      <c r="O84">
        <v>1.1904501E-2</v>
      </c>
      <c r="P84">
        <v>2.0063208999999999E-2</v>
      </c>
      <c r="Q84" s="128">
        <f t="shared" si="13"/>
        <v>4.2786882086199997E-2</v>
      </c>
      <c r="R84" s="29"/>
      <c r="S84" s="8"/>
      <c r="U84" t="s">
        <v>111</v>
      </c>
      <c r="V84" t="s">
        <v>47</v>
      </c>
      <c r="W84">
        <v>9.3997908999999998E-3</v>
      </c>
      <c r="X84" s="1">
        <v>3.7576910999999999E-6</v>
      </c>
      <c r="Y84" s="1">
        <v>1.3537980999999999E-6</v>
      </c>
      <c r="Z84">
        <v>7.0206684E-4</v>
      </c>
      <c r="AA84">
        <v>2.5990089E-4</v>
      </c>
      <c r="AB84">
        <v>1.1830987E-4</v>
      </c>
      <c r="AC84" s="143">
        <f t="shared" si="14"/>
        <v>7.8873246E-4</v>
      </c>
      <c r="AD84" s="138">
        <v>2.9577468000000001E-3</v>
      </c>
      <c r="AE84" s="1">
        <v>6.0677534000000003E-5</v>
      </c>
      <c r="AF84" s="1">
        <v>-7.8873247000000004E-5</v>
      </c>
      <c r="AG84">
        <v>-7.3231933000000003E-4</v>
      </c>
      <c r="AH84">
        <v>1.1904501E-2</v>
      </c>
      <c r="AI84">
        <v>2.0063208999999999E-2</v>
      </c>
      <c r="AJ84" s="128">
        <f t="shared" si="15"/>
        <v>4.5448854206199998E-2</v>
      </c>
      <c r="AK84" s="29"/>
      <c r="AL84" s="8"/>
    </row>
    <row r="85" spans="2:38" x14ac:dyDescent="0.35">
      <c r="B85" t="s">
        <v>112</v>
      </c>
      <c r="C85" t="s">
        <v>47</v>
      </c>
      <c r="D85">
        <v>5.1477819000000001E-2</v>
      </c>
      <c r="E85" s="1">
        <v>2.5653825E-5</v>
      </c>
      <c r="F85" s="1">
        <v>1.0273230000000001E-5</v>
      </c>
      <c r="G85">
        <v>2.2672361000000002E-3</v>
      </c>
      <c r="H85">
        <v>4.8247984000000002E-4</v>
      </c>
      <c r="I85">
        <v>4.3174954E-4</v>
      </c>
      <c r="J85" s="143">
        <f t="shared" si="12"/>
        <v>2.8783302000000002E-3</v>
      </c>
      <c r="K85" s="138">
        <v>1.0793738000000001E-3</v>
      </c>
      <c r="L85">
        <v>1.1367264E-4</v>
      </c>
      <c r="M85">
        <v>-2.8783303000000002E-4</v>
      </c>
      <c r="N85">
        <v>-2.7907919999999998E-3</v>
      </c>
      <c r="O85">
        <v>2.3599014000000001E-2</v>
      </c>
      <c r="P85">
        <v>6.1702843E-2</v>
      </c>
      <c r="Q85" s="128">
        <f t="shared" si="13"/>
        <v>0.140989820145</v>
      </c>
      <c r="R85" s="12"/>
      <c r="S85" s="9"/>
      <c r="U85" t="s">
        <v>112</v>
      </c>
      <c r="V85" t="s">
        <v>47</v>
      </c>
      <c r="W85">
        <v>5.1477819000000001E-2</v>
      </c>
      <c r="X85" s="1">
        <v>2.5653825E-5</v>
      </c>
      <c r="Y85" s="1">
        <v>1.0273230000000001E-5</v>
      </c>
      <c r="Z85">
        <v>2.2672361000000002E-3</v>
      </c>
      <c r="AA85">
        <v>4.8247984000000002E-4</v>
      </c>
      <c r="AB85">
        <v>4.3174954E-4</v>
      </c>
      <c r="AC85" s="143">
        <f t="shared" si="14"/>
        <v>2.8783302000000002E-3</v>
      </c>
      <c r="AD85" s="135">
        <v>1.0793738000000001E-2</v>
      </c>
      <c r="AE85">
        <v>1.1367264E-4</v>
      </c>
      <c r="AF85">
        <v>-2.8783303000000002E-4</v>
      </c>
      <c r="AG85">
        <v>-2.7907919999999998E-3</v>
      </c>
      <c r="AH85">
        <v>2.3599014000000001E-2</v>
      </c>
      <c r="AI85">
        <v>6.1702843E-2</v>
      </c>
      <c r="AJ85" s="128">
        <f t="shared" si="15"/>
        <v>0.15070418434500002</v>
      </c>
      <c r="AK85" s="12"/>
      <c r="AL85" s="9"/>
    </row>
    <row r="89" spans="2:38" x14ac:dyDescent="0.35">
      <c r="B89" t="s">
        <v>2</v>
      </c>
      <c r="C89" t="s">
        <v>62</v>
      </c>
      <c r="J89" s="120"/>
      <c r="K89" s="121" t="s">
        <v>75</v>
      </c>
      <c r="U89" t="s">
        <v>2</v>
      </c>
      <c r="V89" t="s">
        <v>62</v>
      </c>
      <c r="AC89" s="120"/>
      <c r="AD89" s="121" t="s">
        <v>75</v>
      </c>
    </row>
    <row r="90" spans="2:38" x14ac:dyDescent="0.35">
      <c r="B90" t="s">
        <v>3</v>
      </c>
      <c r="C90" t="s">
        <v>4</v>
      </c>
      <c r="J90" s="16" t="s">
        <v>76</v>
      </c>
      <c r="K90" s="122" t="s">
        <v>0</v>
      </c>
      <c r="U90" t="s">
        <v>3</v>
      </c>
      <c r="V90" t="s">
        <v>4</v>
      </c>
      <c r="AC90" s="16" t="s">
        <v>76</v>
      </c>
      <c r="AD90" s="122" t="s">
        <v>0</v>
      </c>
    </row>
    <row r="91" spans="2:38" x14ac:dyDescent="0.35">
      <c r="B91" t="s">
        <v>63</v>
      </c>
      <c r="C91" t="s">
        <v>93</v>
      </c>
      <c r="J91" s="16" t="s">
        <v>89</v>
      </c>
      <c r="K91" s="21">
        <v>60</v>
      </c>
      <c r="U91" t="s">
        <v>63</v>
      </c>
      <c r="V91" t="s">
        <v>93</v>
      </c>
      <c r="AC91" s="16" t="s">
        <v>89</v>
      </c>
      <c r="AD91" s="21">
        <v>60</v>
      </c>
    </row>
    <row r="92" spans="2:38" x14ac:dyDescent="0.35">
      <c r="B92" t="s">
        <v>5</v>
      </c>
      <c r="C92" t="s">
        <v>106</v>
      </c>
      <c r="J92" s="16" t="s">
        <v>1</v>
      </c>
      <c r="K92" s="49">
        <v>300</v>
      </c>
      <c r="U92" t="s">
        <v>5</v>
      </c>
      <c r="V92" t="s">
        <v>106</v>
      </c>
      <c r="AC92" s="16" t="s">
        <v>1</v>
      </c>
      <c r="AD92" s="49">
        <v>300</v>
      </c>
    </row>
    <row r="93" spans="2:38" x14ac:dyDescent="0.35">
      <c r="B93" t="s">
        <v>7</v>
      </c>
      <c r="C93" t="s">
        <v>8</v>
      </c>
      <c r="J93" s="16"/>
      <c r="K93" s="22" t="s">
        <v>74</v>
      </c>
      <c r="U93" t="s">
        <v>7</v>
      </c>
      <c r="V93" t="s">
        <v>8</v>
      </c>
      <c r="AC93" s="16"/>
      <c r="AD93" s="22" t="s">
        <v>74</v>
      </c>
    </row>
    <row r="94" spans="2:38" x14ac:dyDescent="0.35">
      <c r="B94" t="s">
        <v>9</v>
      </c>
      <c r="C94" t="s">
        <v>10</v>
      </c>
      <c r="J94" s="16"/>
      <c r="K94" s="23" t="s">
        <v>74</v>
      </c>
      <c r="U94" t="s">
        <v>9</v>
      </c>
      <c r="V94" t="s">
        <v>10</v>
      </c>
      <c r="AC94" s="16"/>
      <c r="AD94" s="23" t="s">
        <v>74</v>
      </c>
    </row>
    <row r="95" spans="2:38" x14ac:dyDescent="0.35">
      <c r="B95" t="s">
        <v>11</v>
      </c>
      <c r="C95" t="s">
        <v>12</v>
      </c>
      <c r="J95" s="16" t="s">
        <v>91</v>
      </c>
      <c r="K95" s="36">
        <v>50</v>
      </c>
      <c r="U95" t="s">
        <v>11</v>
      </c>
      <c r="V95" t="s">
        <v>12</v>
      </c>
      <c r="AC95" s="16" t="s">
        <v>91</v>
      </c>
      <c r="AD95" s="36">
        <v>500</v>
      </c>
    </row>
    <row r="96" spans="2:38" x14ac:dyDescent="0.35">
      <c r="B96" t="s">
        <v>13</v>
      </c>
      <c r="C96" t="s">
        <v>12</v>
      </c>
      <c r="J96" s="120"/>
      <c r="K96" s="24" t="s">
        <v>74</v>
      </c>
      <c r="U96" t="s">
        <v>13</v>
      </c>
      <c r="V96" t="s">
        <v>12</v>
      </c>
      <c r="AC96" s="120"/>
      <c r="AD96" s="24" t="s">
        <v>74</v>
      </c>
    </row>
    <row r="97" spans="2:38" x14ac:dyDescent="0.35">
      <c r="B97" t="s">
        <v>14</v>
      </c>
      <c r="C97" t="s">
        <v>15</v>
      </c>
      <c r="U97" t="s">
        <v>14</v>
      </c>
      <c r="V97" t="s">
        <v>15</v>
      </c>
    </row>
    <row r="98" spans="2:38" x14ac:dyDescent="0.35">
      <c r="B98" t="s">
        <v>16</v>
      </c>
      <c r="C98" t="s">
        <v>17</v>
      </c>
      <c r="U98" t="s">
        <v>16</v>
      </c>
      <c r="V98" t="s">
        <v>17</v>
      </c>
    </row>
    <row r="100" spans="2:38" s="2" customFormat="1" ht="232" x14ac:dyDescent="0.35">
      <c r="B100" s="2" t="s">
        <v>15</v>
      </c>
      <c r="C100" s="2" t="s">
        <v>18</v>
      </c>
      <c r="D100" s="2" t="s">
        <v>65</v>
      </c>
      <c r="E100" s="2" t="s">
        <v>67</v>
      </c>
      <c r="F100" s="2" t="s">
        <v>68</v>
      </c>
      <c r="G100" s="2" t="s">
        <v>69</v>
      </c>
      <c r="H100" s="2" t="s">
        <v>66</v>
      </c>
      <c r="I100" s="2" t="s">
        <v>80</v>
      </c>
      <c r="J100" s="140" t="s">
        <v>95</v>
      </c>
      <c r="K100" s="135" t="s">
        <v>81</v>
      </c>
      <c r="L100" s="2" t="s">
        <v>82</v>
      </c>
      <c r="M100" s="2" t="s">
        <v>96</v>
      </c>
      <c r="N100" s="2" t="s">
        <v>97</v>
      </c>
      <c r="O100" s="2" t="s">
        <v>70</v>
      </c>
      <c r="P100" s="2" t="s">
        <v>83</v>
      </c>
      <c r="Q100" s="2" t="s">
        <v>64</v>
      </c>
      <c r="U100" s="2" t="s">
        <v>15</v>
      </c>
      <c r="V100" s="2" t="s">
        <v>18</v>
      </c>
      <c r="W100" s="2" t="s">
        <v>65</v>
      </c>
      <c r="X100" s="2" t="s">
        <v>67</v>
      </c>
      <c r="Y100" s="2" t="s">
        <v>68</v>
      </c>
      <c r="Z100" s="2" t="s">
        <v>69</v>
      </c>
      <c r="AA100" s="2" t="s">
        <v>66</v>
      </c>
      <c r="AB100" s="2" t="s">
        <v>80</v>
      </c>
      <c r="AC100" s="140" t="s">
        <v>95</v>
      </c>
      <c r="AD100" s="135" t="s">
        <v>81</v>
      </c>
      <c r="AE100" s="2" t="s">
        <v>82</v>
      </c>
      <c r="AF100" s="2" t="s">
        <v>96</v>
      </c>
      <c r="AG100" s="2" t="s">
        <v>97</v>
      </c>
      <c r="AH100" s="2" t="s">
        <v>70</v>
      </c>
      <c r="AI100" s="2" t="s">
        <v>83</v>
      </c>
      <c r="AJ100" s="2" t="s">
        <v>64</v>
      </c>
    </row>
    <row r="101" spans="2:38" x14ac:dyDescent="0.35">
      <c r="B101" t="s">
        <v>107</v>
      </c>
      <c r="C101" t="s">
        <v>47</v>
      </c>
      <c r="D101">
        <v>1.5839729</v>
      </c>
      <c r="E101">
        <v>4.0112874000000002E-4</v>
      </c>
      <c r="F101">
        <v>1.5309977000000001E-4</v>
      </c>
      <c r="G101">
        <v>6.2029821999999998E-2</v>
      </c>
      <c r="H101">
        <v>3.4682263000000001E-3</v>
      </c>
      <c r="I101">
        <v>5.6657881E-2</v>
      </c>
      <c r="J101" s="143">
        <f>J59*3</f>
        <v>0.56657879999999994</v>
      </c>
      <c r="K101" s="138">
        <v>0.14164470000000001</v>
      </c>
      <c r="L101">
        <v>1.1717896000000001E-3</v>
      </c>
      <c r="M101">
        <v>-3.7771921E-2</v>
      </c>
      <c r="N101">
        <v>-0.23831883000000001</v>
      </c>
      <c r="O101">
        <v>0.17464755000000001</v>
      </c>
      <c r="P101">
        <v>0.59026292000000002</v>
      </c>
      <c r="Q101" s="128">
        <f t="shared" ref="Q101:Q106" si="16">SUM(D101:P101)</f>
        <v>2.9048980664100004</v>
      </c>
      <c r="R101" s="129">
        <f>SUM(Q101:Q103)</f>
        <v>3.0659956942330067</v>
      </c>
      <c r="S101" s="130" t="s">
        <v>113</v>
      </c>
      <c r="U101" t="s">
        <v>107</v>
      </c>
      <c r="V101" t="s">
        <v>47</v>
      </c>
      <c r="W101">
        <v>1.5839729</v>
      </c>
      <c r="X101">
        <v>4.0112874000000002E-4</v>
      </c>
      <c r="Y101">
        <v>1.5309977000000001E-4</v>
      </c>
      <c r="Z101">
        <v>6.2029821999999998E-2</v>
      </c>
      <c r="AA101">
        <v>3.4682263000000001E-3</v>
      </c>
      <c r="AB101">
        <v>5.6657881E-2</v>
      </c>
      <c r="AC101" s="143">
        <f>AC59*3</f>
        <v>0.56657879999999994</v>
      </c>
      <c r="AD101" s="138">
        <v>1.416447</v>
      </c>
      <c r="AE101">
        <v>1.1717896000000001E-3</v>
      </c>
      <c r="AF101">
        <v>-3.7771921E-2</v>
      </c>
      <c r="AG101">
        <v>-0.23831883000000001</v>
      </c>
      <c r="AH101">
        <v>0.17464755000000001</v>
      </c>
      <c r="AI101">
        <v>0.59026292000000002</v>
      </c>
      <c r="AJ101" s="128">
        <f t="shared" ref="AJ101:AJ106" si="17">SUM(W101:AI101)</f>
        <v>4.1797003664100005</v>
      </c>
      <c r="AK101" s="129">
        <f>SUM(AJ101:AJ103)</f>
        <v>4.3674992190226067</v>
      </c>
      <c r="AL101" s="130" t="s">
        <v>113</v>
      </c>
    </row>
    <row r="102" spans="2:38" x14ac:dyDescent="0.35">
      <c r="B102" t="s">
        <v>108</v>
      </c>
      <c r="C102" t="s">
        <v>47</v>
      </c>
      <c r="D102">
        <v>6.1838179E-2</v>
      </c>
      <c r="E102" s="1">
        <v>3.3708309000000002E-5</v>
      </c>
      <c r="F102" s="1">
        <v>1.6260898E-5</v>
      </c>
      <c r="G102">
        <v>6.6658187000000002E-3</v>
      </c>
      <c r="H102">
        <v>2.5943977999999999E-3</v>
      </c>
      <c r="I102">
        <v>1.1852532999999999E-3</v>
      </c>
      <c r="J102" s="143">
        <f t="shared" ref="J102:J106" si="18">J60*3</f>
        <v>1.18525326E-2</v>
      </c>
      <c r="K102" s="138">
        <v>2.9631331000000002E-3</v>
      </c>
      <c r="L102">
        <v>5.9770167999999995E-4</v>
      </c>
      <c r="M102">
        <v>-7.9016882999999999E-4</v>
      </c>
      <c r="N102">
        <v>-6.4473687999999996E-3</v>
      </c>
      <c r="O102">
        <v>2.6862613E-2</v>
      </c>
      <c r="P102">
        <v>5.3627397E-2</v>
      </c>
      <c r="Q102" s="128">
        <f t="shared" si="16"/>
        <v>0.160999457757</v>
      </c>
      <c r="R102" s="131"/>
      <c r="S102" s="132"/>
      <c r="U102" t="s">
        <v>108</v>
      </c>
      <c r="V102" t="s">
        <v>47</v>
      </c>
      <c r="W102">
        <v>6.1838179E-2</v>
      </c>
      <c r="X102" s="1">
        <v>3.3708309000000002E-5</v>
      </c>
      <c r="Y102" s="1">
        <v>1.6260898E-5</v>
      </c>
      <c r="Z102">
        <v>6.6658187000000002E-3</v>
      </c>
      <c r="AA102">
        <v>2.5943977999999999E-3</v>
      </c>
      <c r="AB102">
        <v>1.1852532999999999E-3</v>
      </c>
      <c r="AC102" s="143">
        <f t="shared" ref="AC102:AC106" si="19">AC60*3</f>
        <v>1.18525326E-2</v>
      </c>
      <c r="AD102" s="138">
        <v>2.9631331E-2</v>
      </c>
      <c r="AE102">
        <v>5.9770167999999995E-4</v>
      </c>
      <c r="AF102">
        <v>-7.9016882999999999E-4</v>
      </c>
      <c r="AG102">
        <v>-6.4473687999999996E-3</v>
      </c>
      <c r="AH102">
        <v>2.6862613E-2</v>
      </c>
      <c r="AI102">
        <v>5.3627397E-2</v>
      </c>
      <c r="AJ102" s="128">
        <f t="shared" si="17"/>
        <v>0.187667655657</v>
      </c>
      <c r="AK102" s="131"/>
      <c r="AL102" s="132"/>
    </row>
    <row r="103" spans="2:38" x14ac:dyDescent="0.35">
      <c r="B103" t="s">
        <v>109</v>
      </c>
      <c r="C103" t="s">
        <v>47</v>
      </c>
      <c r="D103" s="1">
        <v>2.5978636000000001E-5</v>
      </c>
      <c r="E103" s="1">
        <v>1.3002516E-7</v>
      </c>
      <c r="F103" s="1">
        <v>5.7966917000000002E-8</v>
      </c>
      <c r="G103" s="1">
        <v>2.9590829000000001E-5</v>
      </c>
      <c r="H103" s="1">
        <v>2.8064864E-7</v>
      </c>
      <c r="I103" s="1">
        <v>1.4678618000000001E-6</v>
      </c>
      <c r="J103" s="143">
        <f t="shared" si="18"/>
        <v>1.46786178E-5</v>
      </c>
      <c r="K103" s="139">
        <v>3.6696544E-6</v>
      </c>
      <c r="L103" s="1">
        <v>8.8568999E-8</v>
      </c>
      <c r="M103" s="1">
        <v>-9.785745099999999E-7</v>
      </c>
      <c r="N103" s="1">
        <v>-4.0773612E-6</v>
      </c>
      <c r="O103" s="1">
        <v>2.7283193000000001E-5</v>
      </c>
      <c r="P103">
        <v>0</v>
      </c>
      <c r="Q103" s="128">
        <f t="shared" si="16"/>
        <v>9.8170066006000013E-5</v>
      </c>
      <c r="R103" s="131"/>
      <c r="S103" s="132"/>
      <c r="U103" t="s">
        <v>109</v>
      </c>
      <c r="V103" t="s">
        <v>47</v>
      </c>
      <c r="W103" s="1">
        <v>2.5978636000000001E-5</v>
      </c>
      <c r="X103" s="1">
        <v>1.3002516E-7</v>
      </c>
      <c r="Y103" s="1">
        <v>5.7966917000000002E-8</v>
      </c>
      <c r="Z103" s="1">
        <v>2.9590829000000001E-5</v>
      </c>
      <c r="AA103" s="1">
        <v>2.8064864E-7</v>
      </c>
      <c r="AB103" s="1">
        <v>1.4678618000000001E-6</v>
      </c>
      <c r="AC103" s="143">
        <f t="shared" si="19"/>
        <v>1.46786178E-5</v>
      </c>
      <c r="AD103" s="139">
        <v>3.6696543999999997E-5</v>
      </c>
      <c r="AE103" s="1">
        <v>8.8568999E-8</v>
      </c>
      <c r="AF103" s="1">
        <v>-9.785745099999999E-7</v>
      </c>
      <c r="AG103" s="1">
        <v>-4.0773612E-6</v>
      </c>
      <c r="AH103" s="1">
        <v>2.7283193000000001E-5</v>
      </c>
      <c r="AI103">
        <v>0</v>
      </c>
      <c r="AJ103" s="128">
        <f t="shared" si="17"/>
        <v>1.3119695560599999E-4</v>
      </c>
      <c r="AK103" s="131"/>
      <c r="AL103" s="132"/>
    </row>
    <row r="104" spans="2:38" x14ac:dyDescent="0.35">
      <c r="B104" t="s">
        <v>110</v>
      </c>
      <c r="C104" t="s">
        <v>47</v>
      </c>
      <c r="D104">
        <v>3.0715550000000001E-2</v>
      </c>
      <c r="E104" s="1">
        <v>9.5481612999999993E-6</v>
      </c>
      <c r="F104" s="1">
        <v>5.1551457000000002E-6</v>
      </c>
      <c r="G104">
        <v>0.16261571</v>
      </c>
      <c r="H104">
        <v>2.4142090000000001E-4</v>
      </c>
      <c r="I104">
        <v>2.8191944000000003E-4</v>
      </c>
      <c r="J104" s="143">
        <f t="shared" si="18"/>
        <v>2.81919435E-3</v>
      </c>
      <c r="K104" s="138">
        <v>7.0479859E-4</v>
      </c>
      <c r="L104" s="1">
        <v>6.3471454000000005E-5</v>
      </c>
      <c r="M104">
        <v>-1.8794629000000001E-4</v>
      </c>
      <c r="N104">
        <v>-1.2630116000000001E-3</v>
      </c>
      <c r="O104">
        <v>1.0692617999999999E-2</v>
      </c>
      <c r="P104">
        <v>0</v>
      </c>
      <c r="Q104" s="128">
        <f t="shared" si="16"/>
        <v>0.20669842815100001</v>
      </c>
      <c r="R104" s="131">
        <f>SUM(Q104:Q106)</f>
        <v>0.39230866171220002</v>
      </c>
      <c r="S104" s="132" t="s">
        <v>114</v>
      </c>
      <c r="U104" t="s">
        <v>110</v>
      </c>
      <c r="V104" t="s">
        <v>47</v>
      </c>
      <c r="W104">
        <v>3.0715550000000001E-2</v>
      </c>
      <c r="X104" s="1">
        <v>9.5481612999999993E-6</v>
      </c>
      <c r="Y104" s="1">
        <v>5.1551457000000002E-6</v>
      </c>
      <c r="Z104">
        <v>0.16261571</v>
      </c>
      <c r="AA104">
        <v>2.4142090000000001E-4</v>
      </c>
      <c r="AB104">
        <v>2.8191944000000003E-4</v>
      </c>
      <c r="AC104" s="143">
        <f t="shared" si="19"/>
        <v>2.81919435E-3</v>
      </c>
      <c r="AD104" s="138">
        <v>7.0479859000000004E-3</v>
      </c>
      <c r="AE104" s="1">
        <v>6.3471454000000005E-5</v>
      </c>
      <c r="AF104">
        <v>-1.8794629000000001E-4</v>
      </c>
      <c r="AG104">
        <v>-1.2630116000000001E-3</v>
      </c>
      <c r="AH104">
        <v>1.0692617999999999E-2</v>
      </c>
      <c r="AI104">
        <v>0</v>
      </c>
      <c r="AJ104" s="128">
        <f t="shared" si="17"/>
        <v>0.21304161546100001</v>
      </c>
      <c r="AK104" s="131">
        <f>SUM(AJ104:AJ106)</f>
        <v>0.41102818534220004</v>
      </c>
      <c r="AL104" s="132" t="s">
        <v>114</v>
      </c>
    </row>
    <row r="105" spans="2:38" x14ac:dyDescent="0.35">
      <c r="B105" t="s">
        <v>111</v>
      </c>
      <c r="C105" t="s">
        <v>47</v>
      </c>
      <c r="D105">
        <v>9.3997908999999998E-3</v>
      </c>
      <c r="E105" s="1">
        <v>3.7576910999999999E-6</v>
      </c>
      <c r="F105" s="1">
        <v>1.3537980999999999E-6</v>
      </c>
      <c r="G105">
        <v>7.0206684E-4</v>
      </c>
      <c r="H105">
        <v>2.5990089E-4</v>
      </c>
      <c r="I105">
        <v>1.1830987E-4</v>
      </c>
      <c r="J105" s="143">
        <f t="shared" si="18"/>
        <v>1.1830986899999999E-3</v>
      </c>
      <c r="K105" s="138">
        <v>2.9577468E-4</v>
      </c>
      <c r="L105" s="1">
        <v>6.0677534000000003E-5</v>
      </c>
      <c r="M105" s="1">
        <v>-7.8873247000000004E-5</v>
      </c>
      <c r="N105">
        <v>-7.3231933000000003E-4</v>
      </c>
      <c r="O105">
        <v>1.1904501E-2</v>
      </c>
      <c r="P105">
        <v>2.0063208999999999E-2</v>
      </c>
      <c r="Q105" s="128">
        <f t="shared" si="16"/>
        <v>4.3181248316199995E-2</v>
      </c>
      <c r="R105" s="29"/>
      <c r="S105" s="8"/>
      <c r="U105" t="s">
        <v>111</v>
      </c>
      <c r="V105" t="s">
        <v>47</v>
      </c>
      <c r="W105">
        <v>9.3997908999999998E-3</v>
      </c>
      <c r="X105" s="1">
        <v>3.7576910999999999E-6</v>
      </c>
      <c r="Y105" s="1">
        <v>1.3537980999999999E-6</v>
      </c>
      <c r="Z105">
        <v>7.0206684E-4</v>
      </c>
      <c r="AA105">
        <v>2.5990089E-4</v>
      </c>
      <c r="AB105">
        <v>1.1830987E-4</v>
      </c>
      <c r="AC105" s="143">
        <f t="shared" si="19"/>
        <v>1.1830986899999999E-3</v>
      </c>
      <c r="AD105" s="138">
        <v>2.9577468000000001E-3</v>
      </c>
      <c r="AE105" s="1">
        <v>6.0677534000000003E-5</v>
      </c>
      <c r="AF105" s="1">
        <v>-7.8873247000000004E-5</v>
      </c>
      <c r="AG105">
        <v>-7.3231933000000003E-4</v>
      </c>
      <c r="AH105">
        <v>1.1904501E-2</v>
      </c>
      <c r="AI105">
        <v>2.0063208999999999E-2</v>
      </c>
      <c r="AJ105" s="128">
        <f t="shared" si="17"/>
        <v>4.5843220436199997E-2</v>
      </c>
      <c r="AK105" s="29"/>
      <c r="AL105" s="8"/>
    </row>
    <row r="106" spans="2:38" x14ac:dyDescent="0.35">
      <c r="B106" t="s">
        <v>112</v>
      </c>
      <c r="C106" t="s">
        <v>47</v>
      </c>
      <c r="D106">
        <v>5.1477819000000001E-2</v>
      </c>
      <c r="E106" s="1">
        <v>2.5653825E-5</v>
      </c>
      <c r="F106" s="1">
        <v>1.0273230000000001E-5</v>
      </c>
      <c r="G106">
        <v>2.2672361000000002E-3</v>
      </c>
      <c r="H106">
        <v>4.8247984000000002E-4</v>
      </c>
      <c r="I106">
        <v>4.3174954E-4</v>
      </c>
      <c r="J106" s="143">
        <f t="shared" si="18"/>
        <v>4.3174952999999999E-3</v>
      </c>
      <c r="K106" s="138">
        <v>1.0793738000000001E-3</v>
      </c>
      <c r="L106">
        <v>1.1367264E-4</v>
      </c>
      <c r="M106">
        <v>-2.8783303000000002E-4</v>
      </c>
      <c r="N106">
        <v>-2.7907919999999998E-3</v>
      </c>
      <c r="O106">
        <v>2.3599014000000001E-2</v>
      </c>
      <c r="P106">
        <v>6.1702843E-2</v>
      </c>
      <c r="Q106" s="128">
        <f t="shared" si="16"/>
        <v>0.142428985245</v>
      </c>
      <c r="R106" s="12"/>
      <c r="S106" s="9"/>
      <c r="U106" t="s">
        <v>112</v>
      </c>
      <c r="V106" t="s">
        <v>47</v>
      </c>
      <c r="W106">
        <v>5.1477819000000001E-2</v>
      </c>
      <c r="X106" s="1">
        <v>2.5653825E-5</v>
      </c>
      <c r="Y106" s="1">
        <v>1.0273230000000001E-5</v>
      </c>
      <c r="Z106">
        <v>2.2672361000000002E-3</v>
      </c>
      <c r="AA106">
        <v>4.8247984000000002E-4</v>
      </c>
      <c r="AB106">
        <v>4.3174954E-4</v>
      </c>
      <c r="AC106" s="143">
        <f t="shared" si="19"/>
        <v>4.3174952999999999E-3</v>
      </c>
      <c r="AD106" s="135">
        <v>1.0793738000000001E-2</v>
      </c>
      <c r="AE106">
        <v>1.1367264E-4</v>
      </c>
      <c r="AF106">
        <v>-2.8783303000000002E-4</v>
      </c>
      <c r="AG106">
        <v>-2.7907919999999998E-3</v>
      </c>
      <c r="AH106">
        <v>2.3599014000000001E-2</v>
      </c>
      <c r="AI106">
        <v>6.1702843E-2</v>
      </c>
      <c r="AJ106" s="128">
        <f t="shared" si="17"/>
        <v>0.15214334944500002</v>
      </c>
      <c r="AK106" s="12"/>
      <c r="AL106" s="9"/>
    </row>
    <row r="110" spans="2:38" x14ac:dyDescent="0.35">
      <c r="B110" t="s">
        <v>2</v>
      </c>
      <c r="C110" t="s">
        <v>62</v>
      </c>
      <c r="J110" s="120"/>
      <c r="K110" s="121" t="s">
        <v>75</v>
      </c>
      <c r="U110" t="s">
        <v>2</v>
      </c>
      <c r="V110" t="s">
        <v>62</v>
      </c>
      <c r="AC110" s="120"/>
      <c r="AD110" s="121" t="s">
        <v>75</v>
      </c>
    </row>
    <row r="111" spans="2:38" x14ac:dyDescent="0.35">
      <c r="B111" t="s">
        <v>3</v>
      </c>
      <c r="C111" t="s">
        <v>4</v>
      </c>
      <c r="J111" s="16" t="s">
        <v>76</v>
      </c>
      <c r="K111" s="122" t="s">
        <v>0</v>
      </c>
      <c r="U111" t="s">
        <v>3</v>
      </c>
      <c r="V111" t="s">
        <v>4</v>
      </c>
      <c r="AC111" s="16" t="s">
        <v>76</v>
      </c>
      <c r="AD111" s="122" t="s">
        <v>0</v>
      </c>
    </row>
    <row r="112" spans="2:38" x14ac:dyDescent="0.35">
      <c r="B112" t="s">
        <v>63</v>
      </c>
      <c r="C112" t="s">
        <v>93</v>
      </c>
      <c r="J112" s="16" t="s">
        <v>89</v>
      </c>
      <c r="K112" s="21">
        <v>60</v>
      </c>
      <c r="U112" t="s">
        <v>63</v>
      </c>
      <c r="V112" t="s">
        <v>93</v>
      </c>
      <c r="AC112" s="16" t="s">
        <v>89</v>
      </c>
      <c r="AD112" s="21">
        <v>60</v>
      </c>
    </row>
    <row r="113" spans="2:38" x14ac:dyDescent="0.35">
      <c r="B113" t="s">
        <v>5</v>
      </c>
      <c r="C113" t="s">
        <v>106</v>
      </c>
      <c r="J113" s="16" t="s">
        <v>1</v>
      </c>
      <c r="K113" s="49">
        <v>400</v>
      </c>
      <c r="U113" t="s">
        <v>5</v>
      </c>
      <c r="V113" t="s">
        <v>106</v>
      </c>
      <c r="AC113" s="16" t="s">
        <v>1</v>
      </c>
      <c r="AD113" s="49">
        <v>400</v>
      </c>
    </row>
    <row r="114" spans="2:38" x14ac:dyDescent="0.35">
      <c r="B114" t="s">
        <v>7</v>
      </c>
      <c r="C114" t="s">
        <v>8</v>
      </c>
      <c r="J114" s="16"/>
      <c r="K114" s="22" t="s">
        <v>74</v>
      </c>
      <c r="U114" t="s">
        <v>7</v>
      </c>
      <c r="V114" t="s">
        <v>8</v>
      </c>
      <c r="AC114" s="16"/>
      <c r="AD114" s="22" t="s">
        <v>74</v>
      </c>
    </row>
    <row r="115" spans="2:38" x14ac:dyDescent="0.35">
      <c r="B115" t="s">
        <v>9</v>
      </c>
      <c r="C115" t="s">
        <v>10</v>
      </c>
      <c r="J115" s="16"/>
      <c r="K115" s="23" t="s">
        <v>74</v>
      </c>
      <c r="U115" t="s">
        <v>9</v>
      </c>
      <c r="V115" t="s">
        <v>10</v>
      </c>
      <c r="AC115" s="16"/>
      <c r="AD115" s="23" t="s">
        <v>74</v>
      </c>
    </row>
    <row r="116" spans="2:38" x14ac:dyDescent="0.35">
      <c r="B116" t="s">
        <v>11</v>
      </c>
      <c r="C116" t="s">
        <v>12</v>
      </c>
      <c r="J116" s="16" t="s">
        <v>91</v>
      </c>
      <c r="K116" s="36">
        <v>50</v>
      </c>
      <c r="U116" t="s">
        <v>11</v>
      </c>
      <c r="V116" t="s">
        <v>12</v>
      </c>
      <c r="AC116" s="16" t="s">
        <v>91</v>
      </c>
      <c r="AD116" s="36">
        <v>500</v>
      </c>
    </row>
    <row r="117" spans="2:38" x14ac:dyDescent="0.35">
      <c r="B117" t="s">
        <v>13</v>
      </c>
      <c r="C117" t="s">
        <v>12</v>
      </c>
      <c r="J117" s="120"/>
      <c r="K117" s="24" t="s">
        <v>74</v>
      </c>
      <c r="U117" t="s">
        <v>13</v>
      </c>
      <c r="V117" t="s">
        <v>12</v>
      </c>
      <c r="AC117" s="120"/>
      <c r="AD117" s="24" t="s">
        <v>74</v>
      </c>
    </row>
    <row r="118" spans="2:38" x14ac:dyDescent="0.35">
      <c r="B118" t="s">
        <v>14</v>
      </c>
      <c r="C118" t="s">
        <v>15</v>
      </c>
      <c r="U118" t="s">
        <v>14</v>
      </c>
      <c r="V118" t="s">
        <v>15</v>
      </c>
    </row>
    <row r="119" spans="2:38" x14ac:dyDescent="0.35">
      <c r="B119" t="s">
        <v>16</v>
      </c>
      <c r="C119" t="s">
        <v>17</v>
      </c>
      <c r="U119" t="s">
        <v>16</v>
      </c>
      <c r="V119" t="s">
        <v>17</v>
      </c>
    </row>
    <row r="121" spans="2:38" s="2" customFormat="1" ht="157.5" customHeight="1" x14ac:dyDescent="0.35">
      <c r="B121" s="2" t="s">
        <v>15</v>
      </c>
      <c r="C121" s="2" t="s">
        <v>18</v>
      </c>
      <c r="D121" s="2" t="s">
        <v>65</v>
      </c>
      <c r="E121" s="2" t="s">
        <v>67</v>
      </c>
      <c r="F121" s="2" t="s">
        <v>68</v>
      </c>
      <c r="G121" s="2" t="s">
        <v>69</v>
      </c>
      <c r="H121" s="2" t="s">
        <v>66</v>
      </c>
      <c r="I121" s="2" t="s">
        <v>80</v>
      </c>
      <c r="J121" s="140" t="s">
        <v>95</v>
      </c>
      <c r="K121" s="135" t="s">
        <v>81</v>
      </c>
      <c r="L121" s="2" t="s">
        <v>82</v>
      </c>
      <c r="M121" s="2" t="s">
        <v>96</v>
      </c>
      <c r="N121" s="2" t="s">
        <v>97</v>
      </c>
      <c r="O121" s="2" t="s">
        <v>70</v>
      </c>
      <c r="P121" s="2" t="s">
        <v>83</v>
      </c>
      <c r="Q121" s="2" t="s">
        <v>64</v>
      </c>
      <c r="U121" s="2" t="s">
        <v>15</v>
      </c>
      <c r="V121" s="2" t="s">
        <v>18</v>
      </c>
      <c r="W121" s="2" t="s">
        <v>65</v>
      </c>
      <c r="X121" s="2" t="s">
        <v>67</v>
      </c>
      <c r="Y121" s="2" t="s">
        <v>68</v>
      </c>
      <c r="Z121" s="2" t="s">
        <v>69</v>
      </c>
      <c r="AA121" s="2" t="s">
        <v>66</v>
      </c>
      <c r="AB121" s="2" t="s">
        <v>80</v>
      </c>
      <c r="AC121" s="140" t="s">
        <v>95</v>
      </c>
      <c r="AD121" s="135" t="s">
        <v>81</v>
      </c>
      <c r="AE121" s="2" t="s">
        <v>82</v>
      </c>
      <c r="AF121" s="2" t="s">
        <v>96</v>
      </c>
      <c r="AG121" s="2" t="s">
        <v>97</v>
      </c>
      <c r="AH121" s="2" t="s">
        <v>70</v>
      </c>
      <c r="AI121" s="2" t="s">
        <v>83</v>
      </c>
      <c r="AJ121" s="2" t="s">
        <v>64</v>
      </c>
    </row>
    <row r="122" spans="2:38" x14ac:dyDescent="0.35">
      <c r="B122" t="s">
        <v>107</v>
      </c>
      <c r="C122" t="s">
        <v>47</v>
      </c>
      <c r="D122">
        <v>1.5839729</v>
      </c>
      <c r="E122">
        <v>4.0112874000000002E-4</v>
      </c>
      <c r="F122">
        <v>1.5309977000000001E-4</v>
      </c>
      <c r="G122">
        <v>6.2029821999999998E-2</v>
      </c>
      <c r="H122">
        <v>3.4682263000000001E-3</v>
      </c>
      <c r="I122">
        <v>5.6657881E-2</v>
      </c>
      <c r="J122" s="143">
        <f>J59*4</f>
        <v>0.75543839999999995</v>
      </c>
      <c r="K122" s="138">
        <v>0.14164470000000001</v>
      </c>
      <c r="L122">
        <v>1.1717896000000001E-3</v>
      </c>
      <c r="M122">
        <v>-3.7771921E-2</v>
      </c>
      <c r="N122">
        <v>-0.23831883000000001</v>
      </c>
      <c r="O122">
        <v>0.17464755000000001</v>
      </c>
      <c r="P122">
        <v>0.59026292000000002</v>
      </c>
      <c r="Q122" s="128">
        <f t="shared" ref="Q122:Q127" si="20">SUM(D122:P122)</f>
        <v>3.0937576664100002</v>
      </c>
      <c r="R122" s="129">
        <f>SUM(Q122:Q124)</f>
        <v>3.2588110313056062</v>
      </c>
      <c r="S122" s="130" t="s">
        <v>113</v>
      </c>
      <c r="U122" t="s">
        <v>107</v>
      </c>
      <c r="V122" t="s">
        <v>47</v>
      </c>
      <c r="W122">
        <v>1.5839729</v>
      </c>
      <c r="X122">
        <v>4.0112874000000002E-4</v>
      </c>
      <c r="Y122">
        <v>1.5309977000000001E-4</v>
      </c>
      <c r="Z122">
        <v>6.2029821999999998E-2</v>
      </c>
      <c r="AA122">
        <v>3.4682263000000001E-3</v>
      </c>
      <c r="AB122">
        <v>5.6657881E-2</v>
      </c>
      <c r="AC122" s="143">
        <f>AC59*4</f>
        <v>0.75543839999999995</v>
      </c>
      <c r="AD122" s="138">
        <v>1.416447</v>
      </c>
      <c r="AE122">
        <v>1.1717896000000001E-3</v>
      </c>
      <c r="AF122">
        <v>-3.7771921E-2</v>
      </c>
      <c r="AG122">
        <v>-0.23831883000000001</v>
      </c>
      <c r="AH122">
        <v>0.17464755000000001</v>
      </c>
      <c r="AI122">
        <v>0.59026292000000002</v>
      </c>
      <c r="AJ122" s="128">
        <f t="shared" ref="AJ122:AJ127" si="21">SUM(W122:AI122)</f>
        <v>4.3685599664100003</v>
      </c>
      <c r="AK122" s="129">
        <f>SUM(AJ122:AJ124)</f>
        <v>4.5603145560952063</v>
      </c>
      <c r="AL122" s="130" t="s">
        <v>113</v>
      </c>
    </row>
    <row r="123" spans="2:38" x14ac:dyDescent="0.35">
      <c r="B123" t="s">
        <v>108</v>
      </c>
      <c r="C123" t="s">
        <v>47</v>
      </c>
      <c r="D123">
        <v>6.1838179E-2</v>
      </c>
      <c r="E123" s="1">
        <v>3.3708309000000002E-5</v>
      </c>
      <c r="F123" s="1">
        <v>1.6260898E-5</v>
      </c>
      <c r="G123">
        <v>6.6658187000000002E-3</v>
      </c>
      <c r="H123">
        <v>2.5943977999999999E-3</v>
      </c>
      <c r="I123">
        <v>1.1852532999999999E-3</v>
      </c>
      <c r="J123" s="143">
        <f t="shared" ref="J123:J127" si="22">J60*4</f>
        <v>1.5803376800000001E-2</v>
      </c>
      <c r="K123" s="138">
        <v>2.9631331000000002E-3</v>
      </c>
      <c r="L123">
        <v>5.9770167999999995E-4</v>
      </c>
      <c r="M123">
        <v>-7.9016882999999999E-4</v>
      </c>
      <c r="N123">
        <v>-6.4473687999999996E-3</v>
      </c>
      <c r="O123">
        <v>2.6862613E-2</v>
      </c>
      <c r="P123">
        <v>5.3627397E-2</v>
      </c>
      <c r="Q123" s="128">
        <f t="shared" si="20"/>
        <v>0.164950301957</v>
      </c>
      <c r="R123" s="131"/>
      <c r="S123" s="132"/>
      <c r="U123" t="s">
        <v>108</v>
      </c>
      <c r="V123" t="s">
        <v>47</v>
      </c>
      <c r="W123">
        <v>6.1838179E-2</v>
      </c>
      <c r="X123" s="1">
        <v>3.3708309000000002E-5</v>
      </c>
      <c r="Y123" s="1">
        <v>1.6260898E-5</v>
      </c>
      <c r="Z123">
        <v>6.6658187000000002E-3</v>
      </c>
      <c r="AA123">
        <v>2.5943977999999999E-3</v>
      </c>
      <c r="AB123">
        <v>1.1852532999999999E-3</v>
      </c>
      <c r="AC123" s="143">
        <f t="shared" ref="AC123:AC127" si="23">AC60*4</f>
        <v>1.5803376800000001E-2</v>
      </c>
      <c r="AD123" s="138">
        <v>2.9631331E-2</v>
      </c>
      <c r="AE123">
        <v>5.9770167999999995E-4</v>
      </c>
      <c r="AF123">
        <v>-7.9016882999999999E-4</v>
      </c>
      <c r="AG123">
        <v>-6.4473687999999996E-3</v>
      </c>
      <c r="AH123">
        <v>2.6862613E-2</v>
      </c>
      <c r="AI123">
        <v>5.3627397E-2</v>
      </c>
      <c r="AJ123" s="128">
        <f t="shared" si="21"/>
        <v>0.191618499857</v>
      </c>
      <c r="AK123" s="131"/>
      <c r="AL123" s="132"/>
    </row>
    <row r="124" spans="2:38" x14ac:dyDescent="0.35">
      <c r="B124" t="s">
        <v>109</v>
      </c>
      <c r="C124" t="s">
        <v>47</v>
      </c>
      <c r="D124" s="1">
        <v>2.5978636000000001E-5</v>
      </c>
      <c r="E124" s="1">
        <v>1.3002516E-7</v>
      </c>
      <c r="F124" s="1">
        <v>5.7966917000000002E-8</v>
      </c>
      <c r="G124" s="1">
        <v>2.9590829000000001E-5</v>
      </c>
      <c r="H124" s="1">
        <v>2.8064864E-7</v>
      </c>
      <c r="I124" s="1">
        <v>1.4678618000000001E-6</v>
      </c>
      <c r="J124" s="143">
        <f t="shared" si="22"/>
        <v>1.95714904E-5</v>
      </c>
      <c r="K124" s="139">
        <v>3.6696544E-6</v>
      </c>
      <c r="L124" s="1">
        <v>8.8568999E-8</v>
      </c>
      <c r="M124" s="1">
        <v>-9.785745099999999E-7</v>
      </c>
      <c r="N124" s="1">
        <v>-4.0773612E-6</v>
      </c>
      <c r="O124" s="1">
        <v>2.7283193000000001E-5</v>
      </c>
      <c r="P124">
        <v>0</v>
      </c>
      <c r="Q124" s="128">
        <f t="shared" si="20"/>
        <v>1.0306293860600001E-4</v>
      </c>
      <c r="R124" s="131"/>
      <c r="S124" s="132"/>
      <c r="U124" t="s">
        <v>109</v>
      </c>
      <c r="V124" t="s">
        <v>47</v>
      </c>
      <c r="W124" s="1">
        <v>2.5978636000000001E-5</v>
      </c>
      <c r="X124" s="1">
        <v>1.3002516E-7</v>
      </c>
      <c r="Y124" s="1">
        <v>5.7966917000000002E-8</v>
      </c>
      <c r="Z124" s="1">
        <v>2.9590829000000001E-5</v>
      </c>
      <c r="AA124" s="1">
        <v>2.8064864E-7</v>
      </c>
      <c r="AB124" s="1">
        <v>1.4678618000000001E-6</v>
      </c>
      <c r="AC124" s="143">
        <f t="shared" si="23"/>
        <v>1.95714904E-5</v>
      </c>
      <c r="AD124" s="139">
        <v>3.6696543999999997E-5</v>
      </c>
      <c r="AE124" s="1">
        <v>8.8568999E-8</v>
      </c>
      <c r="AF124" s="1">
        <v>-9.785745099999999E-7</v>
      </c>
      <c r="AG124" s="1">
        <v>-4.0773612E-6</v>
      </c>
      <c r="AH124" s="1">
        <v>2.7283193000000001E-5</v>
      </c>
      <c r="AI124">
        <v>0</v>
      </c>
      <c r="AJ124" s="128">
        <f t="shared" si="21"/>
        <v>1.36089828206E-4</v>
      </c>
      <c r="AK124" s="131"/>
      <c r="AL124" s="132"/>
    </row>
    <row r="125" spans="2:38" x14ac:dyDescent="0.35">
      <c r="B125" t="s">
        <v>110</v>
      </c>
      <c r="C125" t="s">
        <v>47</v>
      </c>
      <c r="D125">
        <v>3.0715550000000001E-2</v>
      </c>
      <c r="E125" s="1">
        <v>9.5481612999999993E-6</v>
      </c>
      <c r="F125" s="1">
        <v>5.1551457000000002E-6</v>
      </c>
      <c r="G125">
        <v>0.16261571</v>
      </c>
      <c r="H125">
        <v>2.4142090000000001E-4</v>
      </c>
      <c r="I125">
        <v>2.8191944000000003E-4</v>
      </c>
      <c r="J125" s="143">
        <f t="shared" si="22"/>
        <v>3.7589258E-3</v>
      </c>
      <c r="K125" s="138">
        <v>7.0479859E-4</v>
      </c>
      <c r="L125" s="1">
        <v>6.3471454000000005E-5</v>
      </c>
      <c r="M125">
        <v>-1.8794629000000001E-4</v>
      </c>
      <c r="N125">
        <v>-1.2630116000000001E-3</v>
      </c>
      <c r="O125">
        <v>1.0692617999999999E-2</v>
      </c>
      <c r="P125">
        <v>0</v>
      </c>
      <c r="Q125" s="128">
        <f t="shared" si="20"/>
        <v>0.20763815960100002</v>
      </c>
      <c r="R125" s="131">
        <f>SUM(Q125:Q127)</f>
        <v>0.39508192449220003</v>
      </c>
      <c r="S125" s="132" t="s">
        <v>114</v>
      </c>
      <c r="U125" t="s">
        <v>110</v>
      </c>
      <c r="V125" t="s">
        <v>47</v>
      </c>
      <c r="W125">
        <v>3.0715550000000001E-2</v>
      </c>
      <c r="X125" s="1">
        <v>9.5481612999999993E-6</v>
      </c>
      <c r="Y125" s="1">
        <v>5.1551457000000002E-6</v>
      </c>
      <c r="Z125">
        <v>0.16261571</v>
      </c>
      <c r="AA125">
        <v>2.4142090000000001E-4</v>
      </c>
      <c r="AB125">
        <v>2.8191944000000003E-4</v>
      </c>
      <c r="AC125" s="143">
        <f t="shared" si="23"/>
        <v>3.7589258E-3</v>
      </c>
      <c r="AD125" s="138">
        <v>7.0479859000000004E-3</v>
      </c>
      <c r="AE125" s="1">
        <v>6.3471454000000005E-5</v>
      </c>
      <c r="AF125">
        <v>-1.8794629000000001E-4</v>
      </c>
      <c r="AG125">
        <v>-1.2630116000000001E-3</v>
      </c>
      <c r="AH125">
        <v>1.0692617999999999E-2</v>
      </c>
      <c r="AI125">
        <v>0</v>
      </c>
      <c r="AJ125" s="128">
        <f t="shared" si="21"/>
        <v>0.21398134691100001</v>
      </c>
      <c r="AK125" s="131">
        <f>SUM(AJ125:AJ127)</f>
        <v>0.41380144812219999</v>
      </c>
      <c r="AL125" s="132" t="s">
        <v>114</v>
      </c>
    </row>
    <row r="126" spans="2:38" x14ac:dyDescent="0.35">
      <c r="B126" t="s">
        <v>111</v>
      </c>
      <c r="C126" t="s">
        <v>47</v>
      </c>
      <c r="D126">
        <v>9.3997908999999998E-3</v>
      </c>
      <c r="E126" s="1">
        <v>3.7576910999999999E-6</v>
      </c>
      <c r="F126" s="1">
        <v>1.3537980999999999E-6</v>
      </c>
      <c r="G126">
        <v>7.0206684E-4</v>
      </c>
      <c r="H126">
        <v>2.5990089E-4</v>
      </c>
      <c r="I126">
        <v>1.1830987E-4</v>
      </c>
      <c r="J126" s="143">
        <f t="shared" si="22"/>
        <v>1.57746492E-3</v>
      </c>
      <c r="K126" s="138">
        <v>2.9577468E-4</v>
      </c>
      <c r="L126" s="1">
        <v>6.0677534000000003E-5</v>
      </c>
      <c r="M126" s="1">
        <v>-7.8873247000000004E-5</v>
      </c>
      <c r="N126">
        <v>-7.3231933000000003E-4</v>
      </c>
      <c r="O126">
        <v>1.1904501E-2</v>
      </c>
      <c r="P126">
        <v>2.0063208999999999E-2</v>
      </c>
      <c r="Q126" s="128">
        <f t="shared" si="20"/>
        <v>4.3575614546200001E-2</v>
      </c>
      <c r="R126" s="29"/>
      <c r="S126" s="8"/>
      <c r="U126" t="s">
        <v>111</v>
      </c>
      <c r="V126" t="s">
        <v>47</v>
      </c>
      <c r="W126">
        <v>9.3997908999999998E-3</v>
      </c>
      <c r="X126" s="1">
        <v>3.7576910999999999E-6</v>
      </c>
      <c r="Y126" s="1">
        <v>1.3537980999999999E-6</v>
      </c>
      <c r="Z126">
        <v>7.0206684E-4</v>
      </c>
      <c r="AA126">
        <v>2.5990089E-4</v>
      </c>
      <c r="AB126">
        <v>1.1830987E-4</v>
      </c>
      <c r="AC126" s="143">
        <f t="shared" si="23"/>
        <v>1.57746492E-3</v>
      </c>
      <c r="AD126" s="138">
        <v>2.9577468000000001E-3</v>
      </c>
      <c r="AE126" s="1">
        <v>6.0677534000000003E-5</v>
      </c>
      <c r="AF126" s="1">
        <v>-7.8873247000000004E-5</v>
      </c>
      <c r="AG126">
        <v>-7.3231933000000003E-4</v>
      </c>
      <c r="AH126">
        <v>1.1904501E-2</v>
      </c>
      <c r="AI126">
        <v>2.0063208999999999E-2</v>
      </c>
      <c r="AJ126" s="128">
        <f t="shared" si="21"/>
        <v>4.6237586666199995E-2</v>
      </c>
      <c r="AK126" s="29"/>
      <c r="AL126" s="8"/>
    </row>
    <row r="127" spans="2:38" x14ac:dyDescent="0.35">
      <c r="B127" t="s">
        <v>112</v>
      </c>
      <c r="C127" t="s">
        <v>47</v>
      </c>
      <c r="D127">
        <v>5.1477819000000001E-2</v>
      </c>
      <c r="E127" s="1">
        <v>2.5653825E-5</v>
      </c>
      <c r="F127" s="1">
        <v>1.0273230000000001E-5</v>
      </c>
      <c r="G127">
        <v>2.2672361000000002E-3</v>
      </c>
      <c r="H127">
        <v>4.8247984000000002E-4</v>
      </c>
      <c r="I127">
        <v>4.3174954E-4</v>
      </c>
      <c r="J127" s="143">
        <f t="shared" si="22"/>
        <v>5.7566604000000004E-3</v>
      </c>
      <c r="K127" s="138">
        <v>1.0793738000000001E-3</v>
      </c>
      <c r="L127">
        <v>1.1367264E-4</v>
      </c>
      <c r="M127">
        <v>-2.8783303000000002E-4</v>
      </c>
      <c r="N127">
        <v>-2.7907919999999998E-3</v>
      </c>
      <c r="O127">
        <v>2.3599014000000001E-2</v>
      </c>
      <c r="P127">
        <v>6.1702843E-2</v>
      </c>
      <c r="Q127" s="128">
        <f t="shared" si="20"/>
        <v>0.143868150345</v>
      </c>
      <c r="R127" s="12"/>
      <c r="S127" s="9"/>
      <c r="U127" t="s">
        <v>112</v>
      </c>
      <c r="V127" t="s">
        <v>47</v>
      </c>
      <c r="W127">
        <v>5.1477819000000001E-2</v>
      </c>
      <c r="X127" s="1">
        <v>2.5653825E-5</v>
      </c>
      <c r="Y127" s="1">
        <v>1.0273230000000001E-5</v>
      </c>
      <c r="Z127">
        <v>2.2672361000000002E-3</v>
      </c>
      <c r="AA127">
        <v>4.8247984000000002E-4</v>
      </c>
      <c r="AB127">
        <v>4.3174954E-4</v>
      </c>
      <c r="AC127" s="143">
        <f t="shared" si="23"/>
        <v>5.7566604000000004E-3</v>
      </c>
      <c r="AD127" s="135">
        <v>1.0793738000000001E-2</v>
      </c>
      <c r="AE127">
        <v>1.1367264E-4</v>
      </c>
      <c r="AF127">
        <v>-2.8783303000000002E-4</v>
      </c>
      <c r="AG127">
        <v>-2.7907919999999998E-3</v>
      </c>
      <c r="AH127">
        <v>2.3599014000000001E-2</v>
      </c>
      <c r="AI127">
        <v>6.1702843E-2</v>
      </c>
      <c r="AJ127" s="128">
        <f t="shared" si="21"/>
        <v>0.15358251454500002</v>
      </c>
      <c r="AK127" s="12"/>
      <c r="AL127" s="9"/>
    </row>
    <row r="131" spans="2:38" x14ac:dyDescent="0.35">
      <c r="B131" t="s">
        <v>2</v>
      </c>
      <c r="C131" t="s">
        <v>62</v>
      </c>
      <c r="J131" s="120"/>
      <c r="K131" s="121" t="s">
        <v>75</v>
      </c>
      <c r="U131" t="s">
        <v>2</v>
      </c>
      <c r="V131" t="s">
        <v>62</v>
      </c>
      <c r="AC131" s="120"/>
      <c r="AD131" s="121" t="s">
        <v>75</v>
      </c>
    </row>
    <row r="132" spans="2:38" x14ac:dyDescent="0.35">
      <c r="B132" t="s">
        <v>3</v>
      </c>
      <c r="C132" t="s">
        <v>4</v>
      </c>
      <c r="J132" s="16" t="s">
        <v>76</v>
      </c>
      <c r="K132" s="122" t="s">
        <v>0</v>
      </c>
      <c r="U132" t="s">
        <v>3</v>
      </c>
      <c r="V132" t="s">
        <v>4</v>
      </c>
      <c r="AC132" s="16" t="s">
        <v>76</v>
      </c>
      <c r="AD132" s="122" t="s">
        <v>0</v>
      </c>
    </row>
    <row r="133" spans="2:38" x14ac:dyDescent="0.35">
      <c r="B133" t="s">
        <v>63</v>
      </c>
      <c r="C133" t="s">
        <v>93</v>
      </c>
      <c r="J133" s="16" t="s">
        <v>89</v>
      </c>
      <c r="K133" s="21">
        <v>60</v>
      </c>
      <c r="U133" t="s">
        <v>63</v>
      </c>
      <c r="V133" t="s">
        <v>93</v>
      </c>
      <c r="AC133" s="16" t="s">
        <v>89</v>
      </c>
      <c r="AD133" s="21">
        <v>60</v>
      </c>
    </row>
    <row r="134" spans="2:38" x14ac:dyDescent="0.35">
      <c r="B134" t="s">
        <v>5</v>
      </c>
      <c r="C134" t="s">
        <v>106</v>
      </c>
      <c r="J134" s="16" t="s">
        <v>1</v>
      </c>
      <c r="K134" s="49">
        <v>500</v>
      </c>
      <c r="U134" t="s">
        <v>5</v>
      </c>
      <c r="V134" t="s">
        <v>106</v>
      </c>
      <c r="AC134" s="16" t="s">
        <v>1</v>
      </c>
      <c r="AD134" s="49">
        <v>500</v>
      </c>
    </row>
    <row r="135" spans="2:38" x14ac:dyDescent="0.35">
      <c r="B135" t="s">
        <v>7</v>
      </c>
      <c r="C135" t="s">
        <v>8</v>
      </c>
      <c r="J135" s="16"/>
      <c r="K135" s="22" t="s">
        <v>74</v>
      </c>
      <c r="U135" t="s">
        <v>7</v>
      </c>
      <c r="V135" t="s">
        <v>8</v>
      </c>
      <c r="AC135" s="16"/>
      <c r="AD135" s="22" t="s">
        <v>74</v>
      </c>
    </row>
    <row r="136" spans="2:38" x14ac:dyDescent="0.35">
      <c r="B136" t="s">
        <v>9</v>
      </c>
      <c r="C136" t="s">
        <v>10</v>
      </c>
      <c r="J136" s="16"/>
      <c r="K136" s="23" t="s">
        <v>74</v>
      </c>
      <c r="U136" t="s">
        <v>9</v>
      </c>
      <c r="V136" t="s">
        <v>10</v>
      </c>
      <c r="AC136" s="16"/>
      <c r="AD136" s="23" t="s">
        <v>74</v>
      </c>
    </row>
    <row r="137" spans="2:38" x14ac:dyDescent="0.35">
      <c r="B137" t="s">
        <v>11</v>
      </c>
      <c r="C137" t="s">
        <v>12</v>
      </c>
      <c r="J137" s="16" t="s">
        <v>91</v>
      </c>
      <c r="K137" s="36">
        <v>50</v>
      </c>
      <c r="U137" t="s">
        <v>11</v>
      </c>
      <c r="V137" t="s">
        <v>12</v>
      </c>
      <c r="AC137" s="16" t="s">
        <v>91</v>
      </c>
      <c r="AD137" s="36">
        <v>500</v>
      </c>
    </row>
    <row r="138" spans="2:38" x14ac:dyDescent="0.35">
      <c r="B138" t="s">
        <v>13</v>
      </c>
      <c r="C138" t="s">
        <v>12</v>
      </c>
      <c r="J138" s="120"/>
      <c r="K138" s="24" t="s">
        <v>74</v>
      </c>
      <c r="U138" t="s">
        <v>13</v>
      </c>
      <c r="V138" t="s">
        <v>12</v>
      </c>
      <c r="AC138" s="120"/>
      <c r="AD138" s="24" t="s">
        <v>74</v>
      </c>
    </row>
    <row r="139" spans="2:38" x14ac:dyDescent="0.35">
      <c r="B139" t="s">
        <v>14</v>
      </c>
      <c r="C139" t="s">
        <v>15</v>
      </c>
      <c r="U139" t="s">
        <v>14</v>
      </c>
      <c r="V139" t="s">
        <v>15</v>
      </c>
    </row>
    <row r="140" spans="2:38" x14ac:dyDescent="0.35">
      <c r="B140" t="s">
        <v>16</v>
      </c>
      <c r="C140" t="s">
        <v>17</v>
      </c>
      <c r="U140" t="s">
        <v>16</v>
      </c>
      <c r="V140" t="s">
        <v>17</v>
      </c>
    </row>
    <row r="142" spans="2:38" s="2" customFormat="1" ht="158.25" customHeight="1" x14ac:dyDescent="0.35">
      <c r="B142" s="2" t="s">
        <v>15</v>
      </c>
      <c r="C142" s="2" t="s">
        <v>18</v>
      </c>
      <c r="D142" s="2" t="s">
        <v>65</v>
      </c>
      <c r="E142" s="2" t="s">
        <v>67</v>
      </c>
      <c r="F142" s="2" t="s">
        <v>68</v>
      </c>
      <c r="G142" s="2" t="s">
        <v>69</v>
      </c>
      <c r="H142" s="2" t="s">
        <v>66</v>
      </c>
      <c r="I142" s="2" t="s">
        <v>80</v>
      </c>
      <c r="J142" s="140" t="s">
        <v>95</v>
      </c>
      <c r="K142" s="135" t="s">
        <v>81</v>
      </c>
      <c r="L142" s="2" t="s">
        <v>82</v>
      </c>
      <c r="M142" s="2" t="s">
        <v>96</v>
      </c>
      <c r="N142" s="2" t="s">
        <v>97</v>
      </c>
      <c r="O142" s="2" t="s">
        <v>70</v>
      </c>
      <c r="P142" s="2" t="s">
        <v>83</v>
      </c>
      <c r="Q142" s="2" t="s">
        <v>64</v>
      </c>
      <c r="U142" s="2" t="s">
        <v>15</v>
      </c>
      <c r="V142" s="2" t="s">
        <v>18</v>
      </c>
      <c r="W142" s="2" t="s">
        <v>65</v>
      </c>
      <c r="X142" s="2" t="s">
        <v>67</v>
      </c>
      <c r="Y142" s="2" t="s">
        <v>68</v>
      </c>
      <c r="Z142" s="2" t="s">
        <v>69</v>
      </c>
      <c r="AA142" s="2" t="s">
        <v>66</v>
      </c>
      <c r="AB142" s="2" t="s">
        <v>80</v>
      </c>
      <c r="AC142" s="140" t="s">
        <v>95</v>
      </c>
      <c r="AD142" s="135" t="s">
        <v>81</v>
      </c>
      <c r="AE142" s="2" t="s">
        <v>82</v>
      </c>
      <c r="AF142" s="2" t="s">
        <v>96</v>
      </c>
      <c r="AG142" s="2" t="s">
        <v>97</v>
      </c>
      <c r="AH142" s="2" t="s">
        <v>70</v>
      </c>
      <c r="AI142" s="2" t="s">
        <v>83</v>
      </c>
      <c r="AJ142" s="2" t="s">
        <v>64</v>
      </c>
    </row>
    <row r="143" spans="2:38" x14ac:dyDescent="0.35">
      <c r="B143" t="s">
        <v>107</v>
      </c>
      <c r="C143" t="s">
        <v>47</v>
      </c>
      <c r="D143">
        <v>1.5839729</v>
      </c>
      <c r="E143">
        <v>4.0112874000000002E-4</v>
      </c>
      <c r="F143">
        <v>1.5309977000000001E-4</v>
      </c>
      <c r="G143">
        <v>6.2029821999999998E-2</v>
      </c>
      <c r="H143">
        <v>3.4682263000000001E-3</v>
      </c>
      <c r="I143">
        <v>5.6657881E-2</v>
      </c>
      <c r="J143" s="143">
        <f>J59*5</f>
        <v>0.94429799999999997</v>
      </c>
      <c r="K143" s="138">
        <v>0.14164470000000001</v>
      </c>
      <c r="L143">
        <v>1.1717896000000001E-3</v>
      </c>
      <c r="M143">
        <v>-3.7771921E-2</v>
      </c>
      <c r="N143">
        <v>-0.23831883000000001</v>
      </c>
      <c r="O143">
        <v>0.17464755000000001</v>
      </c>
      <c r="P143">
        <v>0.59026292000000002</v>
      </c>
      <c r="Q143" s="128">
        <f t="shared" ref="Q143:Q148" si="24">SUM(D143:P143)</f>
        <v>3.28261726641</v>
      </c>
      <c r="R143" s="129">
        <f>SUM(Q143:Q145)</f>
        <v>3.4516263683782058</v>
      </c>
      <c r="S143" s="130" t="s">
        <v>113</v>
      </c>
      <c r="U143" t="s">
        <v>107</v>
      </c>
      <c r="V143" t="s">
        <v>47</v>
      </c>
      <c r="W143">
        <v>1.5839729</v>
      </c>
      <c r="X143">
        <v>4.0112874000000002E-4</v>
      </c>
      <c r="Y143">
        <v>1.5309977000000001E-4</v>
      </c>
      <c r="Z143">
        <v>6.2029821999999998E-2</v>
      </c>
      <c r="AA143">
        <v>3.4682263000000001E-3</v>
      </c>
      <c r="AB143">
        <v>5.6657881E-2</v>
      </c>
      <c r="AC143" s="143">
        <f>AC59*5</f>
        <v>0.94429799999999997</v>
      </c>
      <c r="AD143" s="138">
        <v>1.416447</v>
      </c>
      <c r="AE143">
        <v>1.1717896000000001E-3</v>
      </c>
      <c r="AF143">
        <v>-3.7771921E-2</v>
      </c>
      <c r="AG143">
        <v>-0.23831883000000001</v>
      </c>
      <c r="AH143">
        <v>0.17464755000000001</v>
      </c>
      <c r="AI143">
        <v>0.59026292000000002</v>
      </c>
      <c r="AJ143" s="128">
        <f t="shared" ref="AJ143:AJ148" si="25">SUM(W143:AI143)</f>
        <v>4.5574195664100001</v>
      </c>
      <c r="AK143" s="129">
        <f>SUM(AJ143:AJ145)</f>
        <v>4.7531298931678059</v>
      </c>
      <c r="AL143" s="130" t="s">
        <v>113</v>
      </c>
    </row>
    <row r="144" spans="2:38" x14ac:dyDescent="0.35">
      <c r="B144" t="s">
        <v>108</v>
      </c>
      <c r="C144" t="s">
        <v>47</v>
      </c>
      <c r="D144">
        <v>6.1838179E-2</v>
      </c>
      <c r="E144" s="1">
        <v>3.3708309000000002E-5</v>
      </c>
      <c r="F144" s="1">
        <v>1.6260898E-5</v>
      </c>
      <c r="G144">
        <v>6.6658187000000002E-3</v>
      </c>
      <c r="H144">
        <v>2.5943977999999999E-3</v>
      </c>
      <c r="I144">
        <v>1.1852532999999999E-3</v>
      </c>
      <c r="J144" s="143">
        <f t="shared" ref="J144:J148" si="26">J60*5</f>
        <v>1.9754221000000002E-2</v>
      </c>
      <c r="K144" s="138">
        <v>2.9631331000000002E-3</v>
      </c>
      <c r="L144">
        <v>5.9770167999999995E-4</v>
      </c>
      <c r="M144">
        <v>-7.9016882999999999E-4</v>
      </c>
      <c r="N144">
        <v>-6.4473687999999996E-3</v>
      </c>
      <c r="O144">
        <v>2.6862613E-2</v>
      </c>
      <c r="P144">
        <v>5.3627397E-2</v>
      </c>
      <c r="Q144" s="128">
        <f t="shared" si="24"/>
        <v>0.168901146157</v>
      </c>
      <c r="R144" s="131"/>
      <c r="S144" s="132"/>
      <c r="U144" t="s">
        <v>108</v>
      </c>
      <c r="V144" t="s">
        <v>47</v>
      </c>
      <c r="W144">
        <v>6.1838179E-2</v>
      </c>
      <c r="X144" s="1">
        <v>3.3708309000000002E-5</v>
      </c>
      <c r="Y144" s="1">
        <v>1.6260898E-5</v>
      </c>
      <c r="Z144">
        <v>6.6658187000000002E-3</v>
      </c>
      <c r="AA144">
        <v>2.5943977999999999E-3</v>
      </c>
      <c r="AB144">
        <v>1.1852532999999999E-3</v>
      </c>
      <c r="AC144" s="143">
        <f t="shared" ref="AC144:AC148" si="27">AC60*5</f>
        <v>1.9754221000000002E-2</v>
      </c>
      <c r="AD144" s="138">
        <v>2.9631331E-2</v>
      </c>
      <c r="AE144">
        <v>5.9770167999999995E-4</v>
      </c>
      <c r="AF144">
        <v>-7.9016882999999999E-4</v>
      </c>
      <c r="AG144">
        <v>-6.4473687999999996E-3</v>
      </c>
      <c r="AH144">
        <v>2.6862613E-2</v>
      </c>
      <c r="AI144">
        <v>5.3627397E-2</v>
      </c>
      <c r="AJ144" s="128">
        <f t="shared" si="25"/>
        <v>0.19556934405699999</v>
      </c>
      <c r="AK144" s="131"/>
      <c r="AL144" s="132"/>
    </row>
    <row r="145" spans="2:38" x14ac:dyDescent="0.35">
      <c r="B145" t="s">
        <v>109</v>
      </c>
      <c r="C145" t="s">
        <v>47</v>
      </c>
      <c r="D145" s="1">
        <v>2.5978636000000001E-5</v>
      </c>
      <c r="E145" s="1">
        <v>1.3002516E-7</v>
      </c>
      <c r="F145" s="1">
        <v>5.7966917000000002E-8</v>
      </c>
      <c r="G145" s="1">
        <v>2.9590829000000001E-5</v>
      </c>
      <c r="H145" s="1">
        <v>2.8064864E-7</v>
      </c>
      <c r="I145" s="1">
        <v>1.4678618000000001E-6</v>
      </c>
      <c r="J145" s="143">
        <f t="shared" si="26"/>
        <v>2.4464363000000001E-5</v>
      </c>
      <c r="K145" s="139">
        <v>3.6696544E-6</v>
      </c>
      <c r="L145" s="1">
        <v>8.8568999E-8</v>
      </c>
      <c r="M145" s="1">
        <v>-9.785745099999999E-7</v>
      </c>
      <c r="N145" s="1">
        <v>-4.0773612E-6</v>
      </c>
      <c r="O145" s="1">
        <v>2.7283193000000001E-5</v>
      </c>
      <c r="P145">
        <v>0</v>
      </c>
      <c r="Q145" s="128">
        <f t="shared" si="24"/>
        <v>1.0795581120600002E-4</v>
      </c>
      <c r="R145" s="131"/>
      <c r="S145" s="132"/>
      <c r="U145" t="s">
        <v>109</v>
      </c>
      <c r="V145" t="s">
        <v>47</v>
      </c>
      <c r="W145" s="1">
        <v>2.5978636000000001E-5</v>
      </c>
      <c r="X145" s="1">
        <v>1.3002516E-7</v>
      </c>
      <c r="Y145" s="1">
        <v>5.7966917000000002E-8</v>
      </c>
      <c r="Z145" s="1">
        <v>2.9590829000000001E-5</v>
      </c>
      <c r="AA145" s="1">
        <v>2.8064864E-7</v>
      </c>
      <c r="AB145" s="1">
        <v>1.4678618000000001E-6</v>
      </c>
      <c r="AC145" s="143">
        <f t="shared" si="27"/>
        <v>2.4464363000000001E-5</v>
      </c>
      <c r="AD145" s="139">
        <v>3.6696543999999997E-5</v>
      </c>
      <c r="AE145" s="1">
        <v>8.8568999E-8</v>
      </c>
      <c r="AF145" s="1">
        <v>-9.785745099999999E-7</v>
      </c>
      <c r="AG145" s="1">
        <v>-4.0773612E-6</v>
      </c>
      <c r="AH145" s="1">
        <v>2.7283193000000001E-5</v>
      </c>
      <c r="AI145">
        <v>0</v>
      </c>
      <c r="AJ145" s="128">
        <f t="shared" si="25"/>
        <v>1.4098270080600001E-4</v>
      </c>
      <c r="AK145" s="131"/>
      <c r="AL145" s="132"/>
    </row>
    <row r="146" spans="2:38" x14ac:dyDescent="0.35">
      <c r="B146" t="s">
        <v>110</v>
      </c>
      <c r="C146" t="s">
        <v>47</v>
      </c>
      <c r="D146">
        <v>3.0715550000000001E-2</v>
      </c>
      <c r="E146" s="1">
        <v>9.5481612999999993E-6</v>
      </c>
      <c r="F146" s="1">
        <v>5.1551457000000002E-6</v>
      </c>
      <c r="G146">
        <v>0.16261571</v>
      </c>
      <c r="H146">
        <v>2.4142090000000001E-4</v>
      </c>
      <c r="I146">
        <v>2.8191944000000003E-4</v>
      </c>
      <c r="J146" s="143">
        <f t="shared" si="26"/>
        <v>4.69865725E-3</v>
      </c>
      <c r="K146" s="138">
        <v>7.0479859E-4</v>
      </c>
      <c r="L146" s="1">
        <v>6.3471454000000005E-5</v>
      </c>
      <c r="M146">
        <v>-1.8794629000000001E-4</v>
      </c>
      <c r="N146">
        <v>-1.2630116000000001E-3</v>
      </c>
      <c r="O146">
        <v>1.0692617999999999E-2</v>
      </c>
      <c r="P146">
        <v>0</v>
      </c>
      <c r="Q146" s="128">
        <f t="shared" si="24"/>
        <v>0.208577891051</v>
      </c>
      <c r="R146" s="131">
        <f>SUM(Q146:Q148)</f>
        <v>0.39785518727220004</v>
      </c>
      <c r="S146" s="132" t="s">
        <v>114</v>
      </c>
      <c r="U146" t="s">
        <v>110</v>
      </c>
      <c r="V146" t="s">
        <v>47</v>
      </c>
      <c r="W146">
        <v>3.0715550000000001E-2</v>
      </c>
      <c r="X146" s="1">
        <v>9.5481612999999993E-6</v>
      </c>
      <c r="Y146" s="1">
        <v>5.1551457000000002E-6</v>
      </c>
      <c r="Z146">
        <v>0.16261571</v>
      </c>
      <c r="AA146">
        <v>2.4142090000000001E-4</v>
      </c>
      <c r="AB146">
        <v>2.8191944000000003E-4</v>
      </c>
      <c r="AC146" s="143">
        <f t="shared" si="27"/>
        <v>4.69865725E-3</v>
      </c>
      <c r="AD146" s="138">
        <v>7.0479859000000004E-3</v>
      </c>
      <c r="AE146" s="1">
        <v>6.3471454000000005E-5</v>
      </c>
      <c r="AF146">
        <v>-1.8794629000000001E-4</v>
      </c>
      <c r="AG146">
        <v>-1.2630116000000001E-3</v>
      </c>
      <c r="AH146">
        <v>1.0692617999999999E-2</v>
      </c>
      <c r="AI146">
        <v>0</v>
      </c>
      <c r="AJ146" s="128">
        <f t="shared" si="25"/>
        <v>0.214921078361</v>
      </c>
      <c r="AK146" s="131">
        <f>SUM(AJ146:AJ148)</f>
        <v>0.4165747109022</v>
      </c>
      <c r="AL146" s="132" t="s">
        <v>114</v>
      </c>
    </row>
    <row r="147" spans="2:38" x14ac:dyDescent="0.35">
      <c r="B147" t="s">
        <v>111</v>
      </c>
      <c r="C147" t="s">
        <v>47</v>
      </c>
      <c r="D147">
        <v>9.3997908999999998E-3</v>
      </c>
      <c r="E147" s="1">
        <v>3.7576910999999999E-6</v>
      </c>
      <c r="F147" s="1">
        <v>1.3537980999999999E-6</v>
      </c>
      <c r="G147">
        <v>7.0206684E-4</v>
      </c>
      <c r="H147">
        <v>2.5990089E-4</v>
      </c>
      <c r="I147">
        <v>1.1830987E-4</v>
      </c>
      <c r="J147" s="143">
        <f t="shared" si="26"/>
        <v>1.9718311500000001E-3</v>
      </c>
      <c r="K147" s="138">
        <v>2.9577468E-4</v>
      </c>
      <c r="L147" s="1">
        <v>6.0677534000000003E-5</v>
      </c>
      <c r="M147" s="1">
        <v>-7.8873247000000004E-5</v>
      </c>
      <c r="N147">
        <v>-7.3231933000000003E-4</v>
      </c>
      <c r="O147">
        <v>1.1904501E-2</v>
      </c>
      <c r="P147">
        <v>2.0063208999999999E-2</v>
      </c>
      <c r="Q147" s="128">
        <f t="shared" si="24"/>
        <v>4.3969980776199999E-2</v>
      </c>
      <c r="R147" s="29"/>
      <c r="S147" s="8"/>
      <c r="U147" t="s">
        <v>111</v>
      </c>
      <c r="V147" t="s">
        <v>47</v>
      </c>
      <c r="W147">
        <v>9.3997908999999998E-3</v>
      </c>
      <c r="X147" s="1">
        <v>3.7576910999999999E-6</v>
      </c>
      <c r="Y147" s="1">
        <v>1.3537980999999999E-6</v>
      </c>
      <c r="Z147">
        <v>7.0206684E-4</v>
      </c>
      <c r="AA147">
        <v>2.5990089E-4</v>
      </c>
      <c r="AB147">
        <v>1.1830987E-4</v>
      </c>
      <c r="AC147" s="143">
        <f t="shared" si="27"/>
        <v>1.9718311500000001E-3</v>
      </c>
      <c r="AD147" s="138">
        <v>2.9577468000000001E-3</v>
      </c>
      <c r="AE147" s="1">
        <v>6.0677534000000003E-5</v>
      </c>
      <c r="AF147" s="1">
        <v>-7.8873247000000004E-5</v>
      </c>
      <c r="AG147">
        <v>-7.3231933000000003E-4</v>
      </c>
      <c r="AH147">
        <v>1.1904501E-2</v>
      </c>
      <c r="AI147">
        <v>2.0063208999999999E-2</v>
      </c>
      <c r="AJ147" s="128">
        <f t="shared" si="25"/>
        <v>4.66319528962E-2</v>
      </c>
      <c r="AK147" s="29"/>
      <c r="AL147" s="8"/>
    </row>
    <row r="148" spans="2:38" x14ac:dyDescent="0.35">
      <c r="B148" t="s">
        <v>112</v>
      </c>
      <c r="C148" t="s">
        <v>47</v>
      </c>
      <c r="D148">
        <v>5.1477819000000001E-2</v>
      </c>
      <c r="E148" s="1">
        <v>2.5653825E-5</v>
      </c>
      <c r="F148" s="1">
        <v>1.0273230000000001E-5</v>
      </c>
      <c r="G148">
        <v>2.2672361000000002E-3</v>
      </c>
      <c r="H148">
        <v>4.8247984000000002E-4</v>
      </c>
      <c r="I148">
        <v>4.3174954E-4</v>
      </c>
      <c r="J148" s="143">
        <f t="shared" si="26"/>
        <v>7.1958255000000009E-3</v>
      </c>
      <c r="K148" s="138">
        <v>1.0793738000000001E-3</v>
      </c>
      <c r="L148">
        <v>1.1367264E-4</v>
      </c>
      <c r="M148">
        <v>-2.8783303000000002E-4</v>
      </c>
      <c r="N148">
        <v>-2.7907919999999998E-3</v>
      </c>
      <c r="O148">
        <v>2.3599014000000001E-2</v>
      </c>
      <c r="P148">
        <v>6.1702843E-2</v>
      </c>
      <c r="Q148" s="128">
        <f t="shared" si="24"/>
        <v>0.145307315445</v>
      </c>
      <c r="R148" s="12"/>
      <c r="S148" s="9"/>
      <c r="U148" t="s">
        <v>112</v>
      </c>
      <c r="V148" t="s">
        <v>47</v>
      </c>
      <c r="W148">
        <v>5.1477819000000001E-2</v>
      </c>
      <c r="X148" s="1">
        <v>2.5653825E-5</v>
      </c>
      <c r="Y148" s="1">
        <v>1.0273230000000001E-5</v>
      </c>
      <c r="Z148">
        <v>2.2672361000000002E-3</v>
      </c>
      <c r="AA148">
        <v>4.8247984000000002E-4</v>
      </c>
      <c r="AB148">
        <v>4.3174954E-4</v>
      </c>
      <c r="AC148" s="143">
        <f t="shared" si="27"/>
        <v>7.1958255000000009E-3</v>
      </c>
      <c r="AD148" s="135">
        <v>1.0793738000000001E-2</v>
      </c>
      <c r="AE148">
        <v>1.1367264E-4</v>
      </c>
      <c r="AF148">
        <v>-2.8783303000000002E-4</v>
      </c>
      <c r="AG148">
        <v>-2.7907919999999998E-3</v>
      </c>
      <c r="AH148">
        <v>2.3599014000000001E-2</v>
      </c>
      <c r="AI148">
        <v>6.1702843E-2</v>
      </c>
      <c r="AJ148" s="128">
        <f t="shared" si="25"/>
        <v>0.15502167964500002</v>
      </c>
      <c r="AK148" s="12"/>
      <c r="AL148" s="9"/>
    </row>
    <row r="165" spans="1:36" s="2" customFormat="1" x14ac:dyDescent="0.3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</row>
    <row r="168" spans="1:36" x14ac:dyDescent="0.35">
      <c r="AE168" s="1"/>
      <c r="AF168" s="1"/>
      <c r="AG168" s="1"/>
      <c r="AH168" s="1"/>
      <c r="AI168" s="1"/>
      <c r="AJ168" s="1"/>
    </row>
    <row r="169" spans="1:36" s="2" customFormat="1" x14ac:dyDescent="0.3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G169" s="52"/>
    </row>
    <row r="170" spans="1:36" s="2" customFormat="1" x14ac:dyDescent="0.3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G170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83101-221D-4CD7-B934-EFC1347F6AC7}">
  <sheetPr>
    <tabColor rgb="FF66FFFF"/>
  </sheetPr>
  <dimension ref="A3:BR345"/>
  <sheetViews>
    <sheetView topLeftCell="A94" zoomScale="10" zoomScaleNormal="10" workbookViewId="0">
      <selection activeCell="L8" sqref="L8"/>
    </sheetView>
  </sheetViews>
  <sheetFormatPr defaultRowHeight="14.5" x14ac:dyDescent="0.35"/>
  <cols>
    <col min="2" max="2" width="38.54296875" customWidth="1"/>
    <col min="3" max="3" width="13.08984375" customWidth="1"/>
    <col min="4" max="13" width="20.6328125" customWidth="1"/>
    <col min="14" max="14" width="26.6328125" customWidth="1"/>
    <col min="15" max="19" width="20.6328125" customWidth="1"/>
    <col min="21" max="21" width="42.54296875" customWidth="1"/>
    <col min="22" max="22" width="16" customWidth="1"/>
    <col min="23" max="38" width="20.6328125" customWidth="1"/>
    <col min="43" max="45" width="16.6328125" customWidth="1"/>
    <col min="46" max="52" width="16.6328125" style="159" customWidth="1"/>
    <col min="53" max="60" width="16.6328125" customWidth="1"/>
    <col min="61" max="61" width="17.6328125" customWidth="1"/>
  </cols>
  <sheetData>
    <row r="3" spans="2:61" x14ac:dyDescent="0.35">
      <c r="B3" t="s">
        <v>2</v>
      </c>
      <c r="C3" t="s">
        <v>62</v>
      </c>
      <c r="U3" t="s">
        <v>2</v>
      </c>
      <c r="V3" t="s">
        <v>62</v>
      </c>
    </row>
    <row r="4" spans="2:61" x14ac:dyDescent="0.35">
      <c r="B4" t="s">
        <v>3</v>
      </c>
      <c r="C4" t="s">
        <v>4</v>
      </c>
      <c r="J4" s="92"/>
      <c r="K4" s="94" t="s">
        <v>99</v>
      </c>
      <c r="U4" t="s">
        <v>3</v>
      </c>
      <c r="V4" t="s">
        <v>4</v>
      </c>
      <c r="AC4" s="92"/>
      <c r="AD4" s="94" t="s">
        <v>99</v>
      </c>
    </row>
    <row r="5" spans="2:61" x14ac:dyDescent="0.35">
      <c r="B5" t="s">
        <v>63</v>
      </c>
      <c r="C5" t="s">
        <v>100</v>
      </c>
      <c r="J5" s="16" t="s">
        <v>89</v>
      </c>
      <c r="K5" s="19">
        <v>60</v>
      </c>
      <c r="U5" t="s">
        <v>63</v>
      </c>
      <c r="V5" t="s">
        <v>100</v>
      </c>
      <c r="AC5" s="16" t="s">
        <v>89</v>
      </c>
      <c r="AD5" s="19">
        <v>60</v>
      </c>
    </row>
    <row r="6" spans="2:61" x14ac:dyDescent="0.35">
      <c r="B6" t="s">
        <v>5</v>
      </c>
      <c r="C6" t="s">
        <v>6</v>
      </c>
      <c r="J6" s="100" t="s">
        <v>103</v>
      </c>
      <c r="K6" s="47">
        <v>0</v>
      </c>
      <c r="U6" t="s">
        <v>5</v>
      </c>
      <c r="V6" t="s">
        <v>6</v>
      </c>
      <c r="AC6" s="100" t="s">
        <v>103</v>
      </c>
      <c r="AD6" s="47">
        <v>0</v>
      </c>
    </row>
    <row r="7" spans="2:61" x14ac:dyDescent="0.35">
      <c r="B7" t="s">
        <v>7</v>
      </c>
      <c r="C7" t="s">
        <v>8</v>
      </c>
      <c r="J7" s="16"/>
      <c r="K7" s="14" t="s">
        <v>74</v>
      </c>
      <c r="U7" t="s">
        <v>7</v>
      </c>
      <c r="V7" t="s">
        <v>8</v>
      </c>
      <c r="AC7" s="16"/>
      <c r="AD7" s="14" t="s">
        <v>74</v>
      </c>
    </row>
    <row r="8" spans="2:61" x14ac:dyDescent="0.35">
      <c r="B8" t="s">
        <v>9</v>
      </c>
      <c r="C8" t="s">
        <v>10</v>
      </c>
      <c r="J8" s="98" t="s">
        <v>102</v>
      </c>
      <c r="K8" s="99">
        <v>150</v>
      </c>
      <c r="U8" t="s">
        <v>9</v>
      </c>
      <c r="V8" t="s">
        <v>10</v>
      </c>
      <c r="AC8" s="98" t="s">
        <v>102</v>
      </c>
      <c r="AD8" s="99">
        <v>150</v>
      </c>
    </row>
    <row r="9" spans="2:61" x14ac:dyDescent="0.35">
      <c r="B9" t="s">
        <v>11</v>
      </c>
      <c r="C9" t="s">
        <v>12</v>
      </c>
      <c r="J9" s="97" t="s">
        <v>73</v>
      </c>
      <c r="K9" s="101">
        <v>50</v>
      </c>
      <c r="U9" t="s">
        <v>11</v>
      </c>
      <c r="V9" t="s">
        <v>12</v>
      </c>
      <c r="AC9" s="97" t="s">
        <v>73</v>
      </c>
      <c r="AD9" s="101">
        <v>500</v>
      </c>
    </row>
    <row r="10" spans="2:61" x14ac:dyDescent="0.35">
      <c r="B10" t="s">
        <v>13</v>
      </c>
      <c r="C10" t="s">
        <v>12</v>
      </c>
      <c r="J10" s="16"/>
      <c r="K10" s="62" t="s">
        <v>74</v>
      </c>
      <c r="U10" t="s">
        <v>13</v>
      </c>
      <c r="V10" t="s">
        <v>12</v>
      </c>
      <c r="AC10" s="16"/>
      <c r="AD10" s="62" t="s">
        <v>74</v>
      </c>
    </row>
    <row r="11" spans="2:61" x14ac:dyDescent="0.35">
      <c r="B11" t="s">
        <v>14</v>
      </c>
      <c r="C11" t="s">
        <v>15</v>
      </c>
      <c r="U11" t="s">
        <v>14</v>
      </c>
      <c r="V11" t="s">
        <v>15</v>
      </c>
    </row>
    <row r="12" spans="2:61" x14ac:dyDescent="0.35">
      <c r="B12" t="s">
        <v>16</v>
      </c>
      <c r="C12" t="s">
        <v>17</v>
      </c>
      <c r="U12" t="s">
        <v>16</v>
      </c>
      <c r="V12" t="s">
        <v>17</v>
      </c>
    </row>
    <row r="13" spans="2:61" ht="24.75" customHeight="1" x14ac:dyDescent="0.35">
      <c r="B13" s="175" t="s">
        <v>100</v>
      </c>
      <c r="C13" s="175"/>
      <c r="D13" s="189" t="s">
        <v>86</v>
      </c>
      <c r="E13" s="189"/>
      <c r="F13" s="189" t="s">
        <v>72</v>
      </c>
      <c r="G13" s="189"/>
      <c r="H13" s="189"/>
      <c r="I13" s="183" t="s">
        <v>88</v>
      </c>
      <c r="J13" s="180"/>
      <c r="K13" s="180"/>
      <c r="L13" s="180"/>
      <c r="M13" s="180"/>
      <c r="N13" s="96" t="s">
        <v>85</v>
      </c>
      <c r="O13" s="180" t="s">
        <v>84</v>
      </c>
      <c r="P13" s="180"/>
      <c r="Q13" s="187" t="s">
        <v>104</v>
      </c>
      <c r="R13" s="188"/>
      <c r="S13" s="42" t="s">
        <v>71</v>
      </c>
      <c r="U13" s="175" t="s">
        <v>100</v>
      </c>
      <c r="V13" s="175"/>
      <c r="W13" s="189" t="s">
        <v>86</v>
      </c>
      <c r="X13" s="189"/>
      <c r="Y13" s="189" t="s">
        <v>72</v>
      </c>
      <c r="Z13" s="189"/>
      <c r="AA13" s="189"/>
      <c r="AB13" s="183" t="s">
        <v>88</v>
      </c>
      <c r="AC13" s="180"/>
      <c r="AD13" s="180"/>
      <c r="AE13" s="180"/>
      <c r="AF13" s="180"/>
      <c r="AG13" s="96" t="s">
        <v>85</v>
      </c>
      <c r="AH13" s="180" t="s">
        <v>84</v>
      </c>
      <c r="AI13" s="180"/>
      <c r="AJ13" s="187" t="s">
        <v>104</v>
      </c>
      <c r="AK13" s="188"/>
      <c r="AL13" s="42" t="s">
        <v>71</v>
      </c>
    </row>
    <row r="14" spans="2:61" s="5" customFormat="1" ht="87" x14ac:dyDescent="0.35">
      <c r="B14" s="33" t="s">
        <v>15</v>
      </c>
      <c r="C14" s="27" t="s">
        <v>18</v>
      </c>
      <c r="D14" s="27" t="s">
        <v>65</v>
      </c>
      <c r="E14" s="27" t="s">
        <v>79</v>
      </c>
      <c r="F14" s="27" t="s">
        <v>80</v>
      </c>
      <c r="G14" s="46" t="s">
        <v>87</v>
      </c>
      <c r="H14" s="103" t="s">
        <v>101</v>
      </c>
      <c r="I14" s="27" t="s">
        <v>67</v>
      </c>
      <c r="J14" s="27" t="s">
        <v>68</v>
      </c>
      <c r="K14" s="27" t="s">
        <v>69</v>
      </c>
      <c r="L14" s="27" t="s">
        <v>66</v>
      </c>
      <c r="M14" s="27" t="s">
        <v>70</v>
      </c>
      <c r="N14" s="104" t="s">
        <v>81</v>
      </c>
      <c r="O14" s="27" t="s">
        <v>82</v>
      </c>
      <c r="P14" s="27" t="s">
        <v>83</v>
      </c>
      <c r="Q14" s="27" t="s">
        <v>96</v>
      </c>
      <c r="R14" s="27" t="s">
        <v>97</v>
      </c>
      <c r="S14" s="111" t="s">
        <v>64</v>
      </c>
      <c r="U14" s="33" t="s">
        <v>15</v>
      </c>
      <c r="V14" s="27" t="s">
        <v>18</v>
      </c>
      <c r="W14" s="27" t="s">
        <v>65</v>
      </c>
      <c r="X14" s="27" t="s">
        <v>79</v>
      </c>
      <c r="Y14" s="27" t="s">
        <v>80</v>
      </c>
      <c r="Z14" s="46" t="s">
        <v>87</v>
      </c>
      <c r="AA14" s="103" t="s">
        <v>101</v>
      </c>
      <c r="AB14" s="27" t="s">
        <v>67</v>
      </c>
      <c r="AC14" s="27" t="s">
        <v>68</v>
      </c>
      <c r="AD14" s="27" t="s">
        <v>69</v>
      </c>
      <c r="AE14" s="27" t="s">
        <v>66</v>
      </c>
      <c r="AF14" s="27" t="s">
        <v>70</v>
      </c>
      <c r="AG14" s="104" t="s">
        <v>81</v>
      </c>
      <c r="AH14" s="27" t="s">
        <v>82</v>
      </c>
      <c r="AI14" s="27" t="s">
        <v>83</v>
      </c>
      <c r="AJ14" s="27" t="s">
        <v>96</v>
      </c>
      <c r="AK14" s="27" t="s">
        <v>97</v>
      </c>
      <c r="AL14" s="111" t="s">
        <v>64</v>
      </c>
      <c r="AR14"/>
      <c r="AS14"/>
      <c r="AT14" s="159"/>
      <c r="AU14" s="159"/>
      <c r="AV14" s="159"/>
      <c r="AW14" s="159"/>
      <c r="AX14" s="159"/>
      <c r="AY14" s="159"/>
      <c r="AZ14" s="159"/>
      <c r="BA14"/>
      <c r="BB14"/>
      <c r="BC14"/>
      <c r="BD14"/>
      <c r="BE14"/>
      <c r="BF14"/>
      <c r="BG14"/>
      <c r="BH14"/>
      <c r="BI14"/>
    </row>
    <row r="15" spans="2:61" x14ac:dyDescent="0.35">
      <c r="B15" s="6" t="s">
        <v>19</v>
      </c>
      <c r="C15" s="29" t="s">
        <v>20</v>
      </c>
      <c r="D15" s="29">
        <v>0.33398129999999998</v>
      </c>
      <c r="E15" s="29">
        <v>1.6694998999999999E-3</v>
      </c>
      <c r="F15" s="29">
        <v>3.5740170000000001E-3</v>
      </c>
      <c r="G15" s="47">
        <v>0</v>
      </c>
      <c r="H15" s="105">
        <v>5.9566949999999997E-3</v>
      </c>
      <c r="I15" s="102">
        <v>4.2595305999999998E-5</v>
      </c>
      <c r="J15" s="102">
        <v>1.6024661999999999E-5</v>
      </c>
      <c r="K15" s="29">
        <v>8.0179481999999996E-3</v>
      </c>
      <c r="L15" s="102">
        <v>9.7615859999999999E-5</v>
      </c>
      <c r="M15" s="29">
        <v>1.3793788E-2</v>
      </c>
      <c r="N15" s="106">
        <v>9.4380522999999994E-3</v>
      </c>
      <c r="O15" s="29">
        <v>1.0463935E-4</v>
      </c>
      <c r="P15" s="29">
        <v>4.2770213000000001E-2</v>
      </c>
      <c r="Q15" s="29">
        <v>-2.7797910000000001E-4</v>
      </c>
      <c r="R15" s="29">
        <v>-3.5182757000000002E-2</v>
      </c>
      <c r="S15" s="112">
        <f>SUM(D15:R15)</f>
        <v>0.38400165247799994</v>
      </c>
      <c r="U15" s="6" t="s">
        <v>19</v>
      </c>
      <c r="V15" s="29" t="s">
        <v>20</v>
      </c>
      <c r="W15" s="29">
        <v>0.33398129999999998</v>
      </c>
      <c r="X15" s="29">
        <v>1.6694998999999999E-3</v>
      </c>
      <c r="Y15" s="29">
        <v>3.5740170000000001E-3</v>
      </c>
      <c r="Z15" s="47">
        <v>0</v>
      </c>
      <c r="AA15" s="105">
        <v>5.9566949999999997E-3</v>
      </c>
      <c r="AB15" s="102">
        <v>4.2595305999999998E-5</v>
      </c>
      <c r="AC15" s="102">
        <v>1.6024661999999999E-5</v>
      </c>
      <c r="AD15" s="29">
        <v>8.0179481999999996E-3</v>
      </c>
      <c r="AE15" s="102">
        <v>9.7615859999999999E-5</v>
      </c>
      <c r="AF15" s="29">
        <v>1.3793788E-2</v>
      </c>
      <c r="AG15" s="106">
        <v>9.4380522999999994E-2</v>
      </c>
      <c r="AH15" s="29">
        <v>1.0463935E-4</v>
      </c>
      <c r="AI15" s="29">
        <v>4.2770213000000001E-2</v>
      </c>
      <c r="AJ15" s="29">
        <v>-2.7797910000000001E-4</v>
      </c>
      <c r="AK15" s="29">
        <v>-3.5182757000000002E-2</v>
      </c>
      <c r="AL15" s="112">
        <f>SUM(W15:AK15)</f>
        <v>0.46894412317799988</v>
      </c>
    </row>
    <row r="16" spans="2:61" x14ac:dyDescent="0.35">
      <c r="B16" s="6" t="s">
        <v>21</v>
      </c>
      <c r="C16" s="29" t="s">
        <v>22</v>
      </c>
      <c r="D16" s="102">
        <v>1.1359738E-8</v>
      </c>
      <c r="E16" s="102">
        <v>1.9847024E-10</v>
      </c>
      <c r="F16" s="102">
        <v>8.2061525999999998E-10</v>
      </c>
      <c r="G16" s="47">
        <v>0</v>
      </c>
      <c r="H16" s="107">
        <v>1.3676920999999999E-9</v>
      </c>
      <c r="I16" s="102">
        <v>2.4092251999999999E-12</v>
      </c>
      <c r="J16" s="102">
        <v>1.0375887999999999E-12</v>
      </c>
      <c r="K16" s="102">
        <v>4.2305604000000003E-10</v>
      </c>
      <c r="L16" s="102">
        <v>8.8746680000000007E-12</v>
      </c>
      <c r="M16" s="102">
        <v>1.9101880999999998E-9</v>
      </c>
      <c r="N16" s="108">
        <v>2.1670321E-9</v>
      </c>
      <c r="O16" s="102">
        <v>9.3786712999999996E-12</v>
      </c>
      <c r="P16" s="102">
        <v>3.7559526E-10</v>
      </c>
      <c r="Q16" s="102">
        <v>-6.3825631000000006E-11</v>
      </c>
      <c r="R16" s="102">
        <v>-9.906933600000001E-10</v>
      </c>
      <c r="S16" s="112">
        <f t="shared" ref="S16:S42" si="0">SUM(D16:R16)</f>
        <v>1.7589568262299997E-8</v>
      </c>
      <c r="U16" s="6" t="s">
        <v>21</v>
      </c>
      <c r="V16" s="29" t="s">
        <v>22</v>
      </c>
      <c r="W16" s="102">
        <v>1.1359738E-8</v>
      </c>
      <c r="X16" s="102">
        <v>1.9847024E-10</v>
      </c>
      <c r="Y16" s="102">
        <v>8.2061525999999998E-10</v>
      </c>
      <c r="Z16" s="47">
        <v>0</v>
      </c>
      <c r="AA16" s="107">
        <v>1.3676920999999999E-9</v>
      </c>
      <c r="AB16" s="102">
        <v>2.4092251999999999E-12</v>
      </c>
      <c r="AC16" s="102">
        <v>1.0375887999999999E-12</v>
      </c>
      <c r="AD16" s="102">
        <v>4.2305604000000003E-10</v>
      </c>
      <c r="AE16" s="102">
        <v>8.8746680000000007E-12</v>
      </c>
      <c r="AF16" s="102">
        <v>1.9101880999999998E-9</v>
      </c>
      <c r="AG16" s="108">
        <v>2.1670321000000001E-8</v>
      </c>
      <c r="AH16" s="102">
        <v>9.3786712999999996E-12</v>
      </c>
      <c r="AI16" s="102">
        <v>3.7559526E-10</v>
      </c>
      <c r="AJ16" s="102">
        <v>-6.3825631000000006E-11</v>
      </c>
      <c r="AK16" s="102">
        <v>-9.906933600000001E-10</v>
      </c>
      <c r="AL16" s="112">
        <f t="shared" ref="AL16:AL42" si="1">SUM(W16:AK16)</f>
        <v>3.70928571623E-8</v>
      </c>
    </row>
    <row r="17" spans="2:38" x14ac:dyDescent="0.35">
      <c r="B17" s="6" t="s">
        <v>23</v>
      </c>
      <c r="C17" s="29" t="s">
        <v>24</v>
      </c>
      <c r="D17" s="29">
        <v>6.9822050999999996E-3</v>
      </c>
      <c r="E17" s="29">
        <v>3.1371361000000003E-4</v>
      </c>
      <c r="F17" s="29">
        <v>2.8462422999999998E-4</v>
      </c>
      <c r="G17" s="47">
        <v>0</v>
      </c>
      <c r="H17" s="105">
        <v>4.7437371999999999E-4</v>
      </c>
      <c r="I17" s="102">
        <v>2.4309652000000001E-6</v>
      </c>
      <c r="J17" s="102">
        <v>1.0992607E-6</v>
      </c>
      <c r="K17" s="29">
        <v>4.8637749999999998E-4</v>
      </c>
      <c r="L17" s="102">
        <v>5.0051339E-5</v>
      </c>
      <c r="M17" s="29">
        <v>1.5694012000000001E-3</v>
      </c>
      <c r="N17" s="106">
        <v>7.5161881000000003E-4</v>
      </c>
      <c r="O17" s="102">
        <v>3.5013703999999997E-5</v>
      </c>
      <c r="P17" s="29">
        <v>1.6987910000000001E-3</v>
      </c>
      <c r="Q17" s="102">
        <v>-2.2137439999999999E-5</v>
      </c>
      <c r="R17" s="29">
        <v>-3.8058828999999999E-4</v>
      </c>
      <c r="S17" s="112">
        <f t="shared" si="0"/>
        <v>1.2246974708899998E-2</v>
      </c>
      <c r="U17" s="6" t="s">
        <v>23</v>
      </c>
      <c r="V17" s="29" t="s">
        <v>24</v>
      </c>
      <c r="W17" s="29">
        <v>6.9822050999999996E-3</v>
      </c>
      <c r="X17" s="29">
        <v>3.1371361000000003E-4</v>
      </c>
      <c r="Y17" s="29">
        <v>2.8462422999999998E-4</v>
      </c>
      <c r="Z17" s="47">
        <v>0</v>
      </c>
      <c r="AA17" s="105">
        <v>4.7437371999999999E-4</v>
      </c>
      <c r="AB17" s="102">
        <v>2.4309652000000001E-6</v>
      </c>
      <c r="AC17" s="102">
        <v>1.0992607E-6</v>
      </c>
      <c r="AD17" s="29">
        <v>4.8637749999999998E-4</v>
      </c>
      <c r="AE17" s="102">
        <v>5.0051339E-5</v>
      </c>
      <c r="AF17" s="29">
        <v>1.5694012000000001E-3</v>
      </c>
      <c r="AG17" s="106">
        <v>7.5161880999999996E-3</v>
      </c>
      <c r="AH17" s="102">
        <v>3.5013703999999997E-5</v>
      </c>
      <c r="AI17" s="29">
        <v>1.6987910000000001E-3</v>
      </c>
      <c r="AJ17" s="102">
        <v>-2.2137439999999999E-5</v>
      </c>
      <c r="AK17" s="29">
        <v>-3.8058828999999999E-4</v>
      </c>
      <c r="AL17" s="112">
        <f t="shared" si="1"/>
        <v>1.90115439989E-2</v>
      </c>
    </row>
    <row r="18" spans="2:38" x14ac:dyDescent="0.35">
      <c r="B18" s="6" t="s">
        <v>25</v>
      </c>
      <c r="C18" s="29" t="s">
        <v>26</v>
      </c>
      <c r="D18" s="29">
        <v>7.9700715000000002E-4</v>
      </c>
      <c r="E18" s="102">
        <v>1.1788833999999999E-5</v>
      </c>
      <c r="F18" s="102">
        <v>2.2766777000000001E-5</v>
      </c>
      <c r="G18" s="47">
        <v>0</v>
      </c>
      <c r="H18" s="107">
        <v>3.7944629000000002E-5</v>
      </c>
      <c r="I18" s="102">
        <v>1.6031480000000001E-7</v>
      </c>
      <c r="J18" s="102">
        <v>7.2081111000000001E-8</v>
      </c>
      <c r="K18" s="102">
        <v>3.0253372000000001E-5</v>
      </c>
      <c r="L18" s="102">
        <v>2.2676065E-7</v>
      </c>
      <c r="M18" s="102">
        <v>2.9267931999999999E-5</v>
      </c>
      <c r="N18" s="108">
        <v>6.0121156000000003E-5</v>
      </c>
      <c r="O18" s="102">
        <v>3.2391481000000002E-7</v>
      </c>
      <c r="P18" s="102">
        <v>5.9273868000000001E-5</v>
      </c>
      <c r="Q18" s="102">
        <v>-1.7707492999999999E-6</v>
      </c>
      <c r="R18" s="102">
        <v>-3.7397851000000003E-5</v>
      </c>
      <c r="S18" s="112">
        <f t="shared" si="0"/>
        <v>1.0100381890710002E-3</v>
      </c>
      <c r="U18" s="6" t="s">
        <v>25</v>
      </c>
      <c r="V18" s="29" t="s">
        <v>26</v>
      </c>
      <c r="W18" s="29">
        <v>7.9700715000000002E-4</v>
      </c>
      <c r="X18" s="102">
        <v>1.1788833999999999E-5</v>
      </c>
      <c r="Y18" s="102">
        <v>2.2766777000000001E-5</v>
      </c>
      <c r="Z18" s="47">
        <v>0</v>
      </c>
      <c r="AA18" s="107">
        <v>3.7944629000000002E-5</v>
      </c>
      <c r="AB18" s="102">
        <v>1.6031480000000001E-7</v>
      </c>
      <c r="AC18" s="102">
        <v>7.2081111000000001E-8</v>
      </c>
      <c r="AD18" s="102">
        <v>3.0253372000000001E-5</v>
      </c>
      <c r="AE18" s="102">
        <v>2.2676065E-7</v>
      </c>
      <c r="AF18" s="102">
        <v>2.9267931999999999E-5</v>
      </c>
      <c r="AG18" s="108">
        <v>6.0121155999999997E-4</v>
      </c>
      <c r="AH18" s="102">
        <v>3.2391481000000002E-7</v>
      </c>
      <c r="AI18" s="102">
        <v>5.9273868000000001E-5</v>
      </c>
      <c r="AJ18" s="102">
        <v>-1.7707492999999999E-6</v>
      </c>
      <c r="AK18" s="102">
        <v>-3.7397851000000003E-5</v>
      </c>
      <c r="AL18" s="112">
        <f t="shared" si="1"/>
        <v>1.5511285930710002E-3</v>
      </c>
    </row>
    <row r="19" spans="2:38" x14ac:dyDescent="0.35">
      <c r="B19" s="6" t="s">
        <v>27</v>
      </c>
      <c r="C19" s="29" t="s">
        <v>28</v>
      </c>
      <c r="D19" s="102">
        <v>6.9127839000000002E-9</v>
      </c>
      <c r="E19" s="102">
        <v>1.7907674999999999E-10</v>
      </c>
      <c r="F19" s="102">
        <v>3.2324118E-10</v>
      </c>
      <c r="G19" s="47">
        <v>0</v>
      </c>
      <c r="H19" s="107">
        <v>5.3873531000000004E-10</v>
      </c>
      <c r="I19" s="102">
        <v>3.3985428000000002E-12</v>
      </c>
      <c r="J19" s="102">
        <v>1.4235873999999999E-12</v>
      </c>
      <c r="K19" s="102">
        <v>1.9592916999999999E-9</v>
      </c>
      <c r="L19" s="102">
        <v>1.8607062999999999E-12</v>
      </c>
      <c r="M19" s="102">
        <v>2.4488918999999998E-10</v>
      </c>
      <c r="N19" s="108">
        <v>8.5359615999999998E-10</v>
      </c>
      <c r="O19" s="102">
        <v>5.3561577E-12</v>
      </c>
      <c r="P19" s="102">
        <v>8.6156633000000004E-10</v>
      </c>
      <c r="Q19" s="102">
        <v>-2.5140981000000001E-11</v>
      </c>
      <c r="R19" s="102">
        <v>-5.2907875999999995E-10</v>
      </c>
      <c r="S19" s="112">
        <f t="shared" si="0"/>
        <v>1.1330999773200001E-8</v>
      </c>
      <c r="U19" s="6" t="s">
        <v>27</v>
      </c>
      <c r="V19" s="29" t="s">
        <v>28</v>
      </c>
      <c r="W19" s="102">
        <v>6.9127839000000002E-9</v>
      </c>
      <c r="X19" s="102">
        <v>1.7907674999999999E-10</v>
      </c>
      <c r="Y19" s="102">
        <v>3.2324118E-10</v>
      </c>
      <c r="Z19" s="47">
        <v>0</v>
      </c>
      <c r="AA19" s="107">
        <v>5.3873531000000004E-10</v>
      </c>
      <c r="AB19" s="102">
        <v>3.3985428000000002E-12</v>
      </c>
      <c r="AC19" s="102">
        <v>1.4235873999999999E-12</v>
      </c>
      <c r="AD19" s="102">
        <v>1.9592916999999999E-9</v>
      </c>
      <c r="AE19" s="102">
        <v>1.8607062999999999E-12</v>
      </c>
      <c r="AF19" s="102">
        <v>2.4488918999999998E-10</v>
      </c>
      <c r="AG19" s="108">
        <v>8.5359616000000005E-9</v>
      </c>
      <c r="AH19" s="102">
        <v>5.3561577E-12</v>
      </c>
      <c r="AI19" s="102">
        <v>8.6156633000000004E-10</v>
      </c>
      <c r="AJ19" s="102">
        <v>-2.5140981000000001E-11</v>
      </c>
      <c r="AK19" s="102">
        <v>-5.2907875999999995E-10</v>
      </c>
      <c r="AL19" s="112">
        <f t="shared" si="1"/>
        <v>1.9013365213200003E-8</v>
      </c>
    </row>
    <row r="20" spans="2:38" x14ac:dyDescent="0.35">
      <c r="B20" s="6" t="s">
        <v>29</v>
      </c>
      <c r="C20" s="29" t="s">
        <v>30</v>
      </c>
      <c r="D20" s="102">
        <v>2.5576923E-9</v>
      </c>
      <c r="E20" s="102">
        <v>6.1352452000000002E-12</v>
      </c>
      <c r="F20" s="102">
        <v>5.2233551999999999E-11</v>
      </c>
      <c r="G20" s="47">
        <v>0</v>
      </c>
      <c r="H20" s="107">
        <v>8.7055920000000005E-11</v>
      </c>
      <c r="I20" s="102">
        <v>3.3751856000000002E-12</v>
      </c>
      <c r="J20" s="102">
        <v>1.9401517000000001E-12</v>
      </c>
      <c r="K20" s="102">
        <v>1.6448291999999999E-10</v>
      </c>
      <c r="L20" s="102">
        <v>1.6472849E-12</v>
      </c>
      <c r="M20" s="102">
        <v>7.8645494000000004E-11</v>
      </c>
      <c r="N20" s="108">
        <v>1.3793526999999999E-10</v>
      </c>
      <c r="O20" s="102">
        <v>6.0633376999999998E-12</v>
      </c>
      <c r="P20" s="102">
        <v>6.3792065000000003E-11</v>
      </c>
      <c r="Q20" s="102">
        <v>-4.0626096E-12</v>
      </c>
      <c r="R20" s="102">
        <v>-7.3170712000000002E-11</v>
      </c>
      <c r="S20" s="112">
        <f t="shared" si="0"/>
        <v>3.0837654044999996E-9</v>
      </c>
      <c r="U20" s="6" t="s">
        <v>29</v>
      </c>
      <c r="V20" s="29" t="s">
        <v>30</v>
      </c>
      <c r="W20" s="102">
        <v>2.5576923E-9</v>
      </c>
      <c r="X20" s="102">
        <v>6.1352452000000002E-12</v>
      </c>
      <c r="Y20" s="102">
        <v>5.2233551999999999E-11</v>
      </c>
      <c r="Z20" s="47">
        <v>0</v>
      </c>
      <c r="AA20" s="107">
        <v>8.7055920000000005E-11</v>
      </c>
      <c r="AB20" s="102">
        <v>3.3751856000000002E-12</v>
      </c>
      <c r="AC20" s="102">
        <v>1.9401517000000001E-12</v>
      </c>
      <c r="AD20" s="102">
        <v>1.6448291999999999E-10</v>
      </c>
      <c r="AE20" s="102">
        <v>1.6472849E-12</v>
      </c>
      <c r="AF20" s="102">
        <v>7.8645494000000004E-11</v>
      </c>
      <c r="AG20" s="108">
        <v>1.3793527E-9</v>
      </c>
      <c r="AH20" s="102">
        <v>6.0633376999999998E-12</v>
      </c>
      <c r="AI20" s="102">
        <v>6.3792065000000003E-11</v>
      </c>
      <c r="AJ20" s="102">
        <v>-4.0626096E-12</v>
      </c>
      <c r="AK20" s="102">
        <v>-7.3170712000000002E-11</v>
      </c>
      <c r="AL20" s="112">
        <f t="shared" si="1"/>
        <v>4.3251828345000004E-9</v>
      </c>
    </row>
    <row r="21" spans="2:38" x14ac:dyDescent="0.35">
      <c r="B21" s="6" t="s">
        <v>31</v>
      </c>
      <c r="C21" s="29" t="s">
        <v>30</v>
      </c>
      <c r="D21" s="102">
        <v>6.6537799E-11</v>
      </c>
      <c r="E21" s="102">
        <v>1.0678454E-13</v>
      </c>
      <c r="F21" s="102">
        <v>1.4280851E-12</v>
      </c>
      <c r="G21" s="47">
        <v>0</v>
      </c>
      <c r="H21" s="107">
        <v>2.3801418999999999E-12</v>
      </c>
      <c r="I21" s="102">
        <v>2.5824021000000002E-13</v>
      </c>
      <c r="J21" s="102">
        <v>1.0341015999999999E-13</v>
      </c>
      <c r="K21" s="102">
        <v>1.5424172999999999E-11</v>
      </c>
      <c r="L21" s="102">
        <v>5.4941163000000003E-14</v>
      </c>
      <c r="M21" s="102">
        <v>2.7830138E-12</v>
      </c>
      <c r="N21" s="108">
        <v>3.7712025999999998E-12</v>
      </c>
      <c r="O21" s="102">
        <v>2.3911963000000002E-13</v>
      </c>
      <c r="P21" s="102">
        <v>3.7175461999999999E-12</v>
      </c>
      <c r="Q21" s="102">
        <v>-1.1107329E-13</v>
      </c>
      <c r="R21" s="102">
        <v>-2.0690488000000001E-12</v>
      </c>
      <c r="S21" s="112">
        <f t="shared" si="0"/>
        <v>9.462433521300001E-11</v>
      </c>
      <c r="U21" s="6" t="s">
        <v>31</v>
      </c>
      <c r="V21" s="29" t="s">
        <v>30</v>
      </c>
      <c r="W21" s="102">
        <v>6.6537799E-11</v>
      </c>
      <c r="X21" s="102">
        <v>1.0678454E-13</v>
      </c>
      <c r="Y21" s="102">
        <v>1.4280851E-12</v>
      </c>
      <c r="Z21" s="47">
        <v>0</v>
      </c>
      <c r="AA21" s="107">
        <v>2.3801418999999999E-12</v>
      </c>
      <c r="AB21" s="102">
        <v>2.5824021000000002E-13</v>
      </c>
      <c r="AC21" s="102">
        <v>1.0341015999999999E-13</v>
      </c>
      <c r="AD21" s="102">
        <v>1.5424172999999999E-11</v>
      </c>
      <c r="AE21" s="102">
        <v>5.4941163000000003E-14</v>
      </c>
      <c r="AF21" s="102">
        <v>2.7830138E-12</v>
      </c>
      <c r="AG21" s="108">
        <v>3.7712025999999998E-11</v>
      </c>
      <c r="AH21" s="102">
        <v>2.3911963000000002E-13</v>
      </c>
      <c r="AI21" s="102">
        <v>3.7175461999999999E-12</v>
      </c>
      <c r="AJ21" s="102">
        <v>-1.1107329E-13</v>
      </c>
      <c r="AK21" s="102">
        <v>-2.0690488000000001E-12</v>
      </c>
      <c r="AL21" s="112">
        <f t="shared" si="1"/>
        <v>1.2856515861300001E-10</v>
      </c>
    </row>
    <row r="22" spans="2:38" x14ac:dyDescent="0.35">
      <c r="B22" s="6" t="s">
        <v>32</v>
      </c>
      <c r="C22" s="29" t="s">
        <v>33</v>
      </c>
      <c r="D22" s="29">
        <v>9.9382337000000005E-4</v>
      </c>
      <c r="E22" s="102">
        <v>1.6025519999999999E-5</v>
      </c>
      <c r="F22" s="102">
        <v>2.0254449000000001E-5</v>
      </c>
      <c r="G22" s="47">
        <v>0</v>
      </c>
      <c r="H22" s="107">
        <v>3.3757416E-5</v>
      </c>
      <c r="I22" s="102">
        <v>1.8797558E-7</v>
      </c>
      <c r="J22" s="102">
        <v>1.2613346999999999E-7</v>
      </c>
      <c r="K22" s="102">
        <v>3.0756748000000001E-5</v>
      </c>
      <c r="L22" s="102">
        <v>5.1848973000000001E-7</v>
      </c>
      <c r="M22" s="102">
        <v>6.3975181000000005E-5</v>
      </c>
      <c r="N22" s="108">
        <v>5.3486750000000001E-5</v>
      </c>
      <c r="O22" s="102">
        <v>5.7707574000000003E-7</v>
      </c>
      <c r="P22" s="29">
        <v>1.0722223E-4</v>
      </c>
      <c r="Q22" s="102">
        <v>-1.5753460999999999E-6</v>
      </c>
      <c r="R22" s="102">
        <v>-2.9199807E-5</v>
      </c>
      <c r="S22" s="112">
        <f t="shared" si="0"/>
        <v>1.2899361854200005E-3</v>
      </c>
      <c r="U22" s="6" t="s">
        <v>32</v>
      </c>
      <c r="V22" s="29" t="s">
        <v>33</v>
      </c>
      <c r="W22" s="29">
        <v>9.9382337000000005E-4</v>
      </c>
      <c r="X22" s="102">
        <v>1.6025519999999999E-5</v>
      </c>
      <c r="Y22" s="102">
        <v>2.0254449000000001E-5</v>
      </c>
      <c r="Z22" s="47">
        <v>0</v>
      </c>
      <c r="AA22" s="107">
        <v>3.3757416E-5</v>
      </c>
      <c r="AB22" s="102">
        <v>1.8797558E-7</v>
      </c>
      <c r="AC22" s="102">
        <v>1.2613346999999999E-7</v>
      </c>
      <c r="AD22" s="102">
        <v>3.0756748000000001E-5</v>
      </c>
      <c r="AE22" s="102">
        <v>5.1848973000000001E-7</v>
      </c>
      <c r="AF22" s="102">
        <v>6.3975181000000005E-5</v>
      </c>
      <c r="AG22" s="108">
        <v>5.3486750000000002E-4</v>
      </c>
      <c r="AH22" s="102">
        <v>5.7707574000000003E-7</v>
      </c>
      <c r="AI22" s="29">
        <v>1.0722223E-4</v>
      </c>
      <c r="AJ22" s="102">
        <v>-1.5753460999999999E-6</v>
      </c>
      <c r="AK22" s="102">
        <v>-2.9199807E-5</v>
      </c>
      <c r="AL22" s="112">
        <f t="shared" si="1"/>
        <v>1.7713169354200006E-3</v>
      </c>
    </row>
    <row r="23" spans="2:38" x14ac:dyDescent="0.35">
      <c r="B23" s="6" t="s">
        <v>34</v>
      </c>
      <c r="C23" s="29" t="s">
        <v>35</v>
      </c>
      <c r="D23" s="102">
        <v>4.2067563000000002E-5</v>
      </c>
      <c r="E23" s="102">
        <v>3.7381725000000001E-10</v>
      </c>
      <c r="F23" s="102">
        <v>2.6805973000000001E-7</v>
      </c>
      <c r="G23" s="47">
        <v>0</v>
      </c>
      <c r="H23" s="107">
        <v>4.4676622000000002E-7</v>
      </c>
      <c r="I23" s="102">
        <v>2.3208294E-8</v>
      </c>
      <c r="J23" s="102">
        <v>1.4476225000000001E-8</v>
      </c>
      <c r="K23" s="102">
        <v>1.8733069E-6</v>
      </c>
      <c r="L23" s="102">
        <v>9.1418653000000005E-8</v>
      </c>
      <c r="M23" s="102">
        <v>3.5699806000000001E-6</v>
      </c>
      <c r="N23" s="108">
        <v>7.0787624999999996E-7</v>
      </c>
      <c r="O23" s="102">
        <v>7.3136097999999999E-8</v>
      </c>
      <c r="P23" s="102">
        <v>2.0209537000000001E-9</v>
      </c>
      <c r="Q23" s="102">
        <v>-2.0849089999999999E-8</v>
      </c>
      <c r="R23" s="102">
        <v>-5.8343974999999998E-7</v>
      </c>
      <c r="S23" s="112">
        <f t="shared" si="0"/>
        <v>4.8533897900950001E-5</v>
      </c>
      <c r="U23" s="6" t="s">
        <v>34</v>
      </c>
      <c r="V23" s="29" t="s">
        <v>35</v>
      </c>
      <c r="W23" s="102">
        <v>4.2067563000000002E-5</v>
      </c>
      <c r="X23" s="102">
        <v>3.7381725000000001E-10</v>
      </c>
      <c r="Y23" s="102">
        <v>2.6805973000000001E-7</v>
      </c>
      <c r="Z23" s="47">
        <v>0</v>
      </c>
      <c r="AA23" s="107">
        <v>4.4676622000000002E-7</v>
      </c>
      <c r="AB23" s="102">
        <v>2.3208294E-8</v>
      </c>
      <c r="AC23" s="102">
        <v>1.4476225000000001E-8</v>
      </c>
      <c r="AD23" s="102">
        <v>1.8733069E-6</v>
      </c>
      <c r="AE23" s="102">
        <v>9.1418653000000005E-8</v>
      </c>
      <c r="AF23" s="102">
        <v>3.5699806000000001E-6</v>
      </c>
      <c r="AG23" s="108">
        <v>7.0787624999999998E-6</v>
      </c>
      <c r="AH23" s="102">
        <v>7.3136097999999999E-8</v>
      </c>
      <c r="AI23" s="102">
        <v>2.0209537000000001E-9</v>
      </c>
      <c r="AJ23" s="102">
        <v>-2.0849089999999999E-8</v>
      </c>
      <c r="AK23" s="102">
        <v>-5.8343974999999998E-7</v>
      </c>
      <c r="AL23" s="112">
        <f t="shared" si="1"/>
        <v>5.4904784150949998E-5</v>
      </c>
    </row>
    <row r="24" spans="2:38" x14ac:dyDescent="0.35">
      <c r="B24" s="6" t="s">
        <v>36</v>
      </c>
      <c r="C24" s="29" t="s">
        <v>37</v>
      </c>
      <c r="D24" s="29">
        <v>2.8387327999999999E-4</v>
      </c>
      <c r="E24" s="102">
        <v>4.0063737000000002E-6</v>
      </c>
      <c r="F24" s="102">
        <v>7.3076242999999998E-6</v>
      </c>
      <c r="G24" s="47">
        <v>0</v>
      </c>
      <c r="H24" s="107">
        <v>1.2179374E-5</v>
      </c>
      <c r="I24" s="102">
        <v>4.2541116999999998E-8</v>
      </c>
      <c r="J24" s="102">
        <v>1.9611651999999999E-8</v>
      </c>
      <c r="K24" s="102">
        <v>1.3725214E-5</v>
      </c>
      <c r="L24" s="102">
        <v>9.1817608000000003E-8</v>
      </c>
      <c r="M24" s="102">
        <v>1.0023938E-5</v>
      </c>
      <c r="N24" s="108">
        <v>1.9297541000000002E-5</v>
      </c>
      <c r="O24" s="102">
        <v>1.1204094999999999E-7</v>
      </c>
      <c r="P24" s="102">
        <v>1.9031412000000002E-5</v>
      </c>
      <c r="Q24" s="102">
        <v>-5.6837078000000002E-7</v>
      </c>
      <c r="R24" s="29">
        <v>-6.4177665000000005E-4</v>
      </c>
      <c r="S24" s="112">
        <f t="shared" si="0"/>
        <v>-2.7263425245300008E-4</v>
      </c>
      <c r="U24" s="6" t="s">
        <v>36</v>
      </c>
      <c r="V24" s="29" t="s">
        <v>37</v>
      </c>
      <c r="W24" s="29">
        <v>2.8387327999999999E-4</v>
      </c>
      <c r="X24" s="102">
        <v>4.0063737000000002E-6</v>
      </c>
      <c r="Y24" s="102">
        <v>7.3076242999999998E-6</v>
      </c>
      <c r="Z24" s="47">
        <v>0</v>
      </c>
      <c r="AA24" s="107">
        <v>1.2179374E-5</v>
      </c>
      <c r="AB24" s="102">
        <v>4.2541116999999998E-8</v>
      </c>
      <c r="AC24" s="102">
        <v>1.9611651999999999E-8</v>
      </c>
      <c r="AD24" s="102">
        <v>1.3725214E-5</v>
      </c>
      <c r="AE24" s="102">
        <v>9.1817608000000003E-8</v>
      </c>
      <c r="AF24" s="102">
        <v>1.0023938E-5</v>
      </c>
      <c r="AG24" s="108">
        <v>1.9297541E-4</v>
      </c>
      <c r="AH24" s="102">
        <v>1.1204094999999999E-7</v>
      </c>
      <c r="AI24" s="102">
        <v>1.9031412000000002E-5</v>
      </c>
      <c r="AJ24" s="102">
        <v>-5.6837078000000002E-7</v>
      </c>
      <c r="AK24" s="29">
        <v>-6.4177665000000005E-4</v>
      </c>
      <c r="AL24" s="112">
        <f t="shared" si="1"/>
        <v>-9.8956383453000017E-5</v>
      </c>
    </row>
    <row r="25" spans="2:38" x14ac:dyDescent="0.35">
      <c r="B25" s="6" t="s">
        <v>38</v>
      </c>
      <c r="C25" s="29" t="s">
        <v>39</v>
      </c>
      <c r="D25" s="29">
        <v>3.2106400999999999E-3</v>
      </c>
      <c r="E25" s="102">
        <v>4.3833640999999999E-5</v>
      </c>
      <c r="F25" s="102">
        <v>7.9874699E-5</v>
      </c>
      <c r="G25" s="47">
        <v>0</v>
      </c>
      <c r="H25" s="105">
        <v>1.3312449999999999E-4</v>
      </c>
      <c r="I25" s="102">
        <v>4.1634333999999997E-7</v>
      </c>
      <c r="J25" s="102">
        <v>2.0500822000000001E-7</v>
      </c>
      <c r="K25" s="102">
        <v>8.8831814000000004E-5</v>
      </c>
      <c r="L25" s="102">
        <v>8.1648958000000004E-7</v>
      </c>
      <c r="M25" s="29">
        <v>1.1033056999999999E-4</v>
      </c>
      <c r="N25" s="106">
        <v>2.1092837E-4</v>
      </c>
      <c r="O25" s="102">
        <v>1.0502762E-6</v>
      </c>
      <c r="P25" s="29">
        <v>2.0919101E-4</v>
      </c>
      <c r="Q25" s="102">
        <v>-6.2124766000000001E-6</v>
      </c>
      <c r="R25" s="29">
        <v>-1.0502002E-4</v>
      </c>
      <c r="S25" s="112">
        <f t="shared" si="0"/>
        <v>3.9780103247399994E-3</v>
      </c>
      <c r="U25" s="6" t="s">
        <v>38</v>
      </c>
      <c r="V25" s="29" t="s">
        <v>39</v>
      </c>
      <c r="W25" s="29">
        <v>3.2106400999999999E-3</v>
      </c>
      <c r="X25" s="102">
        <v>4.3833640999999999E-5</v>
      </c>
      <c r="Y25" s="102">
        <v>7.9874699E-5</v>
      </c>
      <c r="Z25" s="47">
        <v>0</v>
      </c>
      <c r="AA25" s="105">
        <v>1.3312449999999999E-4</v>
      </c>
      <c r="AB25" s="102">
        <v>4.1634333999999997E-7</v>
      </c>
      <c r="AC25" s="102">
        <v>2.0500822000000001E-7</v>
      </c>
      <c r="AD25" s="102">
        <v>8.8831814000000004E-5</v>
      </c>
      <c r="AE25" s="102">
        <v>8.1648958000000004E-7</v>
      </c>
      <c r="AF25" s="29">
        <v>1.1033056999999999E-4</v>
      </c>
      <c r="AG25" s="106">
        <v>2.1092836999999998E-3</v>
      </c>
      <c r="AH25" s="102">
        <v>1.0502762E-6</v>
      </c>
      <c r="AI25" s="29">
        <v>2.0919101E-4</v>
      </c>
      <c r="AJ25" s="102">
        <v>-6.2124766000000001E-6</v>
      </c>
      <c r="AK25" s="29">
        <v>-1.0502002E-4</v>
      </c>
      <c r="AL25" s="112">
        <f t="shared" si="1"/>
        <v>5.8763656547399998E-3</v>
      </c>
    </row>
    <row r="26" spans="2:38" x14ac:dyDescent="0.35">
      <c r="B26" s="6" t="s">
        <v>40</v>
      </c>
      <c r="C26" s="29" t="s">
        <v>41</v>
      </c>
      <c r="D26" s="29">
        <v>4.6096867000000001</v>
      </c>
      <c r="E26" s="29">
        <v>6.4480125999999997E-3</v>
      </c>
      <c r="F26" s="29">
        <v>4.4332275999999997E-2</v>
      </c>
      <c r="G26" s="47">
        <v>0</v>
      </c>
      <c r="H26" s="105">
        <v>7.3887126999999997E-2</v>
      </c>
      <c r="I26" s="29">
        <v>1.4544607000000001E-3</v>
      </c>
      <c r="J26" s="29">
        <v>1.0534937E-3</v>
      </c>
      <c r="K26" s="29">
        <v>2.2189860000000001</v>
      </c>
      <c r="L26" s="29">
        <v>1.4225773000000001E-3</v>
      </c>
      <c r="M26" s="29">
        <v>0.21429998</v>
      </c>
      <c r="N26" s="106">
        <v>0.11707004999999999</v>
      </c>
      <c r="O26" s="29">
        <v>1.9827395E-3</v>
      </c>
      <c r="P26" s="29">
        <v>0.16811582</v>
      </c>
      <c r="Q26" s="29">
        <v>-3.4480659E-3</v>
      </c>
      <c r="R26" s="29">
        <v>-0.16264505000000001</v>
      </c>
      <c r="S26" s="112">
        <f t="shared" si="0"/>
        <v>7.292646120899998</v>
      </c>
      <c r="U26" s="6" t="s">
        <v>40</v>
      </c>
      <c r="V26" s="29" t="s">
        <v>41</v>
      </c>
      <c r="W26" s="29">
        <v>4.6096867000000001</v>
      </c>
      <c r="X26" s="29">
        <v>6.4480125999999997E-3</v>
      </c>
      <c r="Y26" s="29">
        <v>4.4332275999999997E-2</v>
      </c>
      <c r="Z26" s="47">
        <v>0</v>
      </c>
      <c r="AA26" s="105">
        <v>7.3887126999999997E-2</v>
      </c>
      <c r="AB26" s="29">
        <v>1.4544607000000001E-3</v>
      </c>
      <c r="AC26" s="29">
        <v>1.0534937E-3</v>
      </c>
      <c r="AD26" s="29">
        <v>2.2189860000000001</v>
      </c>
      <c r="AE26" s="29">
        <v>1.4225773000000001E-3</v>
      </c>
      <c r="AF26" s="29">
        <v>0.21429998</v>
      </c>
      <c r="AG26" s="106">
        <v>1.1707004999999999</v>
      </c>
      <c r="AH26" s="29">
        <v>1.9827395E-3</v>
      </c>
      <c r="AI26" s="29">
        <v>0.16811582</v>
      </c>
      <c r="AJ26" s="29">
        <v>-3.4480659E-3</v>
      </c>
      <c r="AK26" s="29">
        <v>-0.16264505000000001</v>
      </c>
      <c r="AL26" s="112">
        <f t="shared" si="1"/>
        <v>8.3462765708999989</v>
      </c>
    </row>
    <row r="27" spans="2:38" x14ac:dyDescent="0.35">
      <c r="B27" s="6" t="s">
        <v>42</v>
      </c>
      <c r="C27" s="29" t="s">
        <v>43</v>
      </c>
      <c r="D27" s="29">
        <v>1.0299571000000001</v>
      </c>
      <c r="E27" s="29">
        <v>0</v>
      </c>
      <c r="F27" s="29">
        <v>6.2854248000000001E-2</v>
      </c>
      <c r="G27" s="47">
        <v>0</v>
      </c>
      <c r="H27" s="105">
        <v>0.10475708</v>
      </c>
      <c r="I27" s="29">
        <v>1.1211426000000001E-3</v>
      </c>
      <c r="J27" s="29">
        <v>6.7606936999999999E-4</v>
      </c>
      <c r="K27" s="29">
        <v>1.2199435000000001</v>
      </c>
      <c r="L27" s="29">
        <v>1.5874330000000001E-3</v>
      </c>
      <c r="M27" s="29">
        <v>0.34034374000000001</v>
      </c>
      <c r="N27" s="106">
        <v>0.16598177</v>
      </c>
      <c r="O27" s="29">
        <v>1.6408676000000001E-3</v>
      </c>
      <c r="P27" s="29">
        <v>3.2730951999999998E-3</v>
      </c>
      <c r="Q27" s="29">
        <v>-4.8886638E-3</v>
      </c>
      <c r="R27" s="29">
        <v>-0.19286707</v>
      </c>
      <c r="S27" s="112">
        <f t="shared" si="0"/>
        <v>2.7343803119699999</v>
      </c>
      <c r="U27" s="6" t="s">
        <v>42</v>
      </c>
      <c r="V27" s="29" t="s">
        <v>43</v>
      </c>
      <c r="W27" s="29">
        <v>1.0299571000000001</v>
      </c>
      <c r="X27" s="29">
        <v>0</v>
      </c>
      <c r="Y27" s="29">
        <v>6.2854248000000001E-2</v>
      </c>
      <c r="Z27" s="47">
        <v>0</v>
      </c>
      <c r="AA27" s="105">
        <v>0.10475708</v>
      </c>
      <c r="AB27" s="29">
        <v>1.1211426000000001E-3</v>
      </c>
      <c r="AC27" s="29">
        <v>6.7606936999999999E-4</v>
      </c>
      <c r="AD27" s="29">
        <v>1.2199435000000001</v>
      </c>
      <c r="AE27" s="29">
        <v>1.5874330000000001E-3</v>
      </c>
      <c r="AF27" s="29">
        <v>0.34034374000000001</v>
      </c>
      <c r="AG27" s="106">
        <v>1.6598177000000001</v>
      </c>
      <c r="AH27" s="29">
        <v>1.6408676000000001E-3</v>
      </c>
      <c r="AI27" s="29">
        <v>3.2730951999999998E-3</v>
      </c>
      <c r="AJ27" s="29">
        <v>-4.8886638E-3</v>
      </c>
      <c r="AK27" s="29">
        <v>-0.19286707</v>
      </c>
      <c r="AL27" s="112">
        <f t="shared" si="1"/>
        <v>4.2282162419700002</v>
      </c>
    </row>
    <row r="28" spans="2:38" x14ac:dyDescent="0.35">
      <c r="B28" s="6" t="s">
        <v>44</v>
      </c>
      <c r="C28" s="29" t="s">
        <v>45</v>
      </c>
      <c r="D28" s="29">
        <v>1.5588912999999999E-2</v>
      </c>
      <c r="E28" s="29">
        <v>1.2147098E-4</v>
      </c>
      <c r="F28" s="29">
        <v>1.8097554999999999E-4</v>
      </c>
      <c r="G28" s="47">
        <v>0</v>
      </c>
      <c r="H28" s="105">
        <v>3.0162591000000002E-4</v>
      </c>
      <c r="I28" s="102">
        <v>1.8686441E-5</v>
      </c>
      <c r="J28" s="102">
        <v>7.0633276999999999E-6</v>
      </c>
      <c r="K28" s="29">
        <v>5.4180264000000004E-3</v>
      </c>
      <c r="L28" s="102">
        <v>2.7807639000000001E-5</v>
      </c>
      <c r="M28" s="29">
        <v>1.0019879000000001E-2</v>
      </c>
      <c r="N28" s="106">
        <v>4.779095E-4</v>
      </c>
      <c r="O28" s="29">
        <v>1.2500135000000001E-2</v>
      </c>
      <c r="P28" s="29">
        <v>2.8605065999999998E-2</v>
      </c>
      <c r="Q28" s="102">
        <v>-1.4075876E-5</v>
      </c>
      <c r="R28" s="29">
        <v>-3.2649329000000002E-3</v>
      </c>
      <c r="S28" s="112">
        <f t="shared" si="0"/>
        <v>6.9988549971699995E-2</v>
      </c>
      <c r="U28" s="6" t="s">
        <v>44</v>
      </c>
      <c r="V28" s="29" t="s">
        <v>45</v>
      </c>
      <c r="W28" s="29">
        <v>1.5588912999999999E-2</v>
      </c>
      <c r="X28" s="29">
        <v>1.2147098E-4</v>
      </c>
      <c r="Y28" s="29">
        <v>1.8097554999999999E-4</v>
      </c>
      <c r="Z28" s="47">
        <v>0</v>
      </c>
      <c r="AA28" s="105">
        <v>3.0162591000000002E-4</v>
      </c>
      <c r="AB28" s="102">
        <v>1.8686441E-5</v>
      </c>
      <c r="AC28" s="102">
        <v>7.0633276999999999E-6</v>
      </c>
      <c r="AD28" s="29">
        <v>5.4180264000000004E-3</v>
      </c>
      <c r="AE28" s="102">
        <v>2.7807639000000001E-5</v>
      </c>
      <c r="AF28" s="29">
        <v>1.0019879000000001E-2</v>
      </c>
      <c r="AG28" s="106">
        <v>4.7790949999999997E-3</v>
      </c>
      <c r="AH28" s="29">
        <v>1.2500135000000001E-2</v>
      </c>
      <c r="AI28" s="29">
        <v>2.8605065999999998E-2</v>
      </c>
      <c r="AJ28" s="102">
        <v>-1.4075876E-5</v>
      </c>
      <c r="AK28" s="29">
        <v>-3.2649329000000002E-3</v>
      </c>
      <c r="AL28" s="112">
        <f t="shared" si="1"/>
        <v>7.4289735471699994E-2</v>
      </c>
    </row>
    <row r="29" spans="2:38" x14ac:dyDescent="0.35">
      <c r="B29" s="6" t="s">
        <v>46</v>
      </c>
      <c r="C29" s="29" t="s">
        <v>47</v>
      </c>
      <c r="D29" s="29">
        <v>1.5510136999999999</v>
      </c>
      <c r="E29" s="29">
        <v>2.8565470999999999E-2</v>
      </c>
      <c r="F29" s="29">
        <v>5.4485384999999997E-2</v>
      </c>
      <c r="G29" s="47">
        <v>0</v>
      </c>
      <c r="H29" s="105">
        <v>9.0808975E-2</v>
      </c>
      <c r="I29" s="29">
        <v>4.0884265999999999E-4</v>
      </c>
      <c r="J29" s="29">
        <v>1.5949622000000001E-4</v>
      </c>
      <c r="K29" s="29">
        <v>6.8101057000000007E-2</v>
      </c>
      <c r="L29" s="29">
        <v>1.9255384E-3</v>
      </c>
      <c r="M29" s="29">
        <v>0.18715781000000001</v>
      </c>
      <c r="N29" s="106">
        <v>0.14388177999999999</v>
      </c>
      <c r="O29" s="29">
        <v>1.6795204E-3</v>
      </c>
      <c r="P29" s="29">
        <v>0.59533901</v>
      </c>
      <c r="Q29" s="29">
        <v>-4.2377522000000001E-3</v>
      </c>
      <c r="R29" s="29">
        <v>-7.6766828999999995E-2</v>
      </c>
      <c r="S29" s="112">
        <f t="shared" si="0"/>
        <v>2.6425220044800004</v>
      </c>
      <c r="U29" s="6" t="s">
        <v>46</v>
      </c>
      <c r="V29" s="29" t="s">
        <v>47</v>
      </c>
      <c r="W29" s="29">
        <v>1.5510136999999999</v>
      </c>
      <c r="X29" s="29">
        <v>2.8565470999999999E-2</v>
      </c>
      <c r="Y29" s="29">
        <v>5.4485384999999997E-2</v>
      </c>
      <c r="Z29" s="47">
        <v>0</v>
      </c>
      <c r="AA29" s="105">
        <v>9.0808975E-2</v>
      </c>
      <c r="AB29" s="29">
        <v>4.0884265999999999E-4</v>
      </c>
      <c r="AC29" s="29">
        <v>1.5949622000000001E-4</v>
      </c>
      <c r="AD29" s="29">
        <v>6.8101057000000007E-2</v>
      </c>
      <c r="AE29" s="29">
        <v>1.9255384E-3</v>
      </c>
      <c r="AF29" s="29">
        <v>0.18715781000000001</v>
      </c>
      <c r="AG29" s="106">
        <v>1.4388178</v>
      </c>
      <c r="AH29" s="29">
        <v>1.6795204E-3</v>
      </c>
      <c r="AI29" s="29">
        <v>0.59533901</v>
      </c>
      <c r="AJ29" s="29">
        <v>-4.2377522000000001E-3</v>
      </c>
      <c r="AK29" s="29">
        <v>-7.6766828999999995E-2</v>
      </c>
      <c r="AL29" s="112">
        <f t="shared" si="1"/>
        <v>3.9374580244800002</v>
      </c>
    </row>
    <row r="30" spans="2:38" x14ac:dyDescent="0.35">
      <c r="B30" s="6" t="s">
        <v>48</v>
      </c>
      <c r="C30" s="29" t="s">
        <v>49</v>
      </c>
      <c r="D30" s="102">
        <v>2.3185630999999999E-5</v>
      </c>
      <c r="E30" s="102">
        <v>4.9409653000000001E-11</v>
      </c>
      <c r="F30" s="102">
        <v>8.3766614000000001E-8</v>
      </c>
      <c r="G30" s="47">
        <v>0</v>
      </c>
      <c r="H30" s="107">
        <v>1.3961102000000001E-7</v>
      </c>
      <c r="I30" s="102">
        <v>1.5435049E-9</v>
      </c>
      <c r="J30" s="102">
        <v>8.1392817000000002E-10</v>
      </c>
      <c r="K30" s="102">
        <v>7.7316651999999998E-8</v>
      </c>
      <c r="L30" s="102">
        <v>4.2778447E-10</v>
      </c>
      <c r="M30" s="102">
        <v>3.9486542999999998E-8</v>
      </c>
      <c r="N30" s="108">
        <v>2.2120590999999999E-7</v>
      </c>
      <c r="O30" s="102">
        <v>2.9838923E-9</v>
      </c>
      <c r="P30" s="102">
        <v>3.7364848000000002E-9</v>
      </c>
      <c r="Q30" s="102">
        <v>-6.5151810999999998E-9</v>
      </c>
      <c r="R30" s="102">
        <v>-3.9228470000000003E-8</v>
      </c>
      <c r="S30" s="112">
        <f t="shared" si="0"/>
        <v>2.3710829092192997E-5</v>
      </c>
      <c r="U30" s="6" t="s">
        <v>48</v>
      </c>
      <c r="V30" s="29" t="s">
        <v>49</v>
      </c>
      <c r="W30" s="102">
        <v>2.3185630999999999E-5</v>
      </c>
      <c r="X30" s="102">
        <v>4.9409653000000001E-11</v>
      </c>
      <c r="Y30" s="102">
        <v>8.3766614000000001E-8</v>
      </c>
      <c r="Z30" s="47">
        <v>0</v>
      </c>
      <c r="AA30" s="107">
        <v>1.3961102000000001E-7</v>
      </c>
      <c r="AB30" s="102">
        <v>1.5435049E-9</v>
      </c>
      <c r="AC30" s="102">
        <v>8.1392817000000002E-10</v>
      </c>
      <c r="AD30" s="102">
        <v>7.7316651999999998E-8</v>
      </c>
      <c r="AE30" s="102">
        <v>4.2778447E-10</v>
      </c>
      <c r="AF30" s="102">
        <v>3.9486542999999998E-8</v>
      </c>
      <c r="AG30" s="108">
        <v>2.2120590999999998E-6</v>
      </c>
      <c r="AH30" s="102">
        <v>2.9838923E-9</v>
      </c>
      <c r="AI30" s="102">
        <v>3.7364848000000002E-9</v>
      </c>
      <c r="AJ30" s="102">
        <v>-6.5151810999999998E-9</v>
      </c>
      <c r="AK30" s="102">
        <v>-3.9228470000000003E-8</v>
      </c>
      <c r="AL30" s="112">
        <f t="shared" si="1"/>
        <v>2.5701682282193E-5</v>
      </c>
    </row>
    <row r="31" spans="2:38" x14ac:dyDescent="0.35">
      <c r="B31" s="6" t="s">
        <v>50</v>
      </c>
      <c r="C31" s="29" t="s">
        <v>20</v>
      </c>
      <c r="D31" s="29">
        <v>0.33070121000000002</v>
      </c>
      <c r="E31" s="29">
        <v>1.6887114E-3</v>
      </c>
      <c r="F31" s="29">
        <v>3.5707845999999998E-3</v>
      </c>
      <c r="G31" s="47">
        <v>0</v>
      </c>
      <c r="H31" s="105">
        <v>5.9513077000000001E-3</v>
      </c>
      <c r="I31" s="102">
        <v>4.2475753999999998E-5</v>
      </c>
      <c r="J31" s="102">
        <v>1.5988629000000001E-5</v>
      </c>
      <c r="K31" s="29">
        <v>4.4084616E-3</v>
      </c>
      <c r="L31" s="102">
        <v>9.4127294000000006E-5</v>
      </c>
      <c r="M31" s="29">
        <v>1.2533506E-2</v>
      </c>
      <c r="N31" s="106">
        <v>9.4295165000000004E-3</v>
      </c>
      <c r="O31" s="29">
        <v>1.0211292E-4</v>
      </c>
      <c r="P31" s="29">
        <v>4.2831420000000002E-2</v>
      </c>
      <c r="Q31" s="29">
        <v>-2.7772769000000003E-4</v>
      </c>
      <c r="R31" s="29">
        <v>-3.5161563E-2</v>
      </c>
      <c r="S31" s="112">
        <f t="shared" si="0"/>
        <v>0.37593033170700002</v>
      </c>
      <c r="U31" s="6" t="s">
        <v>50</v>
      </c>
      <c r="V31" s="29" t="s">
        <v>20</v>
      </c>
      <c r="W31" s="29">
        <v>0.33070121000000002</v>
      </c>
      <c r="X31" s="29">
        <v>1.6887114E-3</v>
      </c>
      <c r="Y31" s="29">
        <v>3.5707845999999998E-3</v>
      </c>
      <c r="Z31" s="47">
        <v>0</v>
      </c>
      <c r="AA31" s="105">
        <v>5.9513077000000001E-3</v>
      </c>
      <c r="AB31" s="102">
        <v>4.2475753999999998E-5</v>
      </c>
      <c r="AC31" s="102">
        <v>1.5988629000000001E-5</v>
      </c>
      <c r="AD31" s="29">
        <v>4.4084616E-3</v>
      </c>
      <c r="AE31" s="102">
        <v>9.4127294000000006E-5</v>
      </c>
      <c r="AF31" s="29">
        <v>1.2533506E-2</v>
      </c>
      <c r="AG31" s="106">
        <v>9.4295165E-2</v>
      </c>
      <c r="AH31" s="29">
        <v>1.0211292E-4</v>
      </c>
      <c r="AI31" s="29">
        <v>4.2831420000000002E-2</v>
      </c>
      <c r="AJ31" s="29">
        <v>-2.7772769000000003E-4</v>
      </c>
      <c r="AK31" s="29">
        <v>-3.5161563E-2</v>
      </c>
      <c r="AL31" s="112">
        <f t="shared" si="1"/>
        <v>0.46079598020700002</v>
      </c>
    </row>
    <row r="32" spans="2:38" x14ac:dyDescent="0.35">
      <c r="B32" s="6" t="s">
        <v>51</v>
      </c>
      <c r="C32" s="29" t="s">
        <v>20</v>
      </c>
      <c r="D32" s="29">
        <v>3.1750073999999998E-3</v>
      </c>
      <c r="E32" s="102">
        <v>-1.921144E-5</v>
      </c>
      <c r="F32" s="102">
        <v>1.8366116000000001E-6</v>
      </c>
      <c r="G32" s="47">
        <v>0</v>
      </c>
      <c r="H32" s="107">
        <v>3.0610194000000001E-6</v>
      </c>
      <c r="I32" s="102">
        <v>1.2527432999999999E-8</v>
      </c>
      <c r="J32" s="102">
        <v>-7.1170449999999996E-9</v>
      </c>
      <c r="K32" s="29">
        <v>3.5830251000000001E-3</v>
      </c>
      <c r="L32" s="102">
        <v>3.2424998999999999E-6</v>
      </c>
      <c r="M32" s="29">
        <v>1.2479871999999999E-3</v>
      </c>
      <c r="N32" s="108">
        <v>4.8500152000000002E-6</v>
      </c>
      <c r="O32" s="102">
        <v>2.3363383999999999E-6</v>
      </c>
      <c r="P32" s="102">
        <v>-6.1206446999999999E-5</v>
      </c>
      <c r="Q32" s="102">
        <v>-1.4284757000000001E-7</v>
      </c>
      <c r="R32" s="102">
        <v>-1.9156699999999999E-5</v>
      </c>
      <c r="S32" s="112">
        <f t="shared" si="0"/>
        <v>7.9216341603179988E-3</v>
      </c>
      <c r="U32" s="6" t="s">
        <v>51</v>
      </c>
      <c r="V32" s="29" t="s">
        <v>20</v>
      </c>
      <c r="W32" s="29">
        <v>3.1750073999999998E-3</v>
      </c>
      <c r="X32" s="102">
        <v>-1.921144E-5</v>
      </c>
      <c r="Y32" s="102">
        <v>1.8366116000000001E-6</v>
      </c>
      <c r="Z32" s="47">
        <v>0</v>
      </c>
      <c r="AA32" s="107">
        <v>3.0610194000000001E-6</v>
      </c>
      <c r="AB32" s="102">
        <v>1.2527432999999999E-8</v>
      </c>
      <c r="AC32" s="102">
        <v>-7.1170449999999996E-9</v>
      </c>
      <c r="AD32" s="29">
        <v>3.5830251000000001E-3</v>
      </c>
      <c r="AE32" s="102">
        <v>3.2424998999999999E-6</v>
      </c>
      <c r="AF32" s="29">
        <v>1.2479871999999999E-3</v>
      </c>
      <c r="AG32" s="108">
        <v>4.8500152000000002E-5</v>
      </c>
      <c r="AH32" s="102">
        <v>2.3363383999999999E-6</v>
      </c>
      <c r="AI32" s="102">
        <v>-6.1206446999999999E-5</v>
      </c>
      <c r="AJ32" s="102">
        <v>-1.4284757000000001E-7</v>
      </c>
      <c r="AK32" s="102">
        <v>-1.9156699999999999E-5</v>
      </c>
      <c r="AL32" s="112">
        <f t="shared" si="1"/>
        <v>7.9652842971179982E-3</v>
      </c>
    </row>
    <row r="33" spans="1:70" x14ac:dyDescent="0.35">
      <c r="B33" s="6" t="s">
        <v>52</v>
      </c>
      <c r="C33" s="29" t="s">
        <v>20</v>
      </c>
      <c r="D33" s="29">
        <v>1.0507587E-4</v>
      </c>
      <c r="E33" s="29">
        <v>0</v>
      </c>
      <c r="F33" s="102">
        <v>1.3957447E-6</v>
      </c>
      <c r="G33" s="47">
        <v>0</v>
      </c>
      <c r="H33" s="107">
        <v>2.3262411999999998E-6</v>
      </c>
      <c r="I33" s="102">
        <v>1.0702412E-7</v>
      </c>
      <c r="J33" s="102">
        <v>4.3149468000000002E-8</v>
      </c>
      <c r="K33" s="102">
        <v>2.6461504000000002E-5</v>
      </c>
      <c r="L33" s="102">
        <v>2.4606634999999997E-7</v>
      </c>
      <c r="M33" s="102">
        <v>1.2294826000000001E-5</v>
      </c>
      <c r="N33" s="108">
        <v>3.6857999E-6</v>
      </c>
      <c r="O33" s="102">
        <v>1.900927E-7</v>
      </c>
      <c r="P33" s="29">
        <v>0</v>
      </c>
      <c r="Q33" s="102">
        <v>-1.0855792E-7</v>
      </c>
      <c r="R33" s="102">
        <v>-2.0377908999999998E-6</v>
      </c>
      <c r="S33" s="112">
        <f t="shared" si="0"/>
        <v>1.4967996961800004E-4</v>
      </c>
      <c r="U33" s="6" t="s">
        <v>52</v>
      </c>
      <c r="V33" s="29" t="s">
        <v>20</v>
      </c>
      <c r="W33" s="29">
        <v>1.0507587E-4</v>
      </c>
      <c r="X33" s="29">
        <v>0</v>
      </c>
      <c r="Y33" s="102">
        <v>1.3957447E-6</v>
      </c>
      <c r="Z33" s="47">
        <v>0</v>
      </c>
      <c r="AA33" s="107">
        <v>2.3262411999999998E-6</v>
      </c>
      <c r="AB33" s="102">
        <v>1.0702412E-7</v>
      </c>
      <c r="AC33" s="102">
        <v>4.3149468000000002E-8</v>
      </c>
      <c r="AD33" s="102">
        <v>2.6461504000000002E-5</v>
      </c>
      <c r="AE33" s="102">
        <v>2.4606634999999997E-7</v>
      </c>
      <c r="AF33" s="102">
        <v>1.2294826000000001E-5</v>
      </c>
      <c r="AG33" s="108">
        <v>3.6857999000000002E-5</v>
      </c>
      <c r="AH33" s="102">
        <v>1.900927E-7</v>
      </c>
      <c r="AI33" s="29">
        <v>0</v>
      </c>
      <c r="AJ33" s="102">
        <v>-1.0855792E-7</v>
      </c>
      <c r="AK33" s="102">
        <v>-2.0377908999999998E-6</v>
      </c>
      <c r="AL33" s="112">
        <f t="shared" si="1"/>
        <v>1.8285216871800002E-4</v>
      </c>
    </row>
    <row r="34" spans="1:70" x14ac:dyDescent="0.35">
      <c r="B34" s="6" t="s">
        <v>53</v>
      </c>
      <c r="C34" s="29" t="s">
        <v>30</v>
      </c>
      <c r="D34" s="102">
        <v>3.7568337000000002E-11</v>
      </c>
      <c r="E34" s="102">
        <v>6.2333921999999999E-14</v>
      </c>
      <c r="F34" s="102">
        <v>5.9086355000000004E-12</v>
      </c>
      <c r="G34" s="47">
        <v>0</v>
      </c>
      <c r="H34" s="107">
        <v>9.8477257999999993E-12</v>
      </c>
      <c r="I34" s="102">
        <v>5.9590325E-14</v>
      </c>
      <c r="J34" s="102">
        <v>5.6305263000000003E-14</v>
      </c>
      <c r="K34" s="102">
        <v>1.6384023999999999E-11</v>
      </c>
      <c r="L34" s="102">
        <v>1.7233838999999999E-14</v>
      </c>
      <c r="M34" s="102">
        <v>2.6528778999999999E-12</v>
      </c>
      <c r="N34" s="108">
        <v>1.5603174E-11</v>
      </c>
      <c r="O34" s="102">
        <v>3.0586165000000001E-14</v>
      </c>
      <c r="P34" s="102">
        <v>3.4249934999999998E-13</v>
      </c>
      <c r="Q34" s="102">
        <v>-4.5956054000000004E-13</v>
      </c>
      <c r="R34" s="102">
        <v>-3.5688973999999997E-11</v>
      </c>
      <c r="S34" s="112">
        <f t="shared" si="0"/>
        <v>5.2384788524000011E-11</v>
      </c>
      <c r="U34" s="6" t="s">
        <v>53</v>
      </c>
      <c r="V34" s="29" t="s">
        <v>30</v>
      </c>
      <c r="W34" s="102">
        <v>3.7568337000000002E-11</v>
      </c>
      <c r="X34" s="102">
        <v>6.2333921999999999E-14</v>
      </c>
      <c r="Y34" s="102">
        <v>5.9086355000000004E-12</v>
      </c>
      <c r="Z34" s="47">
        <v>0</v>
      </c>
      <c r="AA34" s="107">
        <v>9.8477257999999993E-12</v>
      </c>
      <c r="AB34" s="102">
        <v>5.9590325E-14</v>
      </c>
      <c r="AC34" s="102">
        <v>5.6305263000000003E-14</v>
      </c>
      <c r="AD34" s="102">
        <v>1.6384023999999999E-11</v>
      </c>
      <c r="AE34" s="102">
        <v>1.7233838999999999E-14</v>
      </c>
      <c r="AF34" s="102">
        <v>2.6528778999999999E-12</v>
      </c>
      <c r="AG34" s="108">
        <v>1.5603174E-10</v>
      </c>
      <c r="AH34" s="102">
        <v>3.0586165000000001E-14</v>
      </c>
      <c r="AI34" s="102">
        <v>3.4249934999999998E-13</v>
      </c>
      <c r="AJ34" s="102">
        <v>-4.5956054000000004E-13</v>
      </c>
      <c r="AK34" s="102">
        <v>-3.5688973999999997E-11</v>
      </c>
      <c r="AL34" s="112">
        <f t="shared" si="1"/>
        <v>1.9281335452400001E-10</v>
      </c>
    </row>
    <row r="35" spans="1:70" x14ac:dyDescent="0.35">
      <c r="B35" s="6" t="s">
        <v>54</v>
      </c>
      <c r="C35" s="29" t="s">
        <v>30</v>
      </c>
      <c r="D35" s="102">
        <v>3.8434890999999997E-10</v>
      </c>
      <c r="E35" s="102">
        <v>2.0471055E-12</v>
      </c>
      <c r="F35" s="102">
        <v>1.0064070000000001E-11</v>
      </c>
      <c r="G35" s="47">
        <v>0</v>
      </c>
      <c r="H35" s="107">
        <v>1.6773449000000001E-11</v>
      </c>
      <c r="I35" s="102">
        <v>4.6577637000000005E-13</v>
      </c>
      <c r="J35" s="102">
        <v>1.7807256000000001E-13</v>
      </c>
      <c r="K35" s="102">
        <v>5.0206565000000001E-11</v>
      </c>
      <c r="L35" s="102">
        <v>1.3242406999999999E-13</v>
      </c>
      <c r="M35" s="102">
        <v>1.1376801E-11</v>
      </c>
      <c r="N35" s="108">
        <v>2.6576599000000002E-11</v>
      </c>
      <c r="O35" s="102">
        <v>5.4671728999999999E-13</v>
      </c>
      <c r="P35" s="102">
        <v>2.1660544E-11</v>
      </c>
      <c r="Q35" s="102">
        <v>-7.8276097E-13</v>
      </c>
      <c r="R35" s="102">
        <v>-2.4435744000000001E-11</v>
      </c>
      <c r="S35" s="112">
        <f t="shared" si="0"/>
        <v>4.9915852882E-10</v>
      </c>
      <c r="U35" s="6" t="s">
        <v>54</v>
      </c>
      <c r="V35" s="29" t="s">
        <v>30</v>
      </c>
      <c r="W35" s="102">
        <v>3.8434890999999997E-10</v>
      </c>
      <c r="X35" s="102">
        <v>2.0471055E-12</v>
      </c>
      <c r="Y35" s="102">
        <v>1.0064070000000001E-11</v>
      </c>
      <c r="Z35" s="47">
        <v>0</v>
      </c>
      <c r="AA35" s="107">
        <v>1.6773449000000001E-11</v>
      </c>
      <c r="AB35" s="102">
        <v>4.6577637000000005E-13</v>
      </c>
      <c r="AC35" s="102">
        <v>1.7807256000000001E-13</v>
      </c>
      <c r="AD35" s="102">
        <v>5.0206565000000001E-11</v>
      </c>
      <c r="AE35" s="102">
        <v>1.3242406999999999E-13</v>
      </c>
      <c r="AF35" s="102">
        <v>1.1376801E-11</v>
      </c>
      <c r="AG35" s="108">
        <v>2.6576598999999998E-10</v>
      </c>
      <c r="AH35" s="102">
        <v>5.4671728999999999E-13</v>
      </c>
      <c r="AI35" s="102">
        <v>2.1660544E-11</v>
      </c>
      <c r="AJ35" s="102">
        <v>-7.8276097E-13</v>
      </c>
      <c r="AK35" s="102">
        <v>-2.4435744000000001E-11</v>
      </c>
      <c r="AL35" s="112">
        <f t="shared" si="1"/>
        <v>7.3834791981999989E-10</v>
      </c>
    </row>
    <row r="36" spans="1:70" x14ac:dyDescent="0.35">
      <c r="B36" s="6" t="s">
        <v>55</v>
      </c>
      <c r="C36" s="29" t="s">
        <v>30</v>
      </c>
      <c r="D36" s="102">
        <v>2.1473063000000002E-9</v>
      </c>
      <c r="E36" s="102">
        <v>4.0258059000000002E-12</v>
      </c>
      <c r="F36" s="102">
        <v>3.6370574000000001E-11</v>
      </c>
      <c r="G36" s="47">
        <v>0</v>
      </c>
      <c r="H36" s="107">
        <v>6.0617622999999998E-11</v>
      </c>
      <c r="I36" s="102">
        <v>2.8539717E-12</v>
      </c>
      <c r="J36" s="102">
        <v>1.7073746999999999E-12</v>
      </c>
      <c r="K36" s="102">
        <v>9.8405392000000002E-11</v>
      </c>
      <c r="L36" s="102">
        <v>1.5045083E-12</v>
      </c>
      <c r="M36" s="102">
        <v>6.6007511999999998E-11</v>
      </c>
      <c r="N36" s="108">
        <v>9.6045255999999996E-11</v>
      </c>
      <c r="O36" s="102">
        <v>5.4946575999999998E-12</v>
      </c>
      <c r="P36" s="102">
        <v>4.1789022000000003E-11</v>
      </c>
      <c r="Q36" s="102">
        <v>-2.8288223999999998E-12</v>
      </c>
      <c r="R36" s="102">
        <v>-4.7586108999999997E-11</v>
      </c>
      <c r="S36" s="112">
        <f t="shared" si="0"/>
        <v>2.5117130658000012E-9</v>
      </c>
      <c r="U36" s="6" t="s">
        <v>55</v>
      </c>
      <c r="V36" s="29" t="s">
        <v>30</v>
      </c>
      <c r="W36" s="102">
        <v>2.1473063000000002E-9</v>
      </c>
      <c r="X36" s="102">
        <v>4.0258059000000002E-12</v>
      </c>
      <c r="Y36" s="102">
        <v>3.6370574000000001E-11</v>
      </c>
      <c r="Z36" s="47">
        <v>0</v>
      </c>
      <c r="AA36" s="107">
        <v>6.0617622999999998E-11</v>
      </c>
      <c r="AB36" s="102">
        <v>2.8539717E-12</v>
      </c>
      <c r="AC36" s="102">
        <v>1.7073746999999999E-12</v>
      </c>
      <c r="AD36" s="102">
        <v>9.8405392000000002E-11</v>
      </c>
      <c r="AE36" s="102">
        <v>1.5045083E-12</v>
      </c>
      <c r="AF36" s="102">
        <v>6.6007511999999998E-11</v>
      </c>
      <c r="AG36" s="108">
        <v>9.6045255999999996E-10</v>
      </c>
      <c r="AH36" s="102">
        <v>5.4946575999999998E-12</v>
      </c>
      <c r="AI36" s="102">
        <v>4.1789022000000003E-11</v>
      </c>
      <c r="AJ36" s="102">
        <v>-2.8288223999999998E-12</v>
      </c>
      <c r="AK36" s="102">
        <v>-4.7586108999999997E-11</v>
      </c>
      <c r="AL36" s="112">
        <f t="shared" si="1"/>
        <v>3.3761203698000009E-9</v>
      </c>
    </row>
    <row r="37" spans="1:70" x14ac:dyDescent="0.35">
      <c r="B37" s="6" t="s">
        <v>56</v>
      </c>
      <c r="C37" s="29" t="s">
        <v>30</v>
      </c>
      <c r="D37" s="102">
        <v>3.3894978000000003E-11</v>
      </c>
      <c r="E37" s="102">
        <v>5.2290301E-14</v>
      </c>
      <c r="F37" s="102">
        <v>8.4071645000000005E-13</v>
      </c>
      <c r="G37" s="47">
        <v>0</v>
      </c>
      <c r="H37" s="107">
        <v>1.4011941E-12</v>
      </c>
      <c r="I37" s="102">
        <v>6.8433639E-14</v>
      </c>
      <c r="J37" s="102">
        <v>2.6351675000000001E-14</v>
      </c>
      <c r="K37" s="102">
        <v>1.3015305E-11</v>
      </c>
      <c r="L37" s="102">
        <v>1.7204975999999999E-14</v>
      </c>
      <c r="M37" s="102">
        <v>1.0919120999999999E-12</v>
      </c>
      <c r="N37" s="108">
        <v>2.2201141999999999E-12</v>
      </c>
      <c r="O37" s="102">
        <v>8.0859540000000003E-14</v>
      </c>
      <c r="P37" s="102">
        <v>2.0966305E-12</v>
      </c>
      <c r="Q37" s="102">
        <v>-6.5389056999999999E-14</v>
      </c>
      <c r="R37" s="102">
        <v>-7.1162061999999997E-13</v>
      </c>
      <c r="S37" s="112">
        <f t="shared" si="0"/>
        <v>5.4028980804000006E-11</v>
      </c>
      <c r="U37" s="6" t="s">
        <v>56</v>
      </c>
      <c r="V37" s="29" t="s">
        <v>30</v>
      </c>
      <c r="W37" s="102">
        <v>3.3894978000000003E-11</v>
      </c>
      <c r="X37" s="102">
        <v>5.2290301E-14</v>
      </c>
      <c r="Y37" s="102">
        <v>8.4071645000000005E-13</v>
      </c>
      <c r="Z37" s="47">
        <v>0</v>
      </c>
      <c r="AA37" s="107">
        <v>1.4011941E-12</v>
      </c>
      <c r="AB37" s="102">
        <v>6.8433639E-14</v>
      </c>
      <c r="AC37" s="102">
        <v>2.6351675000000001E-14</v>
      </c>
      <c r="AD37" s="102">
        <v>1.3015305E-11</v>
      </c>
      <c r="AE37" s="102">
        <v>1.7204975999999999E-14</v>
      </c>
      <c r="AF37" s="102">
        <v>1.0919120999999999E-12</v>
      </c>
      <c r="AG37" s="108">
        <v>2.2201142000000002E-11</v>
      </c>
      <c r="AH37" s="102">
        <v>8.0859540000000003E-14</v>
      </c>
      <c r="AI37" s="102">
        <v>2.0966305E-12</v>
      </c>
      <c r="AJ37" s="102">
        <v>-6.5389056999999999E-14</v>
      </c>
      <c r="AK37" s="102">
        <v>-7.1162061999999997E-13</v>
      </c>
      <c r="AL37" s="112">
        <f t="shared" si="1"/>
        <v>7.401000860400001E-11</v>
      </c>
    </row>
    <row r="38" spans="1:70" x14ac:dyDescent="0.35">
      <c r="B38" s="6" t="s">
        <v>57</v>
      </c>
      <c r="C38" s="29" t="s">
        <v>30</v>
      </c>
      <c r="D38" s="29">
        <v>0</v>
      </c>
      <c r="E38" s="29">
        <v>0</v>
      </c>
      <c r="F38" s="102">
        <v>7.2896055000000003E-21</v>
      </c>
      <c r="G38" s="47">
        <v>0</v>
      </c>
      <c r="H38" s="107">
        <v>1.2149343000000001E-20</v>
      </c>
      <c r="I38" s="102">
        <v>2.1897312999999998E-22</v>
      </c>
      <c r="J38" s="102">
        <v>8.3536271000000003E-23</v>
      </c>
      <c r="K38" s="102">
        <v>4.2505589000000001E-20</v>
      </c>
      <c r="L38" s="102">
        <v>7.7730033999999996E-22</v>
      </c>
      <c r="M38" s="102">
        <v>2.5274826000000001E-20</v>
      </c>
      <c r="N38" s="108">
        <v>1.9249958E-20</v>
      </c>
      <c r="O38" s="102">
        <v>4.5341353000000004E-22</v>
      </c>
      <c r="P38" s="29">
        <v>0</v>
      </c>
      <c r="Q38" s="102">
        <v>-5.6696932E-22</v>
      </c>
      <c r="R38" s="102">
        <v>-9.3445805000000007E-21</v>
      </c>
      <c r="S38" s="112">
        <f t="shared" si="0"/>
        <v>9.8090994951E-20</v>
      </c>
      <c r="U38" s="6" t="s">
        <v>57</v>
      </c>
      <c r="V38" s="29" t="s">
        <v>30</v>
      </c>
      <c r="W38" s="29">
        <v>0</v>
      </c>
      <c r="X38" s="29">
        <v>0</v>
      </c>
      <c r="Y38" s="102">
        <v>7.2896055000000003E-21</v>
      </c>
      <c r="Z38" s="47">
        <v>0</v>
      </c>
      <c r="AA38" s="107">
        <v>1.2149343000000001E-20</v>
      </c>
      <c r="AB38" s="102">
        <v>2.1897312999999998E-22</v>
      </c>
      <c r="AC38" s="102">
        <v>8.3536271000000003E-23</v>
      </c>
      <c r="AD38" s="102">
        <v>4.2505589000000001E-20</v>
      </c>
      <c r="AE38" s="102">
        <v>7.7730033999999996E-22</v>
      </c>
      <c r="AF38" s="102">
        <v>2.5274826000000001E-20</v>
      </c>
      <c r="AG38" s="108">
        <v>1.9249958E-19</v>
      </c>
      <c r="AH38" s="102">
        <v>4.5341353000000004E-22</v>
      </c>
      <c r="AI38" s="29">
        <v>0</v>
      </c>
      <c r="AJ38" s="102">
        <v>-5.6696932E-22</v>
      </c>
      <c r="AK38" s="102">
        <v>-9.3445805000000007E-21</v>
      </c>
      <c r="AL38" s="112">
        <f t="shared" si="1"/>
        <v>2.7134061695099999E-19</v>
      </c>
    </row>
    <row r="39" spans="1:70" x14ac:dyDescent="0.35">
      <c r="B39" s="6" t="s">
        <v>58</v>
      </c>
      <c r="C39" s="29" t="s">
        <v>30</v>
      </c>
      <c r="D39" s="102">
        <v>3.2642821000000003E-11</v>
      </c>
      <c r="E39" s="102">
        <v>5.4494239999999997E-14</v>
      </c>
      <c r="F39" s="102">
        <v>5.8736865999999996E-13</v>
      </c>
      <c r="G39" s="47">
        <v>0</v>
      </c>
      <c r="H39" s="107">
        <v>9.7894777000000007E-13</v>
      </c>
      <c r="I39" s="102">
        <v>1.8980657E-13</v>
      </c>
      <c r="J39" s="102">
        <v>7.7058489999999996E-14</v>
      </c>
      <c r="K39" s="102">
        <v>2.4088671E-12</v>
      </c>
      <c r="L39" s="102">
        <v>3.7736185999999998E-14</v>
      </c>
      <c r="M39" s="102">
        <v>1.6911016E-12</v>
      </c>
      <c r="N39" s="108">
        <v>1.5510884000000001E-12</v>
      </c>
      <c r="O39" s="102">
        <v>1.5826009E-13</v>
      </c>
      <c r="P39" s="102">
        <v>1.6209157000000001E-12</v>
      </c>
      <c r="Q39" s="102">
        <v>-4.5684229000000003E-14</v>
      </c>
      <c r="R39" s="102">
        <v>-1.3574282E-12</v>
      </c>
      <c r="S39" s="112">
        <f t="shared" si="0"/>
        <v>4.0595353376999991E-11</v>
      </c>
      <c r="U39" s="6" t="s">
        <v>58</v>
      </c>
      <c r="V39" s="29" t="s">
        <v>30</v>
      </c>
      <c r="W39" s="102">
        <v>3.2642821000000003E-11</v>
      </c>
      <c r="X39" s="102">
        <v>5.4494239999999997E-14</v>
      </c>
      <c r="Y39" s="102">
        <v>5.8736865999999996E-13</v>
      </c>
      <c r="Z39" s="47">
        <v>0</v>
      </c>
      <c r="AA39" s="107">
        <v>9.7894777000000007E-13</v>
      </c>
      <c r="AB39" s="102">
        <v>1.8980657E-13</v>
      </c>
      <c r="AC39" s="102">
        <v>7.7058489999999996E-14</v>
      </c>
      <c r="AD39" s="102">
        <v>2.4088671E-12</v>
      </c>
      <c r="AE39" s="102">
        <v>3.7736185999999998E-14</v>
      </c>
      <c r="AF39" s="102">
        <v>1.6911016E-12</v>
      </c>
      <c r="AG39" s="108">
        <v>1.5510884E-11</v>
      </c>
      <c r="AH39" s="102">
        <v>1.5826009E-13</v>
      </c>
      <c r="AI39" s="102">
        <v>1.6209157000000001E-12</v>
      </c>
      <c r="AJ39" s="102">
        <v>-4.5684229000000003E-14</v>
      </c>
      <c r="AK39" s="102">
        <v>-1.3574282E-12</v>
      </c>
      <c r="AL39" s="112">
        <f t="shared" si="1"/>
        <v>5.4555148976999992E-11</v>
      </c>
    </row>
    <row r="40" spans="1:70" x14ac:dyDescent="0.35">
      <c r="B40" s="6" t="s">
        <v>59</v>
      </c>
      <c r="C40" s="29" t="s">
        <v>41</v>
      </c>
      <c r="D40" s="29">
        <v>4.1349512999999997E-2</v>
      </c>
      <c r="E40" s="102">
        <v>4.9504374999999998E-5</v>
      </c>
      <c r="F40" s="29">
        <v>3.2572878E-3</v>
      </c>
      <c r="G40" s="47">
        <v>0</v>
      </c>
      <c r="H40" s="105">
        <v>5.4288130000000002E-3</v>
      </c>
      <c r="I40" s="102">
        <v>1.4698567999999999E-5</v>
      </c>
      <c r="J40" s="102">
        <v>8.9659083E-6</v>
      </c>
      <c r="K40" s="29">
        <v>6.8123927999999999E-3</v>
      </c>
      <c r="L40" s="102">
        <v>9.6734139999999995E-6</v>
      </c>
      <c r="M40" s="29">
        <v>2.2291953999999999E-3</v>
      </c>
      <c r="N40" s="106">
        <v>8.6016526000000006E-3</v>
      </c>
      <c r="O40" s="102">
        <v>3.4085246999999999E-5</v>
      </c>
      <c r="P40" s="29">
        <v>4.2652682999999998E-4</v>
      </c>
      <c r="Q40" s="29">
        <v>-2.5334461000000002E-4</v>
      </c>
      <c r="R40" s="29">
        <v>-4.2453368E-3</v>
      </c>
      <c r="S40" s="112">
        <f t="shared" si="0"/>
        <v>6.3723627532300001E-2</v>
      </c>
      <c r="U40" s="6" t="s">
        <v>59</v>
      </c>
      <c r="V40" s="29" t="s">
        <v>41</v>
      </c>
      <c r="W40" s="29">
        <v>4.1349512999999997E-2</v>
      </c>
      <c r="X40" s="102">
        <v>4.9504374999999998E-5</v>
      </c>
      <c r="Y40" s="29">
        <v>3.2572878E-3</v>
      </c>
      <c r="Z40" s="47">
        <v>0</v>
      </c>
      <c r="AA40" s="105">
        <v>5.4288130000000002E-3</v>
      </c>
      <c r="AB40" s="102">
        <v>1.4698567999999999E-5</v>
      </c>
      <c r="AC40" s="102">
        <v>8.9659083E-6</v>
      </c>
      <c r="AD40" s="29">
        <v>6.8123927999999999E-3</v>
      </c>
      <c r="AE40" s="102">
        <v>9.6734139999999995E-6</v>
      </c>
      <c r="AF40" s="29">
        <v>2.2291953999999999E-3</v>
      </c>
      <c r="AG40" s="106">
        <v>8.6016525999999996E-2</v>
      </c>
      <c r="AH40" s="102">
        <v>3.4085246999999999E-5</v>
      </c>
      <c r="AI40" s="29">
        <v>4.2652682999999998E-4</v>
      </c>
      <c r="AJ40" s="29">
        <v>-2.5334461000000002E-4</v>
      </c>
      <c r="AK40" s="29">
        <v>-4.2453368E-3</v>
      </c>
      <c r="AL40" s="112">
        <f t="shared" si="1"/>
        <v>0.14113850093229999</v>
      </c>
    </row>
    <row r="41" spans="1:70" x14ac:dyDescent="0.35">
      <c r="B41" s="6" t="s">
        <v>60</v>
      </c>
      <c r="C41" s="29" t="s">
        <v>41</v>
      </c>
      <c r="D41" s="29">
        <v>0.26738369000000001</v>
      </c>
      <c r="E41" s="29">
        <v>1.8086281999999999E-3</v>
      </c>
      <c r="F41" s="29">
        <v>1.1460698E-2</v>
      </c>
      <c r="G41" s="47">
        <v>0</v>
      </c>
      <c r="H41" s="105">
        <v>1.9101164E-2</v>
      </c>
      <c r="I41" s="29">
        <v>1.1231036E-4</v>
      </c>
      <c r="J41" s="102">
        <v>8.2115978000000004E-5</v>
      </c>
      <c r="K41" s="29">
        <v>1.5862240999999999E-2</v>
      </c>
      <c r="L41" s="102">
        <v>7.6889774999999995E-5</v>
      </c>
      <c r="M41" s="29">
        <v>1.3035563E-2</v>
      </c>
      <c r="N41" s="106">
        <v>3.0264732999999999E-2</v>
      </c>
      <c r="O41" s="29">
        <v>1.7680315999999999E-4</v>
      </c>
      <c r="P41" s="29">
        <v>0.13538042</v>
      </c>
      <c r="Q41" s="29">
        <v>-8.9138762999999997E-4</v>
      </c>
      <c r="R41" s="29">
        <v>-0.10996272</v>
      </c>
      <c r="S41" s="112">
        <f t="shared" si="0"/>
        <v>0.38389114884299996</v>
      </c>
      <c r="U41" s="6" t="s">
        <v>60</v>
      </c>
      <c r="V41" s="29" t="s">
        <v>41</v>
      </c>
      <c r="W41" s="29">
        <v>0.26738369000000001</v>
      </c>
      <c r="X41" s="29">
        <v>1.8086281999999999E-3</v>
      </c>
      <c r="Y41" s="29">
        <v>1.1460698E-2</v>
      </c>
      <c r="Z41" s="47">
        <v>0</v>
      </c>
      <c r="AA41" s="105">
        <v>1.9101164E-2</v>
      </c>
      <c r="AB41" s="29">
        <v>1.1231036E-4</v>
      </c>
      <c r="AC41" s="102">
        <v>8.2115978000000004E-5</v>
      </c>
      <c r="AD41" s="29">
        <v>1.5862240999999999E-2</v>
      </c>
      <c r="AE41" s="102">
        <v>7.6889774999999995E-5</v>
      </c>
      <c r="AF41" s="29">
        <v>1.3035563E-2</v>
      </c>
      <c r="AG41" s="106">
        <v>0.30264732999999999</v>
      </c>
      <c r="AH41" s="29">
        <v>1.7680315999999999E-4</v>
      </c>
      <c r="AI41" s="29">
        <v>0.13538042</v>
      </c>
      <c r="AJ41" s="29">
        <v>-8.9138762999999997E-4</v>
      </c>
      <c r="AK41" s="29">
        <v>-0.10996272</v>
      </c>
      <c r="AL41" s="112">
        <f t="shared" si="1"/>
        <v>0.65627374584300002</v>
      </c>
    </row>
    <row r="42" spans="1:70" x14ac:dyDescent="0.35">
      <c r="B42" s="7" t="s">
        <v>61</v>
      </c>
      <c r="C42" s="12" t="s">
        <v>41</v>
      </c>
      <c r="D42" s="12">
        <v>4.3009535000000003</v>
      </c>
      <c r="E42" s="12">
        <v>4.5898800000000002E-3</v>
      </c>
      <c r="F42" s="12">
        <v>2.9614290000000001E-2</v>
      </c>
      <c r="G42" s="48">
        <v>0</v>
      </c>
      <c r="H42" s="109">
        <v>4.9357150000000002E-2</v>
      </c>
      <c r="I42" s="12">
        <v>1.3274517999999999E-3</v>
      </c>
      <c r="J42" s="12">
        <v>9.6241179999999999E-4</v>
      </c>
      <c r="K42" s="12">
        <v>2.1963113999999999</v>
      </c>
      <c r="L42" s="12">
        <v>1.3360141E-3</v>
      </c>
      <c r="M42" s="12">
        <v>0.19903522000000001</v>
      </c>
      <c r="N42" s="110">
        <v>7.8203661999999993E-2</v>
      </c>
      <c r="O42" s="12">
        <v>1.7718511000000001E-3</v>
      </c>
      <c r="P42" s="12">
        <v>3.2308874000000001E-2</v>
      </c>
      <c r="Q42" s="12">
        <v>-2.3033337000000001E-3</v>
      </c>
      <c r="R42" s="12">
        <v>-4.8436993999999997E-2</v>
      </c>
      <c r="S42" s="112">
        <f t="shared" si="0"/>
        <v>6.8450313770999989</v>
      </c>
      <c r="U42" s="7" t="s">
        <v>61</v>
      </c>
      <c r="V42" s="12" t="s">
        <v>41</v>
      </c>
      <c r="W42" s="12">
        <v>4.3009535000000003</v>
      </c>
      <c r="X42" s="12">
        <v>4.5898800000000002E-3</v>
      </c>
      <c r="Y42" s="12">
        <v>2.9614290000000001E-2</v>
      </c>
      <c r="Z42" s="48">
        <v>0</v>
      </c>
      <c r="AA42" s="109">
        <v>4.9357150000000002E-2</v>
      </c>
      <c r="AB42" s="12">
        <v>1.3274517999999999E-3</v>
      </c>
      <c r="AC42" s="12">
        <v>9.6241179999999999E-4</v>
      </c>
      <c r="AD42" s="12">
        <v>2.1963113999999999</v>
      </c>
      <c r="AE42" s="12">
        <v>1.3360141E-3</v>
      </c>
      <c r="AF42" s="12">
        <v>0.19903522000000001</v>
      </c>
      <c r="AG42" s="110">
        <v>0.78203661999999996</v>
      </c>
      <c r="AH42" s="12">
        <v>1.7718511000000001E-3</v>
      </c>
      <c r="AI42" s="12">
        <v>3.2308874000000001E-2</v>
      </c>
      <c r="AJ42" s="12">
        <v>-2.3033337000000001E-3</v>
      </c>
      <c r="AK42" s="12">
        <v>-4.8436993999999997E-2</v>
      </c>
      <c r="AL42" s="112">
        <f t="shared" si="1"/>
        <v>7.5488643350999984</v>
      </c>
    </row>
    <row r="45" spans="1:70" x14ac:dyDescent="0.35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0"/>
      <c r="BP45" s="190"/>
      <c r="BQ45" s="190"/>
      <c r="BR45" s="190"/>
    </row>
    <row r="47" spans="1:70" x14ac:dyDescent="0.35">
      <c r="B47" t="s">
        <v>2</v>
      </c>
      <c r="C47" t="s">
        <v>62</v>
      </c>
    </row>
    <row r="48" spans="1:70" x14ac:dyDescent="0.35">
      <c r="B48" t="s">
        <v>3</v>
      </c>
      <c r="C48" t="s">
        <v>4</v>
      </c>
      <c r="J48" s="92"/>
      <c r="K48" s="94" t="s">
        <v>99</v>
      </c>
    </row>
    <row r="49" spans="2:47" x14ac:dyDescent="0.35">
      <c r="B49" t="s">
        <v>63</v>
      </c>
      <c r="C49" t="s">
        <v>100</v>
      </c>
      <c r="J49" s="16" t="s">
        <v>89</v>
      </c>
      <c r="K49" s="19">
        <v>60</v>
      </c>
      <c r="AC49" s="92"/>
      <c r="AD49" s="94" t="s">
        <v>99</v>
      </c>
    </row>
    <row r="50" spans="2:47" x14ac:dyDescent="0.35">
      <c r="B50" t="s">
        <v>5</v>
      </c>
      <c r="C50" t="s">
        <v>6</v>
      </c>
      <c r="J50" s="100" t="s">
        <v>103</v>
      </c>
      <c r="K50" s="47">
        <v>0</v>
      </c>
      <c r="AC50" s="16" t="s">
        <v>89</v>
      </c>
      <c r="AD50" s="19">
        <v>60</v>
      </c>
    </row>
    <row r="51" spans="2:47" x14ac:dyDescent="0.35">
      <c r="B51" t="s">
        <v>7</v>
      </c>
      <c r="C51" t="s">
        <v>8</v>
      </c>
      <c r="J51" s="16"/>
      <c r="K51" s="14" t="s">
        <v>74</v>
      </c>
      <c r="AC51" s="100" t="s">
        <v>103</v>
      </c>
      <c r="AD51" s="47">
        <v>0</v>
      </c>
    </row>
    <row r="52" spans="2:47" x14ac:dyDescent="0.35">
      <c r="B52" t="s">
        <v>9</v>
      </c>
      <c r="C52" t="s">
        <v>10</v>
      </c>
      <c r="J52" s="98" t="s">
        <v>102</v>
      </c>
      <c r="K52" s="99">
        <v>0</v>
      </c>
      <c r="AC52" s="16"/>
      <c r="AD52" s="14" t="s">
        <v>74</v>
      </c>
    </row>
    <row r="53" spans="2:47" x14ac:dyDescent="0.35">
      <c r="B53" t="s">
        <v>11</v>
      </c>
      <c r="C53" t="s">
        <v>12</v>
      </c>
      <c r="J53" s="97" t="s">
        <v>73</v>
      </c>
      <c r="K53" s="101">
        <v>50</v>
      </c>
      <c r="AC53" s="98" t="s">
        <v>102</v>
      </c>
      <c r="AD53" s="99">
        <v>0</v>
      </c>
    </row>
    <row r="54" spans="2:47" x14ac:dyDescent="0.35">
      <c r="B54" t="s">
        <v>13</v>
      </c>
      <c r="C54" t="s">
        <v>12</v>
      </c>
      <c r="J54" s="16"/>
      <c r="K54" s="62" t="s">
        <v>74</v>
      </c>
      <c r="AC54" s="97" t="s">
        <v>73</v>
      </c>
      <c r="AD54" s="101">
        <v>500</v>
      </c>
    </row>
    <row r="55" spans="2:47" x14ac:dyDescent="0.35">
      <c r="B55" t="s">
        <v>14</v>
      </c>
      <c r="C55" t="s">
        <v>15</v>
      </c>
      <c r="AC55" s="16"/>
      <c r="AD55" s="62" t="s">
        <v>74</v>
      </c>
      <c r="AU55" s="159" t="s">
        <v>124</v>
      </c>
    </row>
    <row r="56" spans="2:47" x14ac:dyDescent="0.35">
      <c r="B56" t="s">
        <v>16</v>
      </c>
      <c r="C56" t="s">
        <v>17</v>
      </c>
    </row>
    <row r="57" spans="2:47" ht="21" x14ac:dyDescent="0.35">
      <c r="B57" s="175" t="s">
        <v>100</v>
      </c>
      <c r="C57" s="175"/>
      <c r="D57" s="189" t="s">
        <v>86</v>
      </c>
      <c r="E57" s="189"/>
      <c r="F57" s="189" t="s">
        <v>72</v>
      </c>
      <c r="G57" s="189"/>
      <c r="H57" s="189"/>
      <c r="I57" s="183" t="s">
        <v>88</v>
      </c>
      <c r="J57" s="180"/>
      <c r="K57" s="180"/>
      <c r="L57" s="180"/>
      <c r="M57" s="180"/>
      <c r="N57" s="96" t="s">
        <v>85</v>
      </c>
      <c r="O57" s="180" t="s">
        <v>84</v>
      </c>
      <c r="P57" s="180"/>
      <c r="Q57" s="187" t="s">
        <v>104</v>
      </c>
      <c r="R57" s="188"/>
      <c r="S57" s="42" t="s">
        <v>71</v>
      </c>
      <c r="U57" s="175" t="s">
        <v>100</v>
      </c>
      <c r="V57" s="175"/>
      <c r="W57" s="189" t="s">
        <v>86</v>
      </c>
      <c r="X57" s="189"/>
      <c r="Y57" s="189" t="s">
        <v>72</v>
      </c>
      <c r="Z57" s="189"/>
      <c r="AA57" s="189"/>
      <c r="AB57" s="183" t="s">
        <v>88</v>
      </c>
      <c r="AC57" s="180"/>
      <c r="AD57" s="180"/>
      <c r="AE57" s="180"/>
      <c r="AF57" s="180"/>
      <c r="AG57" s="96" t="s">
        <v>85</v>
      </c>
      <c r="AH57" s="180" t="s">
        <v>84</v>
      </c>
      <c r="AI57" s="180"/>
      <c r="AJ57" s="187" t="s">
        <v>104</v>
      </c>
      <c r="AK57" s="188"/>
      <c r="AL57" s="42" t="s">
        <v>71</v>
      </c>
    </row>
    <row r="58" spans="2:47" ht="87" x14ac:dyDescent="0.35">
      <c r="B58" s="33" t="s">
        <v>15</v>
      </c>
      <c r="C58" s="27" t="s">
        <v>18</v>
      </c>
      <c r="D58" s="27" t="s">
        <v>65</v>
      </c>
      <c r="E58" s="27" t="s">
        <v>79</v>
      </c>
      <c r="F58" s="27" t="s">
        <v>80</v>
      </c>
      <c r="G58" s="46" t="s">
        <v>87</v>
      </c>
      <c r="H58" s="103" t="s">
        <v>101</v>
      </c>
      <c r="I58" s="27" t="s">
        <v>67</v>
      </c>
      <c r="J58" s="27" t="s">
        <v>68</v>
      </c>
      <c r="K58" s="27" t="s">
        <v>69</v>
      </c>
      <c r="L58" s="27" t="s">
        <v>66</v>
      </c>
      <c r="M58" s="27" t="s">
        <v>70</v>
      </c>
      <c r="N58" s="104" t="s">
        <v>81</v>
      </c>
      <c r="O58" s="27" t="s">
        <v>82</v>
      </c>
      <c r="P58" s="27" t="s">
        <v>83</v>
      </c>
      <c r="Q58" s="27" t="s">
        <v>96</v>
      </c>
      <c r="R58" s="27" t="s">
        <v>97</v>
      </c>
      <c r="S58" s="111" t="s">
        <v>64</v>
      </c>
      <c r="U58" s="33" t="s">
        <v>15</v>
      </c>
      <c r="V58" s="27" t="s">
        <v>18</v>
      </c>
      <c r="W58" s="27" t="s">
        <v>65</v>
      </c>
      <c r="X58" s="27" t="s">
        <v>79</v>
      </c>
      <c r="Y58" s="27" t="s">
        <v>80</v>
      </c>
      <c r="Z58" s="46" t="s">
        <v>87</v>
      </c>
      <c r="AA58" s="103" t="s">
        <v>101</v>
      </c>
      <c r="AB58" s="27" t="s">
        <v>67</v>
      </c>
      <c r="AC58" s="27" t="s">
        <v>68</v>
      </c>
      <c r="AD58" s="27" t="s">
        <v>69</v>
      </c>
      <c r="AE58" s="27" t="s">
        <v>66</v>
      </c>
      <c r="AF58" s="27" t="s">
        <v>70</v>
      </c>
      <c r="AG58" s="104" t="s">
        <v>81</v>
      </c>
      <c r="AH58" s="27" t="s">
        <v>82</v>
      </c>
      <c r="AI58" s="27" t="s">
        <v>83</v>
      </c>
      <c r="AJ58" s="27" t="s">
        <v>96</v>
      </c>
      <c r="AK58" s="27" t="s">
        <v>97</v>
      </c>
      <c r="AL58" s="111" t="s">
        <v>64</v>
      </c>
    </row>
    <row r="59" spans="2:47" x14ac:dyDescent="0.35">
      <c r="B59" s="6" t="s">
        <v>19</v>
      </c>
      <c r="C59" s="29" t="s">
        <v>20</v>
      </c>
      <c r="D59" s="29">
        <v>0.33398129999999998</v>
      </c>
      <c r="E59" s="29">
        <v>1.6694998999999999E-3</v>
      </c>
      <c r="F59" s="29">
        <v>3.5740170000000001E-3</v>
      </c>
      <c r="G59" s="115">
        <v>0</v>
      </c>
      <c r="H59" s="116">
        <v>0</v>
      </c>
      <c r="I59" s="102">
        <v>4.2595305999999998E-5</v>
      </c>
      <c r="J59" s="102">
        <v>1.6024660999999999E-5</v>
      </c>
      <c r="K59" s="29">
        <v>8.0179481999999996E-3</v>
      </c>
      <c r="L59" s="102">
        <v>9.7615859999999999E-5</v>
      </c>
      <c r="M59" s="29">
        <v>1.3793788E-2</v>
      </c>
      <c r="N59" s="106">
        <v>9.4380522999999994E-3</v>
      </c>
      <c r="O59" s="29">
        <v>1.0463935E-4</v>
      </c>
      <c r="P59" s="29">
        <v>4.2770213000000001E-2</v>
      </c>
      <c r="Q59" s="29">
        <v>-2.7797910000000001E-4</v>
      </c>
      <c r="R59" s="29">
        <v>-3.5182757000000002E-2</v>
      </c>
      <c r="S59" s="112">
        <f>SUM(D59:R59)</f>
        <v>0.3780449574769999</v>
      </c>
      <c r="U59" s="6" t="s">
        <v>19</v>
      </c>
      <c r="V59" s="29" t="s">
        <v>20</v>
      </c>
      <c r="W59" s="29">
        <v>0.33398129999999998</v>
      </c>
      <c r="X59" s="29">
        <v>1.6694998999999999E-3</v>
      </c>
      <c r="Y59" s="29">
        <v>3.5740170000000001E-3</v>
      </c>
      <c r="Z59" s="115">
        <v>0</v>
      </c>
      <c r="AA59" s="116">
        <v>0</v>
      </c>
      <c r="AB59" s="102">
        <v>4.2595305999999998E-5</v>
      </c>
      <c r="AC59" s="102">
        <v>1.6024660999999999E-5</v>
      </c>
      <c r="AD59" s="29">
        <v>8.0179481999999996E-3</v>
      </c>
      <c r="AE59" s="102">
        <v>9.7615859999999999E-5</v>
      </c>
      <c r="AF59" s="29">
        <v>1.3793788E-2</v>
      </c>
      <c r="AG59" s="106">
        <f>AG104</f>
        <v>9.4380522999999994E-2</v>
      </c>
      <c r="AH59" s="29">
        <v>1.0463935E-4</v>
      </c>
      <c r="AI59" s="29">
        <v>4.2770213000000001E-2</v>
      </c>
      <c r="AJ59" s="29">
        <v>-2.7797910000000001E-4</v>
      </c>
      <c r="AK59" s="29">
        <v>-3.5182757000000002E-2</v>
      </c>
      <c r="AL59" s="112">
        <f>SUM(W59:AK59)</f>
        <v>0.46298742817699989</v>
      </c>
    </row>
    <row r="60" spans="2:47" x14ac:dyDescent="0.35">
      <c r="B60" s="6" t="s">
        <v>21</v>
      </c>
      <c r="C60" s="29" t="s">
        <v>22</v>
      </c>
      <c r="D60" s="102">
        <v>1.1359739E-8</v>
      </c>
      <c r="E60" s="102">
        <v>1.9847024E-10</v>
      </c>
      <c r="F60" s="102">
        <v>8.2061525999999998E-10</v>
      </c>
      <c r="G60" s="115">
        <v>0</v>
      </c>
      <c r="H60" s="116">
        <v>0</v>
      </c>
      <c r="I60" s="102">
        <v>2.4092251999999999E-12</v>
      </c>
      <c r="J60" s="102">
        <v>1.0375887999999999E-12</v>
      </c>
      <c r="K60" s="102">
        <v>4.2305602999999998E-10</v>
      </c>
      <c r="L60" s="102">
        <v>8.8746680000000007E-12</v>
      </c>
      <c r="M60" s="102">
        <v>1.9101880999999998E-9</v>
      </c>
      <c r="N60" s="108">
        <v>2.1670321E-9</v>
      </c>
      <c r="O60" s="102">
        <v>9.3786712999999996E-12</v>
      </c>
      <c r="P60" s="102">
        <v>3.7559526E-10</v>
      </c>
      <c r="Q60" s="102">
        <v>-6.3825631000000006E-11</v>
      </c>
      <c r="R60" s="102">
        <v>-9.9069335000000005E-10</v>
      </c>
      <c r="S60" s="112">
        <f t="shared" ref="S60:S86" si="2">SUM(D60:R60)</f>
        <v>1.6221877162299998E-8</v>
      </c>
      <c r="U60" s="6" t="s">
        <v>21</v>
      </c>
      <c r="V60" s="29" t="s">
        <v>22</v>
      </c>
      <c r="W60" s="102">
        <v>1.1359739E-8</v>
      </c>
      <c r="X60" s="102">
        <v>1.9847024E-10</v>
      </c>
      <c r="Y60" s="102">
        <v>8.2061525999999998E-10</v>
      </c>
      <c r="Z60" s="115">
        <v>0</v>
      </c>
      <c r="AA60" s="116">
        <v>0</v>
      </c>
      <c r="AB60" s="102">
        <v>2.4092251999999999E-12</v>
      </c>
      <c r="AC60" s="102">
        <v>1.0375887999999999E-12</v>
      </c>
      <c r="AD60" s="102">
        <v>4.2305602999999998E-10</v>
      </c>
      <c r="AE60" s="102">
        <v>8.8746680000000007E-12</v>
      </c>
      <c r="AF60" s="102">
        <v>1.9101880999999998E-9</v>
      </c>
      <c r="AG60" s="106">
        <f t="shared" ref="AG60:AG86" si="3">AG105</f>
        <v>2.1670321000000001E-8</v>
      </c>
      <c r="AH60" s="102">
        <v>9.3786712999999996E-12</v>
      </c>
      <c r="AI60" s="102">
        <v>3.7559526E-10</v>
      </c>
      <c r="AJ60" s="102">
        <v>-6.3825631000000006E-11</v>
      </c>
      <c r="AK60" s="102">
        <v>-9.9069335000000005E-10</v>
      </c>
      <c r="AL60" s="112">
        <f t="shared" ref="AL60:AL86" si="4">SUM(W60:AK60)</f>
        <v>3.5725166062300005E-8</v>
      </c>
    </row>
    <row r="61" spans="2:47" x14ac:dyDescent="0.35">
      <c r="B61" s="6" t="s">
        <v>23</v>
      </c>
      <c r="C61" s="29" t="s">
        <v>24</v>
      </c>
      <c r="D61" s="29">
        <v>6.9822052000000001E-3</v>
      </c>
      <c r="E61" s="29">
        <v>3.1371361000000003E-4</v>
      </c>
      <c r="F61" s="29">
        <v>2.8462422999999998E-4</v>
      </c>
      <c r="G61" s="115">
        <v>0</v>
      </c>
      <c r="H61" s="116">
        <v>0</v>
      </c>
      <c r="I61" s="102">
        <v>2.4309652000000001E-6</v>
      </c>
      <c r="J61" s="102">
        <v>1.0992607E-6</v>
      </c>
      <c r="K61" s="29">
        <v>4.8637749000000002E-4</v>
      </c>
      <c r="L61" s="102">
        <v>5.0051339E-5</v>
      </c>
      <c r="M61" s="29">
        <v>1.5694012000000001E-3</v>
      </c>
      <c r="N61" s="106">
        <v>7.5161881000000003E-4</v>
      </c>
      <c r="O61" s="102">
        <v>3.5013703999999997E-5</v>
      </c>
      <c r="P61" s="29">
        <v>1.6987910000000001E-3</v>
      </c>
      <c r="Q61" s="102">
        <v>-2.2137439999999999E-5</v>
      </c>
      <c r="R61" s="29">
        <v>-3.8058827999999997E-4</v>
      </c>
      <c r="S61" s="112">
        <f t="shared" si="2"/>
        <v>1.1772601088900001E-2</v>
      </c>
      <c r="U61" s="6" t="s">
        <v>23</v>
      </c>
      <c r="V61" s="29" t="s">
        <v>24</v>
      </c>
      <c r="W61" s="29">
        <v>6.9822052000000001E-3</v>
      </c>
      <c r="X61" s="29">
        <v>3.1371361000000003E-4</v>
      </c>
      <c r="Y61" s="29">
        <v>2.8462422999999998E-4</v>
      </c>
      <c r="Z61" s="115">
        <v>0</v>
      </c>
      <c r="AA61" s="116">
        <v>0</v>
      </c>
      <c r="AB61" s="102">
        <v>2.4309652000000001E-6</v>
      </c>
      <c r="AC61" s="102">
        <v>1.0992607E-6</v>
      </c>
      <c r="AD61" s="29">
        <v>4.8637749000000002E-4</v>
      </c>
      <c r="AE61" s="102">
        <v>5.0051339E-5</v>
      </c>
      <c r="AF61" s="29">
        <v>1.5694012000000001E-3</v>
      </c>
      <c r="AG61" s="106">
        <f t="shared" si="3"/>
        <v>7.5161880999999996E-3</v>
      </c>
      <c r="AH61" s="102">
        <v>3.5013703999999997E-5</v>
      </c>
      <c r="AI61" s="29">
        <v>1.6987910000000001E-3</v>
      </c>
      <c r="AJ61" s="102">
        <v>-2.2137439999999999E-5</v>
      </c>
      <c r="AK61" s="29">
        <v>-3.8058827999999997E-4</v>
      </c>
      <c r="AL61" s="112">
        <f t="shared" si="4"/>
        <v>1.8537170378900004E-2</v>
      </c>
    </row>
    <row r="62" spans="2:47" x14ac:dyDescent="0.35">
      <c r="B62" s="6" t="s">
        <v>25</v>
      </c>
      <c r="C62" s="29" t="s">
        <v>26</v>
      </c>
      <c r="D62" s="29">
        <v>7.9700715000000002E-4</v>
      </c>
      <c r="E62" s="102">
        <v>1.1788833999999999E-5</v>
      </c>
      <c r="F62" s="102">
        <v>2.2766777000000001E-5</v>
      </c>
      <c r="G62" s="115">
        <v>0</v>
      </c>
      <c r="H62" s="116">
        <v>0</v>
      </c>
      <c r="I62" s="102">
        <v>1.6031480000000001E-7</v>
      </c>
      <c r="J62" s="102">
        <v>7.2081109999999997E-8</v>
      </c>
      <c r="K62" s="102">
        <v>3.0253372000000001E-5</v>
      </c>
      <c r="L62" s="102">
        <v>2.2676065E-7</v>
      </c>
      <c r="M62" s="102">
        <v>2.9267931E-5</v>
      </c>
      <c r="N62" s="108">
        <v>6.0121156000000003E-5</v>
      </c>
      <c r="O62" s="102">
        <v>3.2391481000000002E-7</v>
      </c>
      <c r="P62" s="102">
        <v>5.9273868000000001E-5</v>
      </c>
      <c r="Q62" s="102">
        <v>-1.7707492999999999E-6</v>
      </c>
      <c r="R62" s="102">
        <v>-3.7397851000000003E-5</v>
      </c>
      <c r="S62" s="112">
        <f t="shared" si="2"/>
        <v>9.7209355907000008E-4</v>
      </c>
      <c r="U62" s="6" t="s">
        <v>25</v>
      </c>
      <c r="V62" s="29" t="s">
        <v>26</v>
      </c>
      <c r="W62" s="29">
        <v>7.9700715000000002E-4</v>
      </c>
      <c r="X62" s="102">
        <v>1.1788833999999999E-5</v>
      </c>
      <c r="Y62" s="102">
        <v>2.2766777000000001E-5</v>
      </c>
      <c r="Z62" s="115">
        <v>0</v>
      </c>
      <c r="AA62" s="116">
        <v>0</v>
      </c>
      <c r="AB62" s="102">
        <v>1.6031480000000001E-7</v>
      </c>
      <c r="AC62" s="102">
        <v>7.2081109999999997E-8</v>
      </c>
      <c r="AD62" s="102">
        <v>3.0253372000000001E-5</v>
      </c>
      <c r="AE62" s="102">
        <v>2.2676065E-7</v>
      </c>
      <c r="AF62" s="102">
        <v>2.9267931E-5</v>
      </c>
      <c r="AG62" s="106">
        <f t="shared" si="3"/>
        <v>6.0121155999999997E-4</v>
      </c>
      <c r="AH62" s="102">
        <v>3.2391481000000002E-7</v>
      </c>
      <c r="AI62" s="102">
        <v>5.9273868000000001E-5</v>
      </c>
      <c r="AJ62" s="102">
        <v>-1.7707492999999999E-6</v>
      </c>
      <c r="AK62" s="102">
        <v>-3.7397851000000003E-5</v>
      </c>
      <c r="AL62" s="112">
        <f t="shared" si="4"/>
        <v>1.51318396307E-3</v>
      </c>
    </row>
    <row r="63" spans="2:47" x14ac:dyDescent="0.35">
      <c r="B63" s="6" t="s">
        <v>27</v>
      </c>
      <c r="C63" s="29" t="s">
        <v>28</v>
      </c>
      <c r="D63" s="102">
        <v>6.9127839000000002E-9</v>
      </c>
      <c r="E63" s="102">
        <v>1.7907674999999999E-10</v>
      </c>
      <c r="F63" s="102">
        <v>3.2324118E-10</v>
      </c>
      <c r="G63" s="115">
        <v>0</v>
      </c>
      <c r="H63" s="116">
        <v>0</v>
      </c>
      <c r="I63" s="102">
        <v>3.3985428000000002E-12</v>
      </c>
      <c r="J63" s="102">
        <v>1.4235873999999999E-12</v>
      </c>
      <c r="K63" s="102">
        <v>1.9592916999999999E-9</v>
      </c>
      <c r="L63" s="102">
        <v>1.8607062999999999E-12</v>
      </c>
      <c r="M63" s="102">
        <v>2.4488918999999998E-10</v>
      </c>
      <c r="N63" s="108">
        <v>8.5359615999999998E-10</v>
      </c>
      <c r="O63" s="102">
        <v>5.3561577E-12</v>
      </c>
      <c r="P63" s="102">
        <v>8.6156633000000004E-10</v>
      </c>
      <c r="Q63" s="102">
        <v>-2.5140981000000001E-11</v>
      </c>
      <c r="R63" s="102">
        <v>-5.2907875999999995E-10</v>
      </c>
      <c r="S63" s="112">
        <f t="shared" si="2"/>
        <v>1.07922644632E-8</v>
      </c>
      <c r="U63" s="6" t="s">
        <v>27</v>
      </c>
      <c r="V63" s="29" t="s">
        <v>28</v>
      </c>
      <c r="W63" s="102">
        <v>6.9127839000000002E-9</v>
      </c>
      <c r="X63" s="102">
        <v>1.7907674999999999E-10</v>
      </c>
      <c r="Y63" s="102">
        <v>3.2324118E-10</v>
      </c>
      <c r="Z63" s="115">
        <v>0</v>
      </c>
      <c r="AA63" s="116">
        <v>0</v>
      </c>
      <c r="AB63" s="102">
        <v>3.3985428000000002E-12</v>
      </c>
      <c r="AC63" s="102">
        <v>1.4235873999999999E-12</v>
      </c>
      <c r="AD63" s="102">
        <v>1.9592916999999999E-9</v>
      </c>
      <c r="AE63" s="102">
        <v>1.8607062999999999E-12</v>
      </c>
      <c r="AF63" s="102">
        <v>2.4488918999999998E-10</v>
      </c>
      <c r="AG63" s="106">
        <f t="shared" si="3"/>
        <v>8.5359616000000005E-9</v>
      </c>
      <c r="AH63" s="102">
        <v>5.3561577E-12</v>
      </c>
      <c r="AI63" s="102">
        <v>8.6156633000000004E-10</v>
      </c>
      <c r="AJ63" s="102">
        <v>-2.5140981000000001E-11</v>
      </c>
      <c r="AK63" s="102">
        <v>-5.2907875999999995E-10</v>
      </c>
      <c r="AL63" s="112">
        <f t="shared" si="4"/>
        <v>1.8474629903199999E-8</v>
      </c>
    </row>
    <row r="64" spans="2:47" x14ac:dyDescent="0.35">
      <c r="B64" s="6" t="s">
        <v>29</v>
      </c>
      <c r="C64" s="29" t="s">
        <v>30</v>
      </c>
      <c r="D64" s="102">
        <v>2.5576923E-9</v>
      </c>
      <c r="E64" s="102">
        <v>6.1352452000000002E-12</v>
      </c>
      <c r="F64" s="102">
        <v>5.2233551999999999E-11</v>
      </c>
      <c r="G64" s="115">
        <v>0</v>
      </c>
      <c r="H64" s="116">
        <v>0</v>
      </c>
      <c r="I64" s="102">
        <v>3.3751856000000002E-12</v>
      </c>
      <c r="J64" s="102">
        <v>1.9401517000000001E-12</v>
      </c>
      <c r="K64" s="102">
        <v>1.6448291999999999E-10</v>
      </c>
      <c r="L64" s="102">
        <v>1.6472849E-12</v>
      </c>
      <c r="M64" s="102">
        <v>7.8645494000000004E-11</v>
      </c>
      <c r="N64" s="108">
        <v>1.3793526999999999E-10</v>
      </c>
      <c r="O64" s="102">
        <v>6.0633376999999998E-12</v>
      </c>
      <c r="P64" s="102">
        <v>6.3792065000000003E-11</v>
      </c>
      <c r="Q64" s="102">
        <v>-4.0626096E-12</v>
      </c>
      <c r="R64" s="102">
        <v>-7.3170710999999995E-11</v>
      </c>
      <c r="S64" s="112">
        <f t="shared" si="2"/>
        <v>2.9967094854999998E-9</v>
      </c>
      <c r="U64" s="6" t="s">
        <v>29</v>
      </c>
      <c r="V64" s="29" t="s">
        <v>30</v>
      </c>
      <c r="W64" s="102">
        <v>2.5576923E-9</v>
      </c>
      <c r="X64" s="102">
        <v>6.1352452000000002E-12</v>
      </c>
      <c r="Y64" s="102">
        <v>5.2233551999999999E-11</v>
      </c>
      <c r="Z64" s="115">
        <v>0</v>
      </c>
      <c r="AA64" s="116">
        <v>0</v>
      </c>
      <c r="AB64" s="102">
        <v>3.3751856000000002E-12</v>
      </c>
      <c r="AC64" s="102">
        <v>1.9401517000000001E-12</v>
      </c>
      <c r="AD64" s="102">
        <v>1.6448291999999999E-10</v>
      </c>
      <c r="AE64" s="102">
        <v>1.6472849E-12</v>
      </c>
      <c r="AF64" s="102">
        <v>7.8645494000000004E-11</v>
      </c>
      <c r="AG64" s="106">
        <f t="shared" si="3"/>
        <v>1.3793527E-9</v>
      </c>
      <c r="AH64" s="102">
        <v>6.0633376999999998E-12</v>
      </c>
      <c r="AI64" s="102">
        <v>6.3792065000000003E-11</v>
      </c>
      <c r="AJ64" s="102">
        <v>-4.0626096E-12</v>
      </c>
      <c r="AK64" s="102">
        <v>-7.3170710999999995E-11</v>
      </c>
      <c r="AL64" s="112">
        <f t="shared" si="4"/>
        <v>4.238126915500001E-9</v>
      </c>
    </row>
    <row r="65" spans="2:38" x14ac:dyDescent="0.35">
      <c r="B65" s="6" t="s">
        <v>31</v>
      </c>
      <c r="C65" s="29" t="s">
        <v>30</v>
      </c>
      <c r="D65" s="102">
        <v>6.6537799E-11</v>
      </c>
      <c r="E65" s="102">
        <v>1.0678454E-13</v>
      </c>
      <c r="F65" s="102">
        <v>1.4280851E-12</v>
      </c>
      <c r="G65" s="115">
        <v>0</v>
      </c>
      <c r="H65" s="116">
        <v>0</v>
      </c>
      <c r="I65" s="102">
        <v>2.5824021000000002E-13</v>
      </c>
      <c r="J65" s="102">
        <v>1.0341015999999999E-13</v>
      </c>
      <c r="K65" s="102">
        <v>1.5424172000000001E-11</v>
      </c>
      <c r="L65" s="102">
        <v>5.4941163000000003E-14</v>
      </c>
      <c r="M65" s="102">
        <v>2.7830138E-12</v>
      </c>
      <c r="N65" s="108">
        <v>3.7712025999999998E-12</v>
      </c>
      <c r="O65" s="102">
        <v>2.3911963000000002E-13</v>
      </c>
      <c r="P65" s="102">
        <v>3.7175461999999999E-12</v>
      </c>
      <c r="Q65" s="102">
        <v>-1.1107329E-13</v>
      </c>
      <c r="R65" s="102">
        <v>-2.0690488000000001E-12</v>
      </c>
      <c r="S65" s="112">
        <f t="shared" si="2"/>
        <v>9.2244192313000012E-11</v>
      </c>
      <c r="U65" s="6" t="s">
        <v>31</v>
      </c>
      <c r="V65" s="29" t="s">
        <v>30</v>
      </c>
      <c r="W65" s="102">
        <v>6.6537799E-11</v>
      </c>
      <c r="X65" s="102">
        <v>1.0678454E-13</v>
      </c>
      <c r="Y65" s="102">
        <v>1.4280851E-12</v>
      </c>
      <c r="Z65" s="115">
        <v>0</v>
      </c>
      <c r="AA65" s="116">
        <v>0</v>
      </c>
      <c r="AB65" s="102">
        <v>2.5824021000000002E-13</v>
      </c>
      <c r="AC65" s="102">
        <v>1.0341015999999999E-13</v>
      </c>
      <c r="AD65" s="102">
        <v>1.5424172000000001E-11</v>
      </c>
      <c r="AE65" s="102">
        <v>5.4941163000000003E-14</v>
      </c>
      <c r="AF65" s="102">
        <v>2.7830138E-12</v>
      </c>
      <c r="AG65" s="106">
        <f t="shared" si="3"/>
        <v>3.7712025999999998E-11</v>
      </c>
      <c r="AH65" s="102">
        <v>2.3911963000000002E-13</v>
      </c>
      <c r="AI65" s="102">
        <v>3.7175461999999999E-12</v>
      </c>
      <c r="AJ65" s="102">
        <v>-1.1107329E-13</v>
      </c>
      <c r="AK65" s="102">
        <v>-2.0690488000000001E-12</v>
      </c>
      <c r="AL65" s="112">
        <f t="shared" si="4"/>
        <v>1.2618501571300002E-10</v>
      </c>
    </row>
    <row r="66" spans="2:38" ht="15" customHeight="1" x14ac:dyDescent="0.35">
      <c r="B66" s="6" t="s">
        <v>32</v>
      </c>
      <c r="C66" s="29" t="s">
        <v>33</v>
      </c>
      <c r="D66" s="29">
        <v>9.9382337000000005E-4</v>
      </c>
      <c r="E66" s="102">
        <v>1.6025519999999999E-5</v>
      </c>
      <c r="F66" s="102">
        <v>2.0254449000000001E-5</v>
      </c>
      <c r="G66" s="115">
        <v>0</v>
      </c>
      <c r="H66" s="116">
        <v>0</v>
      </c>
      <c r="I66" s="102">
        <v>1.8797558E-7</v>
      </c>
      <c r="J66" s="102">
        <v>1.2613346999999999E-7</v>
      </c>
      <c r="K66" s="102">
        <v>3.0756748000000001E-5</v>
      </c>
      <c r="L66" s="102">
        <v>5.1848973000000001E-7</v>
      </c>
      <c r="M66" s="102">
        <v>6.3975179999999996E-5</v>
      </c>
      <c r="N66" s="108">
        <v>5.3486750000000001E-5</v>
      </c>
      <c r="O66" s="102">
        <v>5.7707574000000003E-7</v>
      </c>
      <c r="P66" s="29">
        <v>1.0722223E-4</v>
      </c>
      <c r="Q66" s="102">
        <v>-1.5753460999999999E-6</v>
      </c>
      <c r="R66" s="102">
        <v>-2.9199807E-5</v>
      </c>
      <c r="S66" s="112">
        <f t="shared" si="2"/>
        <v>1.2561787684200003E-3</v>
      </c>
      <c r="U66" s="6" t="s">
        <v>32</v>
      </c>
      <c r="V66" s="29" t="s">
        <v>33</v>
      </c>
      <c r="W66" s="29">
        <v>9.9382337000000005E-4</v>
      </c>
      <c r="X66" s="102">
        <v>1.6025519999999999E-5</v>
      </c>
      <c r="Y66" s="102">
        <v>2.0254449000000001E-5</v>
      </c>
      <c r="Z66" s="115">
        <v>0</v>
      </c>
      <c r="AA66" s="116">
        <v>0</v>
      </c>
      <c r="AB66" s="102">
        <v>1.8797558E-7</v>
      </c>
      <c r="AC66" s="102">
        <v>1.2613346999999999E-7</v>
      </c>
      <c r="AD66" s="102">
        <v>3.0756748000000001E-5</v>
      </c>
      <c r="AE66" s="102">
        <v>5.1848973000000001E-7</v>
      </c>
      <c r="AF66" s="102">
        <v>6.3975179999999996E-5</v>
      </c>
      <c r="AG66" s="106">
        <f t="shared" si="3"/>
        <v>5.3486750000000002E-4</v>
      </c>
      <c r="AH66" s="102">
        <v>5.7707574000000003E-7</v>
      </c>
      <c r="AI66" s="29">
        <v>1.0722223E-4</v>
      </c>
      <c r="AJ66" s="102">
        <v>-1.5753460999999999E-6</v>
      </c>
      <c r="AK66" s="102">
        <v>-2.9199807E-5</v>
      </c>
      <c r="AL66" s="112">
        <f t="shared" si="4"/>
        <v>1.7375595184200004E-3</v>
      </c>
    </row>
    <row r="67" spans="2:38" x14ac:dyDescent="0.35">
      <c r="B67" s="6" t="s">
        <v>34</v>
      </c>
      <c r="C67" s="29" t="s">
        <v>35</v>
      </c>
      <c r="D67" s="102">
        <v>4.2067563000000002E-5</v>
      </c>
      <c r="E67" s="102">
        <v>3.7381725000000001E-10</v>
      </c>
      <c r="F67" s="102">
        <v>2.6805973000000001E-7</v>
      </c>
      <c r="G67" s="115">
        <v>0</v>
      </c>
      <c r="H67" s="116">
        <v>0</v>
      </c>
      <c r="I67" s="102">
        <v>2.3208294E-8</v>
      </c>
      <c r="J67" s="102">
        <v>1.4476225000000001E-8</v>
      </c>
      <c r="K67" s="102">
        <v>1.8733069E-6</v>
      </c>
      <c r="L67" s="102">
        <v>9.1418653000000005E-8</v>
      </c>
      <c r="M67" s="102">
        <v>3.5699806000000001E-6</v>
      </c>
      <c r="N67" s="108">
        <v>7.0787624999999996E-7</v>
      </c>
      <c r="O67" s="102">
        <v>7.3136097999999999E-8</v>
      </c>
      <c r="P67" s="102">
        <v>2.0209537000000001E-9</v>
      </c>
      <c r="Q67" s="102">
        <v>-2.0849089999999999E-8</v>
      </c>
      <c r="R67" s="102">
        <v>-5.8343974999999998E-7</v>
      </c>
      <c r="S67" s="112">
        <f t="shared" si="2"/>
        <v>4.808713168095E-5</v>
      </c>
      <c r="U67" s="6" t="s">
        <v>34</v>
      </c>
      <c r="V67" s="29" t="s">
        <v>35</v>
      </c>
      <c r="W67" s="102">
        <v>4.2067563000000002E-5</v>
      </c>
      <c r="X67" s="102">
        <v>3.7381725000000001E-10</v>
      </c>
      <c r="Y67" s="102">
        <v>2.6805973000000001E-7</v>
      </c>
      <c r="Z67" s="115">
        <v>0</v>
      </c>
      <c r="AA67" s="116">
        <v>0</v>
      </c>
      <c r="AB67" s="102">
        <v>2.3208294E-8</v>
      </c>
      <c r="AC67" s="102">
        <v>1.4476225000000001E-8</v>
      </c>
      <c r="AD67" s="102">
        <v>1.8733069E-6</v>
      </c>
      <c r="AE67" s="102">
        <v>9.1418653000000005E-8</v>
      </c>
      <c r="AF67" s="102">
        <v>3.5699806000000001E-6</v>
      </c>
      <c r="AG67" s="106">
        <f t="shared" si="3"/>
        <v>7.0787624999999998E-6</v>
      </c>
      <c r="AH67" s="102">
        <v>7.3136097999999999E-8</v>
      </c>
      <c r="AI67" s="102">
        <v>2.0209537000000001E-9</v>
      </c>
      <c r="AJ67" s="102">
        <v>-2.0849089999999999E-8</v>
      </c>
      <c r="AK67" s="102">
        <v>-5.8343974999999998E-7</v>
      </c>
      <c r="AL67" s="112">
        <f t="shared" si="4"/>
        <v>5.4458017930949998E-5</v>
      </c>
    </row>
    <row r="68" spans="2:38" x14ac:dyDescent="0.35">
      <c r="B68" s="6" t="s">
        <v>36</v>
      </c>
      <c r="C68" s="29" t="s">
        <v>37</v>
      </c>
      <c r="D68" s="29">
        <v>2.8387327999999999E-4</v>
      </c>
      <c r="E68" s="102">
        <v>4.0063737000000002E-6</v>
      </c>
      <c r="F68" s="102">
        <v>7.3076242999999998E-6</v>
      </c>
      <c r="G68" s="115">
        <v>0</v>
      </c>
      <c r="H68" s="116">
        <v>0</v>
      </c>
      <c r="I68" s="102">
        <v>4.2541116999999998E-8</v>
      </c>
      <c r="J68" s="102">
        <v>1.9611651999999999E-8</v>
      </c>
      <c r="K68" s="102">
        <v>1.3725214E-5</v>
      </c>
      <c r="L68" s="102">
        <v>9.1817608000000003E-8</v>
      </c>
      <c r="M68" s="102">
        <v>1.0023938E-5</v>
      </c>
      <c r="N68" s="108">
        <v>1.9297541000000002E-5</v>
      </c>
      <c r="O68" s="102">
        <v>1.1204094999999999E-7</v>
      </c>
      <c r="P68" s="102">
        <v>1.9031412000000002E-5</v>
      </c>
      <c r="Q68" s="102">
        <v>-5.6837078000000002E-7</v>
      </c>
      <c r="R68" s="29">
        <v>-6.4177665000000005E-4</v>
      </c>
      <c r="S68" s="112">
        <f t="shared" si="2"/>
        <v>-2.8481362645300007E-4</v>
      </c>
      <c r="U68" s="6" t="s">
        <v>36</v>
      </c>
      <c r="V68" s="29" t="s">
        <v>37</v>
      </c>
      <c r="W68" s="29">
        <v>2.8387327999999999E-4</v>
      </c>
      <c r="X68" s="102">
        <v>4.0063737000000002E-6</v>
      </c>
      <c r="Y68" s="102">
        <v>7.3076242999999998E-6</v>
      </c>
      <c r="Z68" s="115">
        <v>0</v>
      </c>
      <c r="AA68" s="116">
        <v>0</v>
      </c>
      <c r="AB68" s="102">
        <v>4.2541116999999998E-8</v>
      </c>
      <c r="AC68" s="102">
        <v>1.9611651999999999E-8</v>
      </c>
      <c r="AD68" s="102">
        <v>1.3725214E-5</v>
      </c>
      <c r="AE68" s="102">
        <v>9.1817608000000003E-8</v>
      </c>
      <c r="AF68" s="102">
        <v>1.0023938E-5</v>
      </c>
      <c r="AG68" s="106">
        <f t="shared" si="3"/>
        <v>1.9297541E-4</v>
      </c>
      <c r="AH68" s="102">
        <v>1.1204094999999999E-7</v>
      </c>
      <c r="AI68" s="102">
        <v>1.9031412000000002E-5</v>
      </c>
      <c r="AJ68" s="102">
        <v>-5.6837078000000002E-7</v>
      </c>
      <c r="AK68" s="29">
        <v>-6.4177665000000005E-4</v>
      </c>
      <c r="AL68" s="112">
        <f t="shared" si="4"/>
        <v>-1.1113575745300001E-4</v>
      </c>
    </row>
    <row r="69" spans="2:38" x14ac:dyDescent="0.35">
      <c r="B69" s="6" t="s">
        <v>38</v>
      </c>
      <c r="C69" s="29" t="s">
        <v>39</v>
      </c>
      <c r="D69" s="29">
        <v>3.2106400999999999E-3</v>
      </c>
      <c r="E69" s="102">
        <v>4.3833640999999999E-5</v>
      </c>
      <c r="F69" s="102">
        <v>7.9874699E-5</v>
      </c>
      <c r="G69" s="115">
        <v>0</v>
      </c>
      <c r="H69" s="116">
        <v>0</v>
      </c>
      <c r="I69" s="102">
        <v>4.1634333999999997E-7</v>
      </c>
      <c r="J69" s="102">
        <v>2.0500822000000001E-7</v>
      </c>
      <c r="K69" s="102">
        <v>8.8831814000000004E-5</v>
      </c>
      <c r="L69" s="102">
        <v>8.1648958000000004E-7</v>
      </c>
      <c r="M69" s="29">
        <v>1.1033056999999999E-4</v>
      </c>
      <c r="N69" s="106">
        <v>2.1092837E-4</v>
      </c>
      <c r="O69" s="102">
        <v>1.0502762E-6</v>
      </c>
      <c r="P69" s="29">
        <v>2.0919101E-4</v>
      </c>
      <c r="Q69" s="102">
        <v>-6.2124766000000001E-6</v>
      </c>
      <c r="R69" s="29">
        <v>-1.0502002E-4</v>
      </c>
      <c r="S69" s="112">
        <f t="shared" si="2"/>
        <v>3.8448858247399995E-3</v>
      </c>
      <c r="U69" s="6" t="s">
        <v>38</v>
      </c>
      <c r="V69" s="29" t="s">
        <v>39</v>
      </c>
      <c r="W69" s="29">
        <v>3.2106400999999999E-3</v>
      </c>
      <c r="X69" s="102">
        <v>4.3833640999999999E-5</v>
      </c>
      <c r="Y69" s="102">
        <v>7.9874699E-5</v>
      </c>
      <c r="Z69" s="115">
        <v>0</v>
      </c>
      <c r="AA69" s="116">
        <v>0</v>
      </c>
      <c r="AB69" s="102">
        <v>4.1634333999999997E-7</v>
      </c>
      <c r="AC69" s="102">
        <v>2.0500822000000001E-7</v>
      </c>
      <c r="AD69" s="102">
        <v>8.8831814000000004E-5</v>
      </c>
      <c r="AE69" s="102">
        <v>8.1648958000000004E-7</v>
      </c>
      <c r="AF69" s="29">
        <v>1.1033056999999999E-4</v>
      </c>
      <c r="AG69" s="106">
        <f t="shared" si="3"/>
        <v>2.1092836999999998E-3</v>
      </c>
      <c r="AH69" s="102">
        <v>1.0502762E-6</v>
      </c>
      <c r="AI69" s="29">
        <v>2.0919101E-4</v>
      </c>
      <c r="AJ69" s="102">
        <v>-6.2124766000000001E-6</v>
      </c>
      <c r="AK69" s="29">
        <v>-1.0502002E-4</v>
      </c>
      <c r="AL69" s="112">
        <f t="shared" si="4"/>
        <v>5.74324115474E-3</v>
      </c>
    </row>
    <row r="70" spans="2:38" x14ac:dyDescent="0.35">
      <c r="B70" s="6" t="s">
        <v>40</v>
      </c>
      <c r="C70" s="29" t="s">
        <v>41</v>
      </c>
      <c r="D70" s="29">
        <v>4.6096867000000001</v>
      </c>
      <c r="E70" s="29">
        <v>6.4480125999999997E-3</v>
      </c>
      <c r="F70" s="29">
        <v>4.4332275999999997E-2</v>
      </c>
      <c r="G70" s="115">
        <v>0</v>
      </c>
      <c r="H70" s="116">
        <v>0</v>
      </c>
      <c r="I70" s="29">
        <v>1.4544607000000001E-3</v>
      </c>
      <c r="J70" s="29">
        <v>1.0534937E-3</v>
      </c>
      <c r="K70" s="29">
        <v>2.2189860000000001</v>
      </c>
      <c r="L70" s="29">
        <v>1.4225773000000001E-3</v>
      </c>
      <c r="M70" s="29">
        <v>0.21429998</v>
      </c>
      <c r="N70" s="106">
        <v>0.11707004999999999</v>
      </c>
      <c r="O70" s="29">
        <v>1.9827395E-3</v>
      </c>
      <c r="P70" s="29">
        <v>0.16811582</v>
      </c>
      <c r="Q70" s="29">
        <v>-3.4480659E-3</v>
      </c>
      <c r="R70" s="29">
        <v>-0.16264505000000001</v>
      </c>
      <c r="S70" s="112">
        <f t="shared" si="2"/>
        <v>7.2187589938999981</v>
      </c>
      <c r="U70" s="6" t="s">
        <v>40</v>
      </c>
      <c r="V70" s="29" t="s">
        <v>41</v>
      </c>
      <c r="W70" s="29">
        <v>4.6096867000000001</v>
      </c>
      <c r="X70" s="29">
        <v>6.4480125999999997E-3</v>
      </c>
      <c r="Y70" s="29">
        <v>4.4332275999999997E-2</v>
      </c>
      <c r="Z70" s="115">
        <v>0</v>
      </c>
      <c r="AA70" s="116">
        <v>0</v>
      </c>
      <c r="AB70" s="29">
        <v>1.4544607000000001E-3</v>
      </c>
      <c r="AC70" s="29">
        <v>1.0534937E-3</v>
      </c>
      <c r="AD70" s="29">
        <v>2.2189860000000001</v>
      </c>
      <c r="AE70" s="29">
        <v>1.4225773000000001E-3</v>
      </c>
      <c r="AF70" s="29">
        <v>0.21429998</v>
      </c>
      <c r="AG70" s="106">
        <f t="shared" si="3"/>
        <v>1.1707004999999999</v>
      </c>
      <c r="AH70" s="29">
        <v>1.9827395E-3</v>
      </c>
      <c r="AI70" s="29">
        <v>0.16811582</v>
      </c>
      <c r="AJ70" s="29">
        <v>-3.4480659E-3</v>
      </c>
      <c r="AK70" s="29">
        <v>-0.16264505000000001</v>
      </c>
      <c r="AL70" s="112">
        <f t="shared" si="4"/>
        <v>8.2723894438999999</v>
      </c>
    </row>
    <row r="71" spans="2:38" x14ac:dyDescent="0.35">
      <c r="B71" s="6" t="s">
        <v>42</v>
      </c>
      <c r="C71" s="29" t="s">
        <v>43</v>
      </c>
      <c r="D71" s="29">
        <v>1.0299571000000001</v>
      </c>
      <c r="E71" s="29">
        <v>0</v>
      </c>
      <c r="F71" s="29">
        <v>6.2854249000000001E-2</v>
      </c>
      <c r="G71" s="115">
        <v>0</v>
      </c>
      <c r="H71" s="116">
        <v>0</v>
      </c>
      <c r="I71" s="29">
        <v>1.1211425000000001E-3</v>
      </c>
      <c r="J71" s="29">
        <v>6.7606936999999999E-4</v>
      </c>
      <c r="K71" s="29">
        <v>1.2199435000000001</v>
      </c>
      <c r="L71" s="29">
        <v>1.5874330000000001E-3</v>
      </c>
      <c r="M71" s="29">
        <v>0.34034374000000001</v>
      </c>
      <c r="N71" s="106">
        <v>0.16598177</v>
      </c>
      <c r="O71" s="29">
        <v>1.6408676000000001E-3</v>
      </c>
      <c r="P71" s="29">
        <v>3.2730951999999998E-3</v>
      </c>
      <c r="Q71" s="29">
        <v>-4.8886638E-3</v>
      </c>
      <c r="R71" s="29">
        <v>-0.19286707</v>
      </c>
      <c r="S71" s="112">
        <f t="shared" si="2"/>
        <v>2.6296232328700002</v>
      </c>
      <c r="U71" s="6" t="s">
        <v>42</v>
      </c>
      <c r="V71" s="29" t="s">
        <v>43</v>
      </c>
      <c r="W71" s="29">
        <v>1.0299571000000001</v>
      </c>
      <c r="X71" s="29">
        <v>0</v>
      </c>
      <c r="Y71" s="29">
        <v>6.2854249000000001E-2</v>
      </c>
      <c r="Z71" s="115">
        <v>0</v>
      </c>
      <c r="AA71" s="116">
        <v>0</v>
      </c>
      <c r="AB71" s="29">
        <v>1.1211425000000001E-3</v>
      </c>
      <c r="AC71" s="29">
        <v>6.7606936999999999E-4</v>
      </c>
      <c r="AD71" s="29">
        <v>1.2199435000000001</v>
      </c>
      <c r="AE71" s="29">
        <v>1.5874330000000001E-3</v>
      </c>
      <c r="AF71" s="29">
        <v>0.34034374000000001</v>
      </c>
      <c r="AG71" s="106">
        <f t="shared" si="3"/>
        <v>1.6598177000000001</v>
      </c>
      <c r="AH71" s="29">
        <v>1.6408676000000001E-3</v>
      </c>
      <c r="AI71" s="29">
        <v>3.2730951999999998E-3</v>
      </c>
      <c r="AJ71" s="29">
        <v>-4.8886638E-3</v>
      </c>
      <c r="AK71" s="29">
        <v>-0.19286707</v>
      </c>
      <c r="AL71" s="112">
        <f t="shared" si="4"/>
        <v>4.1234591628699997</v>
      </c>
    </row>
    <row r="72" spans="2:38" x14ac:dyDescent="0.35">
      <c r="B72" s="6" t="s">
        <v>44</v>
      </c>
      <c r="C72" s="29" t="s">
        <v>45</v>
      </c>
      <c r="D72" s="29">
        <v>1.5588912999999999E-2</v>
      </c>
      <c r="E72" s="29">
        <v>1.2147098E-4</v>
      </c>
      <c r="F72" s="29">
        <v>1.8097554999999999E-4</v>
      </c>
      <c r="G72" s="115">
        <v>0</v>
      </c>
      <c r="H72" s="116">
        <v>0</v>
      </c>
      <c r="I72" s="102">
        <v>1.8686441E-5</v>
      </c>
      <c r="J72" s="102">
        <v>7.0633276999999999E-6</v>
      </c>
      <c r="K72" s="29">
        <v>5.4180262999999999E-3</v>
      </c>
      <c r="L72" s="102">
        <v>2.7807639000000001E-5</v>
      </c>
      <c r="M72" s="29">
        <v>1.0019879000000001E-2</v>
      </c>
      <c r="N72" s="106">
        <v>4.779095E-4</v>
      </c>
      <c r="O72" s="29">
        <v>1.2500135000000001E-2</v>
      </c>
      <c r="P72" s="29">
        <v>2.8605065999999998E-2</v>
      </c>
      <c r="Q72" s="102">
        <v>-1.4075876E-5</v>
      </c>
      <c r="R72" s="29">
        <v>-3.2649329000000002E-3</v>
      </c>
      <c r="S72" s="112">
        <f t="shared" si="2"/>
        <v>6.9686923961699995E-2</v>
      </c>
      <c r="U72" s="6" t="s">
        <v>44</v>
      </c>
      <c r="V72" s="29" t="s">
        <v>45</v>
      </c>
      <c r="W72" s="29">
        <v>1.5588912999999999E-2</v>
      </c>
      <c r="X72" s="29">
        <v>1.2147098E-4</v>
      </c>
      <c r="Y72" s="29">
        <v>1.8097554999999999E-4</v>
      </c>
      <c r="Z72" s="115">
        <v>0</v>
      </c>
      <c r="AA72" s="116">
        <v>0</v>
      </c>
      <c r="AB72" s="102">
        <v>1.8686441E-5</v>
      </c>
      <c r="AC72" s="102">
        <v>7.0633276999999999E-6</v>
      </c>
      <c r="AD72" s="29">
        <v>5.4180262999999999E-3</v>
      </c>
      <c r="AE72" s="102">
        <v>2.7807639000000001E-5</v>
      </c>
      <c r="AF72" s="29">
        <v>1.0019879000000001E-2</v>
      </c>
      <c r="AG72" s="106">
        <f t="shared" si="3"/>
        <v>4.7790949999999997E-3</v>
      </c>
      <c r="AH72" s="29">
        <v>1.2500135000000001E-2</v>
      </c>
      <c r="AI72" s="29">
        <v>2.8605065999999998E-2</v>
      </c>
      <c r="AJ72" s="102">
        <v>-1.4075876E-5</v>
      </c>
      <c r="AK72" s="29">
        <v>-3.2649329000000002E-3</v>
      </c>
      <c r="AL72" s="112">
        <f t="shared" si="4"/>
        <v>7.3988109461699994E-2</v>
      </c>
    </row>
    <row r="73" spans="2:38" x14ac:dyDescent="0.35">
      <c r="B73" s="6" t="s">
        <v>46</v>
      </c>
      <c r="C73" s="29" t="s">
        <v>47</v>
      </c>
      <c r="D73" s="29">
        <v>1.5510136999999999</v>
      </c>
      <c r="E73" s="29">
        <v>2.8565470999999999E-2</v>
      </c>
      <c r="F73" s="29">
        <v>5.4485384999999997E-2</v>
      </c>
      <c r="G73" s="115">
        <v>0</v>
      </c>
      <c r="H73" s="116">
        <v>0</v>
      </c>
      <c r="I73" s="29">
        <v>4.0884265999999999E-4</v>
      </c>
      <c r="J73" s="29">
        <v>1.5949620999999999E-4</v>
      </c>
      <c r="K73" s="29">
        <v>6.8101057000000007E-2</v>
      </c>
      <c r="L73" s="29">
        <v>1.9255384E-3</v>
      </c>
      <c r="M73" s="29">
        <v>0.18715780000000001</v>
      </c>
      <c r="N73" s="106">
        <v>0.14388177999999999</v>
      </c>
      <c r="O73" s="29">
        <v>1.6795204E-3</v>
      </c>
      <c r="P73" s="29">
        <v>0.59533901</v>
      </c>
      <c r="Q73" s="29">
        <v>-4.2377522000000001E-3</v>
      </c>
      <c r="R73" s="29">
        <v>-7.6766827999999995E-2</v>
      </c>
      <c r="S73" s="112">
        <f t="shared" si="2"/>
        <v>2.5517130204700007</v>
      </c>
      <c r="U73" s="6" t="s">
        <v>46</v>
      </c>
      <c r="V73" s="29" t="s">
        <v>47</v>
      </c>
      <c r="W73" s="29">
        <v>1.5510136999999999</v>
      </c>
      <c r="X73" s="29">
        <v>2.8565470999999999E-2</v>
      </c>
      <c r="Y73" s="29">
        <v>5.4485384999999997E-2</v>
      </c>
      <c r="Z73" s="115">
        <v>0</v>
      </c>
      <c r="AA73" s="116">
        <v>0</v>
      </c>
      <c r="AB73" s="29">
        <v>4.0884265999999999E-4</v>
      </c>
      <c r="AC73" s="29">
        <v>1.5949620999999999E-4</v>
      </c>
      <c r="AD73" s="29">
        <v>6.8101057000000007E-2</v>
      </c>
      <c r="AE73" s="29">
        <v>1.9255384E-3</v>
      </c>
      <c r="AF73" s="29">
        <v>0.18715780000000001</v>
      </c>
      <c r="AG73" s="106">
        <f t="shared" si="3"/>
        <v>1.4388178</v>
      </c>
      <c r="AH73" s="29">
        <v>1.6795204E-3</v>
      </c>
      <c r="AI73" s="29">
        <v>0.59533901</v>
      </c>
      <c r="AJ73" s="29">
        <v>-4.2377522000000001E-3</v>
      </c>
      <c r="AK73" s="29">
        <v>-7.6766827999999995E-2</v>
      </c>
      <c r="AL73" s="112">
        <f t="shared" si="4"/>
        <v>3.8466490404700009</v>
      </c>
    </row>
    <row r="74" spans="2:38" x14ac:dyDescent="0.35">
      <c r="B74" s="6" t="s">
        <v>48</v>
      </c>
      <c r="C74" s="29" t="s">
        <v>49</v>
      </c>
      <c r="D74" s="102">
        <v>2.3185630999999999E-5</v>
      </c>
      <c r="E74" s="102">
        <v>4.9409653000000001E-11</v>
      </c>
      <c r="F74" s="102">
        <v>8.3766614000000001E-8</v>
      </c>
      <c r="G74" s="115">
        <v>0</v>
      </c>
      <c r="H74" s="116">
        <v>0</v>
      </c>
      <c r="I74" s="102">
        <v>1.5435049E-9</v>
      </c>
      <c r="J74" s="102">
        <v>8.1392815999999997E-10</v>
      </c>
      <c r="K74" s="102">
        <v>7.7316651999999998E-8</v>
      </c>
      <c r="L74" s="102">
        <v>4.2778446000000001E-10</v>
      </c>
      <c r="M74" s="102">
        <v>3.9486542000000001E-8</v>
      </c>
      <c r="N74" s="108">
        <v>2.2120590999999999E-7</v>
      </c>
      <c r="O74" s="102">
        <v>2.9838923E-9</v>
      </c>
      <c r="P74" s="102">
        <v>3.7364848000000002E-9</v>
      </c>
      <c r="Q74" s="102">
        <v>-6.5151810999999998E-9</v>
      </c>
      <c r="R74" s="102">
        <v>-3.9228470000000003E-8</v>
      </c>
      <c r="S74" s="112">
        <f t="shared" si="2"/>
        <v>2.3571218071172995E-5</v>
      </c>
      <c r="U74" s="6" t="s">
        <v>48</v>
      </c>
      <c r="V74" s="29" t="s">
        <v>49</v>
      </c>
      <c r="W74" s="102">
        <v>2.3185630999999999E-5</v>
      </c>
      <c r="X74" s="102">
        <v>4.9409653000000001E-11</v>
      </c>
      <c r="Y74" s="102">
        <v>8.3766614000000001E-8</v>
      </c>
      <c r="Z74" s="115">
        <v>0</v>
      </c>
      <c r="AA74" s="116">
        <v>0</v>
      </c>
      <c r="AB74" s="102">
        <v>1.5435049E-9</v>
      </c>
      <c r="AC74" s="102">
        <v>8.1392815999999997E-10</v>
      </c>
      <c r="AD74" s="102">
        <v>7.7316651999999998E-8</v>
      </c>
      <c r="AE74" s="102">
        <v>4.2778446000000001E-10</v>
      </c>
      <c r="AF74" s="102">
        <v>3.9486542000000001E-8</v>
      </c>
      <c r="AG74" s="106">
        <f t="shared" si="3"/>
        <v>2.2120590999999998E-6</v>
      </c>
      <c r="AH74" s="102">
        <v>2.9838923E-9</v>
      </c>
      <c r="AI74" s="102">
        <v>3.7364848000000002E-9</v>
      </c>
      <c r="AJ74" s="102">
        <v>-6.5151810999999998E-9</v>
      </c>
      <c r="AK74" s="102">
        <v>-3.9228470000000003E-8</v>
      </c>
      <c r="AL74" s="112">
        <f t="shared" si="4"/>
        <v>2.5562071261172998E-5</v>
      </c>
    </row>
    <row r="75" spans="2:38" x14ac:dyDescent="0.35">
      <c r="B75" s="6" t="s">
        <v>50</v>
      </c>
      <c r="C75" s="29" t="s">
        <v>20</v>
      </c>
      <c r="D75" s="29">
        <v>0.33070121000000002</v>
      </c>
      <c r="E75" s="29">
        <v>1.6887114E-3</v>
      </c>
      <c r="F75" s="29">
        <v>3.5707845999999998E-3</v>
      </c>
      <c r="G75" s="115">
        <v>0</v>
      </c>
      <c r="H75" s="116">
        <v>0</v>
      </c>
      <c r="I75" s="102">
        <v>4.2475755000000001E-5</v>
      </c>
      <c r="J75" s="102">
        <v>1.5988629000000001E-5</v>
      </c>
      <c r="K75" s="29">
        <v>4.4084616E-3</v>
      </c>
      <c r="L75" s="102">
        <v>9.4127294000000006E-5</v>
      </c>
      <c r="M75" s="29">
        <v>1.2533506E-2</v>
      </c>
      <c r="N75" s="106">
        <v>9.4295165000000004E-3</v>
      </c>
      <c r="O75" s="29">
        <v>1.0211292E-4</v>
      </c>
      <c r="P75" s="29">
        <v>4.2831420000000002E-2</v>
      </c>
      <c r="Q75" s="29">
        <v>-2.7772769000000003E-4</v>
      </c>
      <c r="R75" s="29">
        <v>-3.5161563E-2</v>
      </c>
      <c r="S75" s="112">
        <f t="shared" si="2"/>
        <v>0.36997902400800003</v>
      </c>
      <c r="U75" s="6" t="s">
        <v>50</v>
      </c>
      <c r="V75" s="29" t="s">
        <v>20</v>
      </c>
      <c r="W75" s="29">
        <v>0.33070121000000002</v>
      </c>
      <c r="X75" s="29">
        <v>1.6887114E-3</v>
      </c>
      <c r="Y75" s="29">
        <v>3.5707845999999998E-3</v>
      </c>
      <c r="Z75" s="115">
        <v>0</v>
      </c>
      <c r="AA75" s="116">
        <v>0</v>
      </c>
      <c r="AB75" s="102">
        <v>4.2475755000000001E-5</v>
      </c>
      <c r="AC75" s="102">
        <v>1.5988629000000001E-5</v>
      </c>
      <c r="AD75" s="29">
        <v>4.4084616E-3</v>
      </c>
      <c r="AE75" s="102">
        <v>9.4127294000000006E-5</v>
      </c>
      <c r="AF75" s="29">
        <v>1.2533506E-2</v>
      </c>
      <c r="AG75" s="106">
        <f t="shared" si="3"/>
        <v>9.4295165E-2</v>
      </c>
      <c r="AH75" s="29">
        <v>1.0211292E-4</v>
      </c>
      <c r="AI75" s="29">
        <v>4.2831420000000002E-2</v>
      </c>
      <c r="AJ75" s="29">
        <v>-2.7772769000000003E-4</v>
      </c>
      <c r="AK75" s="29">
        <v>-3.5161563E-2</v>
      </c>
      <c r="AL75" s="112">
        <f t="shared" si="4"/>
        <v>0.45484467250800004</v>
      </c>
    </row>
    <row r="76" spans="2:38" x14ac:dyDescent="0.35">
      <c r="B76" s="6" t="s">
        <v>51</v>
      </c>
      <c r="C76" s="29" t="s">
        <v>20</v>
      </c>
      <c r="D76" s="29">
        <v>3.1750073999999998E-3</v>
      </c>
      <c r="E76" s="102">
        <v>-1.921144E-5</v>
      </c>
      <c r="F76" s="102">
        <v>1.8366117E-6</v>
      </c>
      <c r="G76" s="115">
        <v>0</v>
      </c>
      <c r="H76" s="116">
        <v>0</v>
      </c>
      <c r="I76" s="102">
        <v>1.2527435E-8</v>
      </c>
      <c r="J76" s="102">
        <v>-7.1170443000000002E-9</v>
      </c>
      <c r="K76" s="29">
        <v>3.5830251000000001E-3</v>
      </c>
      <c r="L76" s="102">
        <v>3.2424998999999999E-6</v>
      </c>
      <c r="M76" s="29">
        <v>1.2479871999999999E-3</v>
      </c>
      <c r="N76" s="108">
        <v>4.8500153000000002E-6</v>
      </c>
      <c r="O76" s="102">
        <v>2.3363383999999999E-6</v>
      </c>
      <c r="P76" s="102">
        <v>-6.1206446999999999E-5</v>
      </c>
      <c r="Q76" s="102">
        <v>-1.4284757999999999E-7</v>
      </c>
      <c r="R76" s="102">
        <v>-1.9156699999999999E-5</v>
      </c>
      <c r="S76" s="112">
        <f t="shared" si="2"/>
        <v>7.9185731411106977E-3</v>
      </c>
      <c r="U76" s="6" t="s">
        <v>51</v>
      </c>
      <c r="V76" s="29" t="s">
        <v>20</v>
      </c>
      <c r="W76" s="29">
        <v>3.1750073999999998E-3</v>
      </c>
      <c r="X76" s="102">
        <v>-1.921144E-5</v>
      </c>
      <c r="Y76" s="102">
        <v>1.8366117E-6</v>
      </c>
      <c r="Z76" s="115">
        <v>0</v>
      </c>
      <c r="AA76" s="116">
        <v>0</v>
      </c>
      <c r="AB76" s="102">
        <v>1.2527435E-8</v>
      </c>
      <c r="AC76" s="102">
        <v>-7.1170443000000002E-9</v>
      </c>
      <c r="AD76" s="29">
        <v>3.5830251000000001E-3</v>
      </c>
      <c r="AE76" s="102">
        <v>3.2424998999999999E-6</v>
      </c>
      <c r="AF76" s="29">
        <v>1.2479871999999999E-3</v>
      </c>
      <c r="AG76" s="106">
        <f t="shared" si="3"/>
        <v>4.8500152000000002E-5</v>
      </c>
      <c r="AH76" s="102">
        <v>2.3363383999999999E-6</v>
      </c>
      <c r="AI76" s="102">
        <v>-6.1206446999999999E-5</v>
      </c>
      <c r="AJ76" s="102">
        <v>-1.4284757999999999E-7</v>
      </c>
      <c r="AK76" s="102">
        <v>-1.9156699999999999E-5</v>
      </c>
      <c r="AL76" s="112">
        <f t="shared" si="4"/>
        <v>7.9622232778106972E-3</v>
      </c>
    </row>
    <row r="77" spans="2:38" x14ac:dyDescent="0.35">
      <c r="B77" s="6" t="s">
        <v>52</v>
      </c>
      <c r="C77" s="29" t="s">
        <v>20</v>
      </c>
      <c r="D77" s="29">
        <v>1.0507587E-4</v>
      </c>
      <c r="E77" s="29">
        <v>0</v>
      </c>
      <c r="F77" s="102">
        <v>1.3957447E-6</v>
      </c>
      <c r="G77" s="115">
        <v>0</v>
      </c>
      <c r="H77" s="116">
        <v>0</v>
      </c>
      <c r="I77" s="102">
        <v>1.0702412E-7</v>
      </c>
      <c r="J77" s="102">
        <v>4.3149468000000002E-8</v>
      </c>
      <c r="K77" s="102">
        <v>2.6461504000000002E-5</v>
      </c>
      <c r="L77" s="102">
        <v>2.4606634999999997E-7</v>
      </c>
      <c r="M77" s="102">
        <v>1.2294826000000001E-5</v>
      </c>
      <c r="N77" s="108">
        <v>3.6857999E-6</v>
      </c>
      <c r="O77" s="102">
        <v>1.900927E-7</v>
      </c>
      <c r="P77" s="29">
        <v>0</v>
      </c>
      <c r="Q77" s="102">
        <v>-1.0855792E-7</v>
      </c>
      <c r="R77" s="102">
        <v>-2.0377908999999998E-6</v>
      </c>
      <c r="S77" s="112">
        <f t="shared" si="2"/>
        <v>1.4735372841800004E-4</v>
      </c>
      <c r="U77" s="6" t="s">
        <v>52</v>
      </c>
      <c r="V77" s="29" t="s">
        <v>20</v>
      </c>
      <c r="W77" s="29">
        <v>1.0507587E-4</v>
      </c>
      <c r="X77" s="29">
        <v>0</v>
      </c>
      <c r="Y77" s="102">
        <v>1.3957447E-6</v>
      </c>
      <c r="Z77" s="115">
        <v>0</v>
      </c>
      <c r="AA77" s="116">
        <v>0</v>
      </c>
      <c r="AB77" s="102">
        <v>1.0702412E-7</v>
      </c>
      <c r="AC77" s="102">
        <v>4.3149468000000002E-8</v>
      </c>
      <c r="AD77" s="102">
        <v>2.6461504000000002E-5</v>
      </c>
      <c r="AE77" s="102">
        <v>2.4606634999999997E-7</v>
      </c>
      <c r="AF77" s="102">
        <v>1.2294826000000001E-5</v>
      </c>
      <c r="AG77" s="106">
        <f t="shared" si="3"/>
        <v>3.6857999000000002E-5</v>
      </c>
      <c r="AH77" s="102">
        <v>1.900927E-7</v>
      </c>
      <c r="AI77" s="29">
        <v>0</v>
      </c>
      <c r="AJ77" s="102">
        <v>-1.0855792E-7</v>
      </c>
      <c r="AK77" s="102">
        <v>-2.0377908999999998E-6</v>
      </c>
      <c r="AL77" s="112">
        <f t="shared" si="4"/>
        <v>1.8052592751800002E-4</v>
      </c>
    </row>
    <row r="78" spans="2:38" x14ac:dyDescent="0.35">
      <c r="B78" s="6" t="s">
        <v>53</v>
      </c>
      <c r="C78" s="29" t="s">
        <v>30</v>
      </c>
      <c r="D78" s="102">
        <v>3.7568336000000002E-11</v>
      </c>
      <c r="E78" s="102">
        <v>6.2333921999999999E-14</v>
      </c>
      <c r="F78" s="102">
        <v>5.9086355000000004E-12</v>
      </c>
      <c r="G78" s="115">
        <v>0</v>
      </c>
      <c r="H78" s="116">
        <v>0</v>
      </c>
      <c r="I78" s="102">
        <v>5.9590325E-14</v>
      </c>
      <c r="J78" s="102">
        <v>5.6305263000000003E-14</v>
      </c>
      <c r="K78" s="102">
        <v>1.6384023999999999E-11</v>
      </c>
      <c r="L78" s="102">
        <v>1.7233838999999999E-14</v>
      </c>
      <c r="M78" s="102">
        <v>2.6528778999999999E-12</v>
      </c>
      <c r="N78" s="108">
        <v>1.5603174E-11</v>
      </c>
      <c r="O78" s="102">
        <v>3.0586165000000001E-14</v>
      </c>
      <c r="P78" s="102">
        <v>3.4249934999999998E-13</v>
      </c>
      <c r="Q78" s="102">
        <v>-4.5956054000000004E-13</v>
      </c>
      <c r="R78" s="102">
        <v>-3.5688973999999997E-11</v>
      </c>
      <c r="S78" s="112">
        <f t="shared" si="2"/>
        <v>4.2537061724000008E-11</v>
      </c>
      <c r="U78" s="6" t="s">
        <v>53</v>
      </c>
      <c r="V78" s="29" t="s">
        <v>30</v>
      </c>
      <c r="W78" s="102">
        <v>3.7568336000000002E-11</v>
      </c>
      <c r="X78" s="102">
        <v>6.2333921999999999E-14</v>
      </c>
      <c r="Y78" s="102">
        <v>5.9086355000000004E-12</v>
      </c>
      <c r="Z78" s="115">
        <v>0</v>
      </c>
      <c r="AA78" s="116">
        <v>0</v>
      </c>
      <c r="AB78" s="102">
        <v>5.9590325E-14</v>
      </c>
      <c r="AC78" s="102">
        <v>5.6305263000000003E-14</v>
      </c>
      <c r="AD78" s="102">
        <v>1.6384023999999999E-11</v>
      </c>
      <c r="AE78" s="102">
        <v>1.7233838999999999E-14</v>
      </c>
      <c r="AF78" s="102">
        <v>2.6528778999999999E-12</v>
      </c>
      <c r="AG78" s="106">
        <f t="shared" si="3"/>
        <v>1.5603174E-10</v>
      </c>
      <c r="AH78" s="102">
        <v>3.0586165000000001E-14</v>
      </c>
      <c r="AI78" s="102">
        <v>3.4249934999999998E-13</v>
      </c>
      <c r="AJ78" s="102">
        <v>-4.5956054000000004E-13</v>
      </c>
      <c r="AK78" s="102">
        <v>-3.5688973999999997E-11</v>
      </c>
      <c r="AL78" s="112">
        <f t="shared" si="4"/>
        <v>1.8296562772399999E-10</v>
      </c>
    </row>
    <row r="79" spans="2:38" x14ac:dyDescent="0.35">
      <c r="B79" s="6" t="s">
        <v>54</v>
      </c>
      <c r="C79" s="29" t="s">
        <v>30</v>
      </c>
      <c r="D79" s="102">
        <v>3.8434890999999997E-10</v>
      </c>
      <c r="E79" s="102">
        <v>2.0471055E-12</v>
      </c>
      <c r="F79" s="102">
        <v>1.0064070000000001E-11</v>
      </c>
      <c r="G79" s="115">
        <v>0</v>
      </c>
      <c r="H79" s="116">
        <v>0</v>
      </c>
      <c r="I79" s="102">
        <v>4.6577637000000005E-13</v>
      </c>
      <c r="J79" s="102">
        <v>1.7807256000000001E-13</v>
      </c>
      <c r="K79" s="102">
        <v>5.0206565000000001E-11</v>
      </c>
      <c r="L79" s="102">
        <v>1.3242406999999999E-13</v>
      </c>
      <c r="M79" s="102">
        <v>1.1376801E-11</v>
      </c>
      <c r="N79" s="108">
        <v>2.6576599000000002E-11</v>
      </c>
      <c r="O79" s="102">
        <v>5.4671728999999999E-13</v>
      </c>
      <c r="P79" s="102">
        <v>2.1660544E-11</v>
      </c>
      <c r="Q79" s="102">
        <v>-7.8276097E-13</v>
      </c>
      <c r="R79" s="102">
        <v>-2.4435744000000001E-11</v>
      </c>
      <c r="S79" s="112">
        <f t="shared" si="2"/>
        <v>4.8238507982000005E-10</v>
      </c>
      <c r="U79" s="6" t="s">
        <v>54</v>
      </c>
      <c r="V79" s="29" t="s">
        <v>30</v>
      </c>
      <c r="W79" s="102">
        <v>3.8434890999999997E-10</v>
      </c>
      <c r="X79" s="102">
        <v>2.0471055E-12</v>
      </c>
      <c r="Y79" s="102">
        <v>1.0064070000000001E-11</v>
      </c>
      <c r="Z79" s="115">
        <v>0</v>
      </c>
      <c r="AA79" s="116">
        <v>0</v>
      </c>
      <c r="AB79" s="102">
        <v>4.6577637000000005E-13</v>
      </c>
      <c r="AC79" s="102">
        <v>1.7807256000000001E-13</v>
      </c>
      <c r="AD79" s="102">
        <v>5.0206565000000001E-11</v>
      </c>
      <c r="AE79" s="102">
        <v>1.3242406999999999E-13</v>
      </c>
      <c r="AF79" s="102">
        <v>1.1376801E-11</v>
      </c>
      <c r="AG79" s="106">
        <f t="shared" si="3"/>
        <v>2.6576598999999998E-10</v>
      </c>
      <c r="AH79" s="102">
        <v>5.4671728999999999E-13</v>
      </c>
      <c r="AI79" s="102">
        <v>2.1660544E-11</v>
      </c>
      <c r="AJ79" s="102">
        <v>-7.8276097E-13</v>
      </c>
      <c r="AK79" s="102">
        <v>-2.4435744000000001E-11</v>
      </c>
      <c r="AL79" s="112">
        <f t="shared" si="4"/>
        <v>7.2157447082000004E-10</v>
      </c>
    </row>
    <row r="80" spans="2:38" x14ac:dyDescent="0.35">
      <c r="B80" s="6" t="s">
        <v>55</v>
      </c>
      <c r="C80" s="29" t="s">
        <v>30</v>
      </c>
      <c r="D80" s="102">
        <v>2.1473063000000002E-9</v>
      </c>
      <c r="E80" s="102">
        <v>4.0258059000000002E-12</v>
      </c>
      <c r="F80" s="102">
        <v>3.6370574000000001E-11</v>
      </c>
      <c r="G80" s="115">
        <v>0</v>
      </c>
      <c r="H80" s="116">
        <v>0</v>
      </c>
      <c r="I80" s="102">
        <v>2.8539717E-12</v>
      </c>
      <c r="J80" s="102">
        <v>1.7073746999999999E-12</v>
      </c>
      <c r="K80" s="102">
        <v>9.8405390999999995E-11</v>
      </c>
      <c r="L80" s="102">
        <v>1.5045083E-12</v>
      </c>
      <c r="M80" s="102">
        <v>6.6007511000000004E-11</v>
      </c>
      <c r="N80" s="108">
        <v>9.6045255999999996E-11</v>
      </c>
      <c r="O80" s="102">
        <v>5.4946575999999998E-12</v>
      </c>
      <c r="P80" s="102">
        <v>4.1789022000000003E-11</v>
      </c>
      <c r="Q80" s="102">
        <v>-2.8288223999999998E-12</v>
      </c>
      <c r="R80" s="102">
        <v>-4.7586108999999997E-11</v>
      </c>
      <c r="S80" s="112">
        <f t="shared" si="2"/>
        <v>2.451095440800001E-9</v>
      </c>
      <c r="U80" s="6" t="s">
        <v>55</v>
      </c>
      <c r="V80" s="29" t="s">
        <v>30</v>
      </c>
      <c r="W80" s="102">
        <v>2.1473063000000002E-9</v>
      </c>
      <c r="X80" s="102">
        <v>4.0258059000000002E-12</v>
      </c>
      <c r="Y80" s="102">
        <v>3.6370574000000001E-11</v>
      </c>
      <c r="Z80" s="115">
        <v>0</v>
      </c>
      <c r="AA80" s="116">
        <v>0</v>
      </c>
      <c r="AB80" s="102">
        <v>2.8539717E-12</v>
      </c>
      <c r="AC80" s="102">
        <v>1.7073746999999999E-12</v>
      </c>
      <c r="AD80" s="102">
        <v>9.8405390999999995E-11</v>
      </c>
      <c r="AE80" s="102">
        <v>1.5045083E-12</v>
      </c>
      <c r="AF80" s="102">
        <v>6.6007511000000004E-11</v>
      </c>
      <c r="AG80" s="106">
        <f t="shared" si="3"/>
        <v>9.6045255999999996E-10</v>
      </c>
      <c r="AH80" s="102">
        <v>5.4946575999999998E-12</v>
      </c>
      <c r="AI80" s="102">
        <v>4.1789022000000003E-11</v>
      </c>
      <c r="AJ80" s="102">
        <v>-2.8288223999999998E-12</v>
      </c>
      <c r="AK80" s="102">
        <v>-4.7586108999999997E-11</v>
      </c>
      <c r="AL80" s="112">
        <f t="shared" si="4"/>
        <v>3.3155027448000011E-9</v>
      </c>
    </row>
    <row r="81" spans="2:44" x14ac:dyDescent="0.35">
      <c r="B81" s="6" t="s">
        <v>56</v>
      </c>
      <c r="C81" s="29" t="s">
        <v>30</v>
      </c>
      <c r="D81" s="102">
        <v>3.3894978000000003E-11</v>
      </c>
      <c r="E81" s="102">
        <v>5.2290301E-14</v>
      </c>
      <c r="F81" s="102">
        <v>8.4071645000000005E-13</v>
      </c>
      <c r="G81" s="115">
        <v>0</v>
      </c>
      <c r="H81" s="116">
        <v>0</v>
      </c>
      <c r="I81" s="102">
        <v>6.8433639E-14</v>
      </c>
      <c r="J81" s="102">
        <v>2.6351674000000001E-14</v>
      </c>
      <c r="K81" s="102">
        <v>1.3015305E-11</v>
      </c>
      <c r="L81" s="102">
        <v>1.7204975999999999E-14</v>
      </c>
      <c r="M81" s="102">
        <v>1.0919120999999999E-12</v>
      </c>
      <c r="N81" s="108">
        <v>2.2201141999999999E-12</v>
      </c>
      <c r="O81" s="102">
        <v>8.0859540000000003E-14</v>
      </c>
      <c r="P81" s="102">
        <v>2.0966305E-12</v>
      </c>
      <c r="Q81" s="102">
        <v>-6.5389056999999999E-14</v>
      </c>
      <c r="R81" s="102">
        <v>-7.1162061999999997E-13</v>
      </c>
      <c r="S81" s="112">
        <f t="shared" si="2"/>
        <v>5.2627786703000005E-11</v>
      </c>
      <c r="U81" s="6" t="s">
        <v>56</v>
      </c>
      <c r="V81" s="29" t="s">
        <v>30</v>
      </c>
      <c r="W81" s="102">
        <v>3.3894978000000003E-11</v>
      </c>
      <c r="X81" s="102">
        <v>5.2290301E-14</v>
      </c>
      <c r="Y81" s="102">
        <v>8.4071645000000005E-13</v>
      </c>
      <c r="Z81" s="115">
        <v>0</v>
      </c>
      <c r="AA81" s="116">
        <v>0</v>
      </c>
      <c r="AB81" s="102">
        <v>6.8433639E-14</v>
      </c>
      <c r="AC81" s="102">
        <v>2.6351674000000001E-14</v>
      </c>
      <c r="AD81" s="102">
        <v>1.3015305E-11</v>
      </c>
      <c r="AE81" s="102">
        <v>1.7204975999999999E-14</v>
      </c>
      <c r="AF81" s="102">
        <v>1.0919120999999999E-12</v>
      </c>
      <c r="AG81" s="106">
        <f t="shared" si="3"/>
        <v>2.2201142000000002E-11</v>
      </c>
      <c r="AH81" s="102">
        <v>8.0859540000000003E-14</v>
      </c>
      <c r="AI81" s="102">
        <v>2.0966305E-12</v>
      </c>
      <c r="AJ81" s="102">
        <v>-6.5389056999999999E-14</v>
      </c>
      <c r="AK81" s="102">
        <v>-7.1162061999999997E-13</v>
      </c>
      <c r="AL81" s="112">
        <f t="shared" si="4"/>
        <v>7.2608814503000009E-11</v>
      </c>
    </row>
    <row r="82" spans="2:44" x14ac:dyDescent="0.35">
      <c r="B82" s="6" t="s">
        <v>57</v>
      </c>
      <c r="C82" s="29" t="s">
        <v>30</v>
      </c>
      <c r="D82" s="29">
        <v>0</v>
      </c>
      <c r="E82" s="29">
        <v>0</v>
      </c>
      <c r="F82" s="102">
        <v>7.2896055000000003E-21</v>
      </c>
      <c r="G82" s="115">
        <v>0</v>
      </c>
      <c r="H82" s="116">
        <v>0</v>
      </c>
      <c r="I82" s="102">
        <v>2.1897312999999998E-22</v>
      </c>
      <c r="J82" s="102">
        <v>8.3536271000000003E-23</v>
      </c>
      <c r="K82" s="102">
        <v>4.2505589000000001E-20</v>
      </c>
      <c r="L82" s="102">
        <v>7.7730033999999996E-22</v>
      </c>
      <c r="M82" s="102">
        <v>2.5274826000000001E-20</v>
      </c>
      <c r="N82" s="108">
        <v>1.9249958E-20</v>
      </c>
      <c r="O82" s="102">
        <v>4.5341353000000004E-22</v>
      </c>
      <c r="P82" s="29">
        <v>0</v>
      </c>
      <c r="Q82" s="102">
        <v>-5.6696932E-22</v>
      </c>
      <c r="R82" s="102">
        <v>-9.3445804000000004E-21</v>
      </c>
      <c r="S82" s="112">
        <f t="shared" si="2"/>
        <v>8.5941652051000007E-20</v>
      </c>
      <c r="U82" s="6" t="s">
        <v>57</v>
      </c>
      <c r="V82" s="29" t="s">
        <v>30</v>
      </c>
      <c r="W82" s="29">
        <v>0</v>
      </c>
      <c r="X82" s="29">
        <v>0</v>
      </c>
      <c r="Y82" s="102">
        <v>7.2896055000000003E-21</v>
      </c>
      <c r="Z82" s="115">
        <v>0</v>
      </c>
      <c r="AA82" s="116">
        <v>0</v>
      </c>
      <c r="AB82" s="102">
        <v>2.1897312999999998E-22</v>
      </c>
      <c r="AC82" s="102">
        <v>8.3536271000000003E-23</v>
      </c>
      <c r="AD82" s="102">
        <v>4.2505589000000001E-20</v>
      </c>
      <c r="AE82" s="102">
        <v>7.7730033999999996E-22</v>
      </c>
      <c r="AF82" s="102">
        <v>2.5274826000000001E-20</v>
      </c>
      <c r="AG82" s="106">
        <f t="shared" si="3"/>
        <v>1.9249958E-19</v>
      </c>
      <c r="AH82" s="102">
        <v>4.5341353000000004E-22</v>
      </c>
      <c r="AI82" s="29">
        <v>0</v>
      </c>
      <c r="AJ82" s="102">
        <v>-5.6696932E-22</v>
      </c>
      <c r="AK82" s="102">
        <v>-9.3445804000000004E-21</v>
      </c>
      <c r="AL82" s="112">
        <f t="shared" si="4"/>
        <v>2.5919127405100002E-19</v>
      </c>
    </row>
    <row r="83" spans="2:44" x14ac:dyDescent="0.35">
      <c r="B83" s="6" t="s">
        <v>58</v>
      </c>
      <c r="C83" s="29" t="s">
        <v>30</v>
      </c>
      <c r="D83" s="102">
        <v>3.2642821000000003E-11</v>
      </c>
      <c r="E83" s="102">
        <v>5.4494239999999997E-14</v>
      </c>
      <c r="F83" s="102">
        <v>5.8736865999999996E-13</v>
      </c>
      <c r="G83" s="115">
        <v>0</v>
      </c>
      <c r="H83" s="116">
        <v>0</v>
      </c>
      <c r="I83" s="102">
        <v>1.8980657E-13</v>
      </c>
      <c r="J83" s="102">
        <v>7.7058489000000003E-14</v>
      </c>
      <c r="K83" s="102">
        <v>2.4088669999999999E-12</v>
      </c>
      <c r="L83" s="102">
        <v>3.7736185999999998E-14</v>
      </c>
      <c r="M83" s="102">
        <v>1.6911016E-12</v>
      </c>
      <c r="N83" s="108">
        <v>1.5510884000000001E-12</v>
      </c>
      <c r="O83" s="102">
        <v>1.5826009E-13</v>
      </c>
      <c r="P83" s="102">
        <v>1.6209157000000001E-12</v>
      </c>
      <c r="Q83" s="102">
        <v>-4.5684229000000003E-14</v>
      </c>
      <c r="R83" s="102">
        <v>-1.3574282E-12</v>
      </c>
      <c r="S83" s="112">
        <f t="shared" si="2"/>
        <v>3.9616405505999997E-11</v>
      </c>
      <c r="U83" s="6" t="s">
        <v>58</v>
      </c>
      <c r="V83" s="29" t="s">
        <v>30</v>
      </c>
      <c r="W83" s="102">
        <v>3.2642821000000003E-11</v>
      </c>
      <c r="X83" s="102">
        <v>5.4494239999999997E-14</v>
      </c>
      <c r="Y83" s="102">
        <v>5.8736865999999996E-13</v>
      </c>
      <c r="Z83" s="115">
        <v>0</v>
      </c>
      <c r="AA83" s="116">
        <v>0</v>
      </c>
      <c r="AB83" s="102">
        <v>1.8980657E-13</v>
      </c>
      <c r="AC83" s="102">
        <v>7.7058489000000003E-14</v>
      </c>
      <c r="AD83" s="102">
        <v>2.4088669999999999E-12</v>
      </c>
      <c r="AE83" s="102">
        <v>3.7736185999999998E-14</v>
      </c>
      <c r="AF83" s="102">
        <v>1.6911016E-12</v>
      </c>
      <c r="AG83" s="106">
        <f t="shared" si="3"/>
        <v>1.5510884E-11</v>
      </c>
      <c r="AH83" s="102">
        <v>1.5826009E-13</v>
      </c>
      <c r="AI83" s="102">
        <v>1.6209157000000001E-12</v>
      </c>
      <c r="AJ83" s="102">
        <v>-4.5684229000000003E-14</v>
      </c>
      <c r="AK83" s="102">
        <v>-1.3574282E-12</v>
      </c>
      <c r="AL83" s="112">
        <f t="shared" si="4"/>
        <v>5.3576201105999998E-11</v>
      </c>
    </row>
    <row r="84" spans="2:44" x14ac:dyDescent="0.35">
      <c r="B84" s="6" t="s">
        <v>59</v>
      </c>
      <c r="C84" s="29" t="s">
        <v>41</v>
      </c>
      <c r="D84" s="29">
        <v>4.1349512999999997E-2</v>
      </c>
      <c r="E84" s="102">
        <v>4.9504374999999998E-5</v>
      </c>
      <c r="F84" s="29">
        <v>3.2572878E-3</v>
      </c>
      <c r="G84" s="115">
        <v>0</v>
      </c>
      <c r="H84" s="116">
        <v>0</v>
      </c>
      <c r="I84" s="102">
        <v>1.4698567999999999E-5</v>
      </c>
      <c r="J84" s="102">
        <v>8.9659083E-6</v>
      </c>
      <c r="K84" s="29">
        <v>6.8123927999999999E-3</v>
      </c>
      <c r="L84" s="102">
        <v>9.6734139999999995E-6</v>
      </c>
      <c r="M84" s="29">
        <v>2.2291953999999999E-3</v>
      </c>
      <c r="N84" s="106">
        <v>8.6016526000000006E-3</v>
      </c>
      <c r="O84" s="102">
        <v>3.4085246999999999E-5</v>
      </c>
      <c r="P84" s="29">
        <v>4.2652682999999998E-4</v>
      </c>
      <c r="Q84" s="29">
        <v>-2.5334461000000002E-4</v>
      </c>
      <c r="R84" s="29">
        <v>-4.2453368E-3</v>
      </c>
      <c r="S84" s="112">
        <f t="shared" si="2"/>
        <v>5.829481453230001E-2</v>
      </c>
      <c r="U84" s="6" t="s">
        <v>59</v>
      </c>
      <c r="V84" s="29" t="s">
        <v>41</v>
      </c>
      <c r="W84" s="29">
        <v>4.1349512999999997E-2</v>
      </c>
      <c r="X84" s="102">
        <v>4.9504374999999998E-5</v>
      </c>
      <c r="Y84" s="29">
        <v>3.2572878E-3</v>
      </c>
      <c r="Z84" s="115">
        <v>0</v>
      </c>
      <c r="AA84" s="116">
        <v>0</v>
      </c>
      <c r="AB84" s="102">
        <v>1.4698567999999999E-5</v>
      </c>
      <c r="AC84" s="102">
        <v>8.9659083E-6</v>
      </c>
      <c r="AD84" s="29">
        <v>6.8123927999999999E-3</v>
      </c>
      <c r="AE84" s="102">
        <v>9.6734139999999995E-6</v>
      </c>
      <c r="AF84" s="29">
        <v>2.2291953999999999E-3</v>
      </c>
      <c r="AG84" s="106">
        <f t="shared" si="3"/>
        <v>8.6016525999999996E-2</v>
      </c>
      <c r="AH84" s="102">
        <v>3.4085246999999999E-5</v>
      </c>
      <c r="AI84" s="29">
        <v>4.2652682999999998E-4</v>
      </c>
      <c r="AJ84" s="29">
        <v>-2.5334461000000002E-4</v>
      </c>
      <c r="AK84" s="29">
        <v>-4.2453368E-3</v>
      </c>
      <c r="AL84" s="112">
        <f t="shared" si="4"/>
        <v>0.13570968793229998</v>
      </c>
    </row>
    <row r="85" spans="2:44" x14ac:dyDescent="0.35">
      <c r="B85" s="6" t="s">
        <v>60</v>
      </c>
      <c r="C85" s="29" t="s">
        <v>41</v>
      </c>
      <c r="D85" s="29">
        <v>0.26738369000000001</v>
      </c>
      <c r="E85" s="29">
        <v>1.8086281999999999E-3</v>
      </c>
      <c r="F85" s="29">
        <v>1.1460698E-2</v>
      </c>
      <c r="G85" s="115">
        <v>0</v>
      </c>
      <c r="H85" s="116">
        <v>0</v>
      </c>
      <c r="I85" s="29">
        <v>1.1231036E-4</v>
      </c>
      <c r="J85" s="102">
        <v>8.2115978000000004E-5</v>
      </c>
      <c r="K85" s="29">
        <v>1.5862240999999999E-2</v>
      </c>
      <c r="L85" s="102">
        <v>7.6889774999999995E-5</v>
      </c>
      <c r="M85" s="29">
        <v>1.3035563E-2</v>
      </c>
      <c r="N85" s="106">
        <v>3.0264732999999999E-2</v>
      </c>
      <c r="O85" s="29">
        <v>1.7680315999999999E-4</v>
      </c>
      <c r="P85" s="29">
        <v>0.13538042</v>
      </c>
      <c r="Q85" s="29">
        <v>-8.9138762999999997E-4</v>
      </c>
      <c r="R85" s="29">
        <v>-0.10996272</v>
      </c>
      <c r="S85" s="112">
        <f t="shared" si="2"/>
        <v>0.3647899848429999</v>
      </c>
      <c r="U85" s="6" t="s">
        <v>60</v>
      </c>
      <c r="V85" s="29" t="s">
        <v>41</v>
      </c>
      <c r="W85" s="29">
        <v>0.26738369000000001</v>
      </c>
      <c r="X85" s="29">
        <v>1.8086281999999999E-3</v>
      </c>
      <c r="Y85" s="29">
        <v>1.1460698E-2</v>
      </c>
      <c r="Z85" s="115">
        <v>0</v>
      </c>
      <c r="AA85" s="116">
        <v>0</v>
      </c>
      <c r="AB85" s="29">
        <v>1.1231036E-4</v>
      </c>
      <c r="AC85" s="102">
        <v>8.2115978000000004E-5</v>
      </c>
      <c r="AD85" s="29">
        <v>1.5862240999999999E-2</v>
      </c>
      <c r="AE85" s="102">
        <v>7.6889774999999995E-5</v>
      </c>
      <c r="AF85" s="29">
        <v>1.3035563E-2</v>
      </c>
      <c r="AG85" s="106">
        <f t="shared" si="3"/>
        <v>0.30264732999999999</v>
      </c>
      <c r="AH85" s="29">
        <v>1.7680315999999999E-4</v>
      </c>
      <c r="AI85" s="29">
        <v>0.13538042</v>
      </c>
      <c r="AJ85" s="29">
        <v>-8.9138762999999997E-4</v>
      </c>
      <c r="AK85" s="29">
        <v>-0.10996272</v>
      </c>
      <c r="AL85" s="112">
        <f t="shared" si="4"/>
        <v>0.63717258184299996</v>
      </c>
    </row>
    <row r="86" spans="2:44" x14ac:dyDescent="0.35">
      <c r="B86" s="7" t="s">
        <v>61</v>
      </c>
      <c r="C86" s="12" t="s">
        <v>41</v>
      </c>
      <c r="D86" s="12">
        <v>4.3009535000000003</v>
      </c>
      <c r="E86" s="12">
        <v>4.5898800000000002E-3</v>
      </c>
      <c r="F86" s="12">
        <v>2.9614290000000001E-2</v>
      </c>
      <c r="G86" s="115">
        <v>0</v>
      </c>
      <c r="H86" s="116">
        <v>0</v>
      </c>
      <c r="I86" s="12">
        <v>1.3274517999999999E-3</v>
      </c>
      <c r="J86" s="12">
        <v>9.6241179999999999E-4</v>
      </c>
      <c r="K86" s="12">
        <v>2.1963113999999999</v>
      </c>
      <c r="L86" s="12">
        <v>1.3360141E-3</v>
      </c>
      <c r="M86" s="12">
        <v>0.19903522000000001</v>
      </c>
      <c r="N86" s="110">
        <v>7.8203663000000007E-2</v>
      </c>
      <c r="O86" s="12">
        <v>1.7718511000000001E-3</v>
      </c>
      <c r="P86" s="12">
        <v>3.2308874000000001E-2</v>
      </c>
      <c r="Q86" s="12">
        <v>-2.3033337000000001E-3</v>
      </c>
      <c r="R86" s="12">
        <v>-4.8436993999999997E-2</v>
      </c>
      <c r="S86" s="112">
        <f t="shared" si="2"/>
        <v>6.7956742280999993</v>
      </c>
      <c r="U86" s="7" t="s">
        <v>61</v>
      </c>
      <c r="V86" s="12" t="s">
        <v>41</v>
      </c>
      <c r="W86" s="12">
        <v>4.3009535000000003</v>
      </c>
      <c r="X86" s="12">
        <v>4.5898800000000002E-3</v>
      </c>
      <c r="Y86" s="12">
        <v>2.9614290000000001E-2</v>
      </c>
      <c r="Z86" s="115">
        <v>0</v>
      </c>
      <c r="AA86" s="116">
        <v>0</v>
      </c>
      <c r="AB86" s="12">
        <v>1.3274517999999999E-3</v>
      </c>
      <c r="AC86" s="12">
        <v>9.6241179999999999E-4</v>
      </c>
      <c r="AD86" s="12">
        <v>2.1963113999999999</v>
      </c>
      <c r="AE86" s="12">
        <v>1.3360141E-3</v>
      </c>
      <c r="AF86" s="12">
        <v>0.19903522000000001</v>
      </c>
      <c r="AG86" s="106">
        <f t="shared" si="3"/>
        <v>0.78203661999999996</v>
      </c>
      <c r="AH86" s="12">
        <v>1.7718511000000001E-3</v>
      </c>
      <c r="AI86" s="12">
        <v>3.2308874000000001E-2</v>
      </c>
      <c r="AJ86" s="12">
        <v>-2.3033337000000001E-3</v>
      </c>
      <c r="AK86" s="12">
        <v>-4.8436993999999997E-2</v>
      </c>
      <c r="AL86" s="112">
        <f t="shared" si="4"/>
        <v>7.4995071850999997</v>
      </c>
    </row>
    <row r="92" spans="2:44" x14ac:dyDescent="0.35">
      <c r="B92" t="s">
        <v>2</v>
      </c>
      <c r="C92" t="s">
        <v>62</v>
      </c>
      <c r="AQ92" t="s">
        <v>2</v>
      </c>
      <c r="AR92" t="s">
        <v>62</v>
      </c>
    </row>
    <row r="93" spans="2:44" x14ac:dyDescent="0.35">
      <c r="B93" t="s">
        <v>3</v>
      </c>
      <c r="C93" t="s">
        <v>4</v>
      </c>
      <c r="J93" s="92"/>
      <c r="K93" s="94" t="s">
        <v>99</v>
      </c>
      <c r="AC93" s="92"/>
      <c r="AD93" s="94" t="s">
        <v>99</v>
      </c>
      <c r="AQ93" t="s">
        <v>3</v>
      </c>
      <c r="AR93" t="s">
        <v>4</v>
      </c>
    </row>
    <row r="94" spans="2:44" x14ac:dyDescent="0.35">
      <c r="B94" t="s">
        <v>63</v>
      </c>
      <c r="C94" t="s">
        <v>100</v>
      </c>
      <c r="J94" s="16" t="s">
        <v>89</v>
      </c>
      <c r="K94" s="19">
        <v>60</v>
      </c>
      <c r="AC94" s="16" t="s">
        <v>89</v>
      </c>
      <c r="AD94" s="19">
        <v>60</v>
      </c>
      <c r="AQ94" t="s">
        <v>63</v>
      </c>
      <c r="AR94" t="s">
        <v>100</v>
      </c>
    </row>
    <row r="95" spans="2:44" x14ac:dyDescent="0.35">
      <c r="B95" t="s">
        <v>5</v>
      </c>
      <c r="C95" t="s">
        <v>6</v>
      </c>
      <c r="J95" s="100" t="s">
        <v>103</v>
      </c>
      <c r="K95" s="47">
        <v>50</v>
      </c>
      <c r="AC95" s="100" t="s">
        <v>103</v>
      </c>
      <c r="AD95" s="47">
        <v>50</v>
      </c>
      <c r="AQ95" t="s">
        <v>5</v>
      </c>
      <c r="AR95" t="s">
        <v>6</v>
      </c>
    </row>
    <row r="96" spans="2:44" x14ac:dyDescent="0.35">
      <c r="B96" t="s">
        <v>7</v>
      </c>
      <c r="C96" t="s">
        <v>8</v>
      </c>
      <c r="J96" s="16"/>
      <c r="K96" s="14" t="s">
        <v>74</v>
      </c>
      <c r="AC96" s="16"/>
      <c r="AD96" s="14" t="s">
        <v>74</v>
      </c>
      <c r="AQ96" t="s">
        <v>7</v>
      </c>
      <c r="AR96" t="s">
        <v>8</v>
      </c>
    </row>
    <row r="97" spans="2:62" x14ac:dyDescent="0.35">
      <c r="B97" t="s">
        <v>9</v>
      </c>
      <c r="C97" t="s">
        <v>10</v>
      </c>
      <c r="J97" s="98" t="s">
        <v>102</v>
      </c>
      <c r="K97" s="99">
        <v>50</v>
      </c>
      <c r="AC97" s="98" t="s">
        <v>102</v>
      </c>
      <c r="AD97" s="99">
        <v>50</v>
      </c>
      <c r="AQ97" t="s">
        <v>9</v>
      </c>
      <c r="AR97" t="s">
        <v>122</v>
      </c>
    </row>
    <row r="98" spans="2:62" x14ac:dyDescent="0.35">
      <c r="B98" t="s">
        <v>11</v>
      </c>
      <c r="C98" t="s">
        <v>12</v>
      </c>
      <c r="J98" s="97" t="s">
        <v>73</v>
      </c>
      <c r="K98" s="101">
        <v>50</v>
      </c>
      <c r="AC98" s="97" t="s">
        <v>73</v>
      </c>
      <c r="AD98" s="101">
        <v>500</v>
      </c>
      <c r="AQ98" t="s">
        <v>11</v>
      </c>
      <c r="AR98" t="s">
        <v>12</v>
      </c>
    </row>
    <row r="99" spans="2:62" x14ac:dyDescent="0.35">
      <c r="B99" t="s">
        <v>13</v>
      </c>
      <c r="C99" t="s">
        <v>12</v>
      </c>
      <c r="J99" s="16"/>
      <c r="K99" s="62" t="s">
        <v>74</v>
      </c>
      <c r="AC99" s="16"/>
      <c r="AD99" s="62" t="s">
        <v>74</v>
      </c>
      <c r="AQ99" t="s">
        <v>13</v>
      </c>
      <c r="AR99" t="s">
        <v>12</v>
      </c>
      <c r="BI99" s="2"/>
    </row>
    <row r="100" spans="2:62" x14ac:dyDescent="0.35">
      <c r="B100" t="s">
        <v>14</v>
      </c>
      <c r="C100" t="s">
        <v>15</v>
      </c>
      <c r="AQ100" t="s">
        <v>14</v>
      </c>
      <c r="AR100" t="s">
        <v>15</v>
      </c>
      <c r="AV100" s="171" t="s">
        <v>130</v>
      </c>
      <c r="AW100" s="171"/>
      <c r="AX100"/>
      <c r="AY100"/>
      <c r="AZ100" s="171" t="s">
        <v>131</v>
      </c>
      <c r="BA100" s="171"/>
    </row>
    <row r="101" spans="2:62" x14ac:dyDescent="0.35">
      <c r="B101" t="s">
        <v>16</v>
      </c>
      <c r="C101" t="s">
        <v>17</v>
      </c>
      <c r="AQ101" t="s">
        <v>16</v>
      </c>
      <c r="AR101" t="s">
        <v>17</v>
      </c>
      <c r="AX101"/>
      <c r="AY101"/>
      <c r="AZ101"/>
    </row>
    <row r="102" spans="2:62" ht="21" x14ac:dyDescent="0.35">
      <c r="B102" s="175" t="s">
        <v>100</v>
      </c>
      <c r="C102" s="175"/>
      <c r="D102" s="189" t="s">
        <v>86</v>
      </c>
      <c r="E102" s="189"/>
      <c r="F102" s="189" t="s">
        <v>72</v>
      </c>
      <c r="G102" s="189"/>
      <c r="H102" s="189"/>
      <c r="I102" s="183" t="s">
        <v>88</v>
      </c>
      <c r="J102" s="180"/>
      <c r="K102" s="180"/>
      <c r="L102" s="180"/>
      <c r="M102" s="180"/>
      <c r="N102" s="96" t="s">
        <v>85</v>
      </c>
      <c r="O102" s="180" t="s">
        <v>84</v>
      </c>
      <c r="P102" s="180"/>
      <c r="Q102" s="187" t="s">
        <v>104</v>
      </c>
      <c r="R102" s="188"/>
      <c r="S102" s="42" t="s">
        <v>71</v>
      </c>
      <c r="U102" s="175" t="str">
        <f>B102</f>
        <v xml:space="preserve">1 l 0. HP - Mortar {Europe without Switzerland}| production | APOS, U - A1-A5 (del progetto </v>
      </c>
      <c r="V102" s="175">
        <f t="shared" ref="V102:AG117" si="5">C102</f>
        <v>0</v>
      </c>
      <c r="W102" s="189" t="str">
        <f t="shared" si="5"/>
        <v>A1</v>
      </c>
      <c r="X102" s="189">
        <f t="shared" si="5"/>
        <v>0</v>
      </c>
      <c r="Y102" s="189" t="str">
        <f t="shared" si="5"/>
        <v>A2</v>
      </c>
      <c r="Z102" s="189">
        <f t="shared" si="5"/>
        <v>0</v>
      </c>
      <c r="AA102" s="189">
        <f t="shared" si="5"/>
        <v>0</v>
      </c>
      <c r="AB102" s="183" t="str">
        <f t="shared" si="5"/>
        <v>A3</v>
      </c>
      <c r="AC102" s="180">
        <f t="shared" si="5"/>
        <v>0</v>
      </c>
      <c r="AD102" s="180">
        <f t="shared" si="5"/>
        <v>0</v>
      </c>
      <c r="AE102" s="180">
        <f t="shared" si="5"/>
        <v>0</v>
      </c>
      <c r="AF102" s="180">
        <f t="shared" si="5"/>
        <v>0</v>
      </c>
      <c r="AG102" s="96" t="str">
        <f t="shared" si="5"/>
        <v xml:space="preserve">A4 </v>
      </c>
      <c r="AH102" s="180" t="str">
        <f t="shared" ref="AH102:AH103" si="6">O102</f>
        <v xml:space="preserve">A5  </v>
      </c>
      <c r="AI102" s="180">
        <f t="shared" ref="AI102:AI131" si="7">P102</f>
        <v>0</v>
      </c>
      <c r="AJ102" s="187" t="str">
        <f t="shared" ref="AJ102:AJ131" si="8">Q102</f>
        <v>BENEFICI</v>
      </c>
      <c r="AK102" s="188">
        <f t="shared" ref="AK102:AK131" si="9">R102</f>
        <v>0</v>
      </c>
      <c r="AL102" s="42" t="str">
        <f t="shared" ref="AL102:AL103" si="10">S102</f>
        <v>TOT</v>
      </c>
      <c r="AS102" s="189" t="s">
        <v>86</v>
      </c>
      <c r="AT102" s="189">
        <f t="shared" ref="AT102" si="11">AA102</f>
        <v>0</v>
      </c>
      <c r="AU102" s="189" t="s">
        <v>72</v>
      </c>
      <c r="AV102" s="189">
        <f t="shared" ref="AV102" si="12">AC102</f>
        <v>0</v>
      </c>
      <c r="AW102" s="189">
        <f t="shared" ref="AW102" si="13">AD102</f>
        <v>0</v>
      </c>
      <c r="AX102"/>
      <c r="AY102"/>
      <c r="AZ102"/>
    </row>
    <row r="103" spans="2:62" s="2" customFormat="1" ht="101.5" x14ac:dyDescent="0.35">
      <c r="B103" s="33" t="s">
        <v>15</v>
      </c>
      <c r="C103" s="27" t="s">
        <v>18</v>
      </c>
      <c r="D103" s="27" t="s">
        <v>65</v>
      </c>
      <c r="E103" s="27" t="s">
        <v>79</v>
      </c>
      <c r="F103" s="27" t="s">
        <v>80</v>
      </c>
      <c r="G103" s="46" t="s">
        <v>87</v>
      </c>
      <c r="H103" s="103" t="s">
        <v>101</v>
      </c>
      <c r="I103" s="27" t="s">
        <v>67</v>
      </c>
      <c r="J103" s="27" t="s">
        <v>68</v>
      </c>
      <c r="K103" s="27" t="s">
        <v>69</v>
      </c>
      <c r="L103" s="27" t="s">
        <v>66</v>
      </c>
      <c r="M103" s="27" t="s">
        <v>70</v>
      </c>
      <c r="N103" s="104" t="s">
        <v>81</v>
      </c>
      <c r="O103" s="27" t="s">
        <v>82</v>
      </c>
      <c r="P103" s="27" t="s">
        <v>83</v>
      </c>
      <c r="Q103" s="27" t="s">
        <v>96</v>
      </c>
      <c r="R103" s="27" t="s">
        <v>97</v>
      </c>
      <c r="S103" s="111" t="s">
        <v>64</v>
      </c>
      <c r="U103" s="33" t="str">
        <f t="shared" ref="U103:U131" si="14">B103</f>
        <v>Categoria d'impatto</v>
      </c>
      <c r="V103" s="27" t="str">
        <f t="shared" si="5"/>
        <v>Unità</v>
      </c>
      <c r="W103" s="27" t="str">
        <f t="shared" si="5"/>
        <v>Cement, limestone 6-20% {RoW}| cement production, limestone 6-20% | Cut-off, U</v>
      </c>
      <c r="X103" s="27" t="str">
        <f t="shared" si="5"/>
        <v>Sand 0/2 mm, wet and dry quarry, production mix, at plant, undried RER S -</v>
      </c>
      <c r="Y103" s="27" t="str">
        <f t="shared" si="5"/>
        <v>T. Cemento_ Transport, freight, lorry, unspecified {RER}| market for transport, freight, lorry, unspecified | APOS, U</v>
      </c>
      <c r="Z103" s="46" t="str">
        <f t="shared" si="5"/>
        <v>T. Sabbia_ Transport, freight, lorry, unspecified {RER}| market for transport, freight, lorry, unspecified | APOS, U</v>
      </c>
      <c r="AA103" s="103" t="str">
        <f t="shared" si="5"/>
        <v>T. HP _ Transport, freight, lorry, unspecified {RER}| market for transport, freight, lorry, unspecified | APOS, U</v>
      </c>
      <c r="AB103" s="27" t="str">
        <f t="shared" si="5"/>
        <v>Conveyor belt {GLO}| market for | APOS, U</v>
      </c>
      <c r="AC103" s="27" t="str">
        <f t="shared" si="5"/>
        <v>Industrial machine, heavy, unspecified {RoW}| market for industrial machine, heavy, unspecified | APOS, U</v>
      </c>
      <c r="AD103" s="27" t="str">
        <f t="shared" si="5"/>
        <v>Packing, cement {RoW}| processing | APOS, U</v>
      </c>
      <c r="AE103" s="27" t="str">
        <f t="shared" si="5"/>
        <v>Rock crushing {RER}| processing | APOS, U</v>
      </c>
      <c r="AF103" s="27" t="str">
        <f t="shared" si="5"/>
        <v>Electricity, medium voltage {IT}| market for | APOS, U</v>
      </c>
      <c r="AG103" s="104" t="str">
        <f t="shared" si="5"/>
        <v>A4_ Transport, freight, lorry, unspecified {RER}| market for transport, freight, lorry, unspecified | APOS, U</v>
      </c>
      <c r="AH103" s="27" t="str">
        <f t="shared" si="6"/>
        <v>A5 - Tap water {Europe without Switzerland}| market for | APOS, U</v>
      </c>
      <c r="AI103" s="27" t="str">
        <f t="shared" si="7"/>
        <v>A5 - Electricity grid mix, AC, consumption mix, at consumer, 230V IT S</v>
      </c>
      <c r="AJ103" s="27" t="str">
        <f t="shared" si="8"/>
        <v>Benefici - Transport, freight, lorry, unspecified {RER}| market for transport, freight, lorry, unspecified | APOS, U</v>
      </c>
      <c r="AK103" s="27" t="str">
        <f t="shared" si="9"/>
        <v>Benefici - Waste plastic, mixture {RoW}| treatment of waste plastic, mixture, sanitary landfill | APOS, U</v>
      </c>
      <c r="AL103" s="111" t="str">
        <f t="shared" si="10"/>
        <v>Totale</v>
      </c>
      <c r="AM103"/>
      <c r="AN103"/>
      <c r="AO103"/>
      <c r="AP103"/>
      <c r="AQ103" s="2" t="s">
        <v>15</v>
      </c>
      <c r="AR103" s="2" t="s">
        <v>18</v>
      </c>
      <c r="AS103" s="27" t="s">
        <v>65</v>
      </c>
      <c r="AT103" s="27" t="s">
        <v>79</v>
      </c>
      <c r="AU103" s="27" t="s">
        <v>80</v>
      </c>
      <c r="AV103" s="46" t="s">
        <v>87</v>
      </c>
      <c r="AW103" s="103" t="s">
        <v>101</v>
      </c>
      <c r="AX103"/>
      <c r="AY103"/>
      <c r="AZ103" s="46" t="str">
        <f>AV103</f>
        <v>T. Sabbia_ Transport, freight, lorry, unspecified {RER}| market for transport, freight, lorry, unspecified | APOS, U</v>
      </c>
      <c r="BA103" s="103" t="s">
        <v>101</v>
      </c>
      <c r="BB103"/>
      <c r="BC103"/>
      <c r="BD103"/>
      <c r="BE103"/>
      <c r="BF103"/>
      <c r="BG103"/>
      <c r="BH103"/>
      <c r="BI103"/>
      <c r="BJ103"/>
    </row>
    <row r="104" spans="2:62" x14ac:dyDescent="0.35">
      <c r="B104" s="6" t="s">
        <v>19</v>
      </c>
      <c r="C104" s="29" t="s">
        <v>20</v>
      </c>
      <c r="D104" s="29">
        <v>0.33398129999999998</v>
      </c>
      <c r="E104" s="29">
        <v>1.6694998999999999E-3</v>
      </c>
      <c r="F104" s="29">
        <v>3.5740170000000001E-3</v>
      </c>
      <c r="G104" s="47">
        <f>AZ104*50</f>
        <v>4.4675212000000004E-3</v>
      </c>
      <c r="H104" s="105">
        <v>1.9855649999999999E-3</v>
      </c>
      <c r="I104" s="102">
        <v>4.2595305999999998E-5</v>
      </c>
      <c r="J104" s="102">
        <v>1.6024660999999999E-5</v>
      </c>
      <c r="K104" s="29">
        <v>8.0179481999999996E-3</v>
      </c>
      <c r="L104" s="102">
        <v>9.7615859999999999E-5</v>
      </c>
      <c r="M104" s="29">
        <v>1.3793788E-2</v>
      </c>
      <c r="N104" s="106">
        <v>9.4380522999999994E-3</v>
      </c>
      <c r="O104" s="29">
        <v>1.0463935E-4</v>
      </c>
      <c r="P104" s="29">
        <v>4.2770213000000001E-2</v>
      </c>
      <c r="Q104" s="29">
        <v>-2.7797910000000001E-4</v>
      </c>
      <c r="R104" s="29">
        <v>-3.5182757000000002E-2</v>
      </c>
      <c r="S104" s="112">
        <f>SUM(D104:R104)</f>
        <v>0.38449804367699991</v>
      </c>
      <c r="U104" s="6" t="str">
        <f t="shared" si="14"/>
        <v>Climate change</v>
      </c>
      <c r="V104" s="29" t="str">
        <f t="shared" si="5"/>
        <v>kg CO2 eq</v>
      </c>
      <c r="W104" s="29">
        <f t="shared" si="5"/>
        <v>0.33398129999999998</v>
      </c>
      <c r="X104" s="29">
        <f t="shared" si="5"/>
        <v>1.6694998999999999E-3</v>
      </c>
      <c r="Y104" s="29">
        <f t="shared" si="5"/>
        <v>3.5740170000000001E-3</v>
      </c>
      <c r="Z104" s="47">
        <f>G104</f>
        <v>4.4675212000000004E-3</v>
      </c>
      <c r="AA104" s="105">
        <f t="shared" si="5"/>
        <v>1.9855649999999999E-3</v>
      </c>
      <c r="AB104" s="102">
        <f t="shared" si="5"/>
        <v>4.2595305999999998E-5</v>
      </c>
      <c r="AC104" s="102">
        <f t="shared" si="5"/>
        <v>1.6024660999999999E-5</v>
      </c>
      <c r="AD104" s="29">
        <f t="shared" si="5"/>
        <v>8.0179481999999996E-3</v>
      </c>
      <c r="AE104" s="102">
        <f t="shared" si="5"/>
        <v>9.7615859999999999E-5</v>
      </c>
      <c r="AF104" s="29">
        <f t="shared" si="5"/>
        <v>1.3793788E-2</v>
      </c>
      <c r="AG104" s="106">
        <f t="shared" ref="AG104:AG131" si="15">AG15</f>
        <v>9.4380522999999994E-2</v>
      </c>
      <c r="AH104" s="29">
        <v>1.0463935E-4</v>
      </c>
      <c r="AI104" s="29">
        <f t="shared" si="7"/>
        <v>4.2770213000000001E-2</v>
      </c>
      <c r="AJ104" s="29">
        <f t="shared" si="8"/>
        <v>-2.7797910000000001E-4</v>
      </c>
      <c r="AK104" s="29">
        <f t="shared" si="9"/>
        <v>-3.5182757000000002E-2</v>
      </c>
      <c r="AL104" s="112">
        <f>SUM(W104:AK104)</f>
        <v>0.4694405143769998</v>
      </c>
      <c r="AQ104" t="s">
        <v>19</v>
      </c>
      <c r="AR104" t="s">
        <v>20</v>
      </c>
      <c r="AS104" s="29">
        <v>0.33398129999999998</v>
      </c>
      <c r="AT104" s="14">
        <v>1.6670302E-3</v>
      </c>
      <c r="AU104" s="14">
        <v>3.5740170000000001E-3</v>
      </c>
      <c r="AV104" s="47">
        <v>4.4675212000000004E-3</v>
      </c>
      <c r="AW104" s="99">
        <v>1.9855649999999999E-3</v>
      </c>
      <c r="AX104"/>
      <c r="AY104"/>
      <c r="AZ104" s="47">
        <f>AV104/50</f>
        <v>8.9350424000000003E-5</v>
      </c>
      <c r="BA104" s="99">
        <f>AW104/50</f>
        <v>3.97113E-5</v>
      </c>
    </row>
    <row r="105" spans="2:62" x14ac:dyDescent="0.35">
      <c r="B105" s="6" t="s">
        <v>21</v>
      </c>
      <c r="C105" s="29" t="s">
        <v>22</v>
      </c>
      <c r="D105" s="102">
        <v>1.1359739E-8</v>
      </c>
      <c r="E105" s="102">
        <v>1.9847024E-10</v>
      </c>
      <c r="F105" s="102">
        <v>8.2061525999999998E-10</v>
      </c>
      <c r="G105" s="47">
        <f t="shared" ref="G105:G131" si="16">AZ105*50</f>
        <v>1.0257691E-9</v>
      </c>
      <c r="H105" s="107">
        <v>4.5589737000000002E-10</v>
      </c>
      <c r="I105" s="102">
        <v>2.4092251999999999E-12</v>
      </c>
      <c r="J105" s="102">
        <v>1.0375887999999999E-12</v>
      </c>
      <c r="K105" s="102">
        <v>4.2305602999999998E-10</v>
      </c>
      <c r="L105" s="102">
        <v>8.8746680000000007E-12</v>
      </c>
      <c r="M105" s="102">
        <v>1.9101880999999998E-9</v>
      </c>
      <c r="N105" s="108">
        <v>2.1670321E-9</v>
      </c>
      <c r="O105" s="102">
        <v>9.3786712999999996E-12</v>
      </c>
      <c r="P105" s="102">
        <v>3.7559526E-10</v>
      </c>
      <c r="Q105" s="102">
        <v>-6.3825631000000006E-11</v>
      </c>
      <c r="R105" s="102">
        <v>-9.9069335000000005E-10</v>
      </c>
      <c r="S105" s="112">
        <f t="shared" ref="S105:S131" si="17">SUM(D105:R105)</f>
        <v>1.7703543632299998E-8</v>
      </c>
      <c r="U105" s="6" t="str">
        <f t="shared" si="14"/>
        <v>Ozone depletion</v>
      </c>
      <c r="V105" s="29" t="str">
        <f t="shared" si="5"/>
        <v>kg CFC11 eq</v>
      </c>
      <c r="W105" s="102">
        <f t="shared" si="5"/>
        <v>1.1359739E-8</v>
      </c>
      <c r="X105" s="102">
        <f t="shared" si="5"/>
        <v>1.9847024E-10</v>
      </c>
      <c r="Y105" s="102">
        <f t="shared" si="5"/>
        <v>8.2061525999999998E-10</v>
      </c>
      <c r="Z105" s="47">
        <f t="shared" si="5"/>
        <v>1.0257691E-9</v>
      </c>
      <c r="AA105" s="107">
        <f t="shared" si="5"/>
        <v>4.5589737000000002E-10</v>
      </c>
      <c r="AB105" s="102">
        <f t="shared" si="5"/>
        <v>2.4092251999999999E-12</v>
      </c>
      <c r="AC105" s="102">
        <f t="shared" si="5"/>
        <v>1.0375887999999999E-12</v>
      </c>
      <c r="AD105" s="102">
        <f t="shared" si="5"/>
        <v>4.2305602999999998E-10</v>
      </c>
      <c r="AE105" s="102">
        <f t="shared" si="5"/>
        <v>8.8746680000000007E-12</v>
      </c>
      <c r="AF105" s="102">
        <f t="shared" si="5"/>
        <v>1.9101880999999998E-9</v>
      </c>
      <c r="AG105" s="108">
        <f t="shared" si="15"/>
        <v>2.1670321000000001E-8</v>
      </c>
      <c r="AH105" s="102">
        <v>9.3786712999999996E-12</v>
      </c>
      <c r="AI105" s="102">
        <f t="shared" si="7"/>
        <v>3.7559526E-10</v>
      </c>
      <c r="AJ105" s="102">
        <f t="shared" si="8"/>
        <v>-6.3825631000000006E-11</v>
      </c>
      <c r="AK105" s="102">
        <f t="shared" si="9"/>
        <v>-9.9069335000000005E-10</v>
      </c>
      <c r="AL105" s="112">
        <f t="shared" ref="AL105:AL131" si="18">SUM(W105:AK105)</f>
        <v>3.7206832532299998E-8</v>
      </c>
      <c r="AQ105" t="s">
        <v>21</v>
      </c>
      <c r="AR105" t="s">
        <v>22</v>
      </c>
      <c r="AS105" s="102">
        <v>1.1359739E-8</v>
      </c>
      <c r="AT105" s="30">
        <v>1.9817664000000001E-10</v>
      </c>
      <c r="AU105" s="30">
        <v>8.2061525999999998E-10</v>
      </c>
      <c r="AV105" s="47">
        <v>1.0257691E-9</v>
      </c>
      <c r="AW105" s="162">
        <v>4.5589737000000002E-10</v>
      </c>
      <c r="AX105"/>
      <c r="AY105"/>
      <c r="AZ105" s="47">
        <f t="shared" ref="AZ105:BA131" si="19">AV105/50</f>
        <v>2.0515382000000001E-11</v>
      </c>
      <c r="BA105" s="162">
        <f t="shared" si="19"/>
        <v>9.1179474000000009E-12</v>
      </c>
    </row>
    <row r="106" spans="2:62" x14ac:dyDescent="0.35">
      <c r="B106" s="6" t="s">
        <v>23</v>
      </c>
      <c r="C106" s="29" t="s">
        <v>24</v>
      </c>
      <c r="D106" s="29">
        <v>6.9822052000000001E-3</v>
      </c>
      <c r="E106" s="29">
        <v>3.1371361000000003E-4</v>
      </c>
      <c r="F106" s="29">
        <v>2.8462422999999998E-4</v>
      </c>
      <c r="G106" s="47">
        <f t="shared" si="16"/>
        <v>3.5578029000000002E-4</v>
      </c>
      <c r="H106" s="105">
        <v>1.5812456999999999E-4</v>
      </c>
      <c r="I106" s="102">
        <v>2.4309652000000001E-6</v>
      </c>
      <c r="J106" s="102">
        <v>1.0992607E-6</v>
      </c>
      <c r="K106" s="29">
        <v>4.8637749000000002E-4</v>
      </c>
      <c r="L106" s="102">
        <v>5.0051339E-5</v>
      </c>
      <c r="M106" s="29">
        <v>1.5694012000000001E-3</v>
      </c>
      <c r="N106" s="106">
        <v>7.5161881000000003E-4</v>
      </c>
      <c r="O106" s="102">
        <v>3.5013703999999997E-5</v>
      </c>
      <c r="P106" s="29">
        <v>1.6987910000000001E-3</v>
      </c>
      <c r="Q106" s="102">
        <v>-2.2137439999999999E-5</v>
      </c>
      <c r="R106" s="29">
        <v>-3.8058827999999997E-4</v>
      </c>
      <c r="S106" s="112">
        <f t="shared" si="17"/>
        <v>1.22865059489E-2</v>
      </c>
      <c r="U106" s="6" t="str">
        <f t="shared" si="14"/>
        <v>Ionising radiation</v>
      </c>
      <c r="V106" s="29" t="str">
        <f t="shared" si="5"/>
        <v>kBq U-235 eq</v>
      </c>
      <c r="W106" s="29">
        <f t="shared" si="5"/>
        <v>6.9822052000000001E-3</v>
      </c>
      <c r="X106" s="29">
        <f t="shared" si="5"/>
        <v>3.1371361000000003E-4</v>
      </c>
      <c r="Y106" s="29">
        <f t="shared" si="5"/>
        <v>2.8462422999999998E-4</v>
      </c>
      <c r="Z106" s="47">
        <f t="shared" si="5"/>
        <v>3.5578029000000002E-4</v>
      </c>
      <c r="AA106" s="105">
        <f t="shared" si="5"/>
        <v>1.5812456999999999E-4</v>
      </c>
      <c r="AB106" s="102">
        <f t="shared" si="5"/>
        <v>2.4309652000000001E-6</v>
      </c>
      <c r="AC106" s="102">
        <f t="shared" si="5"/>
        <v>1.0992607E-6</v>
      </c>
      <c r="AD106" s="29">
        <f t="shared" si="5"/>
        <v>4.8637749000000002E-4</v>
      </c>
      <c r="AE106" s="102">
        <f t="shared" si="5"/>
        <v>5.0051339E-5</v>
      </c>
      <c r="AF106" s="29">
        <f t="shared" si="5"/>
        <v>1.5694012000000001E-3</v>
      </c>
      <c r="AG106" s="106">
        <f t="shared" si="15"/>
        <v>7.5161880999999996E-3</v>
      </c>
      <c r="AH106" s="102">
        <v>3.5013703999999997E-5</v>
      </c>
      <c r="AI106" s="29">
        <f t="shared" si="7"/>
        <v>1.6987910000000001E-3</v>
      </c>
      <c r="AJ106" s="102">
        <f t="shared" si="8"/>
        <v>-2.2137439999999999E-5</v>
      </c>
      <c r="AK106" s="29">
        <f t="shared" si="9"/>
        <v>-3.8058827999999997E-4</v>
      </c>
      <c r="AL106" s="112">
        <f t="shared" si="18"/>
        <v>1.9051075238900001E-2</v>
      </c>
      <c r="AQ106" t="s">
        <v>23</v>
      </c>
      <c r="AR106" t="s">
        <v>24</v>
      </c>
      <c r="AS106" s="29">
        <v>6.9822052000000001E-3</v>
      </c>
      <c r="AT106" s="14">
        <v>3.1324952999999998E-4</v>
      </c>
      <c r="AU106" s="14">
        <v>2.8462422999999998E-4</v>
      </c>
      <c r="AV106" s="47">
        <v>3.5578029000000002E-4</v>
      </c>
      <c r="AW106" s="99">
        <v>1.5812456999999999E-4</v>
      </c>
      <c r="AX106"/>
      <c r="AY106"/>
      <c r="AZ106" s="47">
        <f t="shared" si="19"/>
        <v>7.1156058E-6</v>
      </c>
      <c r="BA106" s="99">
        <f t="shared" si="19"/>
        <v>3.1624913999999999E-6</v>
      </c>
    </row>
    <row r="107" spans="2:62" x14ac:dyDescent="0.35">
      <c r="B107" s="6" t="s">
        <v>25</v>
      </c>
      <c r="C107" s="29" t="s">
        <v>26</v>
      </c>
      <c r="D107" s="29">
        <v>7.9700715000000002E-4</v>
      </c>
      <c r="E107" s="102">
        <v>1.1788833999999999E-5</v>
      </c>
      <c r="F107" s="102">
        <v>2.2766777000000001E-5</v>
      </c>
      <c r="G107" s="47">
        <f t="shared" si="16"/>
        <v>2.8458471999999999E-5</v>
      </c>
      <c r="H107" s="107">
        <v>1.2648209999999999E-5</v>
      </c>
      <c r="I107" s="102">
        <v>1.6031480000000001E-7</v>
      </c>
      <c r="J107" s="102">
        <v>7.2081109999999997E-8</v>
      </c>
      <c r="K107" s="102">
        <v>3.0253372000000001E-5</v>
      </c>
      <c r="L107" s="102">
        <v>2.2676065E-7</v>
      </c>
      <c r="M107" s="102">
        <v>2.9267931E-5</v>
      </c>
      <c r="N107" s="108">
        <v>6.0121156000000003E-5</v>
      </c>
      <c r="O107" s="102">
        <v>3.2391481000000002E-7</v>
      </c>
      <c r="P107" s="102">
        <v>5.9273868000000001E-5</v>
      </c>
      <c r="Q107" s="102">
        <v>-1.7707492999999999E-6</v>
      </c>
      <c r="R107" s="102">
        <v>-3.7397851000000003E-5</v>
      </c>
      <c r="S107" s="112">
        <f t="shared" si="17"/>
        <v>1.01320024107E-3</v>
      </c>
      <c r="U107" s="6" t="str">
        <f t="shared" si="14"/>
        <v>Photochemical ozone formation</v>
      </c>
      <c r="V107" s="29" t="str">
        <f t="shared" si="5"/>
        <v>kg NMVOC eq</v>
      </c>
      <c r="W107" s="29">
        <f t="shared" si="5"/>
        <v>7.9700715000000002E-4</v>
      </c>
      <c r="X107" s="102">
        <f t="shared" si="5"/>
        <v>1.1788833999999999E-5</v>
      </c>
      <c r="Y107" s="102">
        <f t="shared" si="5"/>
        <v>2.2766777000000001E-5</v>
      </c>
      <c r="Z107" s="47">
        <f t="shared" si="5"/>
        <v>2.8458471999999999E-5</v>
      </c>
      <c r="AA107" s="107">
        <f t="shared" si="5"/>
        <v>1.2648209999999999E-5</v>
      </c>
      <c r="AB107" s="102">
        <f t="shared" si="5"/>
        <v>1.6031480000000001E-7</v>
      </c>
      <c r="AC107" s="102">
        <f t="shared" si="5"/>
        <v>7.2081109999999997E-8</v>
      </c>
      <c r="AD107" s="102">
        <f t="shared" si="5"/>
        <v>3.0253372000000001E-5</v>
      </c>
      <c r="AE107" s="102">
        <f t="shared" si="5"/>
        <v>2.2676065E-7</v>
      </c>
      <c r="AF107" s="102">
        <f t="shared" si="5"/>
        <v>2.9267931E-5</v>
      </c>
      <c r="AG107" s="108">
        <f t="shared" si="15"/>
        <v>6.0121155999999997E-4</v>
      </c>
      <c r="AH107" s="102">
        <v>3.2391481000000002E-7</v>
      </c>
      <c r="AI107" s="102">
        <f t="shared" si="7"/>
        <v>5.9273868000000001E-5</v>
      </c>
      <c r="AJ107" s="102">
        <f t="shared" si="8"/>
        <v>-1.7707492999999999E-6</v>
      </c>
      <c r="AK107" s="102">
        <f t="shared" si="9"/>
        <v>-3.7397851000000003E-5</v>
      </c>
      <c r="AL107" s="112">
        <f t="shared" si="18"/>
        <v>1.5542906450700001E-3</v>
      </c>
      <c r="AQ107" t="s">
        <v>25</v>
      </c>
      <c r="AR107" t="s">
        <v>26</v>
      </c>
      <c r="AS107" s="29">
        <v>7.9700715000000002E-4</v>
      </c>
      <c r="AT107" s="30">
        <v>1.1771395E-5</v>
      </c>
      <c r="AU107" s="30">
        <v>2.2766777000000001E-5</v>
      </c>
      <c r="AV107" s="47">
        <v>2.8458471999999999E-5</v>
      </c>
      <c r="AW107" s="162">
        <v>1.2648209999999999E-5</v>
      </c>
      <c r="AX107"/>
      <c r="AY107"/>
      <c r="AZ107" s="47">
        <f t="shared" si="19"/>
        <v>5.6916943999999999E-7</v>
      </c>
      <c r="BA107" s="162">
        <f t="shared" si="19"/>
        <v>2.529642E-7</v>
      </c>
    </row>
    <row r="108" spans="2:62" x14ac:dyDescent="0.35">
      <c r="B108" s="6" t="s">
        <v>27</v>
      </c>
      <c r="C108" s="29" t="s">
        <v>28</v>
      </c>
      <c r="D108" s="102">
        <v>6.9127839000000002E-9</v>
      </c>
      <c r="E108" s="102">
        <v>1.7907674999999999E-10</v>
      </c>
      <c r="F108" s="102">
        <v>3.2324118E-10</v>
      </c>
      <c r="G108" s="47">
        <f t="shared" si="16"/>
        <v>4.0405147999999994E-10</v>
      </c>
      <c r="H108" s="107">
        <v>1.7957843999999999E-10</v>
      </c>
      <c r="I108" s="102">
        <v>3.3985428000000002E-12</v>
      </c>
      <c r="J108" s="102">
        <v>1.4235873999999999E-12</v>
      </c>
      <c r="K108" s="102">
        <v>1.9592916999999999E-9</v>
      </c>
      <c r="L108" s="102">
        <v>1.8607062999999999E-12</v>
      </c>
      <c r="M108" s="102">
        <v>2.4488918999999998E-10</v>
      </c>
      <c r="N108" s="108">
        <v>8.5359615999999998E-10</v>
      </c>
      <c r="O108" s="102">
        <v>5.3561577E-12</v>
      </c>
      <c r="P108" s="102">
        <v>8.6156633000000004E-10</v>
      </c>
      <c r="Q108" s="102">
        <v>-2.5140981000000001E-11</v>
      </c>
      <c r="R108" s="102">
        <v>-5.2907875999999995E-10</v>
      </c>
      <c r="S108" s="112">
        <f t="shared" si="17"/>
        <v>1.13758943832E-8</v>
      </c>
      <c r="U108" s="6" t="str">
        <f t="shared" si="14"/>
        <v>Particulate matter</v>
      </c>
      <c r="V108" s="29" t="str">
        <f t="shared" si="5"/>
        <v>disease inc.</v>
      </c>
      <c r="W108" s="102">
        <f t="shared" si="5"/>
        <v>6.9127839000000002E-9</v>
      </c>
      <c r="X108" s="102">
        <f t="shared" si="5"/>
        <v>1.7907674999999999E-10</v>
      </c>
      <c r="Y108" s="102">
        <f t="shared" si="5"/>
        <v>3.2324118E-10</v>
      </c>
      <c r="Z108" s="47">
        <f t="shared" si="5"/>
        <v>4.0405147999999994E-10</v>
      </c>
      <c r="AA108" s="107">
        <f t="shared" si="5"/>
        <v>1.7957843999999999E-10</v>
      </c>
      <c r="AB108" s="102">
        <f t="shared" si="5"/>
        <v>3.3985428000000002E-12</v>
      </c>
      <c r="AC108" s="102">
        <f t="shared" si="5"/>
        <v>1.4235873999999999E-12</v>
      </c>
      <c r="AD108" s="102">
        <f t="shared" si="5"/>
        <v>1.9592916999999999E-9</v>
      </c>
      <c r="AE108" s="102">
        <f t="shared" si="5"/>
        <v>1.8607062999999999E-12</v>
      </c>
      <c r="AF108" s="102">
        <f t="shared" si="5"/>
        <v>2.4488918999999998E-10</v>
      </c>
      <c r="AG108" s="108">
        <f t="shared" si="15"/>
        <v>8.5359616000000005E-9</v>
      </c>
      <c r="AH108" s="102">
        <v>5.3561577E-12</v>
      </c>
      <c r="AI108" s="102">
        <f t="shared" si="7"/>
        <v>8.6156633000000004E-10</v>
      </c>
      <c r="AJ108" s="102">
        <f t="shared" si="8"/>
        <v>-2.5140981000000001E-11</v>
      </c>
      <c r="AK108" s="102">
        <f t="shared" si="9"/>
        <v>-5.2907875999999995E-10</v>
      </c>
      <c r="AL108" s="112">
        <f t="shared" si="18"/>
        <v>1.9058259823200002E-8</v>
      </c>
      <c r="AQ108" t="s">
        <v>27</v>
      </c>
      <c r="AR108" t="s">
        <v>28</v>
      </c>
      <c r="AS108" s="102">
        <v>6.9127839000000002E-9</v>
      </c>
      <c r="AT108" s="30">
        <v>1.7881184E-10</v>
      </c>
      <c r="AU108" s="30">
        <v>3.2324118E-10</v>
      </c>
      <c r="AV108" s="47">
        <v>4.0405147999999999E-10</v>
      </c>
      <c r="AW108" s="162">
        <v>1.7957843999999999E-10</v>
      </c>
      <c r="AX108"/>
      <c r="AY108"/>
      <c r="AZ108" s="47">
        <f t="shared" si="19"/>
        <v>8.0810295999999993E-12</v>
      </c>
      <c r="BA108" s="162">
        <f t="shared" si="19"/>
        <v>3.5915687999999999E-12</v>
      </c>
    </row>
    <row r="109" spans="2:62" x14ac:dyDescent="0.35">
      <c r="B109" s="6" t="s">
        <v>29</v>
      </c>
      <c r="C109" s="29" t="s">
        <v>30</v>
      </c>
      <c r="D109" s="102">
        <v>2.5576923E-9</v>
      </c>
      <c r="E109" s="102">
        <v>6.1352452000000002E-12</v>
      </c>
      <c r="F109" s="102">
        <v>5.2233551999999999E-11</v>
      </c>
      <c r="G109" s="47">
        <f t="shared" si="16"/>
        <v>6.5291939999999997E-11</v>
      </c>
      <c r="H109" s="107">
        <v>2.901864E-11</v>
      </c>
      <c r="I109" s="102">
        <v>3.3751856000000002E-12</v>
      </c>
      <c r="J109" s="102">
        <v>1.9401517000000001E-12</v>
      </c>
      <c r="K109" s="102">
        <v>1.6448291999999999E-10</v>
      </c>
      <c r="L109" s="102">
        <v>1.6472849E-12</v>
      </c>
      <c r="M109" s="102">
        <v>7.8645494000000004E-11</v>
      </c>
      <c r="N109" s="108">
        <v>1.3793526999999999E-10</v>
      </c>
      <c r="O109" s="102">
        <v>6.0633376999999998E-12</v>
      </c>
      <c r="P109" s="102">
        <v>6.3792065000000003E-11</v>
      </c>
      <c r="Q109" s="102">
        <v>-4.0626096E-12</v>
      </c>
      <c r="R109" s="102">
        <v>-7.3170710999999995E-11</v>
      </c>
      <c r="S109" s="112">
        <f t="shared" si="17"/>
        <v>3.0910200654999998E-9</v>
      </c>
      <c r="U109" s="6" t="str">
        <f t="shared" si="14"/>
        <v>Human toxicity, non-cancer</v>
      </c>
      <c r="V109" s="29" t="str">
        <f t="shared" si="5"/>
        <v>CTUh</v>
      </c>
      <c r="W109" s="102">
        <f t="shared" si="5"/>
        <v>2.5576923E-9</v>
      </c>
      <c r="X109" s="102">
        <f t="shared" si="5"/>
        <v>6.1352452000000002E-12</v>
      </c>
      <c r="Y109" s="102">
        <f t="shared" si="5"/>
        <v>5.2233551999999999E-11</v>
      </c>
      <c r="Z109" s="47">
        <f t="shared" si="5"/>
        <v>6.5291939999999997E-11</v>
      </c>
      <c r="AA109" s="107">
        <f t="shared" si="5"/>
        <v>2.901864E-11</v>
      </c>
      <c r="AB109" s="102">
        <f t="shared" si="5"/>
        <v>3.3751856000000002E-12</v>
      </c>
      <c r="AC109" s="102">
        <f t="shared" si="5"/>
        <v>1.9401517000000001E-12</v>
      </c>
      <c r="AD109" s="102">
        <f t="shared" si="5"/>
        <v>1.6448291999999999E-10</v>
      </c>
      <c r="AE109" s="102">
        <f t="shared" si="5"/>
        <v>1.6472849E-12</v>
      </c>
      <c r="AF109" s="102">
        <f t="shared" si="5"/>
        <v>7.8645494000000004E-11</v>
      </c>
      <c r="AG109" s="108">
        <f t="shared" si="15"/>
        <v>1.3793527E-9</v>
      </c>
      <c r="AH109" s="102">
        <v>6.0633376999999998E-12</v>
      </c>
      <c r="AI109" s="102">
        <f t="shared" si="7"/>
        <v>6.3792065000000003E-11</v>
      </c>
      <c r="AJ109" s="102">
        <f t="shared" si="8"/>
        <v>-4.0626096E-12</v>
      </c>
      <c r="AK109" s="102">
        <f t="shared" si="9"/>
        <v>-7.3170710999999995E-11</v>
      </c>
      <c r="AL109" s="112">
        <f t="shared" si="18"/>
        <v>4.332437495500001E-9</v>
      </c>
      <c r="AQ109" t="s">
        <v>29</v>
      </c>
      <c r="AR109" t="s">
        <v>30</v>
      </c>
      <c r="AS109" s="102">
        <v>2.5576923E-9</v>
      </c>
      <c r="AT109" s="30">
        <v>6.1261694000000004E-12</v>
      </c>
      <c r="AU109" s="30">
        <v>5.2233551999999999E-11</v>
      </c>
      <c r="AV109" s="47">
        <v>6.5291939999999997E-11</v>
      </c>
      <c r="AW109" s="162">
        <v>2.901864E-11</v>
      </c>
      <c r="AX109"/>
      <c r="AY109"/>
      <c r="AZ109" s="47">
        <f t="shared" si="19"/>
        <v>1.3058387999999999E-12</v>
      </c>
      <c r="BA109" s="162">
        <f t="shared" si="19"/>
        <v>5.8037279999999998E-13</v>
      </c>
    </row>
    <row r="110" spans="2:62" x14ac:dyDescent="0.35">
      <c r="B110" s="6" t="s">
        <v>31</v>
      </c>
      <c r="C110" s="29" t="s">
        <v>30</v>
      </c>
      <c r="D110" s="102">
        <v>6.6537799E-11</v>
      </c>
      <c r="E110" s="102">
        <v>1.0678454E-13</v>
      </c>
      <c r="F110" s="102">
        <v>1.4280851E-12</v>
      </c>
      <c r="G110" s="47">
        <f t="shared" si="16"/>
        <v>1.7851063999999998E-12</v>
      </c>
      <c r="H110" s="107">
        <v>7.9338062000000001E-13</v>
      </c>
      <c r="I110" s="102">
        <v>2.5824021000000002E-13</v>
      </c>
      <c r="J110" s="102">
        <v>1.0341015999999999E-13</v>
      </c>
      <c r="K110" s="102">
        <v>1.5424172000000001E-11</v>
      </c>
      <c r="L110" s="102">
        <v>5.4941163000000003E-14</v>
      </c>
      <c r="M110" s="102">
        <v>2.7830138E-12</v>
      </c>
      <c r="N110" s="108">
        <v>3.7712025999999998E-12</v>
      </c>
      <c r="O110" s="102">
        <v>2.3911963000000002E-13</v>
      </c>
      <c r="P110" s="102">
        <v>3.7175461999999999E-12</v>
      </c>
      <c r="Q110" s="102">
        <v>-1.1107329E-13</v>
      </c>
      <c r="R110" s="102">
        <v>-2.0690488000000001E-12</v>
      </c>
      <c r="S110" s="112">
        <f t="shared" si="17"/>
        <v>9.482267933299999E-11</v>
      </c>
      <c r="U110" s="6" t="str">
        <f t="shared" si="14"/>
        <v>Human toxicity, cancer</v>
      </c>
      <c r="V110" s="29" t="str">
        <f t="shared" si="5"/>
        <v>CTUh</v>
      </c>
      <c r="W110" s="102">
        <f t="shared" si="5"/>
        <v>6.6537799E-11</v>
      </c>
      <c r="X110" s="102">
        <f t="shared" si="5"/>
        <v>1.0678454E-13</v>
      </c>
      <c r="Y110" s="102">
        <f t="shared" si="5"/>
        <v>1.4280851E-12</v>
      </c>
      <c r="Z110" s="47">
        <f t="shared" si="5"/>
        <v>1.7851063999999998E-12</v>
      </c>
      <c r="AA110" s="107">
        <f t="shared" si="5"/>
        <v>7.9338062000000001E-13</v>
      </c>
      <c r="AB110" s="102">
        <f t="shared" si="5"/>
        <v>2.5824021000000002E-13</v>
      </c>
      <c r="AC110" s="102">
        <f t="shared" si="5"/>
        <v>1.0341015999999999E-13</v>
      </c>
      <c r="AD110" s="102">
        <f t="shared" si="5"/>
        <v>1.5424172000000001E-11</v>
      </c>
      <c r="AE110" s="102">
        <f t="shared" si="5"/>
        <v>5.4941163000000003E-14</v>
      </c>
      <c r="AF110" s="102">
        <f t="shared" si="5"/>
        <v>2.7830138E-12</v>
      </c>
      <c r="AG110" s="108">
        <f t="shared" si="15"/>
        <v>3.7712025999999998E-11</v>
      </c>
      <c r="AH110" s="102">
        <v>2.3911963000000002E-13</v>
      </c>
      <c r="AI110" s="102">
        <f t="shared" si="7"/>
        <v>3.7175461999999999E-12</v>
      </c>
      <c r="AJ110" s="102">
        <f t="shared" si="8"/>
        <v>-1.1107329E-13</v>
      </c>
      <c r="AK110" s="102">
        <f t="shared" si="9"/>
        <v>-2.0690488000000001E-12</v>
      </c>
      <c r="AL110" s="112">
        <f t="shared" si="18"/>
        <v>1.2876350273299999E-10</v>
      </c>
      <c r="AQ110" t="s">
        <v>31</v>
      </c>
      <c r="AR110" t="s">
        <v>30</v>
      </c>
      <c r="AS110" s="102">
        <v>6.6537799E-11</v>
      </c>
      <c r="AT110" s="30">
        <v>1.0662658000000001E-13</v>
      </c>
      <c r="AU110" s="30">
        <v>1.4280851E-12</v>
      </c>
      <c r="AV110" s="47">
        <v>1.7851064E-12</v>
      </c>
      <c r="AW110" s="162">
        <v>7.9338062000000001E-13</v>
      </c>
      <c r="AX110"/>
      <c r="AY110"/>
      <c r="AZ110" s="47">
        <f t="shared" si="19"/>
        <v>3.5702127999999997E-14</v>
      </c>
      <c r="BA110" s="162">
        <f t="shared" si="19"/>
        <v>1.58676124E-14</v>
      </c>
    </row>
    <row r="111" spans="2:62" x14ac:dyDescent="0.35">
      <c r="B111" s="6" t="s">
        <v>32</v>
      </c>
      <c r="C111" s="29" t="s">
        <v>33</v>
      </c>
      <c r="D111" s="29">
        <v>9.9382337000000005E-4</v>
      </c>
      <c r="E111" s="102">
        <v>1.6025519999999999E-5</v>
      </c>
      <c r="F111" s="102">
        <v>2.0254449000000001E-5</v>
      </c>
      <c r="G111" s="47">
        <f t="shared" si="16"/>
        <v>2.5318062000000004E-5</v>
      </c>
      <c r="H111" s="107">
        <v>1.1252471999999999E-5</v>
      </c>
      <c r="I111" s="102">
        <v>1.8797558E-7</v>
      </c>
      <c r="J111" s="102">
        <v>1.2613346999999999E-7</v>
      </c>
      <c r="K111" s="102">
        <v>3.0756748000000001E-5</v>
      </c>
      <c r="L111" s="102">
        <v>5.1848973000000001E-7</v>
      </c>
      <c r="M111" s="102">
        <v>6.3975179999999996E-5</v>
      </c>
      <c r="N111" s="108">
        <v>5.3486750000000001E-5</v>
      </c>
      <c r="O111" s="102">
        <v>5.7707574000000003E-7</v>
      </c>
      <c r="P111" s="29">
        <v>1.0722223E-4</v>
      </c>
      <c r="Q111" s="102">
        <v>-1.5753460999999999E-6</v>
      </c>
      <c r="R111" s="102">
        <v>-2.9199807E-5</v>
      </c>
      <c r="S111" s="112">
        <f t="shared" si="17"/>
        <v>1.2927493024200004E-3</v>
      </c>
      <c r="U111" s="6" t="str">
        <f t="shared" si="14"/>
        <v>Acidification</v>
      </c>
      <c r="V111" s="29" t="str">
        <f t="shared" si="5"/>
        <v>mol H+ eq</v>
      </c>
      <c r="W111" s="29">
        <f t="shared" si="5"/>
        <v>9.9382337000000005E-4</v>
      </c>
      <c r="X111" s="102">
        <f t="shared" si="5"/>
        <v>1.6025519999999999E-5</v>
      </c>
      <c r="Y111" s="102">
        <f t="shared" si="5"/>
        <v>2.0254449000000001E-5</v>
      </c>
      <c r="Z111" s="47">
        <f t="shared" si="5"/>
        <v>2.5318062000000004E-5</v>
      </c>
      <c r="AA111" s="107">
        <f t="shared" si="5"/>
        <v>1.1252471999999999E-5</v>
      </c>
      <c r="AB111" s="102">
        <f t="shared" si="5"/>
        <v>1.8797558E-7</v>
      </c>
      <c r="AC111" s="102">
        <f t="shared" si="5"/>
        <v>1.2613346999999999E-7</v>
      </c>
      <c r="AD111" s="102">
        <f t="shared" si="5"/>
        <v>3.0756748000000001E-5</v>
      </c>
      <c r="AE111" s="102">
        <f t="shared" si="5"/>
        <v>5.1848973000000001E-7</v>
      </c>
      <c r="AF111" s="102">
        <f t="shared" si="5"/>
        <v>6.3975179999999996E-5</v>
      </c>
      <c r="AG111" s="108">
        <f t="shared" si="15"/>
        <v>5.3486750000000002E-4</v>
      </c>
      <c r="AH111" s="102">
        <v>5.7707574000000003E-7</v>
      </c>
      <c r="AI111" s="29">
        <f t="shared" si="7"/>
        <v>1.0722223E-4</v>
      </c>
      <c r="AJ111" s="102">
        <f t="shared" si="8"/>
        <v>-1.5753460999999999E-6</v>
      </c>
      <c r="AK111" s="102">
        <f t="shared" si="9"/>
        <v>-2.9199807E-5</v>
      </c>
      <c r="AL111" s="112">
        <f t="shared" si="18"/>
        <v>1.7741300524200005E-3</v>
      </c>
      <c r="AQ111" t="s">
        <v>32</v>
      </c>
      <c r="AR111" t="s">
        <v>33</v>
      </c>
      <c r="AS111" s="29">
        <v>9.9382337000000005E-4</v>
      </c>
      <c r="AT111" s="30">
        <v>1.6001814000000001E-5</v>
      </c>
      <c r="AU111" s="30">
        <v>2.0254449000000001E-5</v>
      </c>
      <c r="AV111" s="47">
        <v>2.5318062E-5</v>
      </c>
      <c r="AW111" s="162">
        <v>1.1252471999999999E-5</v>
      </c>
      <c r="AX111"/>
      <c r="AY111"/>
      <c r="AZ111" s="47">
        <f t="shared" si="19"/>
        <v>5.0636124000000004E-7</v>
      </c>
      <c r="BA111" s="162">
        <f t="shared" si="19"/>
        <v>2.2504944E-7</v>
      </c>
    </row>
    <row r="112" spans="2:62" x14ac:dyDescent="0.35">
      <c r="B112" s="6" t="s">
        <v>34</v>
      </c>
      <c r="C112" s="29" t="s">
        <v>35</v>
      </c>
      <c r="D112" s="102">
        <v>4.2067563000000002E-5</v>
      </c>
      <c r="E112" s="102">
        <v>3.7381725000000001E-10</v>
      </c>
      <c r="F112" s="102">
        <v>2.6805973000000001E-7</v>
      </c>
      <c r="G112" s="47">
        <f t="shared" si="16"/>
        <v>3.3507466000000001E-7</v>
      </c>
      <c r="H112" s="107">
        <v>1.4892207E-7</v>
      </c>
      <c r="I112" s="102">
        <v>2.3208294E-8</v>
      </c>
      <c r="J112" s="102">
        <v>1.4476225000000001E-8</v>
      </c>
      <c r="K112" s="102">
        <v>1.8733069E-6</v>
      </c>
      <c r="L112" s="102">
        <v>9.1418653000000005E-8</v>
      </c>
      <c r="M112" s="102">
        <v>3.5699806000000001E-6</v>
      </c>
      <c r="N112" s="108">
        <v>7.0787624999999996E-7</v>
      </c>
      <c r="O112" s="102">
        <v>7.3136097999999999E-8</v>
      </c>
      <c r="P112" s="102">
        <v>2.0209537000000001E-9</v>
      </c>
      <c r="Q112" s="102">
        <v>-2.0849089999999999E-8</v>
      </c>
      <c r="R112" s="102">
        <v>-5.8343974999999998E-7</v>
      </c>
      <c r="S112" s="112">
        <f t="shared" si="17"/>
        <v>4.8571128410949998E-5</v>
      </c>
      <c r="U112" s="6" t="str">
        <f t="shared" si="14"/>
        <v>Eutrophication, freshwater</v>
      </c>
      <c r="V112" s="29" t="str">
        <f t="shared" si="5"/>
        <v>kg P eq</v>
      </c>
      <c r="W112" s="102">
        <f t="shared" si="5"/>
        <v>4.2067563000000002E-5</v>
      </c>
      <c r="X112" s="102">
        <f t="shared" si="5"/>
        <v>3.7381725000000001E-10</v>
      </c>
      <c r="Y112" s="102">
        <f t="shared" si="5"/>
        <v>2.6805973000000001E-7</v>
      </c>
      <c r="Z112" s="47">
        <f t="shared" si="5"/>
        <v>3.3507466000000001E-7</v>
      </c>
      <c r="AA112" s="107">
        <f t="shared" si="5"/>
        <v>1.4892207E-7</v>
      </c>
      <c r="AB112" s="102">
        <f t="shared" si="5"/>
        <v>2.3208294E-8</v>
      </c>
      <c r="AC112" s="102">
        <f t="shared" si="5"/>
        <v>1.4476225000000001E-8</v>
      </c>
      <c r="AD112" s="102">
        <f t="shared" si="5"/>
        <v>1.8733069E-6</v>
      </c>
      <c r="AE112" s="102">
        <f t="shared" si="5"/>
        <v>9.1418653000000005E-8</v>
      </c>
      <c r="AF112" s="102">
        <f t="shared" si="5"/>
        <v>3.5699806000000001E-6</v>
      </c>
      <c r="AG112" s="108">
        <f t="shared" si="15"/>
        <v>7.0787624999999998E-6</v>
      </c>
      <c r="AH112" s="102">
        <v>7.3136097999999999E-8</v>
      </c>
      <c r="AI112" s="102">
        <f t="shared" si="7"/>
        <v>2.0209537000000001E-9</v>
      </c>
      <c r="AJ112" s="102">
        <f t="shared" si="8"/>
        <v>-2.0849089999999999E-8</v>
      </c>
      <c r="AK112" s="102">
        <f t="shared" si="9"/>
        <v>-5.8343974999999998E-7</v>
      </c>
      <c r="AL112" s="112">
        <f t="shared" si="18"/>
        <v>5.4942014660949995E-5</v>
      </c>
      <c r="AQ112" t="s">
        <v>34</v>
      </c>
      <c r="AR112" t="s">
        <v>35</v>
      </c>
      <c r="AS112" s="102">
        <v>4.2067563000000002E-5</v>
      </c>
      <c r="AT112" s="30">
        <v>3.7326426000000002E-10</v>
      </c>
      <c r="AU112" s="30">
        <v>2.6805973000000001E-7</v>
      </c>
      <c r="AV112" s="47">
        <v>3.3507466000000001E-7</v>
      </c>
      <c r="AW112" s="162">
        <v>1.4892207E-7</v>
      </c>
      <c r="AX112"/>
      <c r="AY112"/>
      <c r="AZ112" s="47">
        <f t="shared" si="19"/>
        <v>6.7014932E-9</v>
      </c>
      <c r="BA112" s="162">
        <f t="shared" si="19"/>
        <v>2.9784413999999999E-9</v>
      </c>
    </row>
    <row r="113" spans="2:53" x14ac:dyDescent="0.35">
      <c r="B113" s="6" t="s">
        <v>36</v>
      </c>
      <c r="C113" s="29" t="s">
        <v>37</v>
      </c>
      <c r="D113" s="29">
        <v>2.8387327999999999E-4</v>
      </c>
      <c r="E113" s="102">
        <v>4.0063737000000002E-6</v>
      </c>
      <c r="F113" s="102">
        <v>7.3076242999999998E-6</v>
      </c>
      <c r="G113" s="47">
        <f t="shared" si="16"/>
        <v>9.1345304000000005E-6</v>
      </c>
      <c r="H113" s="107">
        <v>4.0597912999999999E-6</v>
      </c>
      <c r="I113" s="102">
        <v>4.2541116999999998E-8</v>
      </c>
      <c r="J113" s="102">
        <v>1.9611651999999999E-8</v>
      </c>
      <c r="K113" s="102">
        <v>1.3725214E-5</v>
      </c>
      <c r="L113" s="102">
        <v>9.1817608000000003E-8</v>
      </c>
      <c r="M113" s="102">
        <v>1.0023938E-5</v>
      </c>
      <c r="N113" s="108">
        <v>1.9297541000000002E-5</v>
      </c>
      <c r="O113" s="102">
        <v>1.1204094999999999E-7</v>
      </c>
      <c r="P113" s="102">
        <v>1.9031412000000002E-5</v>
      </c>
      <c r="Q113" s="102">
        <v>-5.6837078000000002E-7</v>
      </c>
      <c r="R113" s="29">
        <v>-6.4177665000000005E-4</v>
      </c>
      <c r="S113" s="112">
        <f t="shared" si="17"/>
        <v>-2.7161930475300003E-4</v>
      </c>
      <c r="U113" s="6" t="str">
        <f t="shared" si="14"/>
        <v>Eutrophication, marine</v>
      </c>
      <c r="V113" s="29" t="str">
        <f t="shared" si="5"/>
        <v>kg N eq</v>
      </c>
      <c r="W113" s="29">
        <f t="shared" si="5"/>
        <v>2.8387327999999999E-4</v>
      </c>
      <c r="X113" s="102">
        <f t="shared" si="5"/>
        <v>4.0063737000000002E-6</v>
      </c>
      <c r="Y113" s="102">
        <f t="shared" si="5"/>
        <v>7.3076242999999998E-6</v>
      </c>
      <c r="Z113" s="47">
        <f t="shared" si="5"/>
        <v>9.1345304000000005E-6</v>
      </c>
      <c r="AA113" s="107">
        <f t="shared" si="5"/>
        <v>4.0597912999999999E-6</v>
      </c>
      <c r="AB113" s="102">
        <f t="shared" si="5"/>
        <v>4.2541116999999998E-8</v>
      </c>
      <c r="AC113" s="102">
        <f t="shared" si="5"/>
        <v>1.9611651999999999E-8</v>
      </c>
      <c r="AD113" s="102">
        <f t="shared" si="5"/>
        <v>1.3725214E-5</v>
      </c>
      <c r="AE113" s="102">
        <f t="shared" si="5"/>
        <v>9.1817608000000003E-8</v>
      </c>
      <c r="AF113" s="102">
        <f t="shared" si="5"/>
        <v>1.0023938E-5</v>
      </c>
      <c r="AG113" s="108">
        <f t="shared" si="15"/>
        <v>1.9297541E-4</v>
      </c>
      <c r="AH113" s="102">
        <v>1.1204094999999999E-7</v>
      </c>
      <c r="AI113" s="102">
        <f t="shared" si="7"/>
        <v>1.9031412000000002E-5</v>
      </c>
      <c r="AJ113" s="102">
        <f t="shared" si="8"/>
        <v>-5.6837078000000002E-7</v>
      </c>
      <c r="AK113" s="29">
        <f t="shared" si="9"/>
        <v>-6.4177665000000005E-4</v>
      </c>
      <c r="AL113" s="112">
        <f t="shared" si="18"/>
        <v>-9.7941435753000025E-5</v>
      </c>
      <c r="AQ113" t="s">
        <v>36</v>
      </c>
      <c r="AR113" t="s">
        <v>37</v>
      </c>
      <c r="AS113" s="29">
        <v>2.8387327999999999E-4</v>
      </c>
      <c r="AT113" s="30">
        <v>4.0004471E-6</v>
      </c>
      <c r="AU113" s="30">
        <v>7.3076242999999998E-6</v>
      </c>
      <c r="AV113" s="47">
        <v>9.1345304000000005E-6</v>
      </c>
      <c r="AW113" s="162">
        <v>4.0597912999999999E-6</v>
      </c>
      <c r="AX113"/>
      <c r="AY113"/>
      <c r="AZ113" s="47">
        <f t="shared" si="19"/>
        <v>1.8269060800000001E-7</v>
      </c>
      <c r="BA113" s="162">
        <f t="shared" si="19"/>
        <v>8.1195825999999999E-8</v>
      </c>
    </row>
    <row r="114" spans="2:53" x14ac:dyDescent="0.35">
      <c r="B114" s="6" t="s">
        <v>38</v>
      </c>
      <c r="C114" s="29" t="s">
        <v>39</v>
      </c>
      <c r="D114" s="29">
        <v>3.2106400999999999E-3</v>
      </c>
      <c r="E114" s="102">
        <v>4.3833640999999999E-5</v>
      </c>
      <c r="F114" s="102">
        <v>7.9874699E-5</v>
      </c>
      <c r="G114" s="47">
        <f t="shared" si="16"/>
        <v>9.9843373E-5</v>
      </c>
      <c r="H114" s="105">
        <v>4.4374832999999998E-5</v>
      </c>
      <c r="I114" s="102">
        <v>4.1634333999999997E-7</v>
      </c>
      <c r="J114" s="102">
        <v>2.0500822000000001E-7</v>
      </c>
      <c r="K114" s="102">
        <v>8.8831814000000004E-5</v>
      </c>
      <c r="L114" s="102">
        <v>8.1648958000000004E-7</v>
      </c>
      <c r="M114" s="29">
        <v>1.1033056999999999E-4</v>
      </c>
      <c r="N114" s="106">
        <v>2.1092837E-4</v>
      </c>
      <c r="O114" s="102">
        <v>1.0502762E-6</v>
      </c>
      <c r="P114" s="29">
        <v>2.0919101E-4</v>
      </c>
      <c r="Q114" s="102">
        <v>-6.2124766000000001E-6</v>
      </c>
      <c r="R114" s="29">
        <v>-1.0502002E-4</v>
      </c>
      <c r="S114" s="112">
        <f t="shared" si="17"/>
        <v>3.9891040307399993E-3</v>
      </c>
      <c r="U114" s="6" t="str">
        <f t="shared" si="14"/>
        <v>Eutrophication, terrestrial</v>
      </c>
      <c r="V114" s="29" t="str">
        <f t="shared" si="5"/>
        <v>mol N eq</v>
      </c>
      <c r="W114" s="29">
        <f t="shared" si="5"/>
        <v>3.2106400999999999E-3</v>
      </c>
      <c r="X114" s="102">
        <f t="shared" si="5"/>
        <v>4.3833640999999999E-5</v>
      </c>
      <c r="Y114" s="102">
        <f t="shared" si="5"/>
        <v>7.9874699E-5</v>
      </c>
      <c r="Z114" s="47">
        <f t="shared" si="5"/>
        <v>9.9843373E-5</v>
      </c>
      <c r="AA114" s="105">
        <f t="shared" si="5"/>
        <v>4.4374832999999998E-5</v>
      </c>
      <c r="AB114" s="102">
        <f t="shared" si="5"/>
        <v>4.1634333999999997E-7</v>
      </c>
      <c r="AC114" s="102">
        <f t="shared" si="5"/>
        <v>2.0500822000000001E-7</v>
      </c>
      <c r="AD114" s="102">
        <f t="shared" si="5"/>
        <v>8.8831814000000004E-5</v>
      </c>
      <c r="AE114" s="102">
        <f t="shared" si="5"/>
        <v>8.1648958000000004E-7</v>
      </c>
      <c r="AF114" s="29">
        <f t="shared" si="5"/>
        <v>1.1033056999999999E-4</v>
      </c>
      <c r="AG114" s="106">
        <f t="shared" si="15"/>
        <v>2.1092836999999998E-3</v>
      </c>
      <c r="AH114" s="102">
        <v>1.0502762E-6</v>
      </c>
      <c r="AI114" s="29">
        <f t="shared" si="7"/>
        <v>2.0919101E-4</v>
      </c>
      <c r="AJ114" s="102">
        <f t="shared" si="8"/>
        <v>-6.2124766000000001E-6</v>
      </c>
      <c r="AK114" s="29">
        <f t="shared" si="9"/>
        <v>-1.0502002E-4</v>
      </c>
      <c r="AL114" s="112">
        <f t="shared" si="18"/>
        <v>5.8874593607399998E-3</v>
      </c>
      <c r="AQ114" t="s">
        <v>38</v>
      </c>
      <c r="AR114" t="s">
        <v>39</v>
      </c>
      <c r="AS114" s="29">
        <v>3.2106400999999999E-3</v>
      </c>
      <c r="AT114" s="30">
        <v>4.3768798000000001E-5</v>
      </c>
      <c r="AU114" s="30">
        <v>7.9874699E-5</v>
      </c>
      <c r="AV114" s="47">
        <v>9.9843373E-5</v>
      </c>
      <c r="AW114" s="99">
        <v>4.4374832999999998E-5</v>
      </c>
      <c r="AX114"/>
      <c r="AY114"/>
      <c r="AZ114" s="47">
        <f t="shared" si="19"/>
        <v>1.99686746E-6</v>
      </c>
      <c r="BA114" s="99">
        <f t="shared" si="19"/>
        <v>8.8749665999999993E-7</v>
      </c>
    </row>
    <row r="115" spans="2:53" x14ac:dyDescent="0.35">
      <c r="B115" s="6" t="s">
        <v>40</v>
      </c>
      <c r="C115" s="29" t="s">
        <v>41</v>
      </c>
      <c r="D115" s="29">
        <v>4.6096867000000001</v>
      </c>
      <c r="E115" s="29">
        <v>6.4480125999999997E-3</v>
      </c>
      <c r="F115" s="29">
        <v>4.4332275999999997E-2</v>
      </c>
      <c r="G115" s="47">
        <f t="shared" si="16"/>
        <v>5.5415344999999998E-2</v>
      </c>
      <c r="H115" s="105">
        <v>2.4629042E-2</v>
      </c>
      <c r="I115" s="29">
        <v>1.4544607000000001E-3</v>
      </c>
      <c r="J115" s="29">
        <v>1.0534937E-3</v>
      </c>
      <c r="K115" s="29">
        <v>2.2189860000000001</v>
      </c>
      <c r="L115" s="29">
        <v>1.4225773000000001E-3</v>
      </c>
      <c r="M115" s="29">
        <v>0.21429998</v>
      </c>
      <c r="N115" s="106">
        <v>0.11707004999999999</v>
      </c>
      <c r="O115" s="29">
        <v>1.9827395E-3</v>
      </c>
      <c r="P115" s="29">
        <v>0.16811582</v>
      </c>
      <c r="Q115" s="29">
        <v>-3.4480659E-3</v>
      </c>
      <c r="R115" s="29">
        <v>-0.16264505000000001</v>
      </c>
      <c r="S115" s="112">
        <f t="shared" si="17"/>
        <v>7.2988033808999981</v>
      </c>
      <c r="U115" s="6" t="str">
        <f t="shared" si="14"/>
        <v>Ecotoxicity, freshwater</v>
      </c>
      <c r="V115" s="29" t="str">
        <f t="shared" si="5"/>
        <v>CTUe</v>
      </c>
      <c r="W115" s="29">
        <f t="shared" si="5"/>
        <v>4.6096867000000001</v>
      </c>
      <c r="X115" s="29">
        <f t="shared" si="5"/>
        <v>6.4480125999999997E-3</v>
      </c>
      <c r="Y115" s="29">
        <f t="shared" si="5"/>
        <v>4.4332275999999997E-2</v>
      </c>
      <c r="Z115" s="47">
        <f t="shared" si="5"/>
        <v>5.5415344999999998E-2</v>
      </c>
      <c r="AA115" s="105">
        <f t="shared" si="5"/>
        <v>2.4629042E-2</v>
      </c>
      <c r="AB115" s="29">
        <f t="shared" si="5"/>
        <v>1.4544607000000001E-3</v>
      </c>
      <c r="AC115" s="29">
        <f t="shared" si="5"/>
        <v>1.0534937E-3</v>
      </c>
      <c r="AD115" s="29">
        <f t="shared" si="5"/>
        <v>2.2189860000000001</v>
      </c>
      <c r="AE115" s="29">
        <f t="shared" si="5"/>
        <v>1.4225773000000001E-3</v>
      </c>
      <c r="AF115" s="29">
        <f t="shared" si="5"/>
        <v>0.21429998</v>
      </c>
      <c r="AG115" s="106">
        <f t="shared" si="15"/>
        <v>1.1707004999999999</v>
      </c>
      <c r="AH115" s="29">
        <v>1.9827395E-3</v>
      </c>
      <c r="AI115" s="29">
        <f t="shared" si="7"/>
        <v>0.16811582</v>
      </c>
      <c r="AJ115" s="29">
        <f t="shared" si="8"/>
        <v>-3.4480659E-3</v>
      </c>
      <c r="AK115" s="29">
        <f t="shared" si="9"/>
        <v>-0.16264505000000001</v>
      </c>
      <c r="AL115" s="112">
        <f t="shared" si="18"/>
        <v>8.352433830899999</v>
      </c>
      <c r="AQ115" t="s">
        <v>40</v>
      </c>
      <c r="AR115" t="s">
        <v>41</v>
      </c>
      <c r="AS115" s="29">
        <v>4.6096867000000001</v>
      </c>
      <c r="AT115" s="14">
        <v>6.4384741000000001E-3</v>
      </c>
      <c r="AU115" s="14">
        <v>4.4332275999999997E-2</v>
      </c>
      <c r="AV115" s="47">
        <v>5.5415344999999998E-2</v>
      </c>
      <c r="AW115" s="99">
        <v>2.4629042E-2</v>
      </c>
      <c r="AX115"/>
      <c r="AY115"/>
      <c r="AZ115" s="47">
        <f t="shared" si="19"/>
        <v>1.1083069E-3</v>
      </c>
      <c r="BA115" s="99">
        <f t="shared" si="19"/>
        <v>4.9258083999999995E-4</v>
      </c>
    </row>
    <row r="116" spans="2:53" x14ac:dyDescent="0.35">
      <c r="B116" s="6" t="s">
        <v>42</v>
      </c>
      <c r="C116" s="29" t="s">
        <v>43</v>
      </c>
      <c r="D116" s="29">
        <v>1.0299571000000001</v>
      </c>
      <c r="E116" s="29">
        <v>0</v>
      </c>
      <c r="F116" s="29">
        <v>6.2854249000000001E-2</v>
      </c>
      <c r="G116" s="47">
        <f t="shared" si="16"/>
        <v>7.8567811000000001E-2</v>
      </c>
      <c r="H116" s="105">
        <v>3.4919026999999998E-2</v>
      </c>
      <c r="I116" s="29">
        <v>1.1211425000000001E-3</v>
      </c>
      <c r="J116" s="29">
        <v>6.7606936999999999E-4</v>
      </c>
      <c r="K116" s="29">
        <v>1.2199435000000001</v>
      </c>
      <c r="L116" s="29">
        <v>1.5874330000000001E-3</v>
      </c>
      <c r="M116" s="29">
        <v>0.34034374000000001</v>
      </c>
      <c r="N116" s="106">
        <v>0.16598177</v>
      </c>
      <c r="O116" s="29">
        <v>1.6408676000000001E-3</v>
      </c>
      <c r="P116" s="29">
        <v>3.2730951999999998E-3</v>
      </c>
      <c r="Q116" s="29">
        <v>-4.8886638E-3</v>
      </c>
      <c r="R116" s="29">
        <v>-0.19286707</v>
      </c>
      <c r="S116" s="112">
        <f t="shared" si="17"/>
        <v>2.7431100708700002</v>
      </c>
      <c r="U116" s="6" t="str">
        <f t="shared" si="14"/>
        <v>Land use</v>
      </c>
      <c r="V116" s="29" t="str">
        <f t="shared" si="5"/>
        <v>Pt</v>
      </c>
      <c r="W116" s="29">
        <f t="shared" si="5"/>
        <v>1.0299571000000001</v>
      </c>
      <c r="X116" s="29">
        <f t="shared" si="5"/>
        <v>0</v>
      </c>
      <c r="Y116" s="29">
        <f t="shared" si="5"/>
        <v>6.2854249000000001E-2</v>
      </c>
      <c r="Z116" s="47">
        <f t="shared" si="5"/>
        <v>7.8567811000000001E-2</v>
      </c>
      <c r="AA116" s="105">
        <f t="shared" si="5"/>
        <v>3.4919026999999998E-2</v>
      </c>
      <c r="AB116" s="29">
        <f t="shared" si="5"/>
        <v>1.1211425000000001E-3</v>
      </c>
      <c r="AC116" s="29">
        <f t="shared" si="5"/>
        <v>6.7606936999999999E-4</v>
      </c>
      <c r="AD116" s="29">
        <f t="shared" si="5"/>
        <v>1.2199435000000001</v>
      </c>
      <c r="AE116" s="29">
        <f t="shared" si="5"/>
        <v>1.5874330000000001E-3</v>
      </c>
      <c r="AF116" s="29">
        <f t="shared" si="5"/>
        <v>0.34034374000000001</v>
      </c>
      <c r="AG116" s="106">
        <f t="shared" si="15"/>
        <v>1.6598177000000001</v>
      </c>
      <c r="AH116" s="29">
        <v>1.6408676000000001E-3</v>
      </c>
      <c r="AI116" s="29">
        <f t="shared" si="7"/>
        <v>3.2730951999999998E-3</v>
      </c>
      <c r="AJ116" s="29">
        <f t="shared" si="8"/>
        <v>-4.8886638E-3</v>
      </c>
      <c r="AK116" s="29">
        <f t="shared" si="9"/>
        <v>-0.19286707</v>
      </c>
      <c r="AL116" s="112">
        <f t="shared" si="18"/>
        <v>4.2369460008699997</v>
      </c>
      <c r="AQ116" t="s">
        <v>42</v>
      </c>
      <c r="AR116" t="s">
        <v>43</v>
      </c>
      <c r="AS116" s="29">
        <v>1.0299571000000001</v>
      </c>
      <c r="AT116" s="14">
        <v>0</v>
      </c>
      <c r="AU116" s="14">
        <v>6.2854249000000001E-2</v>
      </c>
      <c r="AV116" s="47">
        <v>7.8567811000000001E-2</v>
      </c>
      <c r="AW116" s="99">
        <v>3.4919026999999998E-2</v>
      </c>
      <c r="AX116"/>
      <c r="AY116"/>
      <c r="AZ116" s="47">
        <f t="shared" si="19"/>
        <v>1.5713562200000001E-3</v>
      </c>
      <c r="BA116" s="99">
        <f t="shared" si="19"/>
        <v>6.9838053999999998E-4</v>
      </c>
    </row>
    <row r="117" spans="2:53" x14ac:dyDescent="0.35">
      <c r="B117" s="6" t="s">
        <v>44</v>
      </c>
      <c r="C117" s="29" t="s">
        <v>45</v>
      </c>
      <c r="D117" s="29">
        <v>1.5588912999999999E-2</v>
      </c>
      <c r="E117" s="29">
        <v>1.2147098E-4</v>
      </c>
      <c r="F117" s="29">
        <v>1.8097554999999999E-4</v>
      </c>
      <c r="G117" s="47">
        <f t="shared" si="16"/>
        <v>2.2621943000000001E-4</v>
      </c>
      <c r="H117" s="105">
        <v>1.0054197E-4</v>
      </c>
      <c r="I117" s="102">
        <v>1.8686441E-5</v>
      </c>
      <c r="J117" s="102">
        <v>7.0633276999999999E-6</v>
      </c>
      <c r="K117" s="29">
        <v>5.4180262999999999E-3</v>
      </c>
      <c r="L117" s="102">
        <v>2.7807639000000001E-5</v>
      </c>
      <c r="M117" s="29">
        <v>1.0019879000000001E-2</v>
      </c>
      <c r="N117" s="106">
        <v>4.779095E-4</v>
      </c>
      <c r="O117" s="29">
        <v>1.2500135000000001E-2</v>
      </c>
      <c r="P117" s="29">
        <v>2.8605065999999998E-2</v>
      </c>
      <c r="Q117" s="102">
        <v>-1.4075876E-5</v>
      </c>
      <c r="R117" s="29">
        <v>-3.2649329000000002E-3</v>
      </c>
      <c r="S117" s="112">
        <f t="shared" si="17"/>
        <v>7.0013685361700009E-2</v>
      </c>
      <c r="U117" s="6" t="str">
        <f t="shared" si="14"/>
        <v>Water use</v>
      </c>
      <c r="V117" s="29" t="str">
        <f t="shared" si="5"/>
        <v>m3 depriv.</v>
      </c>
      <c r="W117" s="29">
        <f t="shared" si="5"/>
        <v>1.5588912999999999E-2</v>
      </c>
      <c r="X117" s="29">
        <f t="shared" si="5"/>
        <v>1.2147098E-4</v>
      </c>
      <c r="Y117" s="29">
        <f t="shared" si="5"/>
        <v>1.8097554999999999E-4</v>
      </c>
      <c r="Z117" s="47">
        <f t="shared" si="5"/>
        <v>2.2621943000000001E-4</v>
      </c>
      <c r="AA117" s="105">
        <f t="shared" si="5"/>
        <v>1.0054197E-4</v>
      </c>
      <c r="AB117" s="102">
        <f t="shared" si="5"/>
        <v>1.8686441E-5</v>
      </c>
      <c r="AC117" s="102">
        <f t="shared" si="5"/>
        <v>7.0633276999999999E-6</v>
      </c>
      <c r="AD117" s="29">
        <f t="shared" si="5"/>
        <v>5.4180262999999999E-3</v>
      </c>
      <c r="AE117" s="102">
        <f t="shared" si="5"/>
        <v>2.7807639000000001E-5</v>
      </c>
      <c r="AF117" s="29">
        <f t="shared" si="5"/>
        <v>1.0019879000000001E-2</v>
      </c>
      <c r="AG117" s="106">
        <f t="shared" si="15"/>
        <v>4.7790949999999997E-3</v>
      </c>
      <c r="AH117" s="29">
        <v>1.2500135000000001E-2</v>
      </c>
      <c r="AI117" s="29">
        <f t="shared" si="7"/>
        <v>2.8605065999999998E-2</v>
      </c>
      <c r="AJ117" s="102">
        <f t="shared" si="8"/>
        <v>-1.4075876E-5</v>
      </c>
      <c r="AK117" s="29">
        <f t="shared" si="9"/>
        <v>-3.2649329000000002E-3</v>
      </c>
      <c r="AL117" s="112">
        <f t="shared" si="18"/>
        <v>7.4314870861700008E-2</v>
      </c>
      <c r="AQ117" t="s">
        <v>44</v>
      </c>
      <c r="AR117" t="s">
        <v>45</v>
      </c>
      <c r="AS117" s="29">
        <v>1.5588912999999999E-2</v>
      </c>
      <c r="AT117" s="14">
        <v>1.2129128999999999E-4</v>
      </c>
      <c r="AU117" s="14">
        <v>1.8097554999999999E-4</v>
      </c>
      <c r="AV117" s="47">
        <v>2.2621943000000001E-4</v>
      </c>
      <c r="AW117" s="99">
        <v>1.0054197E-4</v>
      </c>
      <c r="AX117"/>
      <c r="AY117"/>
      <c r="AZ117" s="47">
        <f t="shared" si="19"/>
        <v>4.5243886000000004E-6</v>
      </c>
      <c r="BA117" s="99">
        <f t="shared" si="19"/>
        <v>2.0108394000000001E-6</v>
      </c>
    </row>
    <row r="118" spans="2:53" x14ac:dyDescent="0.35">
      <c r="B118" s="6" t="s">
        <v>46</v>
      </c>
      <c r="C118" s="29" t="s">
        <v>47</v>
      </c>
      <c r="D118" s="29">
        <v>1.5510136999999999</v>
      </c>
      <c r="E118" s="29">
        <v>2.8565470999999999E-2</v>
      </c>
      <c r="F118" s="29">
        <v>5.4485384999999997E-2</v>
      </c>
      <c r="G118" s="47">
        <f t="shared" si="16"/>
        <v>6.8106731000000004E-2</v>
      </c>
      <c r="H118" s="105">
        <v>3.0269658000000001E-2</v>
      </c>
      <c r="I118" s="29">
        <v>4.0884265999999999E-4</v>
      </c>
      <c r="J118" s="29">
        <v>1.5949620999999999E-4</v>
      </c>
      <c r="K118" s="29">
        <v>6.8101057000000007E-2</v>
      </c>
      <c r="L118" s="29">
        <v>1.9255384E-3</v>
      </c>
      <c r="M118" s="29">
        <v>0.18715780000000001</v>
      </c>
      <c r="N118" s="106">
        <v>0.14388177999999999</v>
      </c>
      <c r="O118" s="29">
        <v>1.6795204E-3</v>
      </c>
      <c r="P118" s="29">
        <v>0.59533901</v>
      </c>
      <c r="Q118" s="29">
        <v>-4.2377522000000001E-3</v>
      </c>
      <c r="R118" s="29">
        <v>-7.6766827999999995E-2</v>
      </c>
      <c r="S118" s="112">
        <f t="shared" si="17"/>
        <v>2.6500894094700005</v>
      </c>
      <c r="U118" s="6" t="str">
        <f t="shared" si="14"/>
        <v>Resource use, fossils</v>
      </c>
      <c r="V118" s="29" t="str">
        <f t="shared" ref="V118:V131" si="20">C118</f>
        <v>MJ</v>
      </c>
      <c r="W118" s="29">
        <f t="shared" ref="W118:W131" si="21">D118</f>
        <v>1.5510136999999999</v>
      </c>
      <c r="X118" s="29">
        <f t="shared" ref="X118:X131" si="22">E118</f>
        <v>2.8565470999999999E-2</v>
      </c>
      <c r="Y118" s="29">
        <f t="shared" ref="Y118:Y131" si="23">F118</f>
        <v>5.4485384999999997E-2</v>
      </c>
      <c r="Z118" s="47">
        <f t="shared" ref="Z118:Z131" si="24">G118</f>
        <v>6.8106731000000004E-2</v>
      </c>
      <c r="AA118" s="105">
        <f t="shared" ref="AA118:AA131" si="25">H118</f>
        <v>3.0269658000000001E-2</v>
      </c>
      <c r="AB118" s="29">
        <f t="shared" ref="AB118:AB131" si="26">I118</f>
        <v>4.0884265999999999E-4</v>
      </c>
      <c r="AC118" s="29">
        <f t="shared" ref="AC118:AC131" si="27">J118</f>
        <v>1.5949620999999999E-4</v>
      </c>
      <c r="AD118" s="29">
        <f t="shared" ref="AD118:AD131" si="28">K118</f>
        <v>6.8101057000000007E-2</v>
      </c>
      <c r="AE118" s="29">
        <f t="shared" ref="AE118:AE131" si="29">L118</f>
        <v>1.9255384E-3</v>
      </c>
      <c r="AF118" s="29">
        <f t="shared" ref="AF118:AF131" si="30">M118</f>
        <v>0.18715780000000001</v>
      </c>
      <c r="AG118" s="106">
        <f t="shared" si="15"/>
        <v>1.4388178</v>
      </c>
      <c r="AH118" s="29">
        <v>1.6795204E-3</v>
      </c>
      <c r="AI118" s="29">
        <f t="shared" si="7"/>
        <v>0.59533901</v>
      </c>
      <c r="AJ118" s="29">
        <f t="shared" si="8"/>
        <v>-4.2377522000000001E-3</v>
      </c>
      <c r="AK118" s="29">
        <f t="shared" si="9"/>
        <v>-7.6766827999999995E-2</v>
      </c>
      <c r="AL118" s="112">
        <f t="shared" si="18"/>
        <v>3.9450254294700007</v>
      </c>
      <c r="AQ118" t="s">
        <v>46</v>
      </c>
      <c r="AR118" t="s">
        <v>47</v>
      </c>
      <c r="AS118" s="29">
        <v>1.5510136999999999</v>
      </c>
      <c r="AT118" s="14">
        <v>2.8523214000000002E-2</v>
      </c>
      <c r="AU118" s="14">
        <v>5.4485384999999997E-2</v>
      </c>
      <c r="AV118" s="47">
        <v>6.8106731000000004E-2</v>
      </c>
      <c r="AW118" s="99">
        <v>3.0269658000000001E-2</v>
      </c>
      <c r="AX118"/>
      <c r="AY118"/>
      <c r="AZ118" s="47">
        <f t="shared" si="19"/>
        <v>1.36213462E-3</v>
      </c>
      <c r="BA118" s="99">
        <f t="shared" si="19"/>
        <v>6.0539315999999998E-4</v>
      </c>
    </row>
    <row r="119" spans="2:53" x14ac:dyDescent="0.35">
      <c r="B119" s="6" t="s">
        <v>48</v>
      </c>
      <c r="C119" s="29" t="s">
        <v>49</v>
      </c>
      <c r="D119" s="102">
        <v>2.3185630999999999E-5</v>
      </c>
      <c r="E119" s="102">
        <v>4.9409653000000001E-11</v>
      </c>
      <c r="F119" s="102">
        <v>8.3766614000000001E-8</v>
      </c>
      <c r="G119" s="47">
        <f t="shared" si="16"/>
        <v>1.0470827000000001E-7</v>
      </c>
      <c r="H119" s="107">
        <v>4.6537007999999998E-8</v>
      </c>
      <c r="I119" s="102">
        <v>1.5435049E-9</v>
      </c>
      <c r="J119" s="102">
        <v>8.1392815999999997E-10</v>
      </c>
      <c r="K119" s="102">
        <v>7.7316651999999998E-8</v>
      </c>
      <c r="L119" s="102">
        <v>4.2778446000000001E-10</v>
      </c>
      <c r="M119" s="102">
        <v>3.9486542000000001E-8</v>
      </c>
      <c r="N119" s="108">
        <v>2.2120590999999999E-7</v>
      </c>
      <c r="O119" s="102">
        <v>2.9838923E-9</v>
      </c>
      <c r="P119" s="102">
        <v>3.7364848000000002E-9</v>
      </c>
      <c r="Q119" s="102">
        <v>-6.5151810999999998E-9</v>
      </c>
      <c r="R119" s="102">
        <v>-3.9228470000000003E-8</v>
      </c>
      <c r="S119" s="112">
        <f t="shared" si="17"/>
        <v>2.3722463349172996E-5</v>
      </c>
      <c r="U119" s="6" t="str">
        <f t="shared" si="14"/>
        <v>Resource use, minerals and metals</v>
      </c>
      <c r="V119" s="29" t="str">
        <f t="shared" si="20"/>
        <v>kg Sb eq</v>
      </c>
      <c r="W119" s="102">
        <f t="shared" si="21"/>
        <v>2.3185630999999999E-5</v>
      </c>
      <c r="X119" s="102">
        <f t="shared" si="22"/>
        <v>4.9409653000000001E-11</v>
      </c>
      <c r="Y119" s="102">
        <f t="shared" si="23"/>
        <v>8.3766614000000001E-8</v>
      </c>
      <c r="Z119" s="47">
        <f t="shared" si="24"/>
        <v>1.0470827000000001E-7</v>
      </c>
      <c r="AA119" s="107">
        <f t="shared" si="25"/>
        <v>4.6537007999999998E-8</v>
      </c>
      <c r="AB119" s="102">
        <f t="shared" si="26"/>
        <v>1.5435049E-9</v>
      </c>
      <c r="AC119" s="102">
        <f t="shared" si="27"/>
        <v>8.1392815999999997E-10</v>
      </c>
      <c r="AD119" s="102">
        <f t="shared" si="28"/>
        <v>7.7316651999999998E-8</v>
      </c>
      <c r="AE119" s="102">
        <f t="shared" si="29"/>
        <v>4.2778446000000001E-10</v>
      </c>
      <c r="AF119" s="102">
        <f t="shared" si="30"/>
        <v>3.9486542000000001E-8</v>
      </c>
      <c r="AG119" s="108">
        <f t="shared" si="15"/>
        <v>2.2120590999999998E-6</v>
      </c>
      <c r="AH119" s="102">
        <v>2.9838923E-9</v>
      </c>
      <c r="AI119" s="102">
        <f t="shared" si="7"/>
        <v>3.7364848000000002E-9</v>
      </c>
      <c r="AJ119" s="102">
        <f t="shared" si="8"/>
        <v>-6.5151810999999998E-9</v>
      </c>
      <c r="AK119" s="102">
        <f t="shared" si="9"/>
        <v>-3.9228470000000003E-8</v>
      </c>
      <c r="AL119" s="112">
        <f t="shared" si="18"/>
        <v>2.5713316539172995E-5</v>
      </c>
      <c r="AQ119" t="s">
        <v>48</v>
      </c>
      <c r="AR119" t="s">
        <v>49</v>
      </c>
      <c r="AS119" s="102">
        <v>2.3185630999999999E-5</v>
      </c>
      <c r="AT119" s="30">
        <v>4.9336562E-11</v>
      </c>
      <c r="AU119" s="30">
        <v>8.3766614000000001E-8</v>
      </c>
      <c r="AV119" s="47">
        <v>1.0470827E-7</v>
      </c>
      <c r="AW119" s="162">
        <v>4.6537007999999998E-8</v>
      </c>
      <c r="AX119"/>
      <c r="AY119"/>
      <c r="AZ119" s="47">
        <f t="shared" si="19"/>
        <v>2.0941654000000002E-9</v>
      </c>
      <c r="BA119" s="162">
        <f t="shared" si="19"/>
        <v>9.3074015999999992E-10</v>
      </c>
    </row>
    <row r="120" spans="2:53" x14ac:dyDescent="0.35">
      <c r="B120" s="6" t="s">
        <v>50</v>
      </c>
      <c r="C120" s="29" t="s">
        <v>20</v>
      </c>
      <c r="D120" s="29">
        <v>0.33070121000000002</v>
      </c>
      <c r="E120" s="29">
        <v>1.6887114E-3</v>
      </c>
      <c r="F120" s="29">
        <v>3.5707845999999998E-3</v>
      </c>
      <c r="G120" s="47">
        <f t="shared" si="16"/>
        <v>4.4634808E-3</v>
      </c>
      <c r="H120" s="105">
        <v>1.9837691999999999E-3</v>
      </c>
      <c r="I120" s="102">
        <v>4.2475755000000001E-5</v>
      </c>
      <c r="J120" s="102">
        <v>1.5988629000000001E-5</v>
      </c>
      <c r="K120" s="29">
        <v>4.4084616E-3</v>
      </c>
      <c r="L120" s="102">
        <v>9.4127294000000006E-5</v>
      </c>
      <c r="M120" s="29">
        <v>1.2533506E-2</v>
      </c>
      <c r="N120" s="106">
        <v>9.4295165000000004E-3</v>
      </c>
      <c r="O120" s="29">
        <v>1.0211292E-4</v>
      </c>
      <c r="P120" s="29">
        <v>4.2831420000000002E-2</v>
      </c>
      <c r="Q120" s="29">
        <v>-2.7772769000000003E-4</v>
      </c>
      <c r="R120" s="29">
        <v>-3.5161563E-2</v>
      </c>
      <c r="S120" s="112">
        <f t="shared" si="17"/>
        <v>0.37642627400799994</v>
      </c>
      <c r="U120" s="6" t="str">
        <f t="shared" si="14"/>
        <v>Climate change - Fossil</v>
      </c>
      <c r="V120" s="29" t="str">
        <f t="shared" si="20"/>
        <v>kg CO2 eq</v>
      </c>
      <c r="W120" s="29">
        <f t="shared" si="21"/>
        <v>0.33070121000000002</v>
      </c>
      <c r="X120" s="29">
        <f t="shared" si="22"/>
        <v>1.6887114E-3</v>
      </c>
      <c r="Y120" s="29">
        <f t="shared" si="23"/>
        <v>3.5707845999999998E-3</v>
      </c>
      <c r="Z120" s="47">
        <f t="shared" si="24"/>
        <v>4.4634808E-3</v>
      </c>
      <c r="AA120" s="105">
        <f t="shared" si="25"/>
        <v>1.9837691999999999E-3</v>
      </c>
      <c r="AB120" s="102">
        <f t="shared" si="26"/>
        <v>4.2475755000000001E-5</v>
      </c>
      <c r="AC120" s="102">
        <f t="shared" si="27"/>
        <v>1.5988629000000001E-5</v>
      </c>
      <c r="AD120" s="29">
        <f t="shared" si="28"/>
        <v>4.4084616E-3</v>
      </c>
      <c r="AE120" s="102">
        <f t="shared" si="29"/>
        <v>9.4127294000000006E-5</v>
      </c>
      <c r="AF120" s="29">
        <f t="shared" si="30"/>
        <v>1.2533506E-2</v>
      </c>
      <c r="AG120" s="106">
        <f t="shared" si="15"/>
        <v>9.4295165E-2</v>
      </c>
      <c r="AH120" s="29">
        <v>1.0211292E-4</v>
      </c>
      <c r="AI120" s="29">
        <f t="shared" si="7"/>
        <v>4.2831420000000002E-2</v>
      </c>
      <c r="AJ120" s="29">
        <f t="shared" si="8"/>
        <v>-2.7772769000000003E-4</v>
      </c>
      <c r="AK120" s="29">
        <f t="shared" si="9"/>
        <v>-3.5161563E-2</v>
      </c>
      <c r="AL120" s="112">
        <f t="shared" si="18"/>
        <v>0.46129192250799994</v>
      </c>
      <c r="AQ120" t="s">
        <v>50</v>
      </c>
      <c r="AR120" t="s">
        <v>20</v>
      </c>
      <c r="AS120" s="29">
        <v>0.33070121000000002</v>
      </c>
      <c r="AT120" s="14">
        <v>1.6862133000000001E-3</v>
      </c>
      <c r="AU120" s="14">
        <v>3.5707845999999998E-3</v>
      </c>
      <c r="AV120" s="47">
        <v>4.4634808E-3</v>
      </c>
      <c r="AW120" s="99">
        <v>1.9837691999999999E-3</v>
      </c>
      <c r="AX120"/>
      <c r="AY120"/>
      <c r="AZ120" s="47">
        <f t="shared" si="19"/>
        <v>8.9269615999999994E-5</v>
      </c>
      <c r="BA120" s="99">
        <f t="shared" si="19"/>
        <v>3.9675383999999999E-5</v>
      </c>
    </row>
    <row r="121" spans="2:53" x14ac:dyDescent="0.35">
      <c r="B121" s="6" t="s">
        <v>51</v>
      </c>
      <c r="C121" s="29" t="s">
        <v>20</v>
      </c>
      <c r="D121" s="29">
        <v>3.1750073999999998E-3</v>
      </c>
      <c r="E121" s="102">
        <v>-1.921144E-5</v>
      </c>
      <c r="F121" s="102">
        <v>1.8366117E-6</v>
      </c>
      <c r="G121" s="47">
        <f t="shared" si="16"/>
        <v>2.2957646E-6</v>
      </c>
      <c r="H121" s="107">
        <v>1.0203398E-6</v>
      </c>
      <c r="I121" s="102">
        <v>1.2527435E-8</v>
      </c>
      <c r="J121" s="102">
        <v>-7.1170443000000002E-9</v>
      </c>
      <c r="K121" s="29">
        <v>3.5830251000000001E-3</v>
      </c>
      <c r="L121" s="102">
        <v>3.2424998999999999E-6</v>
      </c>
      <c r="M121" s="29">
        <v>1.2479871999999999E-3</v>
      </c>
      <c r="N121" s="108">
        <v>4.8500153000000002E-6</v>
      </c>
      <c r="O121" s="102">
        <v>2.3363383999999999E-6</v>
      </c>
      <c r="P121" s="102">
        <v>-6.1206446999999999E-5</v>
      </c>
      <c r="Q121" s="102">
        <v>-1.4284757999999999E-7</v>
      </c>
      <c r="R121" s="102">
        <v>-1.9156699999999999E-5</v>
      </c>
      <c r="S121" s="112">
        <f t="shared" si="17"/>
        <v>7.9218892455106982E-3</v>
      </c>
      <c r="U121" s="6" t="str">
        <f t="shared" si="14"/>
        <v>Climate change - Biogenic</v>
      </c>
      <c r="V121" s="29" t="str">
        <f t="shared" si="20"/>
        <v>kg CO2 eq</v>
      </c>
      <c r="W121" s="29">
        <f t="shared" si="21"/>
        <v>3.1750073999999998E-3</v>
      </c>
      <c r="X121" s="102">
        <f t="shared" si="22"/>
        <v>-1.921144E-5</v>
      </c>
      <c r="Y121" s="102">
        <f t="shared" si="23"/>
        <v>1.8366117E-6</v>
      </c>
      <c r="Z121" s="47">
        <f t="shared" si="24"/>
        <v>2.2957646E-6</v>
      </c>
      <c r="AA121" s="107">
        <f t="shared" si="25"/>
        <v>1.0203398E-6</v>
      </c>
      <c r="AB121" s="102">
        <f t="shared" si="26"/>
        <v>1.2527435E-8</v>
      </c>
      <c r="AC121" s="102">
        <f t="shared" si="27"/>
        <v>-7.1170443000000002E-9</v>
      </c>
      <c r="AD121" s="29">
        <f t="shared" si="28"/>
        <v>3.5830251000000001E-3</v>
      </c>
      <c r="AE121" s="102">
        <f t="shared" si="29"/>
        <v>3.2424998999999999E-6</v>
      </c>
      <c r="AF121" s="29">
        <f t="shared" si="30"/>
        <v>1.2479871999999999E-3</v>
      </c>
      <c r="AG121" s="108">
        <f t="shared" si="15"/>
        <v>4.8500152000000002E-5</v>
      </c>
      <c r="AH121" s="102">
        <v>2.3363383999999999E-6</v>
      </c>
      <c r="AI121" s="102">
        <f t="shared" si="7"/>
        <v>-6.1206446999999999E-5</v>
      </c>
      <c r="AJ121" s="102">
        <f t="shared" si="8"/>
        <v>-1.4284757999999999E-7</v>
      </c>
      <c r="AK121" s="102">
        <f t="shared" si="9"/>
        <v>-1.9156699999999999E-5</v>
      </c>
      <c r="AL121" s="112">
        <f t="shared" si="18"/>
        <v>7.9655393822106978E-3</v>
      </c>
      <c r="AQ121" t="s">
        <v>51</v>
      </c>
      <c r="AR121" t="s">
        <v>20</v>
      </c>
      <c r="AS121" s="29">
        <v>3.1750073999999998E-3</v>
      </c>
      <c r="AT121" s="30">
        <v>-1.9183020000000001E-5</v>
      </c>
      <c r="AU121" s="30">
        <v>1.8366117E-6</v>
      </c>
      <c r="AV121" s="47">
        <v>2.2957646E-6</v>
      </c>
      <c r="AW121" s="162">
        <v>1.0203398E-6</v>
      </c>
      <c r="AX121"/>
      <c r="AY121"/>
      <c r="AZ121" s="47">
        <f t="shared" si="19"/>
        <v>4.5915291999999998E-8</v>
      </c>
      <c r="BA121" s="162">
        <f t="shared" si="19"/>
        <v>2.0406796E-8</v>
      </c>
    </row>
    <row r="122" spans="2:53" x14ac:dyDescent="0.35">
      <c r="B122" s="6" t="s">
        <v>52</v>
      </c>
      <c r="C122" s="29" t="s">
        <v>20</v>
      </c>
      <c r="D122" s="29">
        <v>1.0507587E-4</v>
      </c>
      <c r="E122" s="29">
        <v>0</v>
      </c>
      <c r="F122" s="102">
        <v>1.3957447E-6</v>
      </c>
      <c r="G122" s="47">
        <f t="shared" si="16"/>
        <v>1.7446809E-6</v>
      </c>
      <c r="H122" s="107">
        <v>7.7541372000000003E-7</v>
      </c>
      <c r="I122" s="102">
        <v>1.0702412E-7</v>
      </c>
      <c r="J122" s="102">
        <v>4.3149468000000002E-8</v>
      </c>
      <c r="K122" s="102">
        <v>2.6461504000000002E-5</v>
      </c>
      <c r="L122" s="102">
        <v>2.4606634999999997E-7</v>
      </c>
      <c r="M122" s="102">
        <v>1.2294826000000001E-5</v>
      </c>
      <c r="N122" s="108">
        <v>3.6857999E-6</v>
      </c>
      <c r="O122" s="102">
        <v>1.900927E-7</v>
      </c>
      <c r="P122" s="29">
        <v>0</v>
      </c>
      <c r="Q122" s="102">
        <v>-1.0855792E-7</v>
      </c>
      <c r="R122" s="102">
        <v>-2.0377908999999998E-6</v>
      </c>
      <c r="S122" s="112">
        <f t="shared" si="17"/>
        <v>1.4987382303800002E-4</v>
      </c>
      <c r="U122" s="6" t="str">
        <f t="shared" si="14"/>
        <v>Climate change - Land use and LU change</v>
      </c>
      <c r="V122" s="29" t="str">
        <f t="shared" si="20"/>
        <v>kg CO2 eq</v>
      </c>
      <c r="W122" s="29">
        <f t="shared" si="21"/>
        <v>1.0507587E-4</v>
      </c>
      <c r="X122" s="29">
        <f t="shared" si="22"/>
        <v>0</v>
      </c>
      <c r="Y122" s="102">
        <f t="shared" si="23"/>
        <v>1.3957447E-6</v>
      </c>
      <c r="Z122" s="47">
        <f t="shared" si="24"/>
        <v>1.7446809E-6</v>
      </c>
      <c r="AA122" s="107">
        <f t="shared" si="25"/>
        <v>7.7541372000000003E-7</v>
      </c>
      <c r="AB122" s="102">
        <f t="shared" si="26"/>
        <v>1.0702412E-7</v>
      </c>
      <c r="AC122" s="102">
        <f t="shared" si="27"/>
        <v>4.3149468000000002E-8</v>
      </c>
      <c r="AD122" s="102">
        <f t="shared" si="28"/>
        <v>2.6461504000000002E-5</v>
      </c>
      <c r="AE122" s="102">
        <f t="shared" si="29"/>
        <v>2.4606634999999997E-7</v>
      </c>
      <c r="AF122" s="102">
        <f t="shared" si="30"/>
        <v>1.2294826000000001E-5</v>
      </c>
      <c r="AG122" s="108">
        <f t="shared" si="15"/>
        <v>3.6857999000000002E-5</v>
      </c>
      <c r="AH122" s="102">
        <v>1.900927E-7</v>
      </c>
      <c r="AI122" s="29">
        <f t="shared" si="7"/>
        <v>0</v>
      </c>
      <c r="AJ122" s="102">
        <f t="shared" si="8"/>
        <v>-1.0855792E-7</v>
      </c>
      <c r="AK122" s="102">
        <f t="shared" si="9"/>
        <v>-2.0377908999999998E-6</v>
      </c>
      <c r="AL122" s="112">
        <f t="shared" si="18"/>
        <v>1.8304602213800001E-4</v>
      </c>
      <c r="AQ122" t="s">
        <v>52</v>
      </c>
      <c r="AR122" t="s">
        <v>20</v>
      </c>
      <c r="AS122" s="29">
        <v>1.0507587E-4</v>
      </c>
      <c r="AT122" s="14">
        <v>0</v>
      </c>
      <c r="AU122" s="30">
        <v>1.3957447E-6</v>
      </c>
      <c r="AV122" s="47">
        <v>1.7446809E-6</v>
      </c>
      <c r="AW122" s="162">
        <v>7.7541372000000003E-7</v>
      </c>
      <c r="AX122"/>
      <c r="AY122"/>
      <c r="AZ122" s="47">
        <f t="shared" si="19"/>
        <v>3.4893617999999999E-8</v>
      </c>
      <c r="BA122" s="162">
        <f t="shared" si="19"/>
        <v>1.55082744E-8</v>
      </c>
    </row>
    <row r="123" spans="2:53" x14ac:dyDescent="0.35">
      <c r="B123" s="6" t="s">
        <v>53</v>
      </c>
      <c r="C123" s="29" t="s">
        <v>30</v>
      </c>
      <c r="D123" s="102">
        <v>3.7568336000000002E-11</v>
      </c>
      <c r="E123" s="102">
        <v>6.2333921999999999E-14</v>
      </c>
      <c r="F123" s="102">
        <v>5.9086355000000004E-12</v>
      </c>
      <c r="G123" s="47">
        <f t="shared" si="16"/>
        <v>7.3857943000000002E-12</v>
      </c>
      <c r="H123" s="107">
        <v>3.2825753E-12</v>
      </c>
      <c r="I123" s="102">
        <v>5.9590325E-14</v>
      </c>
      <c r="J123" s="102">
        <v>5.6305263000000003E-14</v>
      </c>
      <c r="K123" s="102">
        <v>1.6384023999999999E-11</v>
      </c>
      <c r="L123" s="102">
        <v>1.7233838999999999E-14</v>
      </c>
      <c r="M123" s="102">
        <v>2.6528778999999999E-12</v>
      </c>
      <c r="N123" s="108">
        <v>1.5603174E-11</v>
      </c>
      <c r="O123" s="102">
        <v>3.0586165000000001E-14</v>
      </c>
      <c r="P123" s="102">
        <v>3.4249934999999998E-13</v>
      </c>
      <c r="Q123" s="102">
        <v>-4.5956054000000004E-13</v>
      </c>
      <c r="R123" s="102">
        <v>-3.5688973999999997E-11</v>
      </c>
      <c r="S123" s="112">
        <f t="shared" si="17"/>
        <v>5.3205431323999998E-11</v>
      </c>
      <c r="U123" s="6" t="str">
        <f t="shared" si="14"/>
        <v>Human toxicity, non-cancer - organics</v>
      </c>
      <c r="V123" s="29" t="str">
        <f t="shared" si="20"/>
        <v>CTUh</v>
      </c>
      <c r="W123" s="102">
        <f t="shared" si="21"/>
        <v>3.7568336000000002E-11</v>
      </c>
      <c r="X123" s="102">
        <f t="shared" si="22"/>
        <v>6.2333921999999999E-14</v>
      </c>
      <c r="Y123" s="102">
        <f t="shared" si="23"/>
        <v>5.9086355000000004E-12</v>
      </c>
      <c r="Z123" s="47">
        <f t="shared" si="24"/>
        <v>7.3857943000000002E-12</v>
      </c>
      <c r="AA123" s="107">
        <f t="shared" si="25"/>
        <v>3.2825753E-12</v>
      </c>
      <c r="AB123" s="102">
        <f t="shared" si="26"/>
        <v>5.9590325E-14</v>
      </c>
      <c r="AC123" s="102">
        <f t="shared" si="27"/>
        <v>5.6305263000000003E-14</v>
      </c>
      <c r="AD123" s="102">
        <f t="shared" si="28"/>
        <v>1.6384023999999999E-11</v>
      </c>
      <c r="AE123" s="102">
        <f t="shared" si="29"/>
        <v>1.7233838999999999E-14</v>
      </c>
      <c r="AF123" s="102">
        <f t="shared" si="30"/>
        <v>2.6528778999999999E-12</v>
      </c>
      <c r="AG123" s="108">
        <f t="shared" si="15"/>
        <v>1.5603174E-10</v>
      </c>
      <c r="AH123" s="102">
        <v>3.0586165000000001E-14</v>
      </c>
      <c r="AI123" s="102">
        <f t="shared" si="7"/>
        <v>3.4249934999999998E-13</v>
      </c>
      <c r="AJ123" s="102">
        <f t="shared" si="8"/>
        <v>-4.5956054000000004E-13</v>
      </c>
      <c r="AK123" s="102">
        <f t="shared" si="9"/>
        <v>-3.5688973999999997E-11</v>
      </c>
      <c r="AL123" s="112">
        <f t="shared" si="18"/>
        <v>1.9363399732400001E-10</v>
      </c>
      <c r="AQ123" t="s">
        <v>53</v>
      </c>
      <c r="AR123" t="s">
        <v>30</v>
      </c>
      <c r="AS123" s="102">
        <v>3.7568336000000002E-11</v>
      </c>
      <c r="AT123" s="30">
        <v>6.2241712000000003E-14</v>
      </c>
      <c r="AU123" s="30">
        <v>5.9086355000000004E-12</v>
      </c>
      <c r="AV123" s="47">
        <v>7.3857943000000002E-12</v>
      </c>
      <c r="AW123" s="162">
        <v>3.2825753E-12</v>
      </c>
      <c r="AX123"/>
      <c r="AY123"/>
      <c r="AZ123" s="47">
        <f t="shared" si="19"/>
        <v>1.47715886E-13</v>
      </c>
      <c r="BA123" s="162">
        <f t="shared" si="19"/>
        <v>6.5651505999999997E-14</v>
      </c>
    </row>
    <row r="124" spans="2:53" x14ac:dyDescent="0.35">
      <c r="B124" s="6" t="s">
        <v>54</v>
      </c>
      <c r="C124" s="29" t="s">
        <v>30</v>
      </c>
      <c r="D124" s="102">
        <v>3.8434890999999997E-10</v>
      </c>
      <c r="E124" s="102">
        <v>2.0471055E-12</v>
      </c>
      <c r="F124" s="102">
        <v>1.0064070000000001E-11</v>
      </c>
      <c r="G124" s="47">
        <f t="shared" si="16"/>
        <v>1.2580087000000002E-11</v>
      </c>
      <c r="H124" s="107">
        <v>5.5911497999999999E-12</v>
      </c>
      <c r="I124" s="102">
        <v>4.6577637000000005E-13</v>
      </c>
      <c r="J124" s="102">
        <v>1.7807256000000001E-13</v>
      </c>
      <c r="K124" s="102">
        <v>5.0206565000000001E-11</v>
      </c>
      <c r="L124" s="102">
        <v>1.3242406999999999E-13</v>
      </c>
      <c r="M124" s="102">
        <v>1.1376801E-11</v>
      </c>
      <c r="N124" s="108">
        <v>2.6576599000000002E-11</v>
      </c>
      <c r="O124" s="102">
        <v>5.4671728999999999E-13</v>
      </c>
      <c r="P124" s="102">
        <v>2.1660544E-11</v>
      </c>
      <c r="Q124" s="102">
        <v>-7.8276097E-13</v>
      </c>
      <c r="R124" s="102">
        <v>-2.4435744000000001E-11</v>
      </c>
      <c r="S124" s="112">
        <f t="shared" si="17"/>
        <v>5.0055631662000004E-10</v>
      </c>
      <c r="U124" s="6" t="str">
        <f t="shared" si="14"/>
        <v>Human toxicity, non-cancer - inorganics</v>
      </c>
      <c r="V124" s="29" t="str">
        <f t="shared" si="20"/>
        <v>CTUh</v>
      </c>
      <c r="W124" s="102">
        <f t="shared" si="21"/>
        <v>3.8434890999999997E-10</v>
      </c>
      <c r="X124" s="102">
        <f t="shared" si="22"/>
        <v>2.0471055E-12</v>
      </c>
      <c r="Y124" s="102">
        <f t="shared" si="23"/>
        <v>1.0064070000000001E-11</v>
      </c>
      <c r="Z124" s="47">
        <f t="shared" si="24"/>
        <v>1.2580087000000002E-11</v>
      </c>
      <c r="AA124" s="107">
        <f t="shared" si="25"/>
        <v>5.5911497999999999E-12</v>
      </c>
      <c r="AB124" s="102">
        <f t="shared" si="26"/>
        <v>4.6577637000000005E-13</v>
      </c>
      <c r="AC124" s="102">
        <f t="shared" si="27"/>
        <v>1.7807256000000001E-13</v>
      </c>
      <c r="AD124" s="102">
        <f t="shared" si="28"/>
        <v>5.0206565000000001E-11</v>
      </c>
      <c r="AE124" s="102">
        <f t="shared" si="29"/>
        <v>1.3242406999999999E-13</v>
      </c>
      <c r="AF124" s="102">
        <f t="shared" si="30"/>
        <v>1.1376801E-11</v>
      </c>
      <c r="AG124" s="108">
        <f t="shared" si="15"/>
        <v>2.6576598999999998E-10</v>
      </c>
      <c r="AH124" s="102">
        <v>5.4671728999999999E-13</v>
      </c>
      <c r="AI124" s="102">
        <f t="shared" si="7"/>
        <v>2.1660544E-11</v>
      </c>
      <c r="AJ124" s="102">
        <f t="shared" si="8"/>
        <v>-7.8276097E-13</v>
      </c>
      <c r="AK124" s="102">
        <f t="shared" si="9"/>
        <v>-2.4435744000000001E-11</v>
      </c>
      <c r="AL124" s="112">
        <f t="shared" si="18"/>
        <v>7.3974570762000003E-10</v>
      </c>
      <c r="AQ124" t="s">
        <v>54</v>
      </c>
      <c r="AR124" t="s">
        <v>30</v>
      </c>
      <c r="AS124" s="102">
        <v>3.8434890999999997E-10</v>
      </c>
      <c r="AT124" s="30">
        <v>2.0440771999999999E-12</v>
      </c>
      <c r="AU124" s="30">
        <v>1.0064070000000001E-11</v>
      </c>
      <c r="AV124" s="47">
        <v>1.2580087E-11</v>
      </c>
      <c r="AW124" s="162">
        <v>5.5911497999999999E-12</v>
      </c>
      <c r="AX124"/>
      <c r="AY124"/>
      <c r="AZ124" s="47">
        <f t="shared" si="19"/>
        <v>2.5160174000000002E-13</v>
      </c>
      <c r="BA124" s="162">
        <f t="shared" si="19"/>
        <v>1.11822996E-13</v>
      </c>
    </row>
    <row r="125" spans="2:53" x14ac:dyDescent="0.35">
      <c r="B125" s="6" t="s">
        <v>55</v>
      </c>
      <c r="C125" s="29" t="s">
        <v>30</v>
      </c>
      <c r="D125" s="102">
        <v>2.1473063000000002E-9</v>
      </c>
      <c r="E125" s="102">
        <v>4.0258059000000002E-12</v>
      </c>
      <c r="F125" s="102">
        <v>3.6370574000000001E-11</v>
      </c>
      <c r="G125" s="47">
        <f t="shared" si="16"/>
        <v>4.5463217E-11</v>
      </c>
      <c r="H125" s="107">
        <v>2.0205874E-11</v>
      </c>
      <c r="I125" s="102">
        <v>2.8539717E-12</v>
      </c>
      <c r="J125" s="102">
        <v>1.7073746999999999E-12</v>
      </c>
      <c r="K125" s="102">
        <v>9.8405390999999995E-11</v>
      </c>
      <c r="L125" s="102">
        <v>1.5045083E-12</v>
      </c>
      <c r="M125" s="102">
        <v>6.6007511000000004E-11</v>
      </c>
      <c r="N125" s="108">
        <v>9.6045255999999996E-11</v>
      </c>
      <c r="O125" s="102">
        <v>5.4946575999999998E-12</v>
      </c>
      <c r="P125" s="102">
        <v>4.1789022000000003E-11</v>
      </c>
      <c r="Q125" s="102">
        <v>-2.8288223999999998E-12</v>
      </c>
      <c r="R125" s="102">
        <v>-4.7586108999999997E-11</v>
      </c>
      <c r="S125" s="112">
        <f t="shared" si="17"/>
        <v>2.5167645318000009E-9</v>
      </c>
      <c r="U125" s="6" t="str">
        <f t="shared" si="14"/>
        <v>Human toxicity, non-cancer - metals</v>
      </c>
      <c r="V125" s="29" t="str">
        <f t="shared" si="20"/>
        <v>CTUh</v>
      </c>
      <c r="W125" s="102">
        <f t="shared" si="21"/>
        <v>2.1473063000000002E-9</v>
      </c>
      <c r="X125" s="102">
        <f t="shared" si="22"/>
        <v>4.0258059000000002E-12</v>
      </c>
      <c r="Y125" s="102">
        <f t="shared" si="23"/>
        <v>3.6370574000000001E-11</v>
      </c>
      <c r="Z125" s="47">
        <f t="shared" si="24"/>
        <v>4.5463217E-11</v>
      </c>
      <c r="AA125" s="107">
        <f t="shared" si="25"/>
        <v>2.0205874E-11</v>
      </c>
      <c r="AB125" s="102">
        <f t="shared" si="26"/>
        <v>2.8539717E-12</v>
      </c>
      <c r="AC125" s="102">
        <f t="shared" si="27"/>
        <v>1.7073746999999999E-12</v>
      </c>
      <c r="AD125" s="102">
        <f t="shared" si="28"/>
        <v>9.8405390999999995E-11</v>
      </c>
      <c r="AE125" s="102">
        <f t="shared" si="29"/>
        <v>1.5045083E-12</v>
      </c>
      <c r="AF125" s="102">
        <f t="shared" si="30"/>
        <v>6.6007511000000004E-11</v>
      </c>
      <c r="AG125" s="108">
        <f t="shared" si="15"/>
        <v>9.6045255999999996E-10</v>
      </c>
      <c r="AH125" s="102">
        <v>5.4946575999999998E-12</v>
      </c>
      <c r="AI125" s="102">
        <f t="shared" si="7"/>
        <v>4.1789022000000003E-11</v>
      </c>
      <c r="AJ125" s="102">
        <f t="shared" si="8"/>
        <v>-2.8288223999999998E-12</v>
      </c>
      <c r="AK125" s="102">
        <f t="shared" si="9"/>
        <v>-4.7586108999999997E-11</v>
      </c>
      <c r="AL125" s="112">
        <f t="shared" si="18"/>
        <v>3.3811718358000005E-9</v>
      </c>
      <c r="AQ125" t="s">
        <v>55</v>
      </c>
      <c r="AR125" t="s">
        <v>30</v>
      </c>
      <c r="AS125" s="102">
        <v>2.1473063000000002E-9</v>
      </c>
      <c r="AT125" s="30">
        <v>4.0198505000000004E-12</v>
      </c>
      <c r="AU125" s="30">
        <v>3.6370574000000001E-11</v>
      </c>
      <c r="AV125" s="47">
        <v>4.5463217E-11</v>
      </c>
      <c r="AW125" s="162">
        <v>2.0205874E-11</v>
      </c>
      <c r="AX125"/>
      <c r="AY125"/>
      <c r="AZ125" s="47">
        <f t="shared" si="19"/>
        <v>9.0926434000000001E-13</v>
      </c>
      <c r="BA125" s="162">
        <f t="shared" si="19"/>
        <v>4.0411748E-13</v>
      </c>
    </row>
    <row r="126" spans="2:53" x14ac:dyDescent="0.35">
      <c r="B126" s="6" t="s">
        <v>56</v>
      </c>
      <c r="C126" s="29" t="s">
        <v>30</v>
      </c>
      <c r="D126" s="102">
        <v>3.3894978000000003E-11</v>
      </c>
      <c r="E126" s="102">
        <v>5.2290301E-14</v>
      </c>
      <c r="F126" s="102">
        <v>8.4071645000000005E-13</v>
      </c>
      <c r="G126" s="47">
        <f t="shared" si="16"/>
        <v>1.0508956E-12</v>
      </c>
      <c r="H126" s="107">
        <v>4.6706470000000002E-13</v>
      </c>
      <c r="I126" s="102">
        <v>6.8433639E-14</v>
      </c>
      <c r="J126" s="102">
        <v>2.6351674000000001E-14</v>
      </c>
      <c r="K126" s="102">
        <v>1.3015305E-11</v>
      </c>
      <c r="L126" s="102">
        <v>1.7204975999999999E-14</v>
      </c>
      <c r="M126" s="102">
        <v>1.0919120999999999E-12</v>
      </c>
      <c r="N126" s="108">
        <v>2.2201141999999999E-12</v>
      </c>
      <c r="O126" s="102">
        <v>8.0859540000000003E-14</v>
      </c>
      <c r="P126" s="102">
        <v>2.0966305E-12</v>
      </c>
      <c r="Q126" s="102">
        <v>-6.5389056999999999E-14</v>
      </c>
      <c r="R126" s="102">
        <v>-7.1162061999999997E-13</v>
      </c>
      <c r="S126" s="112">
        <f t="shared" si="17"/>
        <v>5.4145747003000005E-11</v>
      </c>
      <c r="U126" s="6" t="str">
        <f t="shared" si="14"/>
        <v>Human toxicity, cancer - organics</v>
      </c>
      <c r="V126" s="29" t="str">
        <f t="shared" si="20"/>
        <v>CTUh</v>
      </c>
      <c r="W126" s="102">
        <f t="shared" si="21"/>
        <v>3.3894978000000003E-11</v>
      </c>
      <c r="X126" s="102">
        <f t="shared" si="22"/>
        <v>5.2290301E-14</v>
      </c>
      <c r="Y126" s="102">
        <f t="shared" si="23"/>
        <v>8.4071645000000005E-13</v>
      </c>
      <c r="Z126" s="47">
        <f t="shared" si="24"/>
        <v>1.0508956E-12</v>
      </c>
      <c r="AA126" s="107">
        <f t="shared" si="25"/>
        <v>4.6706470000000002E-13</v>
      </c>
      <c r="AB126" s="102">
        <f t="shared" si="26"/>
        <v>6.8433639E-14</v>
      </c>
      <c r="AC126" s="102">
        <f t="shared" si="27"/>
        <v>2.6351674000000001E-14</v>
      </c>
      <c r="AD126" s="102">
        <f t="shared" si="28"/>
        <v>1.3015305E-11</v>
      </c>
      <c r="AE126" s="102">
        <f t="shared" si="29"/>
        <v>1.7204975999999999E-14</v>
      </c>
      <c r="AF126" s="102">
        <f t="shared" si="30"/>
        <v>1.0919120999999999E-12</v>
      </c>
      <c r="AG126" s="108">
        <f t="shared" si="15"/>
        <v>2.2201142000000002E-11</v>
      </c>
      <c r="AH126" s="102">
        <v>8.0859540000000003E-14</v>
      </c>
      <c r="AI126" s="102">
        <f t="shared" si="7"/>
        <v>2.0966305E-12</v>
      </c>
      <c r="AJ126" s="102">
        <f t="shared" si="8"/>
        <v>-6.5389056999999999E-14</v>
      </c>
      <c r="AK126" s="102">
        <f t="shared" si="9"/>
        <v>-7.1162061999999997E-13</v>
      </c>
      <c r="AL126" s="112">
        <f t="shared" si="18"/>
        <v>7.4126774803000009E-11</v>
      </c>
      <c r="AQ126" t="s">
        <v>56</v>
      </c>
      <c r="AR126" t="s">
        <v>30</v>
      </c>
      <c r="AS126" s="102">
        <v>3.3894978000000003E-11</v>
      </c>
      <c r="AT126" s="30">
        <v>5.2212947999999999E-14</v>
      </c>
      <c r="AU126" s="30">
        <v>8.4071645000000005E-13</v>
      </c>
      <c r="AV126" s="47">
        <v>1.0508956E-12</v>
      </c>
      <c r="AW126" s="162">
        <v>4.6706470000000002E-13</v>
      </c>
      <c r="AX126"/>
      <c r="AY126"/>
      <c r="AZ126" s="47">
        <f t="shared" si="19"/>
        <v>2.1017911999999999E-14</v>
      </c>
      <c r="BA126" s="162">
        <f t="shared" si="19"/>
        <v>9.341294E-15</v>
      </c>
    </row>
    <row r="127" spans="2:53" x14ac:dyDescent="0.35">
      <c r="B127" s="6" t="s">
        <v>57</v>
      </c>
      <c r="C127" s="29" t="s">
        <v>30</v>
      </c>
      <c r="D127" s="29">
        <v>0</v>
      </c>
      <c r="E127" s="29">
        <v>0</v>
      </c>
      <c r="F127" s="102">
        <v>7.2896055000000003E-21</v>
      </c>
      <c r="G127" s="47">
        <f t="shared" si="16"/>
        <v>9.1120068999999997E-21</v>
      </c>
      <c r="H127" s="107">
        <v>4.0497809000000001E-21</v>
      </c>
      <c r="I127" s="102">
        <v>2.1897312999999998E-22</v>
      </c>
      <c r="J127" s="102">
        <v>8.3536271000000003E-23</v>
      </c>
      <c r="K127" s="102">
        <v>4.2505589000000001E-20</v>
      </c>
      <c r="L127" s="102">
        <v>7.7730033999999996E-22</v>
      </c>
      <c r="M127" s="102">
        <v>2.5274826000000001E-20</v>
      </c>
      <c r="N127" s="108">
        <v>1.9249958E-20</v>
      </c>
      <c r="O127" s="102">
        <v>4.5341353000000004E-22</v>
      </c>
      <c r="P127" s="29">
        <v>0</v>
      </c>
      <c r="Q127" s="102">
        <v>-5.6696932E-22</v>
      </c>
      <c r="R127" s="102">
        <v>-9.3445804000000004E-21</v>
      </c>
      <c r="S127" s="112">
        <f t="shared" si="17"/>
        <v>9.9103439850999991E-20</v>
      </c>
      <c r="U127" s="6" t="str">
        <f t="shared" si="14"/>
        <v>Human toxicity, cancer - inorganics</v>
      </c>
      <c r="V127" s="29" t="str">
        <f t="shared" si="20"/>
        <v>CTUh</v>
      </c>
      <c r="W127" s="29">
        <f t="shared" si="21"/>
        <v>0</v>
      </c>
      <c r="X127" s="29">
        <f t="shared" si="22"/>
        <v>0</v>
      </c>
      <c r="Y127" s="102">
        <f t="shared" si="23"/>
        <v>7.2896055000000003E-21</v>
      </c>
      <c r="Z127" s="47">
        <f t="shared" si="24"/>
        <v>9.1120068999999997E-21</v>
      </c>
      <c r="AA127" s="107">
        <f t="shared" si="25"/>
        <v>4.0497809000000001E-21</v>
      </c>
      <c r="AB127" s="102">
        <f t="shared" si="26"/>
        <v>2.1897312999999998E-22</v>
      </c>
      <c r="AC127" s="102">
        <f t="shared" si="27"/>
        <v>8.3536271000000003E-23</v>
      </c>
      <c r="AD127" s="102">
        <f t="shared" si="28"/>
        <v>4.2505589000000001E-20</v>
      </c>
      <c r="AE127" s="102">
        <f t="shared" si="29"/>
        <v>7.7730033999999996E-22</v>
      </c>
      <c r="AF127" s="102">
        <f t="shared" si="30"/>
        <v>2.5274826000000001E-20</v>
      </c>
      <c r="AG127" s="108">
        <f t="shared" si="15"/>
        <v>1.9249958E-19</v>
      </c>
      <c r="AH127" s="102">
        <v>4.5341353000000004E-22</v>
      </c>
      <c r="AI127" s="29">
        <f t="shared" si="7"/>
        <v>0</v>
      </c>
      <c r="AJ127" s="102">
        <f t="shared" si="8"/>
        <v>-5.6696932E-22</v>
      </c>
      <c r="AK127" s="102">
        <f t="shared" si="9"/>
        <v>-9.3445804000000004E-21</v>
      </c>
      <c r="AL127" s="112">
        <f t="shared" si="18"/>
        <v>2.7235306185100002E-19</v>
      </c>
      <c r="AQ127" t="s">
        <v>57</v>
      </c>
      <c r="AR127" t="s">
        <v>30</v>
      </c>
      <c r="AS127" s="29">
        <v>0</v>
      </c>
      <c r="AT127" s="14">
        <v>0</v>
      </c>
      <c r="AU127" s="30">
        <v>7.2896055000000003E-21</v>
      </c>
      <c r="AV127" s="47">
        <v>9.1120068999999997E-21</v>
      </c>
      <c r="AW127" s="162">
        <v>4.0497809000000001E-21</v>
      </c>
      <c r="AX127"/>
      <c r="AY127"/>
      <c r="AZ127" s="47">
        <f t="shared" si="19"/>
        <v>1.8224013799999999E-22</v>
      </c>
      <c r="BA127" s="162">
        <f t="shared" si="19"/>
        <v>8.0995618E-23</v>
      </c>
    </row>
    <row r="128" spans="2:53" x14ac:dyDescent="0.35">
      <c r="B128" s="6" t="s">
        <v>58</v>
      </c>
      <c r="C128" s="29" t="s">
        <v>30</v>
      </c>
      <c r="D128" s="102">
        <v>3.2642821000000003E-11</v>
      </c>
      <c r="E128" s="102">
        <v>5.4494239999999997E-14</v>
      </c>
      <c r="F128" s="102">
        <v>5.8736865999999996E-13</v>
      </c>
      <c r="G128" s="47">
        <f t="shared" si="16"/>
        <v>7.3421082999999987E-13</v>
      </c>
      <c r="H128" s="107">
        <v>3.2631591999999999E-13</v>
      </c>
      <c r="I128" s="102">
        <v>1.8980657E-13</v>
      </c>
      <c r="J128" s="102">
        <v>7.7058489000000003E-14</v>
      </c>
      <c r="K128" s="102">
        <v>2.4088669999999999E-12</v>
      </c>
      <c r="L128" s="102">
        <v>3.7736185999999998E-14</v>
      </c>
      <c r="M128" s="102">
        <v>1.6911016E-12</v>
      </c>
      <c r="N128" s="108">
        <v>1.5510884000000001E-12</v>
      </c>
      <c r="O128" s="102">
        <v>1.5826009E-13</v>
      </c>
      <c r="P128" s="102">
        <v>1.6209157000000001E-12</v>
      </c>
      <c r="Q128" s="102">
        <v>-4.5684229000000003E-14</v>
      </c>
      <c r="R128" s="102">
        <v>-1.3574282E-12</v>
      </c>
      <c r="S128" s="112">
        <f t="shared" si="17"/>
        <v>4.0676932256E-11</v>
      </c>
      <c r="U128" s="6" t="str">
        <f t="shared" si="14"/>
        <v>Human toxicity, cancer - metals</v>
      </c>
      <c r="V128" s="29" t="str">
        <f t="shared" si="20"/>
        <v>CTUh</v>
      </c>
      <c r="W128" s="102">
        <f t="shared" si="21"/>
        <v>3.2642821000000003E-11</v>
      </c>
      <c r="X128" s="102">
        <f t="shared" si="22"/>
        <v>5.4494239999999997E-14</v>
      </c>
      <c r="Y128" s="102">
        <f t="shared" si="23"/>
        <v>5.8736865999999996E-13</v>
      </c>
      <c r="Z128" s="47">
        <f t="shared" si="24"/>
        <v>7.3421082999999987E-13</v>
      </c>
      <c r="AA128" s="107">
        <f t="shared" si="25"/>
        <v>3.2631591999999999E-13</v>
      </c>
      <c r="AB128" s="102">
        <f t="shared" si="26"/>
        <v>1.8980657E-13</v>
      </c>
      <c r="AC128" s="102">
        <f t="shared" si="27"/>
        <v>7.7058489000000003E-14</v>
      </c>
      <c r="AD128" s="102">
        <f t="shared" si="28"/>
        <v>2.4088669999999999E-12</v>
      </c>
      <c r="AE128" s="102">
        <f t="shared" si="29"/>
        <v>3.7736185999999998E-14</v>
      </c>
      <c r="AF128" s="102">
        <f t="shared" si="30"/>
        <v>1.6911016E-12</v>
      </c>
      <c r="AG128" s="108">
        <f t="shared" si="15"/>
        <v>1.5510884E-11</v>
      </c>
      <c r="AH128" s="102">
        <v>1.5826009E-13</v>
      </c>
      <c r="AI128" s="102">
        <f t="shared" si="7"/>
        <v>1.6209157000000001E-12</v>
      </c>
      <c r="AJ128" s="102">
        <f t="shared" si="8"/>
        <v>-4.5684229000000003E-14</v>
      </c>
      <c r="AK128" s="102">
        <f t="shared" si="9"/>
        <v>-1.3574282E-12</v>
      </c>
      <c r="AL128" s="112">
        <f t="shared" si="18"/>
        <v>5.4636727856000001E-11</v>
      </c>
      <c r="AQ128" t="s">
        <v>58</v>
      </c>
      <c r="AR128" t="s">
        <v>30</v>
      </c>
      <c r="AS128" s="102">
        <v>3.2642821000000003E-11</v>
      </c>
      <c r="AT128" s="30">
        <v>5.4413628000000002E-14</v>
      </c>
      <c r="AU128" s="30">
        <v>5.8736865999999996E-13</v>
      </c>
      <c r="AV128" s="47">
        <v>7.3421082999999997E-13</v>
      </c>
      <c r="AW128" s="162">
        <v>3.2631591999999999E-13</v>
      </c>
      <c r="AX128"/>
      <c r="AY128"/>
      <c r="AZ128" s="47">
        <f t="shared" si="19"/>
        <v>1.4684216599999998E-14</v>
      </c>
      <c r="BA128" s="162">
        <f t="shared" si="19"/>
        <v>6.5263184000000002E-15</v>
      </c>
    </row>
    <row r="129" spans="2:53" x14ac:dyDescent="0.35">
      <c r="B129" s="6" t="s">
        <v>59</v>
      </c>
      <c r="C129" s="29" t="s">
        <v>41</v>
      </c>
      <c r="D129" s="29">
        <v>4.1349512999999997E-2</v>
      </c>
      <c r="E129" s="102">
        <v>4.9504374999999998E-5</v>
      </c>
      <c r="F129" s="29">
        <v>3.2572878E-3</v>
      </c>
      <c r="G129" s="47">
        <f t="shared" si="16"/>
        <v>4.0716097000000001E-3</v>
      </c>
      <c r="H129" s="105">
        <v>1.8096042999999999E-3</v>
      </c>
      <c r="I129" s="102">
        <v>1.4698567999999999E-5</v>
      </c>
      <c r="J129" s="102">
        <v>8.9659083E-6</v>
      </c>
      <c r="K129" s="29">
        <v>6.8123927999999999E-3</v>
      </c>
      <c r="L129" s="102">
        <v>9.6734139999999995E-6</v>
      </c>
      <c r="M129" s="29">
        <v>2.2291953999999999E-3</v>
      </c>
      <c r="N129" s="106">
        <v>8.6016526000000006E-3</v>
      </c>
      <c r="O129" s="102">
        <v>3.4085246999999999E-5</v>
      </c>
      <c r="P129" s="29">
        <v>4.2652682999999998E-4</v>
      </c>
      <c r="Q129" s="29">
        <v>-2.5334461000000002E-4</v>
      </c>
      <c r="R129" s="29">
        <v>-4.2453368E-3</v>
      </c>
      <c r="S129" s="112">
        <f t="shared" si="17"/>
        <v>6.4176028532300006E-2</v>
      </c>
      <c r="U129" s="6" t="str">
        <f t="shared" si="14"/>
        <v>Ecotoxicity, freshwater - organics</v>
      </c>
      <c r="V129" s="29" t="str">
        <f t="shared" si="20"/>
        <v>CTUe</v>
      </c>
      <c r="W129" s="29">
        <f t="shared" si="21"/>
        <v>4.1349512999999997E-2</v>
      </c>
      <c r="X129" s="102">
        <f t="shared" si="22"/>
        <v>4.9504374999999998E-5</v>
      </c>
      <c r="Y129" s="29">
        <f t="shared" si="23"/>
        <v>3.2572878E-3</v>
      </c>
      <c r="Z129" s="47">
        <f t="shared" si="24"/>
        <v>4.0716097000000001E-3</v>
      </c>
      <c r="AA129" s="105">
        <f t="shared" si="25"/>
        <v>1.8096042999999999E-3</v>
      </c>
      <c r="AB129" s="102">
        <f t="shared" si="26"/>
        <v>1.4698567999999999E-5</v>
      </c>
      <c r="AC129" s="102">
        <f t="shared" si="27"/>
        <v>8.9659083E-6</v>
      </c>
      <c r="AD129" s="29">
        <f t="shared" si="28"/>
        <v>6.8123927999999999E-3</v>
      </c>
      <c r="AE129" s="102">
        <f t="shared" si="29"/>
        <v>9.6734139999999995E-6</v>
      </c>
      <c r="AF129" s="29">
        <f t="shared" si="30"/>
        <v>2.2291953999999999E-3</v>
      </c>
      <c r="AG129" s="106">
        <f t="shared" si="15"/>
        <v>8.6016525999999996E-2</v>
      </c>
      <c r="AH129" s="102">
        <v>3.4085246999999999E-5</v>
      </c>
      <c r="AI129" s="29">
        <f t="shared" si="7"/>
        <v>4.2652682999999998E-4</v>
      </c>
      <c r="AJ129" s="29">
        <f t="shared" si="8"/>
        <v>-2.5334461000000002E-4</v>
      </c>
      <c r="AK129" s="29">
        <f t="shared" si="9"/>
        <v>-4.2453368E-3</v>
      </c>
      <c r="AL129" s="112">
        <f t="shared" si="18"/>
        <v>0.14159090193229998</v>
      </c>
      <c r="AQ129" t="s">
        <v>59</v>
      </c>
      <c r="AR129" t="s">
        <v>41</v>
      </c>
      <c r="AS129" s="29">
        <v>4.1349512999999997E-2</v>
      </c>
      <c r="AT129" s="30">
        <v>4.9431144000000002E-5</v>
      </c>
      <c r="AU129" s="14">
        <v>3.2572878E-3</v>
      </c>
      <c r="AV129" s="47">
        <v>4.0716097000000001E-3</v>
      </c>
      <c r="AW129" s="99">
        <v>1.8096042999999999E-3</v>
      </c>
      <c r="AX129"/>
      <c r="AY129"/>
      <c r="AZ129" s="47">
        <f t="shared" si="19"/>
        <v>8.1432194E-5</v>
      </c>
      <c r="BA129" s="99">
        <f t="shared" si="19"/>
        <v>3.6192085999999997E-5</v>
      </c>
    </row>
    <row r="130" spans="2:53" x14ac:dyDescent="0.35">
      <c r="B130" s="6" t="s">
        <v>60</v>
      </c>
      <c r="C130" s="29" t="s">
        <v>41</v>
      </c>
      <c r="D130" s="29">
        <v>0.26738369000000001</v>
      </c>
      <c r="E130" s="29">
        <v>1.8086281999999999E-3</v>
      </c>
      <c r="F130" s="29">
        <v>1.1460698E-2</v>
      </c>
      <c r="G130" s="47">
        <f t="shared" si="16"/>
        <v>1.4325872999999999E-2</v>
      </c>
      <c r="H130" s="105">
        <v>6.3670545000000002E-3</v>
      </c>
      <c r="I130" s="29">
        <v>1.1231036E-4</v>
      </c>
      <c r="J130" s="102">
        <v>8.2115978000000004E-5</v>
      </c>
      <c r="K130" s="29">
        <v>1.5862240999999999E-2</v>
      </c>
      <c r="L130" s="102">
        <v>7.6889774999999995E-5</v>
      </c>
      <c r="M130" s="29">
        <v>1.3035563E-2</v>
      </c>
      <c r="N130" s="106">
        <v>3.0264732999999999E-2</v>
      </c>
      <c r="O130" s="29">
        <v>1.7680315999999999E-4</v>
      </c>
      <c r="P130" s="29">
        <v>0.13538042</v>
      </c>
      <c r="Q130" s="29">
        <v>-8.9138762999999997E-4</v>
      </c>
      <c r="R130" s="29">
        <v>-0.10996272</v>
      </c>
      <c r="S130" s="112">
        <f t="shared" si="17"/>
        <v>0.38548291234299997</v>
      </c>
      <c r="U130" s="6" t="str">
        <f t="shared" si="14"/>
        <v>Ecotoxicity, freshwater - inorganics</v>
      </c>
      <c r="V130" s="29" t="str">
        <f t="shared" si="20"/>
        <v>CTUe</v>
      </c>
      <c r="W130" s="29">
        <f t="shared" si="21"/>
        <v>0.26738369000000001</v>
      </c>
      <c r="X130" s="29">
        <f t="shared" si="22"/>
        <v>1.8086281999999999E-3</v>
      </c>
      <c r="Y130" s="29">
        <f t="shared" si="23"/>
        <v>1.1460698E-2</v>
      </c>
      <c r="Z130" s="47">
        <f t="shared" si="24"/>
        <v>1.4325872999999999E-2</v>
      </c>
      <c r="AA130" s="105">
        <f t="shared" si="25"/>
        <v>6.3670545000000002E-3</v>
      </c>
      <c r="AB130" s="29">
        <f t="shared" si="26"/>
        <v>1.1231036E-4</v>
      </c>
      <c r="AC130" s="102">
        <f t="shared" si="27"/>
        <v>8.2115978000000004E-5</v>
      </c>
      <c r="AD130" s="29">
        <f t="shared" si="28"/>
        <v>1.5862240999999999E-2</v>
      </c>
      <c r="AE130" s="102">
        <f t="shared" si="29"/>
        <v>7.6889774999999995E-5</v>
      </c>
      <c r="AF130" s="29">
        <f t="shared" si="30"/>
        <v>1.3035563E-2</v>
      </c>
      <c r="AG130" s="106">
        <f t="shared" si="15"/>
        <v>0.30264732999999999</v>
      </c>
      <c r="AH130" s="29">
        <v>1.7680315999999999E-4</v>
      </c>
      <c r="AI130" s="29">
        <f t="shared" si="7"/>
        <v>0.13538042</v>
      </c>
      <c r="AJ130" s="29">
        <f t="shared" si="8"/>
        <v>-8.9138762999999997E-4</v>
      </c>
      <c r="AK130" s="29">
        <f t="shared" si="9"/>
        <v>-0.10996272</v>
      </c>
      <c r="AL130" s="112">
        <f t="shared" si="18"/>
        <v>0.65786550934300003</v>
      </c>
      <c r="AQ130" t="s">
        <v>60</v>
      </c>
      <c r="AR130" t="s">
        <v>41</v>
      </c>
      <c r="AS130" s="29">
        <v>0.26738369000000001</v>
      </c>
      <c r="AT130" s="14">
        <v>1.8059528E-3</v>
      </c>
      <c r="AU130" s="14">
        <v>1.1460698E-2</v>
      </c>
      <c r="AV130" s="47">
        <v>1.4325872999999999E-2</v>
      </c>
      <c r="AW130" s="99">
        <v>6.3670545000000002E-3</v>
      </c>
      <c r="AX130"/>
      <c r="AY130"/>
      <c r="AZ130" s="47">
        <f t="shared" si="19"/>
        <v>2.8651745999999997E-4</v>
      </c>
      <c r="BA130" s="99">
        <f t="shared" si="19"/>
        <v>1.2734108999999999E-4</v>
      </c>
    </row>
    <row r="131" spans="2:53" x14ac:dyDescent="0.35">
      <c r="B131" s="7" t="s">
        <v>61</v>
      </c>
      <c r="C131" s="12" t="s">
        <v>41</v>
      </c>
      <c r="D131" s="12">
        <v>4.3009535000000003</v>
      </c>
      <c r="E131" s="12">
        <v>4.5898800000000002E-3</v>
      </c>
      <c r="F131" s="12">
        <v>2.9614290000000001E-2</v>
      </c>
      <c r="G131" s="47">
        <f t="shared" si="16"/>
        <v>3.7017862999999998E-2</v>
      </c>
      <c r="H131" s="109">
        <v>1.6452383000000001E-2</v>
      </c>
      <c r="I131" s="12">
        <v>1.3274517999999999E-3</v>
      </c>
      <c r="J131" s="12">
        <v>9.6241179999999999E-4</v>
      </c>
      <c r="K131" s="12">
        <v>2.1963113999999999</v>
      </c>
      <c r="L131" s="12">
        <v>1.3360141E-3</v>
      </c>
      <c r="M131" s="12">
        <v>0.19903522000000001</v>
      </c>
      <c r="N131" s="110">
        <v>7.8203663000000007E-2</v>
      </c>
      <c r="O131" s="12">
        <v>1.7718511000000001E-3</v>
      </c>
      <c r="P131" s="12">
        <v>3.2308874000000001E-2</v>
      </c>
      <c r="Q131" s="12">
        <v>-2.3033337000000001E-3</v>
      </c>
      <c r="R131" s="12">
        <v>-4.8436993999999997E-2</v>
      </c>
      <c r="S131" s="113">
        <f t="shared" si="17"/>
        <v>6.8491444740999992</v>
      </c>
      <c r="U131" s="7" t="str">
        <f t="shared" si="14"/>
        <v>Ecotoxicity, freshwater - metals</v>
      </c>
      <c r="V131" s="12" t="str">
        <f t="shared" si="20"/>
        <v>CTUe</v>
      </c>
      <c r="W131" s="12">
        <f t="shared" si="21"/>
        <v>4.3009535000000003</v>
      </c>
      <c r="X131" s="12">
        <f t="shared" si="22"/>
        <v>4.5898800000000002E-3</v>
      </c>
      <c r="Y131" s="12">
        <f t="shared" si="23"/>
        <v>2.9614290000000001E-2</v>
      </c>
      <c r="Z131" s="48">
        <f t="shared" si="24"/>
        <v>3.7017862999999998E-2</v>
      </c>
      <c r="AA131" s="109">
        <f t="shared" si="25"/>
        <v>1.6452383000000001E-2</v>
      </c>
      <c r="AB131" s="12">
        <f t="shared" si="26"/>
        <v>1.3274517999999999E-3</v>
      </c>
      <c r="AC131" s="12">
        <f t="shared" si="27"/>
        <v>9.6241179999999999E-4</v>
      </c>
      <c r="AD131" s="12">
        <f t="shared" si="28"/>
        <v>2.1963113999999999</v>
      </c>
      <c r="AE131" s="12">
        <f t="shared" si="29"/>
        <v>1.3360141E-3</v>
      </c>
      <c r="AF131" s="12">
        <f t="shared" si="30"/>
        <v>0.19903522000000001</v>
      </c>
      <c r="AG131" s="110">
        <f t="shared" si="15"/>
        <v>0.78203661999999996</v>
      </c>
      <c r="AH131" s="12">
        <v>1.7718511000000001E-3</v>
      </c>
      <c r="AI131" s="12">
        <f t="shared" si="7"/>
        <v>3.2308874000000001E-2</v>
      </c>
      <c r="AJ131" s="12">
        <f t="shared" si="8"/>
        <v>-2.3033337000000001E-3</v>
      </c>
      <c r="AK131" s="12">
        <f t="shared" si="9"/>
        <v>-4.8436993999999997E-2</v>
      </c>
      <c r="AL131" s="112">
        <f t="shared" si="18"/>
        <v>7.5529774310999995</v>
      </c>
      <c r="AQ131" t="s">
        <v>61</v>
      </c>
      <c r="AR131" t="s">
        <v>41</v>
      </c>
      <c r="AS131" s="12">
        <v>4.3009535000000003</v>
      </c>
      <c r="AT131" s="11">
        <v>4.5830901999999998E-3</v>
      </c>
      <c r="AU131" s="11">
        <v>2.9614290000000001E-2</v>
      </c>
      <c r="AV131" s="48">
        <v>3.7017862999999998E-2</v>
      </c>
      <c r="AW131" s="163">
        <v>1.6452383000000001E-2</v>
      </c>
      <c r="AX131"/>
      <c r="AY131"/>
      <c r="AZ131" s="48">
        <f t="shared" si="19"/>
        <v>7.4035725999999991E-4</v>
      </c>
      <c r="BA131" s="163">
        <f t="shared" si="19"/>
        <v>3.2904766000000003E-4</v>
      </c>
    </row>
    <row r="132" spans="2:53" x14ac:dyDescent="0.35">
      <c r="AX132"/>
      <c r="AY132"/>
      <c r="AZ132"/>
    </row>
    <row r="133" spans="2:53" x14ac:dyDescent="0.35">
      <c r="AX133"/>
      <c r="AY133"/>
      <c r="AZ133"/>
    </row>
    <row r="136" spans="2:53" x14ac:dyDescent="0.35">
      <c r="B136" t="s">
        <v>2</v>
      </c>
      <c r="C136" t="s">
        <v>62</v>
      </c>
      <c r="U136" t="s">
        <v>2</v>
      </c>
      <c r="V136" t="s">
        <v>62</v>
      </c>
    </row>
    <row r="137" spans="2:53" x14ac:dyDescent="0.35">
      <c r="B137" t="s">
        <v>3</v>
      </c>
      <c r="C137" t="s">
        <v>4</v>
      </c>
      <c r="J137" s="92"/>
      <c r="K137" s="94" t="s">
        <v>99</v>
      </c>
      <c r="U137" t="s">
        <v>3</v>
      </c>
      <c r="V137" t="s">
        <v>4</v>
      </c>
      <c r="AC137" s="92"/>
      <c r="AD137" s="94" t="s">
        <v>99</v>
      </c>
    </row>
    <row r="138" spans="2:53" x14ac:dyDescent="0.35">
      <c r="B138" t="s">
        <v>63</v>
      </c>
      <c r="C138" t="s">
        <v>100</v>
      </c>
      <c r="J138" s="16" t="s">
        <v>89</v>
      </c>
      <c r="K138" s="19">
        <v>60</v>
      </c>
      <c r="U138" t="s">
        <v>63</v>
      </c>
      <c r="V138" t="s">
        <v>100</v>
      </c>
      <c r="AC138" s="16" t="s">
        <v>89</v>
      </c>
      <c r="AD138" s="19">
        <v>60</v>
      </c>
    </row>
    <row r="139" spans="2:53" x14ac:dyDescent="0.35">
      <c r="B139" t="s">
        <v>5</v>
      </c>
      <c r="C139" t="s">
        <v>6</v>
      </c>
      <c r="J139" s="100" t="s">
        <v>103</v>
      </c>
      <c r="K139" s="47">
        <v>100</v>
      </c>
      <c r="U139" t="s">
        <v>5</v>
      </c>
      <c r="V139" t="s">
        <v>6</v>
      </c>
      <c r="AC139" s="100" t="s">
        <v>103</v>
      </c>
      <c r="AD139" s="47">
        <v>100</v>
      </c>
    </row>
    <row r="140" spans="2:53" x14ac:dyDescent="0.35">
      <c r="B140" t="s">
        <v>7</v>
      </c>
      <c r="C140" t="s">
        <v>8</v>
      </c>
      <c r="J140" s="16"/>
      <c r="K140" s="14" t="s">
        <v>74</v>
      </c>
      <c r="U140" t="s">
        <v>7</v>
      </c>
      <c r="V140" t="s">
        <v>8</v>
      </c>
      <c r="AC140" s="16"/>
      <c r="AD140" s="14" t="s">
        <v>74</v>
      </c>
    </row>
    <row r="141" spans="2:53" x14ac:dyDescent="0.35">
      <c r="B141" t="s">
        <v>9</v>
      </c>
      <c r="C141" t="s">
        <v>10</v>
      </c>
      <c r="J141" s="98" t="s">
        <v>102</v>
      </c>
      <c r="K141" s="99">
        <v>100</v>
      </c>
      <c r="U141" t="s">
        <v>9</v>
      </c>
      <c r="V141" t="s">
        <v>10</v>
      </c>
      <c r="AC141" s="98" t="s">
        <v>102</v>
      </c>
      <c r="AD141" s="99">
        <v>100</v>
      </c>
    </row>
    <row r="142" spans="2:53" x14ac:dyDescent="0.35">
      <c r="B142" t="s">
        <v>11</v>
      </c>
      <c r="C142" t="s">
        <v>12</v>
      </c>
      <c r="J142" s="97" t="s">
        <v>73</v>
      </c>
      <c r="K142" s="101">
        <v>50</v>
      </c>
      <c r="U142" t="s">
        <v>11</v>
      </c>
      <c r="V142" t="s">
        <v>12</v>
      </c>
      <c r="AC142" s="97" t="s">
        <v>73</v>
      </c>
      <c r="AD142" s="101">
        <v>500</v>
      </c>
    </row>
    <row r="143" spans="2:53" x14ac:dyDescent="0.35">
      <c r="B143" t="s">
        <v>13</v>
      </c>
      <c r="C143" t="s">
        <v>12</v>
      </c>
      <c r="J143" s="16"/>
      <c r="K143" s="62" t="s">
        <v>74</v>
      </c>
      <c r="U143" t="s">
        <v>13</v>
      </c>
      <c r="V143" t="s">
        <v>12</v>
      </c>
      <c r="AC143" s="16"/>
      <c r="AD143" s="62" t="s">
        <v>74</v>
      </c>
    </row>
    <row r="144" spans="2:53" x14ac:dyDescent="0.35">
      <c r="B144" t="s">
        <v>14</v>
      </c>
      <c r="C144" t="s">
        <v>15</v>
      </c>
      <c r="U144" t="s">
        <v>14</v>
      </c>
      <c r="V144" t="s">
        <v>15</v>
      </c>
    </row>
    <row r="145" spans="2:38" x14ac:dyDescent="0.35">
      <c r="B145" t="s">
        <v>16</v>
      </c>
      <c r="C145" t="s">
        <v>17</v>
      </c>
      <c r="U145" t="s">
        <v>16</v>
      </c>
      <c r="V145" t="s">
        <v>17</v>
      </c>
    </row>
    <row r="146" spans="2:38" ht="21" x14ac:dyDescent="0.35">
      <c r="B146" s="175"/>
      <c r="C146" s="175"/>
      <c r="D146" s="189"/>
      <c r="E146" s="189"/>
      <c r="F146" s="189"/>
      <c r="G146" s="189"/>
      <c r="H146" s="189"/>
      <c r="I146" s="183"/>
      <c r="J146" s="180"/>
      <c r="K146" s="180"/>
      <c r="L146" s="180"/>
      <c r="M146" s="180"/>
      <c r="N146" s="96"/>
      <c r="O146" s="180"/>
      <c r="P146" s="180"/>
      <c r="Q146" s="187"/>
      <c r="R146" s="188"/>
      <c r="S146" s="42"/>
      <c r="U146" s="175"/>
      <c r="V146" s="175"/>
      <c r="W146" s="189"/>
      <c r="X146" s="189"/>
      <c r="Y146" s="189"/>
      <c r="Z146" s="189"/>
      <c r="AA146" s="189"/>
      <c r="AB146" s="183"/>
      <c r="AC146" s="180"/>
      <c r="AD146" s="180"/>
      <c r="AE146" s="180"/>
      <c r="AF146" s="180"/>
      <c r="AG146" s="96"/>
      <c r="AH146" s="180"/>
      <c r="AI146" s="180"/>
      <c r="AJ146" s="187"/>
      <c r="AK146" s="188"/>
      <c r="AL146" s="42"/>
    </row>
    <row r="147" spans="2:38" ht="87" x14ac:dyDescent="0.35">
      <c r="B147" s="33" t="s">
        <v>15</v>
      </c>
      <c r="C147" s="27" t="s">
        <v>18</v>
      </c>
      <c r="D147" s="27" t="s">
        <v>65</v>
      </c>
      <c r="E147" s="27" t="s">
        <v>79</v>
      </c>
      <c r="F147" s="27" t="s">
        <v>80</v>
      </c>
      <c r="G147" s="46" t="s">
        <v>87</v>
      </c>
      <c r="H147" s="103" t="s">
        <v>101</v>
      </c>
      <c r="I147" s="27" t="s">
        <v>67</v>
      </c>
      <c r="J147" s="27" t="s">
        <v>68</v>
      </c>
      <c r="K147" s="27" t="s">
        <v>69</v>
      </c>
      <c r="L147" s="27" t="s">
        <v>66</v>
      </c>
      <c r="M147" s="27" t="s">
        <v>70</v>
      </c>
      <c r="N147" s="104" t="s">
        <v>81</v>
      </c>
      <c r="O147" s="27" t="s">
        <v>82</v>
      </c>
      <c r="P147" s="27" t="s">
        <v>83</v>
      </c>
      <c r="Q147" s="27" t="s">
        <v>96</v>
      </c>
      <c r="R147" s="27" t="s">
        <v>97</v>
      </c>
      <c r="S147" s="111" t="s">
        <v>64</v>
      </c>
      <c r="U147" s="33" t="s">
        <v>15</v>
      </c>
      <c r="V147" s="27" t="s">
        <v>18</v>
      </c>
      <c r="W147" s="27" t="s">
        <v>65</v>
      </c>
      <c r="X147" s="27" t="s">
        <v>79</v>
      </c>
      <c r="Y147" s="27" t="s">
        <v>80</v>
      </c>
      <c r="Z147" s="46" t="s">
        <v>87</v>
      </c>
      <c r="AA147" s="103" t="s">
        <v>101</v>
      </c>
      <c r="AB147" s="27" t="s">
        <v>67</v>
      </c>
      <c r="AC147" s="27" t="s">
        <v>68</v>
      </c>
      <c r="AD147" s="27" t="s">
        <v>69</v>
      </c>
      <c r="AE147" s="27" t="s">
        <v>66</v>
      </c>
      <c r="AF147" s="27" t="s">
        <v>70</v>
      </c>
      <c r="AG147" s="104" t="s">
        <v>81</v>
      </c>
      <c r="AH147" s="27" t="s">
        <v>82</v>
      </c>
      <c r="AI147" s="27" t="s">
        <v>83</v>
      </c>
      <c r="AJ147" s="27" t="s">
        <v>96</v>
      </c>
      <c r="AK147" s="27" t="s">
        <v>97</v>
      </c>
      <c r="AL147" s="111" t="s">
        <v>64</v>
      </c>
    </row>
    <row r="148" spans="2:38" x14ac:dyDescent="0.35">
      <c r="B148" s="6" t="s">
        <v>19</v>
      </c>
      <c r="C148" s="29" t="s">
        <v>20</v>
      </c>
      <c r="D148" s="29">
        <v>0.33398129999999998</v>
      </c>
      <c r="E148" s="29">
        <v>1.6694998999999999E-3</v>
      </c>
      <c r="F148" s="29">
        <v>3.5740170000000001E-3</v>
      </c>
      <c r="G148" s="47">
        <f>AZ104*100</f>
        <v>8.9350424000000008E-3</v>
      </c>
      <c r="H148" s="105">
        <v>3.9711299999999998E-3</v>
      </c>
      <c r="I148" s="102">
        <v>4.2595305999999998E-5</v>
      </c>
      <c r="J148" s="102">
        <v>1.6024660999999999E-5</v>
      </c>
      <c r="K148" s="29">
        <v>8.0179481999999996E-3</v>
      </c>
      <c r="L148" s="102">
        <v>9.7615859999999999E-5</v>
      </c>
      <c r="M148" s="29">
        <v>1.3793788E-2</v>
      </c>
      <c r="N148" s="106">
        <v>9.4380522999999994E-3</v>
      </c>
      <c r="O148" s="29">
        <v>1.0463935E-4</v>
      </c>
      <c r="P148" s="29">
        <v>4.2770213000000001E-2</v>
      </c>
      <c r="Q148" s="29">
        <v>-2.7797910000000001E-4</v>
      </c>
      <c r="R148" s="29">
        <v>-3.5182757000000002E-2</v>
      </c>
      <c r="S148" s="112">
        <f>SUM(D148:R148)</f>
        <v>0.39095112987699987</v>
      </c>
      <c r="U148" s="6" t="s">
        <v>19</v>
      </c>
      <c r="V148" s="29" t="s">
        <v>20</v>
      </c>
      <c r="W148" s="29">
        <v>0.33398129999999998</v>
      </c>
      <c r="X148" s="29">
        <v>1.6694998999999999E-3</v>
      </c>
      <c r="Y148" s="29">
        <v>3.5740170000000001E-3</v>
      </c>
      <c r="Z148" s="47">
        <v>8.9482795999999993E-3</v>
      </c>
      <c r="AA148" s="105">
        <v>3.9711299999999998E-3</v>
      </c>
      <c r="AB148" s="102">
        <v>4.2595305999999998E-5</v>
      </c>
      <c r="AC148" s="102">
        <v>1.6024660999999999E-5</v>
      </c>
      <c r="AD148" s="29">
        <v>8.0179481999999996E-3</v>
      </c>
      <c r="AE148" s="102">
        <v>9.7615859999999999E-5</v>
      </c>
      <c r="AF148" s="29">
        <v>1.3793788E-2</v>
      </c>
      <c r="AG148" s="106">
        <f>AG104</f>
        <v>9.4380522999999994E-2</v>
      </c>
      <c r="AH148" s="29">
        <v>1.0463935E-4</v>
      </c>
      <c r="AI148" s="29">
        <v>4.2770213000000001E-2</v>
      </c>
      <c r="AJ148" s="29">
        <v>-2.7797910000000001E-4</v>
      </c>
      <c r="AK148" s="29">
        <v>-3.5182757000000002E-2</v>
      </c>
      <c r="AL148" s="112">
        <f>SUM(W148:AK148)</f>
        <v>0.47590683777699977</v>
      </c>
    </row>
    <row r="149" spans="2:38" x14ac:dyDescent="0.35">
      <c r="B149" s="6" t="s">
        <v>21</v>
      </c>
      <c r="C149" s="29" t="s">
        <v>22</v>
      </c>
      <c r="D149" s="102">
        <v>1.1359739E-8</v>
      </c>
      <c r="E149" s="102">
        <v>1.9847024E-10</v>
      </c>
      <c r="F149" s="102">
        <v>8.2061525999999998E-10</v>
      </c>
      <c r="G149" s="47">
        <f t="shared" ref="G149:G175" si="31">AZ105*100</f>
        <v>2.0515382E-9</v>
      </c>
      <c r="H149" s="107">
        <v>9.1179472999999999E-10</v>
      </c>
      <c r="I149" s="102">
        <v>2.4092251999999999E-12</v>
      </c>
      <c r="J149" s="102">
        <v>1.0375887999999999E-12</v>
      </c>
      <c r="K149" s="102">
        <v>4.2305602999999998E-10</v>
      </c>
      <c r="L149" s="102">
        <v>8.8746680000000007E-12</v>
      </c>
      <c r="M149" s="102">
        <v>1.9101880999999998E-9</v>
      </c>
      <c r="N149" s="108">
        <v>2.1670321E-9</v>
      </c>
      <c r="O149" s="102">
        <v>9.3786712999999996E-12</v>
      </c>
      <c r="P149" s="102">
        <v>3.7559526E-10</v>
      </c>
      <c r="Q149" s="102">
        <v>-6.3825631000000006E-11</v>
      </c>
      <c r="R149" s="102">
        <v>-9.9069335000000005E-10</v>
      </c>
      <c r="S149" s="112">
        <f t="shared" ref="S149:S175" si="32">SUM(D149:R149)</f>
        <v>1.9185210092299999E-8</v>
      </c>
      <c r="U149" s="6" t="s">
        <v>21</v>
      </c>
      <c r="V149" s="29" t="s">
        <v>22</v>
      </c>
      <c r="W149" s="102">
        <v>1.1359739E-8</v>
      </c>
      <c r="X149" s="102">
        <v>1.9847024E-10</v>
      </c>
      <c r="Y149" s="102">
        <v>8.2061525999999998E-10</v>
      </c>
      <c r="Z149" s="47">
        <v>2.0545775000000002E-9</v>
      </c>
      <c r="AA149" s="107">
        <v>9.1179472999999999E-10</v>
      </c>
      <c r="AB149" s="102">
        <v>2.4092251999999999E-12</v>
      </c>
      <c r="AC149" s="102">
        <v>1.0375887999999999E-12</v>
      </c>
      <c r="AD149" s="102">
        <v>4.2305602999999998E-10</v>
      </c>
      <c r="AE149" s="102">
        <v>8.8746680000000007E-12</v>
      </c>
      <c r="AF149" s="102">
        <v>1.9101880999999998E-9</v>
      </c>
      <c r="AG149" s="106">
        <f t="shared" ref="AG149:AG175" si="33">AG105</f>
        <v>2.1670321000000001E-8</v>
      </c>
      <c r="AH149" s="102">
        <v>9.3786712999999996E-12</v>
      </c>
      <c r="AI149" s="102">
        <v>3.7559526E-10</v>
      </c>
      <c r="AJ149" s="102">
        <v>-6.3825631000000006E-11</v>
      </c>
      <c r="AK149" s="102">
        <v>-9.9069335000000005E-10</v>
      </c>
      <c r="AL149" s="112">
        <f t="shared" ref="AL149:AL175" si="34">SUM(W149:AK149)</f>
        <v>3.8691538292300004E-8</v>
      </c>
    </row>
    <row r="150" spans="2:38" x14ac:dyDescent="0.35">
      <c r="B150" s="6" t="s">
        <v>23</v>
      </c>
      <c r="C150" s="29" t="s">
        <v>24</v>
      </c>
      <c r="D150" s="29">
        <v>6.9822052000000001E-3</v>
      </c>
      <c r="E150" s="29">
        <v>3.1371361000000003E-4</v>
      </c>
      <c r="F150" s="29">
        <v>2.8462422999999998E-4</v>
      </c>
      <c r="G150" s="47">
        <f t="shared" si="31"/>
        <v>7.1156058000000004E-4</v>
      </c>
      <c r="H150" s="105">
        <v>3.1624915E-4</v>
      </c>
      <c r="I150" s="102">
        <v>2.4309652000000001E-6</v>
      </c>
      <c r="J150" s="102">
        <v>1.0992607E-6</v>
      </c>
      <c r="K150" s="29">
        <v>4.8637749000000002E-4</v>
      </c>
      <c r="L150" s="102">
        <v>5.0051339E-5</v>
      </c>
      <c r="M150" s="29">
        <v>1.5694012000000001E-3</v>
      </c>
      <c r="N150" s="106">
        <v>7.5161881000000003E-4</v>
      </c>
      <c r="O150" s="102">
        <v>3.5013703999999997E-5</v>
      </c>
      <c r="P150" s="29">
        <v>1.6987910000000001E-3</v>
      </c>
      <c r="Q150" s="102">
        <v>-2.2137439999999999E-5</v>
      </c>
      <c r="R150" s="29">
        <v>-3.8058827999999997E-4</v>
      </c>
      <c r="S150" s="112">
        <f t="shared" si="32"/>
        <v>1.28004108189E-2</v>
      </c>
      <c r="U150" s="6" t="s">
        <v>23</v>
      </c>
      <c r="V150" s="29" t="s">
        <v>24</v>
      </c>
      <c r="W150" s="29">
        <v>6.9822052000000001E-3</v>
      </c>
      <c r="X150" s="29">
        <v>3.1371361000000003E-4</v>
      </c>
      <c r="Y150" s="29">
        <v>2.8462422999999998E-4</v>
      </c>
      <c r="Z150" s="47">
        <v>7.1261475000000002E-4</v>
      </c>
      <c r="AA150" s="105">
        <v>3.1624915E-4</v>
      </c>
      <c r="AB150" s="102">
        <v>2.4309652000000001E-6</v>
      </c>
      <c r="AC150" s="102">
        <v>1.0992607E-6</v>
      </c>
      <c r="AD150" s="29">
        <v>4.8637749000000002E-4</v>
      </c>
      <c r="AE150" s="102">
        <v>5.0051339E-5</v>
      </c>
      <c r="AF150" s="29">
        <v>1.5694012000000001E-3</v>
      </c>
      <c r="AG150" s="106">
        <f t="shared" si="33"/>
        <v>7.5161880999999996E-3</v>
      </c>
      <c r="AH150" s="102">
        <v>3.5013703999999997E-5</v>
      </c>
      <c r="AI150" s="29">
        <v>1.6987910000000001E-3</v>
      </c>
      <c r="AJ150" s="102">
        <v>-2.2137439999999999E-5</v>
      </c>
      <c r="AK150" s="29">
        <v>-3.8058827999999997E-4</v>
      </c>
      <c r="AL150" s="112">
        <f t="shared" si="34"/>
        <v>1.9566034278900003E-2</v>
      </c>
    </row>
    <row r="151" spans="2:38" x14ac:dyDescent="0.35">
      <c r="B151" s="6" t="s">
        <v>25</v>
      </c>
      <c r="C151" s="29" t="s">
        <v>26</v>
      </c>
      <c r="D151" s="29">
        <v>7.9700715000000002E-4</v>
      </c>
      <c r="E151" s="102">
        <v>1.1788833999999999E-5</v>
      </c>
      <c r="F151" s="102">
        <v>2.2766777000000001E-5</v>
      </c>
      <c r="G151" s="47">
        <f t="shared" si="31"/>
        <v>5.6916943999999997E-5</v>
      </c>
      <c r="H151" s="107">
        <v>2.5296418999999999E-5</v>
      </c>
      <c r="I151" s="102">
        <v>1.6031480000000001E-7</v>
      </c>
      <c r="J151" s="102">
        <v>7.2081109999999997E-8</v>
      </c>
      <c r="K151" s="102">
        <v>3.0253372000000001E-5</v>
      </c>
      <c r="L151" s="102">
        <v>2.2676065E-7</v>
      </c>
      <c r="M151" s="102">
        <v>2.9267931E-5</v>
      </c>
      <c r="N151" s="108">
        <v>6.0121156000000003E-5</v>
      </c>
      <c r="O151" s="102">
        <v>3.2391481000000002E-7</v>
      </c>
      <c r="P151" s="102">
        <v>5.9273868000000001E-5</v>
      </c>
      <c r="Q151" s="102">
        <v>-1.7707492999999999E-6</v>
      </c>
      <c r="R151" s="102">
        <v>-3.7397851000000003E-5</v>
      </c>
      <c r="S151" s="112">
        <f t="shared" si="32"/>
        <v>1.0543069220700001E-3</v>
      </c>
      <c r="U151" s="6" t="s">
        <v>25</v>
      </c>
      <c r="V151" s="29" t="s">
        <v>26</v>
      </c>
      <c r="W151" s="29">
        <v>7.9700715000000002E-4</v>
      </c>
      <c r="X151" s="102">
        <v>1.1788833999999999E-5</v>
      </c>
      <c r="Y151" s="102">
        <v>2.2766777000000001E-5</v>
      </c>
      <c r="Z151" s="47">
        <v>5.7001264999999997E-5</v>
      </c>
      <c r="AA151" s="107">
        <v>2.5296418999999999E-5</v>
      </c>
      <c r="AB151" s="102">
        <v>1.6031480000000001E-7</v>
      </c>
      <c r="AC151" s="102">
        <v>7.2081109999999997E-8</v>
      </c>
      <c r="AD151" s="102">
        <v>3.0253372000000001E-5</v>
      </c>
      <c r="AE151" s="102">
        <v>2.2676065E-7</v>
      </c>
      <c r="AF151" s="102">
        <v>2.9267931E-5</v>
      </c>
      <c r="AG151" s="106">
        <f t="shared" si="33"/>
        <v>6.0121155999999997E-4</v>
      </c>
      <c r="AH151" s="102">
        <v>3.2391481000000002E-7</v>
      </c>
      <c r="AI151" s="102">
        <v>5.9273868000000001E-5</v>
      </c>
      <c r="AJ151" s="102">
        <v>-1.7707492999999999E-6</v>
      </c>
      <c r="AK151" s="102">
        <v>-3.7397851000000003E-5</v>
      </c>
      <c r="AL151" s="112">
        <f t="shared" si="34"/>
        <v>1.59548164707E-3</v>
      </c>
    </row>
    <row r="152" spans="2:38" x14ac:dyDescent="0.35">
      <c r="B152" s="6" t="s">
        <v>27</v>
      </c>
      <c r="C152" s="29" t="s">
        <v>28</v>
      </c>
      <c r="D152" s="102">
        <v>6.9127839000000002E-9</v>
      </c>
      <c r="E152" s="102">
        <v>1.7907674999999999E-10</v>
      </c>
      <c r="F152" s="102">
        <v>3.2324118E-10</v>
      </c>
      <c r="G152" s="47">
        <f t="shared" si="31"/>
        <v>8.0810295999999988E-10</v>
      </c>
      <c r="H152" s="107">
        <v>3.5915686999999999E-10</v>
      </c>
      <c r="I152" s="102">
        <v>3.3985428000000002E-12</v>
      </c>
      <c r="J152" s="102">
        <v>1.4235873999999999E-12</v>
      </c>
      <c r="K152" s="102">
        <v>1.9592916999999999E-9</v>
      </c>
      <c r="L152" s="102">
        <v>1.8607062999999999E-12</v>
      </c>
      <c r="M152" s="102">
        <v>2.4488918999999998E-10</v>
      </c>
      <c r="N152" s="108">
        <v>8.5359615999999998E-10</v>
      </c>
      <c r="O152" s="102">
        <v>5.3561577E-12</v>
      </c>
      <c r="P152" s="102">
        <v>8.6156633000000004E-10</v>
      </c>
      <c r="Q152" s="102">
        <v>-2.5140981000000001E-11</v>
      </c>
      <c r="R152" s="102">
        <v>-5.2907875999999995E-10</v>
      </c>
      <c r="S152" s="112">
        <f t="shared" si="32"/>
        <v>1.1959524293199999E-8</v>
      </c>
      <c r="U152" s="6" t="s">
        <v>27</v>
      </c>
      <c r="V152" s="29" t="s">
        <v>28</v>
      </c>
      <c r="W152" s="102">
        <v>6.9127839000000002E-9</v>
      </c>
      <c r="X152" s="102">
        <v>1.7907674999999999E-10</v>
      </c>
      <c r="Y152" s="102">
        <v>3.2324118E-10</v>
      </c>
      <c r="Z152" s="47">
        <v>8.0930015000000003E-10</v>
      </c>
      <c r="AA152" s="107">
        <v>3.5915686999999999E-10</v>
      </c>
      <c r="AB152" s="102">
        <v>3.3985428000000002E-12</v>
      </c>
      <c r="AC152" s="102">
        <v>1.4235873999999999E-12</v>
      </c>
      <c r="AD152" s="102">
        <v>1.9592916999999999E-9</v>
      </c>
      <c r="AE152" s="102">
        <v>1.8607062999999999E-12</v>
      </c>
      <c r="AF152" s="102">
        <v>2.4488918999999998E-10</v>
      </c>
      <c r="AG152" s="106">
        <f t="shared" si="33"/>
        <v>8.5359616000000005E-9</v>
      </c>
      <c r="AH152" s="102">
        <v>5.3561577E-12</v>
      </c>
      <c r="AI152" s="102">
        <v>8.6156633000000004E-10</v>
      </c>
      <c r="AJ152" s="102">
        <v>-2.5140981000000001E-11</v>
      </c>
      <c r="AK152" s="102">
        <v>-5.2907875999999995E-10</v>
      </c>
      <c r="AL152" s="112">
        <f t="shared" si="34"/>
        <v>1.96430869232E-8</v>
      </c>
    </row>
    <row r="153" spans="2:38" x14ac:dyDescent="0.35">
      <c r="B153" s="6" t="s">
        <v>29</v>
      </c>
      <c r="C153" s="29" t="s">
        <v>30</v>
      </c>
      <c r="D153" s="102">
        <v>2.5576923E-9</v>
      </c>
      <c r="E153" s="102">
        <v>6.1352452000000002E-12</v>
      </c>
      <c r="F153" s="102">
        <v>5.2233551999999999E-11</v>
      </c>
      <c r="G153" s="47">
        <f t="shared" si="31"/>
        <v>1.3058387999999999E-10</v>
      </c>
      <c r="H153" s="107">
        <v>5.8037280000000001E-11</v>
      </c>
      <c r="I153" s="102">
        <v>3.3751856000000002E-12</v>
      </c>
      <c r="J153" s="102">
        <v>1.9401517000000001E-12</v>
      </c>
      <c r="K153" s="102">
        <v>1.6448291999999999E-10</v>
      </c>
      <c r="L153" s="102">
        <v>1.6472849E-12</v>
      </c>
      <c r="M153" s="102">
        <v>7.8645494000000004E-11</v>
      </c>
      <c r="N153" s="108">
        <v>1.3793526999999999E-10</v>
      </c>
      <c r="O153" s="102">
        <v>6.0633376999999998E-12</v>
      </c>
      <c r="P153" s="102">
        <v>6.3792065000000003E-11</v>
      </c>
      <c r="Q153" s="102">
        <v>-4.0626096E-12</v>
      </c>
      <c r="R153" s="102">
        <v>-7.3170710999999995E-11</v>
      </c>
      <c r="S153" s="112">
        <f t="shared" si="32"/>
        <v>3.1853306454999997E-9</v>
      </c>
      <c r="U153" s="6" t="s">
        <v>29</v>
      </c>
      <c r="V153" s="29" t="s">
        <v>30</v>
      </c>
      <c r="W153" s="102">
        <v>2.5576923E-9</v>
      </c>
      <c r="X153" s="102">
        <v>6.1352452000000002E-12</v>
      </c>
      <c r="Y153" s="102">
        <v>5.2233551999999999E-11</v>
      </c>
      <c r="Z153" s="47">
        <v>1.3077734E-10</v>
      </c>
      <c r="AA153" s="107">
        <v>5.8037280000000001E-11</v>
      </c>
      <c r="AB153" s="102">
        <v>3.3751856000000002E-12</v>
      </c>
      <c r="AC153" s="102">
        <v>1.9401517000000001E-12</v>
      </c>
      <c r="AD153" s="102">
        <v>1.6448291999999999E-10</v>
      </c>
      <c r="AE153" s="102">
        <v>1.6472849E-12</v>
      </c>
      <c r="AF153" s="102">
        <v>7.8645494000000004E-11</v>
      </c>
      <c r="AG153" s="106">
        <f t="shared" si="33"/>
        <v>1.3793527E-9</v>
      </c>
      <c r="AH153" s="102">
        <v>6.0633376999999998E-12</v>
      </c>
      <c r="AI153" s="102">
        <v>6.3792065000000003E-11</v>
      </c>
      <c r="AJ153" s="102">
        <v>-4.0626096E-12</v>
      </c>
      <c r="AK153" s="102">
        <v>-7.3170710999999995E-11</v>
      </c>
      <c r="AL153" s="112">
        <f t="shared" si="34"/>
        <v>4.4269415355000004E-9</v>
      </c>
    </row>
    <row r="154" spans="2:38" x14ac:dyDescent="0.35">
      <c r="B154" s="6" t="s">
        <v>31</v>
      </c>
      <c r="C154" s="29" t="s">
        <v>30</v>
      </c>
      <c r="D154" s="102">
        <v>6.6537799E-11</v>
      </c>
      <c r="E154" s="102">
        <v>1.0678454E-13</v>
      </c>
      <c r="F154" s="102">
        <v>1.4280851E-12</v>
      </c>
      <c r="G154" s="47">
        <f t="shared" si="31"/>
        <v>3.5702127999999996E-12</v>
      </c>
      <c r="H154" s="107">
        <v>1.5867612000000001E-12</v>
      </c>
      <c r="I154" s="102">
        <v>2.5824021000000002E-13</v>
      </c>
      <c r="J154" s="102">
        <v>1.0341015999999999E-13</v>
      </c>
      <c r="K154" s="102">
        <v>1.5424172000000001E-11</v>
      </c>
      <c r="L154" s="102">
        <v>5.4941163000000003E-14</v>
      </c>
      <c r="M154" s="102">
        <v>2.7830138E-12</v>
      </c>
      <c r="N154" s="108">
        <v>3.7712025999999998E-12</v>
      </c>
      <c r="O154" s="102">
        <v>2.3911963000000002E-13</v>
      </c>
      <c r="P154" s="102">
        <v>3.7175461999999999E-12</v>
      </c>
      <c r="Q154" s="102">
        <v>-1.1107329E-13</v>
      </c>
      <c r="R154" s="102">
        <v>-2.0690488000000001E-12</v>
      </c>
      <c r="S154" s="112">
        <f t="shared" si="32"/>
        <v>9.7401166312999995E-11</v>
      </c>
      <c r="U154" s="6" t="s">
        <v>31</v>
      </c>
      <c r="V154" s="29" t="s">
        <v>30</v>
      </c>
      <c r="W154" s="102">
        <v>6.6537799E-11</v>
      </c>
      <c r="X154" s="102">
        <v>1.0678454E-13</v>
      </c>
      <c r="Y154" s="102">
        <v>1.4280851E-12</v>
      </c>
      <c r="Z154" s="47">
        <v>3.5755019999999998E-12</v>
      </c>
      <c r="AA154" s="107">
        <v>1.5867612000000001E-12</v>
      </c>
      <c r="AB154" s="102">
        <v>2.5824021000000002E-13</v>
      </c>
      <c r="AC154" s="102">
        <v>1.0341015999999999E-13</v>
      </c>
      <c r="AD154" s="102">
        <v>1.5424172000000001E-11</v>
      </c>
      <c r="AE154" s="102">
        <v>5.4941163000000003E-14</v>
      </c>
      <c r="AF154" s="102">
        <v>2.7830138E-12</v>
      </c>
      <c r="AG154" s="106">
        <f t="shared" si="33"/>
        <v>3.7712025999999998E-11</v>
      </c>
      <c r="AH154" s="102">
        <v>2.3911963000000002E-13</v>
      </c>
      <c r="AI154" s="102">
        <v>3.7175461999999999E-12</v>
      </c>
      <c r="AJ154" s="102">
        <v>-1.1107329E-13</v>
      </c>
      <c r="AK154" s="102">
        <v>-2.0690488000000001E-12</v>
      </c>
      <c r="AL154" s="112">
        <f t="shared" si="34"/>
        <v>1.3134727891300002E-10</v>
      </c>
    </row>
    <row r="155" spans="2:38" x14ac:dyDescent="0.35">
      <c r="B155" s="6" t="s">
        <v>32</v>
      </c>
      <c r="C155" s="29" t="s">
        <v>33</v>
      </c>
      <c r="D155" s="29">
        <v>9.9382337000000005E-4</v>
      </c>
      <c r="E155" s="102">
        <v>1.6025519999999999E-5</v>
      </c>
      <c r="F155" s="102">
        <v>2.0254449000000001E-5</v>
      </c>
      <c r="G155" s="47">
        <f t="shared" si="31"/>
        <v>5.0636124000000007E-5</v>
      </c>
      <c r="H155" s="107">
        <v>2.2504943999999999E-5</v>
      </c>
      <c r="I155" s="102">
        <v>1.8797558E-7</v>
      </c>
      <c r="J155" s="102">
        <v>1.2613346999999999E-7</v>
      </c>
      <c r="K155" s="102">
        <v>3.0756748000000001E-5</v>
      </c>
      <c r="L155" s="102">
        <v>5.1848973000000001E-7</v>
      </c>
      <c r="M155" s="102">
        <v>6.3975179999999996E-5</v>
      </c>
      <c r="N155" s="108">
        <v>5.3486750000000001E-5</v>
      </c>
      <c r="O155" s="102">
        <v>5.7707574000000003E-7</v>
      </c>
      <c r="P155" s="29">
        <v>1.0722223E-4</v>
      </c>
      <c r="Q155" s="102">
        <v>-1.5753460999999999E-6</v>
      </c>
      <c r="R155" s="102">
        <v>-2.9199807E-5</v>
      </c>
      <c r="S155" s="112">
        <f t="shared" si="32"/>
        <v>1.3293198364200003E-3</v>
      </c>
      <c r="U155" s="6" t="s">
        <v>32</v>
      </c>
      <c r="V155" s="29" t="s">
        <v>33</v>
      </c>
      <c r="W155" s="29">
        <v>9.9382337000000005E-4</v>
      </c>
      <c r="X155" s="102">
        <v>1.6025519999999999E-5</v>
      </c>
      <c r="Y155" s="102">
        <v>2.0254449000000001E-5</v>
      </c>
      <c r="Z155" s="47">
        <v>5.0711139999999999E-5</v>
      </c>
      <c r="AA155" s="107">
        <v>2.2504943999999999E-5</v>
      </c>
      <c r="AB155" s="102">
        <v>1.8797558E-7</v>
      </c>
      <c r="AC155" s="102">
        <v>1.2613346999999999E-7</v>
      </c>
      <c r="AD155" s="102">
        <v>3.0756748000000001E-5</v>
      </c>
      <c r="AE155" s="102">
        <v>5.1848973000000001E-7</v>
      </c>
      <c r="AF155" s="102">
        <v>6.3975179999999996E-5</v>
      </c>
      <c r="AG155" s="106">
        <f t="shared" si="33"/>
        <v>5.3486750000000002E-4</v>
      </c>
      <c r="AH155" s="102">
        <v>5.7707574000000003E-7</v>
      </c>
      <c r="AI155" s="29">
        <v>1.0722223E-4</v>
      </c>
      <c r="AJ155" s="102">
        <v>-1.5753460999999999E-6</v>
      </c>
      <c r="AK155" s="102">
        <v>-2.9199807E-5</v>
      </c>
      <c r="AL155" s="112">
        <f t="shared" si="34"/>
        <v>1.8107756024200003E-3</v>
      </c>
    </row>
    <row r="156" spans="2:38" x14ac:dyDescent="0.35">
      <c r="B156" s="6" t="s">
        <v>34</v>
      </c>
      <c r="C156" s="29" t="s">
        <v>35</v>
      </c>
      <c r="D156" s="102">
        <v>4.2067563000000002E-5</v>
      </c>
      <c r="E156" s="102">
        <v>3.7381725000000001E-10</v>
      </c>
      <c r="F156" s="102">
        <v>2.6805973000000001E-7</v>
      </c>
      <c r="G156" s="47">
        <f t="shared" si="31"/>
        <v>6.7014932000000002E-7</v>
      </c>
      <c r="H156" s="107">
        <v>2.9784414999999999E-7</v>
      </c>
      <c r="I156" s="102">
        <v>2.3208294E-8</v>
      </c>
      <c r="J156" s="102">
        <v>1.4476225000000001E-8</v>
      </c>
      <c r="K156" s="102">
        <v>1.8733069E-6</v>
      </c>
      <c r="L156" s="102">
        <v>9.1418653000000005E-8</v>
      </c>
      <c r="M156" s="102">
        <v>3.5699806000000001E-6</v>
      </c>
      <c r="N156" s="108">
        <v>7.0787624999999996E-7</v>
      </c>
      <c r="O156" s="102">
        <v>7.3136097999999999E-8</v>
      </c>
      <c r="P156" s="102">
        <v>2.0209537000000001E-9</v>
      </c>
      <c r="Q156" s="102">
        <v>-2.0849089999999999E-8</v>
      </c>
      <c r="R156" s="102">
        <v>-5.8343974999999998E-7</v>
      </c>
      <c r="S156" s="112">
        <f t="shared" si="32"/>
        <v>4.9055125150949998E-5</v>
      </c>
      <c r="U156" s="6" t="s">
        <v>34</v>
      </c>
      <c r="V156" s="29" t="s">
        <v>35</v>
      </c>
      <c r="W156" s="102">
        <v>4.2067563000000002E-5</v>
      </c>
      <c r="X156" s="102">
        <v>3.7381725000000001E-10</v>
      </c>
      <c r="Y156" s="102">
        <v>2.6805973000000001E-7</v>
      </c>
      <c r="Z156" s="47">
        <v>6.7114213999999999E-7</v>
      </c>
      <c r="AA156" s="107">
        <v>2.9784414999999999E-7</v>
      </c>
      <c r="AB156" s="102">
        <v>2.3208294E-8</v>
      </c>
      <c r="AC156" s="102">
        <v>1.4476225000000001E-8</v>
      </c>
      <c r="AD156" s="102">
        <v>1.8733069E-6</v>
      </c>
      <c r="AE156" s="102">
        <v>9.1418653000000005E-8</v>
      </c>
      <c r="AF156" s="102">
        <v>3.5699806000000001E-6</v>
      </c>
      <c r="AG156" s="106">
        <f t="shared" si="33"/>
        <v>7.0787624999999998E-6</v>
      </c>
      <c r="AH156" s="102">
        <v>7.3136097999999999E-8</v>
      </c>
      <c r="AI156" s="102">
        <v>2.0209537000000001E-9</v>
      </c>
      <c r="AJ156" s="102">
        <v>-2.0849089999999999E-8</v>
      </c>
      <c r="AK156" s="102">
        <v>-5.8343974999999998E-7</v>
      </c>
      <c r="AL156" s="112">
        <f t="shared" si="34"/>
        <v>5.5427004220949995E-5</v>
      </c>
    </row>
    <row r="157" spans="2:38" x14ac:dyDescent="0.35">
      <c r="B157" s="6" t="s">
        <v>36</v>
      </c>
      <c r="C157" s="29" t="s">
        <v>37</v>
      </c>
      <c r="D157" s="29">
        <v>2.8387327999999999E-4</v>
      </c>
      <c r="E157" s="102">
        <v>4.0063737000000002E-6</v>
      </c>
      <c r="F157" s="102">
        <v>7.3076242999999998E-6</v>
      </c>
      <c r="G157" s="47">
        <f t="shared" si="31"/>
        <v>1.8269060800000001E-5</v>
      </c>
      <c r="H157" s="107">
        <v>8.1195825999999997E-6</v>
      </c>
      <c r="I157" s="102">
        <v>4.2541116999999998E-8</v>
      </c>
      <c r="J157" s="102">
        <v>1.9611651999999999E-8</v>
      </c>
      <c r="K157" s="102">
        <v>1.3725214E-5</v>
      </c>
      <c r="L157" s="102">
        <v>9.1817608000000003E-8</v>
      </c>
      <c r="M157" s="102">
        <v>1.0023938E-5</v>
      </c>
      <c r="N157" s="108">
        <v>1.9297541000000002E-5</v>
      </c>
      <c r="O157" s="102">
        <v>1.1204094999999999E-7</v>
      </c>
      <c r="P157" s="102">
        <v>1.9031412000000002E-5</v>
      </c>
      <c r="Q157" s="102">
        <v>-5.6837078000000002E-7</v>
      </c>
      <c r="R157" s="29">
        <v>-6.4177665000000005E-4</v>
      </c>
      <c r="S157" s="112">
        <f t="shared" si="32"/>
        <v>-2.5842498305300005E-4</v>
      </c>
      <c r="U157" s="6" t="s">
        <v>36</v>
      </c>
      <c r="V157" s="29" t="s">
        <v>37</v>
      </c>
      <c r="W157" s="29">
        <v>2.8387327999999999E-4</v>
      </c>
      <c r="X157" s="102">
        <v>4.0063737000000002E-6</v>
      </c>
      <c r="Y157" s="102">
        <v>7.3076242999999998E-6</v>
      </c>
      <c r="Z157" s="47">
        <v>1.8296126E-5</v>
      </c>
      <c r="AA157" s="107">
        <v>8.1195825999999997E-6</v>
      </c>
      <c r="AB157" s="102">
        <v>4.2541116999999998E-8</v>
      </c>
      <c r="AC157" s="102">
        <v>1.9611651999999999E-8</v>
      </c>
      <c r="AD157" s="102">
        <v>1.3725214E-5</v>
      </c>
      <c r="AE157" s="102">
        <v>9.1817608000000003E-8</v>
      </c>
      <c r="AF157" s="102">
        <v>1.0023938E-5</v>
      </c>
      <c r="AG157" s="106">
        <f t="shared" si="33"/>
        <v>1.9297541E-4</v>
      </c>
      <c r="AH157" s="102">
        <v>1.1204094999999999E-7</v>
      </c>
      <c r="AI157" s="102">
        <v>1.9031412000000002E-5</v>
      </c>
      <c r="AJ157" s="102">
        <v>-5.6837078000000002E-7</v>
      </c>
      <c r="AK157" s="29">
        <v>-6.4177665000000005E-4</v>
      </c>
      <c r="AL157" s="112">
        <f t="shared" si="34"/>
        <v>-8.472004885300003E-5</v>
      </c>
    </row>
    <row r="158" spans="2:38" x14ac:dyDescent="0.35">
      <c r="B158" s="6" t="s">
        <v>38</v>
      </c>
      <c r="C158" s="29" t="s">
        <v>39</v>
      </c>
      <c r="D158" s="29">
        <v>3.2106400999999999E-3</v>
      </c>
      <c r="E158" s="102">
        <v>4.3833640999999999E-5</v>
      </c>
      <c r="F158" s="102">
        <v>7.9874699E-5</v>
      </c>
      <c r="G158" s="47">
        <f t="shared" si="31"/>
        <v>1.99686746E-4</v>
      </c>
      <c r="H158" s="105">
        <v>8.8749664999999999E-5</v>
      </c>
      <c r="I158" s="102">
        <v>4.1634333999999997E-7</v>
      </c>
      <c r="J158" s="102">
        <v>2.0500822000000001E-7</v>
      </c>
      <c r="K158" s="102">
        <v>8.8831814000000004E-5</v>
      </c>
      <c r="L158" s="102">
        <v>8.1648958000000004E-7</v>
      </c>
      <c r="M158" s="29">
        <v>1.1033056999999999E-4</v>
      </c>
      <c r="N158" s="106">
        <v>2.1092837E-4</v>
      </c>
      <c r="O158" s="102">
        <v>1.0502762E-6</v>
      </c>
      <c r="P158" s="29">
        <v>2.0919101E-4</v>
      </c>
      <c r="Q158" s="102">
        <v>-6.2124766000000001E-6</v>
      </c>
      <c r="R158" s="29">
        <v>-1.0502002E-4</v>
      </c>
      <c r="S158" s="112">
        <f t="shared" si="32"/>
        <v>4.1333222357400005E-3</v>
      </c>
      <c r="U158" s="6" t="s">
        <v>38</v>
      </c>
      <c r="V158" s="29" t="s">
        <v>39</v>
      </c>
      <c r="W158" s="29">
        <v>3.2106400999999999E-3</v>
      </c>
      <c r="X158" s="102">
        <v>4.3833640999999999E-5</v>
      </c>
      <c r="Y158" s="102">
        <v>7.9874699E-5</v>
      </c>
      <c r="Z158" s="47">
        <v>1.9998258000000001E-4</v>
      </c>
      <c r="AA158" s="105">
        <v>8.8749664999999999E-5</v>
      </c>
      <c r="AB158" s="102">
        <v>4.1634333999999997E-7</v>
      </c>
      <c r="AC158" s="102">
        <v>2.0500822000000001E-7</v>
      </c>
      <c r="AD158" s="102">
        <v>8.8831814000000004E-5</v>
      </c>
      <c r="AE158" s="102">
        <v>8.1648958000000004E-7</v>
      </c>
      <c r="AF158" s="29">
        <v>1.1033056999999999E-4</v>
      </c>
      <c r="AG158" s="106">
        <f t="shared" si="33"/>
        <v>2.1092836999999998E-3</v>
      </c>
      <c r="AH158" s="102">
        <v>1.0502762E-6</v>
      </c>
      <c r="AI158" s="29">
        <v>2.0919101E-4</v>
      </c>
      <c r="AJ158" s="102">
        <v>-6.2124766000000001E-6</v>
      </c>
      <c r="AK158" s="29">
        <v>-1.0502002E-4</v>
      </c>
      <c r="AL158" s="112">
        <f t="shared" si="34"/>
        <v>6.0319733997400002E-3</v>
      </c>
    </row>
    <row r="159" spans="2:38" x14ac:dyDescent="0.35">
      <c r="B159" s="6" t="s">
        <v>40</v>
      </c>
      <c r="C159" s="29" t="s">
        <v>41</v>
      </c>
      <c r="D159" s="29">
        <v>4.6096867000000001</v>
      </c>
      <c r="E159" s="29">
        <v>6.4480125999999997E-3</v>
      </c>
      <c r="F159" s="29">
        <v>4.4332275999999997E-2</v>
      </c>
      <c r="G159" s="47">
        <f t="shared" si="31"/>
        <v>0.11083069</v>
      </c>
      <c r="H159" s="105">
        <v>4.9258085E-2</v>
      </c>
      <c r="I159" s="29">
        <v>1.4544607000000001E-3</v>
      </c>
      <c r="J159" s="29">
        <v>1.0534937E-3</v>
      </c>
      <c r="K159" s="29">
        <v>2.2189860000000001</v>
      </c>
      <c r="L159" s="29">
        <v>1.4225773000000001E-3</v>
      </c>
      <c r="M159" s="29">
        <v>0.21429998</v>
      </c>
      <c r="N159" s="106">
        <v>0.11707004999999999</v>
      </c>
      <c r="O159" s="29">
        <v>1.9827395E-3</v>
      </c>
      <c r="P159" s="29">
        <v>0.16811582</v>
      </c>
      <c r="Q159" s="29">
        <v>-3.4480659E-3</v>
      </c>
      <c r="R159" s="29">
        <v>-0.16264505000000001</v>
      </c>
      <c r="S159" s="112">
        <f t="shared" si="32"/>
        <v>7.3788477688999983</v>
      </c>
      <c r="U159" s="6" t="s">
        <v>40</v>
      </c>
      <c r="V159" s="29" t="s">
        <v>41</v>
      </c>
      <c r="W159" s="29">
        <v>4.6096867000000001</v>
      </c>
      <c r="X159" s="29">
        <v>6.4480125999999997E-3</v>
      </c>
      <c r="Y159" s="29">
        <v>4.4332275999999997E-2</v>
      </c>
      <c r="Z159" s="47">
        <v>0.11099488</v>
      </c>
      <c r="AA159" s="105">
        <v>4.9258085E-2</v>
      </c>
      <c r="AB159" s="29">
        <v>1.4544607000000001E-3</v>
      </c>
      <c r="AC159" s="29">
        <v>1.0534937E-3</v>
      </c>
      <c r="AD159" s="29">
        <v>2.2189860000000001</v>
      </c>
      <c r="AE159" s="29">
        <v>1.4225773000000001E-3</v>
      </c>
      <c r="AF159" s="29">
        <v>0.21429998</v>
      </c>
      <c r="AG159" s="106">
        <f t="shared" si="33"/>
        <v>1.1707004999999999</v>
      </c>
      <c r="AH159" s="29">
        <v>1.9827395E-3</v>
      </c>
      <c r="AI159" s="29">
        <v>0.16811582</v>
      </c>
      <c r="AJ159" s="29">
        <v>-3.4480659E-3</v>
      </c>
      <c r="AK159" s="29">
        <v>-0.16264505000000001</v>
      </c>
      <c r="AL159" s="112">
        <f t="shared" si="34"/>
        <v>8.4326424088999996</v>
      </c>
    </row>
    <row r="160" spans="2:38" x14ac:dyDescent="0.35">
      <c r="B160" s="6" t="s">
        <v>42</v>
      </c>
      <c r="C160" s="29" t="s">
        <v>43</v>
      </c>
      <c r="D160" s="29">
        <v>1.0299571000000001</v>
      </c>
      <c r="E160" s="29">
        <v>0</v>
      </c>
      <c r="F160" s="29">
        <v>6.2854249000000001E-2</v>
      </c>
      <c r="G160" s="47">
        <f t="shared" si="31"/>
        <v>0.157135622</v>
      </c>
      <c r="H160" s="105">
        <v>6.9838053999999997E-2</v>
      </c>
      <c r="I160" s="29">
        <v>1.1211425000000001E-3</v>
      </c>
      <c r="J160" s="29">
        <v>6.7606936999999999E-4</v>
      </c>
      <c r="K160" s="29">
        <v>1.2199435000000001</v>
      </c>
      <c r="L160" s="29">
        <v>1.5874330000000001E-3</v>
      </c>
      <c r="M160" s="29">
        <v>0.34034374000000001</v>
      </c>
      <c r="N160" s="106">
        <v>0.16598177</v>
      </c>
      <c r="O160" s="29">
        <v>1.6408676000000001E-3</v>
      </c>
      <c r="P160" s="29">
        <v>3.2730951999999998E-3</v>
      </c>
      <c r="Q160" s="29">
        <v>-4.8886638E-3</v>
      </c>
      <c r="R160" s="29">
        <v>-0.19286707</v>
      </c>
      <c r="S160" s="112">
        <f t="shared" si="32"/>
        <v>2.8565969088700003</v>
      </c>
      <c r="U160" s="6" t="s">
        <v>42</v>
      </c>
      <c r="V160" s="29" t="s">
        <v>43</v>
      </c>
      <c r="W160" s="29">
        <v>1.0299571000000001</v>
      </c>
      <c r="X160" s="29">
        <v>0</v>
      </c>
      <c r="Y160" s="29">
        <v>6.2854249000000001E-2</v>
      </c>
      <c r="Z160" s="47">
        <v>0.15736840999999999</v>
      </c>
      <c r="AA160" s="105">
        <v>6.9838053999999997E-2</v>
      </c>
      <c r="AB160" s="29">
        <v>1.1211425000000001E-3</v>
      </c>
      <c r="AC160" s="29">
        <v>6.7606936999999999E-4</v>
      </c>
      <c r="AD160" s="29">
        <v>1.2199435000000001</v>
      </c>
      <c r="AE160" s="29">
        <v>1.5874330000000001E-3</v>
      </c>
      <c r="AF160" s="29">
        <v>0.34034374000000001</v>
      </c>
      <c r="AG160" s="106">
        <f t="shared" si="33"/>
        <v>1.6598177000000001</v>
      </c>
      <c r="AH160" s="29">
        <v>1.6408676000000001E-3</v>
      </c>
      <c r="AI160" s="29">
        <v>3.2730951999999998E-3</v>
      </c>
      <c r="AJ160" s="29">
        <v>-4.8886638E-3</v>
      </c>
      <c r="AK160" s="29">
        <v>-0.19286707</v>
      </c>
      <c r="AL160" s="112">
        <f t="shared" si="34"/>
        <v>4.3506656268699997</v>
      </c>
    </row>
    <row r="161" spans="2:38" x14ac:dyDescent="0.35">
      <c r="B161" s="6" t="s">
        <v>44</v>
      </c>
      <c r="C161" s="29" t="s">
        <v>45</v>
      </c>
      <c r="D161" s="29">
        <v>1.5588912999999999E-2</v>
      </c>
      <c r="E161" s="29">
        <v>1.2147098E-4</v>
      </c>
      <c r="F161" s="29">
        <v>1.8097554999999999E-4</v>
      </c>
      <c r="G161" s="47">
        <f t="shared" si="31"/>
        <v>4.5243886000000003E-4</v>
      </c>
      <c r="H161" s="105">
        <v>2.0108394E-4</v>
      </c>
      <c r="I161" s="102">
        <v>1.8686441E-5</v>
      </c>
      <c r="J161" s="102">
        <v>7.0633276999999999E-6</v>
      </c>
      <c r="K161" s="29">
        <v>5.4180262999999999E-3</v>
      </c>
      <c r="L161" s="102">
        <v>2.7807639000000001E-5</v>
      </c>
      <c r="M161" s="29">
        <v>1.0019879000000001E-2</v>
      </c>
      <c r="N161" s="106">
        <v>4.779095E-4</v>
      </c>
      <c r="O161" s="29">
        <v>1.2500135000000001E-2</v>
      </c>
      <c r="P161" s="29">
        <v>2.8605065999999998E-2</v>
      </c>
      <c r="Q161" s="102">
        <v>-1.4075876E-5</v>
      </c>
      <c r="R161" s="29">
        <v>-3.2649329000000002E-3</v>
      </c>
      <c r="S161" s="112">
        <f t="shared" si="32"/>
        <v>7.0340446761699996E-2</v>
      </c>
      <c r="U161" s="6" t="s">
        <v>44</v>
      </c>
      <c r="V161" s="29" t="s">
        <v>45</v>
      </c>
      <c r="W161" s="29">
        <v>1.5588912999999999E-2</v>
      </c>
      <c r="X161" s="29">
        <v>1.2147098E-4</v>
      </c>
      <c r="Y161" s="29">
        <v>1.8097554999999999E-4</v>
      </c>
      <c r="Z161" s="47">
        <v>4.5310914999999998E-4</v>
      </c>
      <c r="AA161" s="105">
        <v>2.0108394E-4</v>
      </c>
      <c r="AB161" s="102">
        <v>1.8686441E-5</v>
      </c>
      <c r="AC161" s="102">
        <v>7.0633276999999999E-6</v>
      </c>
      <c r="AD161" s="29">
        <v>5.4180262999999999E-3</v>
      </c>
      <c r="AE161" s="102">
        <v>2.7807639000000001E-5</v>
      </c>
      <c r="AF161" s="29">
        <v>1.0019879000000001E-2</v>
      </c>
      <c r="AG161" s="106">
        <f t="shared" si="33"/>
        <v>4.7790949999999997E-3</v>
      </c>
      <c r="AH161" s="29">
        <v>1.2500135000000001E-2</v>
      </c>
      <c r="AI161" s="29">
        <v>2.8605065999999998E-2</v>
      </c>
      <c r="AJ161" s="102">
        <v>-1.4075876E-5</v>
      </c>
      <c r="AK161" s="29">
        <v>-3.2649329000000002E-3</v>
      </c>
      <c r="AL161" s="112">
        <f t="shared" si="34"/>
        <v>7.4642302551699999E-2</v>
      </c>
    </row>
    <row r="162" spans="2:38" x14ac:dyDescent="0.35">
      <c r="B162" s="6" t="s">
        <v>46</v>
      </c>
      <c r="C162" s="29" t="s">
        <v>47</v>
      </c>
      <c r="D162" s="29">
        <v>1.5510136999999999</v>
      </c>
      <c r="E162" s="29">
        <v>2.8565470999999999E-2</v>
      </c>
      <c r="F162" s="29">
        <v>5.4485384999999997E-2</v>
      </c>
      <c r="G162" s="47">
        <f t="shared" si="31"/>
        <v>0.13621346200000001</v>
      </c>
      <c r="H162" s="105">
        <v>6.0539317000000002E-2</v>
      </c>
      <c r="I162" s="29">
        <v>4.0884265999999999E-4</v>
      </c>
      <c r="J162" s="29">
        <v>1.5949620999999999E-4</v>
      </c>
      <c r="K162" s="29">
        <v>6.8101057000000007E-2</v>
      </c>
      <c r="L162" s="29">
        <v>1.9255384E-3</v>
      </c>
      <c r="M162" s="29">
        <v>0.18715780000000001</v>
      </c>
      <c r="N162" s="106">
        <v>0.14388177999999999</v>
      </c>
      <c r="O162" s="29">
        <v>1.6795204E-3</v>
      </c>
      <c r="P162" s="29">
        <v>0.59533901</v>
      </c>
      <c r="Q162" s="29">
        <v>-4.2377522000000001E-3</v>
      </c>
      <c r="R162" s="29">
        <v>-7.6766827999999995E-2</v>
      </c>
      <c r="S162" s="112">
        <f t="shared" si="32"/>
        <v>2.7484657994700004</v>
      </c>
      <c r="U162" s="6" t="s">
        <v>46</v>
      </c>
      <c r="V162" s="29" t="s">
        <v>47</v>
      </c>
      <c r="W162" s="29">
        <v>1.5510136999999999</v>
      </c>
      <c r="X162" s="29">
        <v>2.8565470999999999E-2</v>
      </c>
      <c r="Y162" s="29">
        <v>5.4485384999999997E-2</v>
      </c>
      <c r="Z162" s="47">
        <v>0.13641526000000001</v>
      </c>
      <c r="AA162" s="105">
        <v>6.0539317000000002E-2</v>
      </c>
      <c r="AB162" s="29">
        <v>4.0884265999999999E-4</v>
      </c>
      <c r="AC162" s="29">
        <v>1.5949620999999999E-4</v>
      </c>
      <c r="AD162" s="29">
        <v>6.8101057000000007E-2</v>
      </c>
      <c r="AE162" s="29">
        <v>1.9255384E-3</v>
      </c>
      <c r="AF162" s="29">
        <v>0.18715780000000001</v>
      </c>
      <c r="AG162" s="106">
        <f t="shared" si="33"/>
        <v>1.4388178</v>
      </c>
      <c r="AH162" s="29">
        <v>1.6795204E-3</v>
      </c>
      <c r="AI162" s="29">
        <v>0.59533901</v>
      </c>
      <c r="AJ162" s="29">
        <v>-4.2377522000000001E-3</v>
      </c>
      <c r="AK162" s="29">
        <v>-7.6766827999999995E-2</v>
      </c>
      <c r="AL162" s="112">
        <f t="shared" si="34"/>
        <v>4.0436036174699996</v>
      </c>
    </row>
    <row r="163" spans="2:38" x14ac:dyDescent="0.35">
      <c r="B163" s="6" t="s">
        <v>48</v>
      </c>
      <c r="C163" s="29" t="s">
        <v>49</v>
      </c>
      <c r="D163" s="102">
        <v>2.3185630999999999E-5</v>
      </c>
      <c r="E163" s="102">
        <v>4.9409653000000001E-11</v>
      </c>
      <c r="F163" s="102">
        <v>8.3766614000000001E-8</v>
      </c>
      <c r="G163" s="47">
        <f t="shared" si="31"/>
        <v>2.0941654000000003E-7</v>
      </c>
      <c r="H163" s="107">
        <v>9.3074015999999995E-8</v>
      </c>
      <c r="I163" s="102">
        <v>1.5435049E-9</v>
      </c>
      <c r="J163" s="102">
        <v>8.1392815999999997E-10</v>
      </c>
      <c r="K163" s="102">
        <v>7.7316651999999998E-8</v>
      </c>
      <c r="L163" s="102">
        <v>4.2778446000000001E-10</v>
      </c>
      <c r="M163" s="102">
        <v>3.9486542000000001E-8</v>
      </c>
      <c r="N163" s="108">
        <v>2.2120590999999999E-7</v>
      </c>
      <c r="O163" s="102">
        <v>2.9838923E-9</v>
      </c>
      <c r="P163" s="102">
        <v>3.7364848000000002E-9</v>
      </c>
      <c r="Q163" s="102">
        <v>-6.5151810999999998E-9</v>
      </c>
      <c r="R163" s="102">
        <v>-3.9228470000000003E-8</v>
      </c>
      <c r="S163" s="112">
        <f t="shared" si="32"/>
        <v>2.3873708627172996E-5</v>
      </c>
      <c r="U163" s="6" t="s">
        <v>48</v>
      </c>
      <c r="V163" s="29" t="s">
        <v>49</v>
      </c>
      <c r="W163" s="102">
        <v>2.3185630999999999E-5</v>
      </c>
      <c r="X163" s="102">
        <v>4.9409653000000001E-11</v>
      </c>
      <c r="Y163" s="102">
        <v>8.3766614000000001E-8</v>
      </c>
      <c r="Z163" s="47">
        <v>2.0972678000000001E-7</v>
      </c>
      <c r="AA163" s="107">
        <v>9.3074015999999995E-8</v>
      </c>
      <c r="AB163" s="102">
        <v>1.5435049E-9</v>
      </c>
      <c r="AC163" s="102">
        <v>8.1392815999999997E-10</v>
      </c>
      <c r="AD163" s="102">
        <v>7.7316651999999998E-8</v>
      </c>
      <c r="AE163" s="102">
        <v>4.2778446000000001E-10</v>
      </c>
      <c r="AF163" s="102">
        <v>3.9486542000000001E-8</v>
      </c>
      <c r="AG163" s="106">
        <f t="shared" si="33"/>
        <v>2.2120590999999998E-6</v>
      </c>
      <c r="AH163" s="102">
        <v>2.9838923E-9</v>
      </c>
      <c r="AI163" s="102">
        <v>3.7364848000000002E-9</v>
      </c>
      <c r="AJ163" s="102">
        <v>-6.5151810999999998E-9</v>
      </c>
      <c r="AK163" s="102">
        <v>-3.9228470000000003E-8</v>
      </c>
      <c r="AL163" s="112">
        <f t="shared" si="34"/>
        <v>2.5864872057172996E-5</v>
      </c>
    </row>
    <row r="164" spans="2:38" x14ac:dyDescent="0.35">
      <c r="B164" s="6" t="s">
        <v>50</v>
      </c>
      <c r="C164" s="29" t="s">
        <v>20</v>
      </c>
      <c r="D164" s="29">
        <v>0.33070121000000002</v>
      </c>
      <c r="E164" s="29">
        <v>1.6887114E-3</v>
      </c>
      <c r="F164" s="29">
        <v>3.5707845999999998E-3</v>
      </c>
      <c r="G164" s="47">
        <f t="shared" si="31"/>
        <v>8.9269616E-3</v>
      </c>
      <c r="H164" s="105">
        <v>3.9675385000000002E-3</v>
      </c>
      <c r="I164" s="102">
        <v>4.2475755000000001E-5</v>
      </c>
      <c r="J164" s="102">
        <v>1.5988629000000001E-5</v>
      </c>
      <c r="K164" s="29">
        <v>4.4084616E-3</v>
      </c>
      <c r="L164" s="102">
        <v>9.4127294000000006E-5</v>
      </c>
      <c r="M164" s="29">
        <v>1.2533506E-2</v>
      </c>
      <c r="N164" s="106">
        <v>9.4295165000000004E-3</v>
      </c>
      <c r="O164" s="29">
        <v>1.0211292E-4</v>
      </c>
      <c r="P164" s="29">
        <v>4.2831420000000002E-2</v>
      </c>
      <c r="Q164" s="29">
        <v>-2.7772769000000003E-4</v>
      </c>
      <c r="R164" s="29">
        <v>-3.5161563E-2</v>
      </c>
      <c r="S164" s="112">
        <f t="shared" si="32"/>
        <v>0.38287352410799996</v>
      </c>
      <c r="U164" s="6" t="s">
        <v>50</v>
      </c>
      <c r="V164" s="29" t="s">
        <v>20</v>
      </c>
      <c r="W164" s="29">
        <v>0.33070121000000002</v>
      </c>
      <c r="X164" s="29">
        <v>1.6887114E-3</v>
      </c>
      <c r="Y164" s="29">
        <v>3.5707845999999998E-3</v>
      </c>
      <c r="Z164" s="47">
        <v>8.9401866999999999E-3</v>
      </c>
      <c r="AA164" s="105">
        <v>3.9675385000000002E-3</v>
      </c>
      <c r="AB164" s="102">
        <v>4.2475755000000001E-5</v>
      </c>
      <c r="AC164" s="102">
        <v>1.5988629000000001E-5</v>
      </c>
      <c r="AD164" s="29">
        <v>4.4084616E-3</v>
      </c>
      <c r="AE164" s="102">
        <v>9.4127294000000006E-5</v>
      </c>
      <c r="AF164" s="29">
        <v>1.2533506E-2</v>
      </c>
      <c r="AG164" s="106">
        <f t="shared" si="33"/>
        <v>9.4295165E-2</v>
      </c>
      <c r="AH164" s="29">
        <v>1.0211292E-4</v>
      </c>
      <c r="AI164" s="29">
        <v>4.2831420000000002E-2</v>
      </c>
      <c r="AJ164" s="29">
        <v>-2.7772769000000003E-4</v>
      </c>
      <c r="AK164" s="29">
        <v>-3.5161563E-2</v>
      </c>
      <c r="AL164" s="112">
        <f t="shared" si="34"/>
        <v>0.46775239770799998</v>
      </c>
    </row>
    <row r="165" spans="2:38" x14ac:dyDescent="0.35">
      <c r="B165" s="6" t="s">
        <v>51</v>
      </c>
      <c r="C165" s="29" t="s">
        <v>20</v>
      </c>
      <c r="D165" s="29">
        <v>3.1750073999999998E-3</v>
      </c>
      <c r="E165" s="102">
        <v>-1.921144E-5</v>
      </c>
      <c r="F165" s="102">
        <v>1.8366117E-6</v>
      </c>
      <c r="G165" s="47">
        <f t="shared" si="31"/>
        <v>4.5915292E-6</v>
      </c>
      <c r="H165" s="107">
        <v>2.0406796999999998E-6</v>
      </c>
      <c r="I165" s="102">
        <v>1.2527435E-8</v>
      </c>
      <c r="J165" s="102">
        <v>-7.1170443000000002E-9</v>
      </c>
      <c r="K165" s="29">
        <v>3.5830251000000001E-3</v>
      </c>
      <c r="L165" s="102">
        <v>3.2424998999999999E-6</v>
      </c>
      <c r="M165" s="29">
        <v>1.2479871999999999E-3</v>
      </c>
      <c r="N165" s="108">
        <v>4.8500153000000002E-6</v>
      </c>
      <c r="O165" s="102">
        <v>2.3363383999999999E-6</v>
      </c>
      <c r="P165" s="102">
        <v>-6.1206446999999999E-5</v>
      </c>
      <c r="Q165" s="102">
        <v>-1.4284757999999999E-7</v>
      </c>
      <c r="R165" s="102">
        <v>-1.9156699999999999E-5</v>
      </c>
      <c r="S165" s="112">
        <f t="shared" si="32"/>
        <v>7.9252053500106986E-3</v>
      </c>
      <c r="U165" s="6" t="s">
        <v>51</v>
      </c>
      <c r="V165" s="29" t="s">
        <v>20</v>
      </c>
      <c r="W165" s="29">
        <v>3.1750073999999998E-3</v>
      </c>
      <c r="X165" s="102">
        <v>-1.921144E-5</v>
      </c>
      <c r="Y165" s="102">
        <v>1.8366117E-6</v>
      </c>
      <c r="Z165" s="47">
        <v>4.5983315E-6</v>
      </c>
      <c r="AA165" s="107">
        <v>2.0406796999999998E-6</v>
      </c>
      <c r="AB165" s="102">
        <v>1.2527435E-8</v>
      </c>
      <c r="AC165" s="102">
        <v>-7.1170443000000002E-9</v>
      </c>
      <c r="AD165" s="29">
        <v>3.5830251000000001E-3</v>
      </c>
      <c r="AE165" s="102">
        <v>3.2424998999999999E-6</v>
      </c>
      <c r="AF165" s="29">
        <v>1.2479871999999999E-3</v>
      </c>
      <c r="AG165" s="106">
        <f t="shared" si="33"/>
        <v>4.8500152000000002E-5</v>
      </c>
      <c r="AH165" s="102">
        <v>2.3363383999999999E-6</v>
      </c>
      <c r="AI165" s="102">
        <v>-6.1206446999999999E-5</v>
      </c>
      <c r="AJ165" s="102">
        <v>-1.4284757999999999E-7</v>
      </c>
      <c r="AK165" s="102">
        <v>-1.9156699999999999E-5</v>
      </c>
      <c r="AL165" s="112">
        <f t="shared" si="34"/>
        <v>7.9688622890106975E-3</v>
      </c>
    </row>
    <row r="166" spans="2:38" x14ac:dyDescent="0.35">
      <c r="B166" s="6" t="s">
        <v>52</v>
      </c>
      <c r="C166" s="29" t="s">
        <v>20</v>
      </c>
      <c r="D166" s="29">
        <v>1.0507587E-4</v>
      </c>
      <c r="E166" s="29">
        <v>0</v>
      </c>
      <c r="F166" s="102">
        <v>1.3957447E-6</v>
      </c>
      <c r="G166" s="47">
        <f t="shared" si="31"/>
        <v>3.4893617999999999E-6</v>
      </c>
      <c r="H166" s="107">
        <v>1.5508273999999999E-6</v>
      </c>
      <c r="I166" s="102">
        <v>1.0702412E-7</v>
      </c>
      <c r="J166" s="102">
        <v>4.3149468000000002E-8</v>
      </c>
      <c r="K166" s="102">
        <v>2.6461504000000002E-5</v>
      </c>
      <c r="L166" s="102">
        <v>2.4606634999999997E-7</v>
      </c>
      <c r="M166" s="102">
        <v>1.2294826000000001E-5</v>
      </c>
      <c r="N166" s="108">
        <v>3.6857999E-6</v>
      </c>
      <c r="O166" s="102">
        <v>1.900927E-7</v>
      </c>
      <c r="P166" s="29">
        <v>0</v>
      </c>
      <c r="Q166" s="102">
        <v>-1.0855792E-7</v>
      </c>
      <c r="R166" s="102">
        <v>-2.0377908999999998E-6</v>
      </c>
      <c r="S166" s="112">
        <f t="shared" si="32"/>
        <v>1.5239391761800005E-4</v>
      </c>
      <c r="U166" s="6" t="s">
        <v>52</v>
      </c>
      <c r="V166" s="29" t="s">
        <v>20</v>
      </c>
      <c r="W166" s="29">
        <v>1.0507587E-4</v>
      </c>
      <c r="X166" s="29">
        <v>0</v>
      </c>
      <c r="Y166" s="102">
        <v>1.3957447E-6</v>
      </c>
      <c r="Z166" s="47">
        <v>3.4945311999999998E-6</v>
      </c>
      <c r="AA166" s="107">
        <v>1.5508273999999999E-6</v>
      </c>
      <c r="AB166" s="102">
        <v>1.0702412E-7</v>
      </c>
      <c r="AC166" s="102">
        <v>4.3149468000000002E-8</v>
      </c>
      <c r="AD166" s="102">
        <v>2.6461504000000002E-5</v>
      </c>
      <c r="AE166" s="102">
        <v>2.4606634999999997E-7</v>
      </c>
      <c r="AF166" s="102">
        <v>1.2294826000000001E-5</v>
      </c>
      <c r="AG166" s="106">
        <f t="shared" si="33"/>
        <v>3.6857999000000002E-5</v>
      </c>
      <c r="AH166" s="102">
        <v>1.900927E-7</v>
      </c>
      <c r="AI166" s="29">
        <v>0</v>
      </c>
      <c r="AJ166" s="102">
        <v>-1.0855792E-7</v>
      </c>
      <c r="AK166" s="102">
        <v>-2.0377908999999998E-6</v>
      </c>
      <c r="AL166" s="112">
        <f t="shared" si="34"/>
        <v>1.8557128611800005E-4</v>
      </c>
    </row>
    <row r="167" spans="2:38" x14ac:dyDescent="0.35">
      <c r="B167" s="6" t="s">
        <v>53</v>
      </c>
      <c r="C167" s="29" t="s">
        <v>30</v>
      </c>
      <c r="D167" s="102">
        <v>3.7568336000000002E-11</v>
      </c>
      <c r="E167" s="102">
        <v>6.2333921999999999E-14</v>
      </c>
      <c r="F167" s="102">
        <v>5.9086355000000004E-12</v>
      </c>
      <c r="G167" s="47">
        <f t="shared" si="31"/>
        <v>1.47715886E-11</v>
      </c>
      <c r="H167" s="107">
        <v>6.5651505E-12</v>
      </c>
      <c r="I167" s="102">
        <v>5.9590325E-14</v>
      </c>
      <c r="J167" s="102">
        <v>5.6305263000000003E-14</v>
      </c>
      <c r="K167" s="102">
        <v>1.6384023999999999E-11</v>
      </c>
      <c r="L167" s="102">
        <v>1.7233838999999999E-14</v>
      </c>
      <c r="M167" s="102">
        <v>2.6528778999999999E-12</v>
      </c>
      <c r="N167" s="108">
        <v>1.5603174E-11</v>
      </c>
      <c r="O167" s="102">
        <v>3.0586165000000001E-14</v>
      </c>
      <c r="P167" s="102">
        <v>3.4249934999999998E-13</v>
      </c>
      <c r="Q167" s="102">
        <v>-4.5956054000000004E-13</v>
      </c>
      <c r="R167" s="102">
        <v>-3.5688973999999997E-11</v>
      </c>
      <c r="S167" s="112">
        <f t="shared" si="32"/>
        <v>6.3873800824000004E-11</v>
      </c>
      <c r="U167" s="6" t="s">
        <v>53</v>
      </c>
      <c r="V167" s="29" t="s">
        <v>30</v>
      </c>
      <c r="W167" s="102">
        <v>3.7568336000000002E-11</v>
      </c>
      <c r="X167" s="102">
        <v>6.2333921999999999E-14</v>
      </c>
      <c r="Y167" s="102">
        <v>5.9086355000000004E-12</v>
      </c>
      <c r="Z167" s="47">
        <v>1.4793471999999999E-11</v>
      </c>
      <c r="AA167" s="107">
        <v>6.5651505E-12</v>
      </c>
      <c r="AB167" s="102">
        <v>5.9590325E-14</v>
      </c>
      <c r="AC167" s="102">
        <v>5.6305263000000003E-14</v>
      </c>
      <c r="AD167" s="102">
        <v>1.6384023999999999E-11</v>
      </c>
      <c r="AE167" s="102">
        <v>1.7233838999999999E-14</v>
      </c>
      <c r="AF167" s="102">
        <v>2.6528778999999999E-12</v>
      </c>
      <c r="AG167" s="106">
        <f t="shared" si="33"/>
        <v>1.5603174E-10</v>
      </c>
      <c r="AH167" s="102">
        <v>3.0586165000000001E-14</v>
      </c>
      <c r="AI167" s="102">
        <v>3.4249934999999998E-13</v>
      </c>
      <c r="AJ167" s="102">
        <v>-4.5956054000000004E-13</v>
      </c>
      <c r="AK167" s="102">
        <v>-3.5688973999999997E-11</v>
      </c>
      <c r="AL167" s="112">
        <f t="shared" si="34"/>
        <v>2.0432425022399998E-10</v>
      </c>
    </row>
    <row r="168" spans="2:38" x14ac:dyDescent="0.35">
      <c r="B168" s="6" t="s">
        <v>54</v>
      </c>
      <c r="C168" s="29" t="s">
        <v>30</v>
      </c>
      <c r="D168" s="102">
        <v>3.8434890999999997E-10</v>
      </c>
      <c r="E168" s="102">
        <v>2.0471055E-12</v>
      </c>
      <c r="F168" s="102">
        <v>1.0064070000000001E-11</v>
      </c>
      <c r="G168" s="47">
        <f t="shared" si="31"/>
        <v>2.5160174000000004E-11</v>
      </c>
      <c r="H168" s="107">
        <v>1.11823E-11</v>
      </c>
      <c r="I168" s="102">
        <v>4.6577637000000005E-13</v>
      </c>
      <c r="J168" s="102">
        <v>1.7807256000000001E-13</v>
      </c>
      <c r="K168" s="102">
        <v>5.0206565000000001E-11</v>
      </c>
      <c r="L168" s="102">
        <v>1.3242406999999999E-13</v>
      </c>
      <c r="M168" s="102">
        <v>1.1376801E-11</v>
      </c>
      <c r="N168" s="108">
        <v>2.6576599000000002E-11</v>
      </c>
      <c r="O168" s="102">
        <v>5.4671728999999999E-13</v>
      </c>
      <c r="P168" s="102">
        <v>2.1660544E-11</v>
      </c>
      <c r="Q168" s="102">
        <v>-7.8276097E-13</v>
      </c>
      <c r="R168" s="102">
        <v>-2.4435744000000001E-11</v>
      </c>
      <c r="S168" s="112">
        <f t="shared" si="32"/>
        <v>5.1872755382000007E-10</v>
      </c>
      <c r="U168" s="6" t="s">
        <v>54</v>
      </c>
      <c r="V168" s="29" t="s">
        <v>30</v>
      </c>
      <c r="W168" s="102">
        <v>3.8434890999999997E-10</v>
      </c>
      <c r="X168" s="102">
        <v>2.0471055E-12</v>
      </c>
      <c r="Y168" s="102">
        <v>1.0064070000000001E-11</v>
      </c>
      <c r="Z168" s="47">
        <v>2.5197448000000001E-11</v>
      </c>
      <c r="AA168" s="107">
        <v>1.11823E-11</v>
      </c>
      <c r="AB168" s="102">
        <v>4.6577637000000005E-13</v>
      </c>
      <c r="AC168" s="102">
        <v>1.7807256000000001E-13</v>
      </c>
      <c r="AD168" s="102">
        <v>5.0206565000000001E-11</v>
      </c>
      <c r="AE168" s="102">
        <v>1.3242406999999999E-13</v>
      </c>
      <c r="AF168" s="102">
        <v>1.1376801E-11</v>
      </c>
      <c r="AG168" s="106">
        <f t="shared" si="33"/>
        <v>2.6576598999999998E-10</v>
      </c>
      <c r="AH168" s="102">
        <v>5.4671728999999999E-13</v>
      </c>
      <c r="AI168" s="102">
        <v>2.1660544E-11</v>
      </c>
      <c r="AJ168" s="102">
        <v>-7.8276097E-13</v>
      </c>
      <c r="AK168" s="102">
        <v>-2.4435744000000001E-11</v>
      </c>
      <c r="AL168" s="112">
        <f t="shared" si="34"/>
        <v>7.5795421881999991E-10</v>
      </c>
    </row>
    <row r="169" spans="2:38" x14ac:dyDescent="0.35">
      <c r="B169" s="6" t="s">
        <v>55</v>
      </c>
      <c r="C169" s="29" t="s">
        <v>30</v>
      </c>
      <c r="D169" s="102">
        <v>2.1473063000000002E-9</v>
      </c>
      <c r="E169" s="102">
        <v>4.0258059000000002E-12</v>
      </c>
      <c r="F169" s="102">
        <v>3.6370574000000001E-11</v>
      </c>
      <c r="G169" s="47">
        <f t="shared" si="31"/>
        <v>9.0926433999999999E-11</v>
      </c>
      <c r="H169" s="107">
        <v>4.0411748E-11</v>
      </c>
      <c r="I169" s="102">
        <v>2.8539717E-12</v>
      </c>
      <c r="J169" s="102">
        <v>1.7073746999999999E-12</v>
      </c>
      <c r="K169" s="102">
        <v>9.8405390999999995E-11</v>
      </c>
      <c r="L169" s="102">
        <v>1.5045083E-12</v>
      </c>
      <c r="M169" s="102">
        <v>6.6007511000000004E-11</v>
      </c>
      <c r="N169" s="108">
        <v>9.6045255999999996E-11</v>
      </c>
      <c r="O169" s="102">
        <v>5.4946575999999998E-12</v>
      </c>
      <c r="P169" s="102">
        <v>4.1789022000000003E-11</v>
      </c>
      <c r="Q169" s="102">
        <v>-2.8288223999999998E-12</v>
      </c>
      <c r="R169" s="102">
        <v>-4.7586108999999997E-11</v>
      </c>
      <c r="S169" s="112">
        <f t="shared" si="32"/>
        <v>2.5824336228000011E-9</v>
      </c>
      <c r="U169" s="6" t="s">
        <v>55</v>
      </c>
      <c r="V169" s="29" t="s">
        <v>30</v>
      </c>
      <c r="W169" s="102">
        <v>2.1473063000000002E-9</v>
      </c>
      <c r="X169" s="102">
        <v>4.0258059000000002E-12</v>
      </c>
      <c r="Y169" s="102">
        <v>3.6370574000000001E-11</v>
      </c>
      <c r="Z169" s="47">
        <v>9.1061140000000006E-11</v>
      </c>
      <c r="AA169" s="107">
        <v>4.0411748E-11</v>
      </c>
      <c r="AB169" s="102">
        <v>2.8539717E-12</v>
      </c>
      <c r="AC169" s="102">
        <v>1.7073746999999999E-12</v>
      </c>
      <c r="AD169" s="102">
        <v>9.8405390999999995E-11</v>
      </c>
      <c r="AE169" s="102">
        <v>1.5045083E-12</v>
      </c>
      <c r="AF169" s="102">
        <v>6.6007511000000004E-11</v>
      </c>
      <c r="AG169" s="106">
        <f t="shared" si="33"/>
        <v>9.6045255999999996E-10</v>
      </c>
      <c r="AH169" s="102">
        <v>5.4946575999999998E-12</v>
      </c>
      <c r="AI169" s="102">
        <v>4.1789022000000003E-11</v>
      </c>
      <c r="AJ169" s="102">
        <v>-2.8288223999999998E-12</v>
      </c>
      <c r="AK169" s="102">
        <v>-4.7586108999999997E-11</v>
      </c>
      <c r="AL169" s="112">
        <f t="shared" si="34"/>
        <v>3.4469756328000008E-9</v>
      </c>
    </row>
    <row r="170" spans="2:38" x14ac:dyDescent="0.35">
      <c r="B170" s="6" t="s">
        <v>56</v>
      </c>
      <c r="C170" s="29" t="s">
        <v>30</v>
      </c>
      <c r="D170" s="102">
        <v>3.3894978000000003E-11</v>
      </c>
      <c r="E170" s="102">
        <v>5.2290301E-14</v>
      </c>
      <c r="F170" s="102">
        <v>8.4071645000000005E-13</v>
      </c>
      <c r="G170" s="47">
        <f t="shared" si="31"/>
        <v>2.1017912E-12</v>
      </c>
      <c r="H170" s="107">
        <v>9.3412938999999995E-13</v>
      </c>
      <c r="I170" s="102">
        <v>6.8433639E-14</v>
      </c>
      <c r="J170" s="102">
        <v>2.6351674000000001E-14</v>
      </c>
      <c r="K170" s="102">
        <v>1.3015305E-11</v>
      </c>
      <c r="L170" s="102">
        <v>1.7204975999999999E-14</v>
      </c>
      <c r="M170" s="102">
        <v>1.0919120999999999E-12</v>
      </c>
      <c r="N170" s="108">
        <v>2.2201141999999999E-12</v>
      </c>
      <c r="O170" s="102">
        <v>8.0859540000000003E-14</v>
      </c>
      <c r="P170" s="102">
        <v>2.0966305E-12</v>
      </c>
      <c r="Q170" s="102">
        <v>-6.5389056999999999E-14</v>
      </c>
      <c r="R170" s="102">
        <v>-7.1162061999999997E-13</v>
      </c>
      <c r="S170" s="112">
        <f t="shared" si="32"/>
        <v>5.5663707293000006E-11</v>
      </c>
      <c r="U170" s="6" t="s">
        <v>56</v>
      </c>
      <c r="V170" s="29" t="s">
        <v>30</v>
      </c>
      <c r="W170" s="102">
        <v>3.3894978000000003E-11</v>
      </c>
      <c r="X170" s="102">
        <v>5.2290301E-14</v>
      </c>
      <c r="Y170" s="102">
        <v>8.4071645000000005E-13</v>
      </c>
      <c r="Z170" s="47">
        <v>2.1049049E-12</v>
      </c>
      <c r="AA170" s="107">
        <v>9.3412938999999995E-13</v>
      </c>
      <c r="AB170" s="102">
        <v>6.8433639E-14</v>
      </c>
      <c r="AC170" s="102">
        <v>2.6351674000000001E-14</v>
      </c>
      <c r="AD170" s="102">
        <v>1.3015305E-11</v>
      </c>
      <c r="AE170" s="102">
        <v>1.7204975999999999E-14</v>
      </c>
      <c r="AF170" s="102">
        <v>1.0919120999999999E-12</v>
      </c>
      <c r="AG170" s="106">
        <f t="shared" si="33"/>
        <v>2.2201142000000002E-11</v>
      </c>
      <c r="AH170" s="102">
        <v>8.0859540000000003E-14</v>
      </c>
      <c r="AI170" s="102">
        <v>2.0966305E-12</v>
      </c>
      <c r="AJ170" s="102">
        <v>-6.5389056999999999E-14</v>
      </c>
      <c r="AK170" s="102">
        <v>-7.1162061999999997E-13</v>
      </c>
      <c r="AL170" s="112">
        <f t="shared" si="34"/>
        <v>7.5647848793000014E-11</v>
      </c>
    </row>
    <row r="171" spans="2:38" x14ac:dyDescent="0.35">
      <c r="B171" s="6" t="s">
        <v>57</v>
      </c>
      <c r="C171" s="29" t="s">
        <v>30</v>
      </c>
      <c r="D171" s="29">
        <v>0</v>
      </c>
      <c r="E171" s="29">
        <v>0</v>
      </c>
      <c r="F171" s="102">
        <v>7.2896055000000003E-21</v>
      </c>
      <c r="G171" s="47">
        <f t="shared" si="31"/>
        <v>1.8224013799999999E-20</v>
      </c>
      <c r="H171" s="107">
        <v>8.0995617E-21</v>
      </c>
      <c r="I171" s="102">
        <v>2.1897312999999998E-22</v>
      </c>
      <c r="J171" s="102">
        <v>8.3536271000000003E-23</v>
      </c>
      <c r="K171" s="102">
        <v>4.2505589000000001E-20</v>
      </c>
      <c r="L171" s="102">
        <v>7.7730033999999996E-22</v>
      </c>
      <c r="M171" s="102">
        <v>2.5274826000000001E-20</v>
      </c>
      <c r="N171" s="108">
        <v>1.9249958E-20</v>
      </c>
      <c r="O171" s="102">
        <v>4.5341353000000004E-22</v>
      </c>
      <c r="P171" s="29">
        <v>0</v>
      </c>
      <c r="Q171" s="102">
        <v>-5.6696932E-22</v>
      </c>
      <c r="R171" s="102">
        <v>-9.3445804000000004E-21</v>
      </c>
      <c r="S171" s="112">
        <f t="shared" si="32"/>
        <v>1.12265227551E-19</v>
      </c>
      <c r="U171" s="6" t="s">
        <v>57</v>
      </c>
      <c r="V171" s="29" t="s">
        <v>30</v>
      </c>
      <c r="W171" s="29">
        <v>0</v>
      </c>
      <c r="X171" s="29">
        <v>0</v>
      </c>
      <c r="Y171" s="102">
        <v>7.2896055000000003E-21</v>
      </c>
      <c r="Z171" s="47">
        <v>1.8251011999999999E-20</v>
      </c>
      <c r="AA171" s="107">
        <v>8.0995617E-21</v>
      </c>
      <c r="AB171" s="102">
        <v>2.1897312999999998E-22</v>
      </c>
      <c r="AC171" s="102">
        <v>8.3536271000000003E-23</v>
      </c>
      <c r="AD171" s="102">
        <v>4.2505589000000001E-20</v>
      </c>
      <c r="AE171" s="102">
        <v>7.7730033999999996E-22</v>
      </c>
      <c r="AF171" s="102">
        <v>2.5274826000000001E-20</v>
      </c>
      <c r="AG171" s="106">
        <f t="shared" si="33"/>
        <v>1.9249958E-19</v>
      </c>
      <c r="AH171" s="102">
        <v>4.5341353000000004E-22</v>
      </c>
      <c r="AI171" s="29">
        <v>0</v>
      </c>
      <c r="AJ171" s="102">
        <v>-5.6696932E-22</v>
      </c>
      <c r="AK171" s="102">
        <v>-9.3445804000000004E-21</v>
      </c>
      <c r="AL171" s="112">
        <f t="shared" si="34"/>
        <v>2.8554184775100003E-19</v>
      </c>
    </row>
    <row r="172" spans="2:38" x14ac:dyDescent="0.35">
      <c r="B172" s="6" t="s">
        <v>58</v>
      </c>
      <c r="C172" s="29" t="s">
        <v>30</v>
      </c>
      <c r="D172" s="102">
        <v>3.2642821000000003E-11</v>
      </c>
      <c r="E172" s="102">
        <v>5.4494239999999997E-14</v>
      </c>
      <c r="F172" s="102">
        <v>5.8736865999999996E-13</v>
      </c>
      <c r="G172" s="47">
        <f t="shared" si="31"/>
        <v>1.4684216599999997E-12</v>
      </c>
      <c r="H172" s="107">
        <v>6.5263184999999997E-13</v>
      </c>
      <c r="I172" s="102">
        <v>1.8980657E-13</v>
      </c>
      <c r="J172" s="102">
        <v>7.7058489000000003E-14</v>
      </c>
      <c r="K172" s="102">
        <v>2.4088669999999999E-12</v>
      </c>
      <c r="L172" s="102">
        <v>3.7736185999999998E-14</v>
      </c>
      <c r="M172" s="102">
        <v>1.6911016E-12</v>
      </c>
      <c r="N172" s="108">
        <v>1.5510884000000001E-12</v>
      </c>
      <c r="O172" s="102">
        <v>1.5826009E-13</v>
      </c>
      <c r="P172" s="102">
        <v>1.6209157000000001E-12</v>
      </c>
      <c r="Q172" s="102">
        <v>-4.5684229000000003E-14</v>
      </c>
      <c r="R172" s="102">
        <v>-1.3574282E-12</v>
      </c>
      <c r="S172" s="112">
        <f t="shared" si="32"/>
        <v>4.1737459015999996E-11</v>
      </c>
      <c r="U172" s="6" t="s">
        <v>58</v>
      </c>
      <c r="V172" s="29" t="s">
        <v>30</v>
      </c>
      <c r="W172" s="102">
        <v>3.2642821000000003E-11</v>
      </c>
      <c r="X172" s="102">
        <v>5.4494239999999997E-14</v>
      </c>
      <c r="Y172" s="102">
        <v>5.8736865999999996E-13</v>
      </c>
      <c r="Z172" s="47">
        <v>1.4705971E-12</v>
      </c>
      <c r="AA172" s="107">
        <v>6.5263184999999997E-13</v>
      </c>
      <c r="AB172" s="102">
        <v>1.8980657E-13</v>
      </c>
      <c r="AC172" s="102">
        <v>7.7058489000000003E-14</v>
      </c>
      <c r="AD172" s="102">
        <v>2.4088669999999999E-12</v>
      </c>
      <c r="AE172" s="102">
        <v>3.7736185999999998E-14</v>
      </c>
      <c r="AF172" s="102">
        <v>1.6911016E-12</v>
      </c>
      <c r="AG172" s="106">
        <f t="shared" si="33"/>
        <v>1.5510884E-11</v>
      </c>
      <c r="AH172" s="102">
        <v>1.5826009E-13</v>
      </c>
      <c r="AI172" s="102">
        <v>1.6209157000000001E-12</v>
      </c>
      <c r="AJ172" s="102">
        <v>-4.5684229000000003E-14</v>
      </c>
      <c r="AK172" s="102">
        <v>-1.3574282E-12</v>
      </c>
      <c r="AL172" s="112">
        <f t="shared" si="34"/>
        <v>5.5699430055999998E-11</v>
      </c>
    </row>
    <row r="173" spans="2:38" x14ac:dyDescent="0.35">
      <c r="B173" s="6" t="s">
        <v>59</v>
      </c>
      <c r="C173" s="29" t="s">
        <v>41</v>
      </c>
      <c r="D173" s="29">
        <v>4.1349512999999997E-2</v>
      </c>
      <c r="E173" s="102">
        <v>4.9504374999999998E-5</v>
      </c>
      <c r="F173" s="29">
        <v>3.2572878E-3</v>
      </c>
      <c r="G173" s="47">
        <f t="shared" si="31"/>
        <v>8.1432194000000003E-3</v>
      </c>
      <c r="H173" s="105">
        <v>3.6192086999999999E-3</v>
      </c>
      <c r="I173" s="102">
        <v>1.4698567999999999E-5</v>
      </c>
      <c r="J173" s="102">
        <v>8.9659083E-6</v>
      </c>
      <c r="K173" s="29">
        <v>6.8123927999999999E-3</v>
      </c>
      <c r="L173" s="102">
        <v>9.6734139999999995E-6</v>
      </c>
      <c r="M173" s="29">
        <v>2.2291953999999999E-3</v>
      </c>
      <c r="N173" s="106">
        <v>8.6016526000000006E-3</v>
      </c>
      <c r="O173" s="102">
        <v>3.4085246999999999E-5</v>
      </c>
      <c r="P173" s="29">
        <v>4.2652682999999998E-4</v>
      </c>
      <c r="Q173" s="29">
        <v>-2.5334461000000002E-4</v>
      </c>
      <c r="R173" s="29">
        <v>-4.2453368E-3</v>
      </c>
      <c r="S173" s="112">
        <f t="shared" si="32"/>
        <v>7.0057242632299996E-2</v>
      </c>
      <c r="U173" s="6" t="s">
        <v>59</v>
      </c>
      <c r="V173" s="29" t="s">
        <v>41</v>
      </c>
      <c r="W173" s="29">
        <v>4.1349512999999997E-2</v>
      </c>
      <c r="X173" s="102">
        <v>4.9504374999999998E-5</v>
      </c>
      <c r="Y173" s="29">
        <v>3.2572878E-3</v>
      </c>
      <c r="Z173" s="47">
        <v>8.1552835000000008E-3</v>
      </c>
      <c r="AA173" s="105">
        <v>3.6192086999999999E-3</v>
      </c>
      <c r="AB173" s="102">
        <v>1.4698567999999999E-5</v>
      </c>
      <c r="AC173" s="102">
        <v>8.9659083E-6</v>
      </c>
      <c r="AD173" s="29">
        <v>6.8123927999999999E-3</v>
      </c>
      <c r="AE173" s="102">
        <v>9.6734139999999995E-6</v>
      </c>
      <c r="AF173" s="29">
        <v>2.2291953999999999E-3</v>
      </c>
      <c r="AG173" s="106">
        <f t="shared" si="33"/>
        <v>8.6016525999999996E-2</v>
      </c>
      <c r="AH173" s="102">
        <v>3.4085246999999999E-5</v>
      </c>
      <c r="AI173" s="29">
        <v>4.2652682999999998E-4</v>
      </c>
      <c r="AJ173" s="29">
        <v>-2.5334461000000002E-4</v>
      </c>
      <c r="AK173" s="29">
        <v>-4.2453368E-3</v>
      </c>
      <c r="AL173" s="112">
        <f t="shared" si="34"/>
        <v>0.14748418013229997</v>
      </c>
    </row>
    <row r="174" spans="2:38" x14ac:dyDescent="0.35">
      <c r="B174" s="6" t="s">
        <v>60</v>
      </c>
      <c r="C174" s="29" t="s">
        <v>41</v>
      </c>
      <c r="D174" s="29">
        <v>0.26738369000000001</v>
      </c>
      <c r="E174" s="29">
        <v>1.8086281999999999E-3</v>
      </c>
      <c r="F174" s="29">
        <v>1.1460698E-2</v>
      </c>
      <c r="G174" s="47">
        <f t="shared" si="31"/>
        <v>2.8651745999999999E-2</v>
      </c>
      <c r="H174" s="105">
        <v>1.2734109E-2</v>
      </c>
      <c r="I174" s="29">
        <v>1.1231036E-4</v>
      </c>
      <c r="J174" s="102">
        <v>8.2115978000000004E-5</v>
      </c>
      <c r="K174" s="29">
        <v>1.5862240999999999E-2</v>
      </c>
      <c r="L174" s="102">
        <v>7.6889774999999995E-5</v>
      </c>
      <c r="M174" s="29">
        <v>1.3035563E-2</v>
      </c>
      <c r="N174" s="106">
        <v>3.0264732999999999E-2</v>
      </c>
      <c r="O174" s="29">
        <v>1.7680315999999999E-4</v>
      </c>
      <c r="P174" s="29">
        <v>0.13538042</v>
      </c>
      <c r="Q174" s="29">
        <v>-8.9138762999999997E-4</v>
      </c>
      <c r="R174" s="29">
        <v>-0.10996272</v>
      </c>
      <c r="S174" s="112">
        <f t="shared" si="32"/>
        <v>0.40617583984300004</v>
      </c>
      <c r="U174" s="6" t="s">
        <v>60</v>
      </c>
      <c r="V174" s="29" t="s">
        <v>41</v>
      </c>
      <c r="W174" s="29">
        <v>0.26738369000000001</v>
      </c>
      <c r="X174" s="29">
        <v>1.8086281999999999E-3</v>
      </c>
      <c r="Y174" s="29">
        <v>1.1460698E-2</v>
      </c>
      <c r="Z174" s="47">
        <v>2.8694192E-2</v>
      </c>
      <c r="AA174" s="105">
        <v>1.2734109E-2</v>
      </c>
      <c r="AB174" s="29">
        <v>1.1231036E-4</v>
      </c>
      <c r="AC174" s="102">
        <v>8.2115978000000004E-5</v>
      </c>
      <c r="AD174" s="29">
        <v>1.5862240999999999E-2</v>
      </c>
      <c r="AE174" s="102">
        <v>7.6889774999999995E-5</v>
      </c>
      <c r="AF174" s="29">
        <v>1.3035563E-2</v>
      </c>
      <c r="AG174" s="106">
        <f t="shared" si="33"/>
        <v>0.30264732999999999</v>
      </c>
      <c r="AH174" s="29">
        <v>1.7680315999999999E-4</v>
      </c>
      <c r="AI174" s="29">
        <v>0.13538042</v>
      </c>
      <c r="AJ174" s="29">
        <v>-8.9138762999999997E-4</v>
      </c>
      <c r="AK174" s="29">
        <v>-0.10996272</v>
      </c>
      <c r="AL174" s="112">
        <f t="shared" si="34"/>
        <v>0.67860088284300002</v>
      </c>
    </row>
    <row r="175" spans="2:38" x14ac:dyDescent="0.35">
      <c r="B175" s="7" t="s">
        <v>61</v>
      </c>
      <c r="C175" s="12" t="s">
        <v>41</v>
      </c>
      <c r="D175" s="12">
        <v>4.3009535000000003</v>
      </c>
      <c r="E175" s="12">
        <v>4.5898800000000002E-3</v>
      </c>
      <c r="F175" s="12">
        <v>2.9614290000000001E-2</v>
      </c>
      <c r="G175" s="47">
        <f t="shared" si="31"/>
        <v>7.4035725999999996E-2</v>
      </c>
      <c r="H175" s="109">
        <v>3.2904767000000001E-2</v>
      </c>
      <c r="I175" s="12">
        <v>1.3274517999999999E-3</v>
      </c>
      <c r="J175" s="12">
        <v>9.6241179999999999E-4</v>
      </c>
      <c r="K175" s="12">
        <v>2.1963113999999999</v>
      </c>
      <c r="L175" s="12">
        <v>1.3360141E-3</v>
      </c>
      <c r="M175" s="12">
        <v>0.19903522000000001</v>
      </c>
      <c r="N175" s="110">
        <v>7.8203663000000007E-2</v>
      </c>
      <c r="O175" s="12">
        <v>1.7718511000000001E-3</v>
      </c>
      <c r="P175" s="12">
        <v>3.2308874000000001E-2</v>
      </c>
      <c r="Q175" s="12">
        <v>-2.3033337000000001E-3</v>
      </c>
      <c r="R175" s="12">
        <v>-4.8436993999999997E-2</v>
      </c>
      <c r="S175" s="112">
        <f t="shared" si="32"/>
        <v>6.9026147210999991</v>
      </c>
      <c r="U175" s="7" t="s">
        <v>61</v>
      </c>
      <c r="V175" s="12" t="s">
        <v>41</v>
      </c>
      <c r="W175" s="12">
        <v>4.3009535000000003</v>
      </c>
      <c r="X175" s="12">
        <v>4.5898800000000002E-3</v>
      </c>
      <c r="Y175" s="12">
        <v>2.9614290000000001E-2</v>
      </c>
      <c r="Z175" s="48">
        <v>7.4145407999999996E-2</v>
      </c>
      <c r="AA175" s="109">
        <v>3.2904767000000001E-2</v>
      </c>
      <c r="AB175" s="12">
        <v>1.3274517999999999E-3</v>
      </c>
      <c r="AC175" s="12">
        <v>9.6241179999999999E-4</v>
      </c>
      <c r="AD175" s="12">
        <v>2.1963113999999999</v>
      </c>
      <c r="AE175" s="12">
        <v>1.3360141E-3</v>
      </c>
      <c r="AF175" s="12">
        <v>0.19903522000000001</v>
      </c>
      <c r="AG175" s="106">
        <f t="shared" si="33"/>
        <v>0.78203661999999996</v>
      </c>
      <c r="AH175" s="12">
        <v>1.7718511000000001E-3</v>
      </c>
      <c r="AI175" s="12">
        <v>3.2308874000000001E-2</v>
      </c>
      <c r="AJ175" s="12">
        <v>-2.3033337000000001E-3</v>
      </c>
      <c r="AK175" s="12">
        <v>-4.8436993999999997E-2</v>
      </c>
      <c r="AL175" s="112">
        <f t="shared" si="34"/>
        <v>7.6065573600999992</v>
      </c>
    </row>
    <row r="176" spans="2:38" x14ac:dyDescent="0.35">
      <c r="F176" s="114"/>
      <c r="G176" s="114"/>
      <c r="H176" s="114"/>
      <c r="I176" s="114"/>
      <c r="J176" s="114"/>
      <c r="K176" s="114"/>
      <c r="L176" s="114"/>
      <c r="M176" s="114"/>
      <c r="N176" s="114"/>
    </row>
    <row r="177" spans="2:38" x14ac:dyDescent="0.35">
      <c r="F177" s="114"/>
      <c r="G177" s="114"/>
      <c r="H177" s="114"/>
      <c r="I177" s="114"/>
      <c r="J177" s="114"/>
      <c r="K177" s="114"/>
      <c r="L177" s="114"/>
      <c r="M177" s="114"/>
      <c r="N177" s="114"/>
      <c r="O177" s="114"/>
    </row>
    <row r="178" spans="2:38" x14ac:dyDescent="0.35">
      <c r="F178" s="114"/>
      <c r="G178" s="114"/>
      <c r="H178" s="114"/>
      <c r="I178" s="114"/>
      <c r="J178" s="114"/>
      <c r="K178" s="114"/>
      <c r="L178" s="114"/>
      <c r="M178" s="114"/>
      <c r="N178" s="114"/>
      <c r="O178" s="114"/>
    </row>
    <row r="179" spans="2:38" x14ac:dyDescent="0.35">
      <c r="B179" t="s">
        <v>2</v>
      </c>
      <c r="C179" t="s">
        <v>62</v>
      </c>
      <c r="Y179" s="92"/>
      <c r="Z179" s="94" t="s">
        <v>99</v>
      </c>
    </row>
    <row r="180" spans="2:38" x14ac:dyDescent="0.35">
      <c r="B180" t="s">
        <v>3</v>
      </c>
      <c r="C180" t="s">
        <v>4</v>
      </c>
      <c r="J180" s="92"/>
      <c r="K180" s="94" t="s">
        <v>99</v>
      </c>
      <c r="Y180" s="16" t="s">
        <v>89</v>
      </c>
      <c r="Z180" s="19">
        <v>60</v>
      </c>
    </row>
    <row r="181" spans="2:38" x14ac:dyDescent="0.35">
      <c r="B181" t="s">
        <v>63</v>
      </c>
      <c r="C181" t="s">
        <v>100</v>
      </c>
      <c r="J181" s="16" t="s">
        <v>89</v>
      </c>
      <c r="K181" s="19">
        <v>60</v>
      </c>
      <c r="Y181" s="100" t="s">
        <v>103</v>
      </c>
      <c r="Z181" s="47">
        <v>150</v>
      </c>
    </row>
    <row r="182" spans="2:38" x14ac:dyDescent="0.35">
      <c r="B182" t="s">
        <v>5</v>
      </c>
      <c r="C182" t="s">
        <v>6</v>
      </c>
      <c r="J182" s="100" t="s">
        <v>103</v>
      </c>
      <c r="K182" s="47">
        <v>150</v>
      </c>
      <c r="Y182" s="16"/>
      <c r="Z182" s="14" t="s">
        <v>74</v>
      </c>
    </row>
    <row r="183" spans="2:38" x14ac:dyDescent="0.35">
      <c r="B183" t="s">
        <v>7</v>
      </c>
      <c r="C183" t="s">
        <v>8</v>
      </c>
      <c r="J183" s="16"/>
      <c r="K183" s="14" t="s">
        <v>74</v>
      </c>
      <c r="Y183" s="98" t="s">
        <v>102</v>
      </c>
      <c r="Z183" s="99">
        <v>150</v>
      </c>
    </row>
    <row r="184" spans="2:38" x14ac:dyDescent="0.35">
      <c r="B184" t="s">
        <v>9</v>
      </c>
      <c r="C184" t="s">
        <v>10</v>
      </c>
      <c r="J184" s="98" t="s">
        <v>102</v>
      </c>
      <c r="K184" s="99">
        <v>150</v>
      </c>
      <c r="Y184" s="97" t="s">
        <v>73</v>
      </c>
      <c r="Z184" s="101">
        <v>500</v>
      </c>
    </row>
    <row r="185" spans="2:38" x14ac:dyDescent="0.35">
      <c r="B185" t="s">
        <v>11</v>
      </c>
      <c r="C185" t="s">
        <v>12</v>
      </c>
      <c r="J185" s="97" t="s">
        <v>73</v>
      </c>
      <c r="K185" s="101">
        <v>50</v>
      </c>
      <c r="Y185" s="16"/>
      <c r="Z185" s="62" t="s">
        <v>74</v>
      </c>
    </row>
    <row r="186" spans="2:38" x14ac:dyDescent="0.35">
      <c r="B186" t="s">
        <v>13</v>
      </c>
      <c r="C186" t="s">
        <v>12</v>
      </c>
      <c r="J186" s="16"/>
      <c r="K186" s="62" t="s">
        <v>74</v>
      </c>
    </row>
    <row r="187" spans="2:38" x14ac:dyDescent="0.35">
      <c r="B187" t="s">
        <v>14</v>
      </c>
      <c r="C187" t="s">
        <v>15</v>
      </c>
    </row>
    <row r="188" spans="2:38" x14ac:dyDescent="0.35">
      <c r="B188" t="s">
        <v>16</v>
      </c>
      <c r="C188" t="s">
        <v>17</v>
      </c>
    </row>
    <row r="189" spans="2:38" ht="21" x14ac:dyDescent="0.35">
      <c r="B189" s="175"/>
      <c r="C189" s="175"/>
      <c r="D189" s="189"/>
      <c r="E189" s="189"/>
      <c r="F189" s="189"/>
      <c r="G189" s="189"/>
      <c r="H189" s="189"/>
      <c r="I189" s="183"/>
      <c r="J189" s="180"/>
      <c r="K189" s="180"/>
      <c r="L189" s="180"/>
      <c r="M189" s="180"/>
      <c r="N189" s="96"/>
      <c r="O189" s="180"/>
      <c r="P189" s="180"/>
      <c r="Q189" s="187"/>
      <c r="R189" s="188"/>
      <c r="S189" s="42"/>
      <c r="U189" s="175"/>
      <c r="V189" s="175"/>
      <c r="W189" s="189"/>
      <c r="X189" s="189"/>
      <c r="Y189" s="189"/>
      <c r="Z189" s="189"/>
      <c r="AA189" s="189"/>
      <c r="AB189" s="183"/>
      <c r="AC189" s="180"/>
      <c r="AD189" s="180"/>
      <c r="AE189" s="180"/>
      <c r="AF189" s="180"/>
      <c r="AG189" s="96"/>
      <c r="AH189" s="180"/>
      <c r="AI189" s="180"/>
      <c r="AJ189" s="187"/>
      <c r="AK189" s="188"/>
      <c r="AL189" s="42"/>
    </row>
    <row r="190" spans="2:38" ht="87" x14ac:dyDescent="0.35">
      <c r="B190" s="33" t="s">
        <v>15</v>
      </c>
      <c r="C190" s="27" t="s">
        <v>18</v>
      </c>
      <c r="D190" s="27" t="s">
        <v>65</v>
      </c>
      <c r="E190" s="27" t="s">
        <v>79</v>
      </c>
      <c r="F190" s="27" t="s">
        <v>80</v>
      </c>
      <c r="G190" s="46" t="s">
        <v>87</v>
      </c>
      <c r="H190" s="103" t="s">
        <v>101</v>
      </c>
      <c r="I190" s="27" t="s">
        <v>67</v>
      </c>
      <c r="J190" s="27" t="s">
        <v>68</v>
      </c>
      <c r="K190" s="27" t="s">
        <v>69</v>
      </c>
      <c r="L190" s="27" t="s">
        <v>66</v>
      </c>
      <c r="M190" s="27" t="s">
        <v>70</v>
      </c>
      <c r="N190" s="104" t="s">
        <v>81</v>
      </c>
      <c r="O190" s="27" t="s">
        <v>82</v>
      </c>
      <c r="P190" s="27" t="s">
        <v>83</v>
      </c>
      <c r="Q190" s="27" t="s">
        <v>96</v>
      </c>
      <c r="R190" s="27" t="s">
        <v>97</v>
      </c>
      <c r="S190" s="111" t="s">
        <v>64</v>
      </c>
      <c r="U190" s="33" t="s">
        <v>15</v>
      </c>
      <c r="V190" s="27" t="s">
        <v>18</v>
      </c>
      <c r="W190" s="27" t="s">
        <v>65</v>
      </c>
      <c r="X190" s="27" t="s">
        <v>79</v>
      </c>
      <c r="Y190" s="27" t="s">
        <v>80</v>
      </c>
      <c r="Z190" s="46" t="s">
        <v>87</v>
      </c>
      <c r="AA190" s="103" t="s">
        <v>101</v>
      </c>
      <c r="AB190" s="27" t="s">
        <v>67</v>
      </c>
      <c r="AC190" s="27" t="s">
        <v>68</v>
      </c>
      <c r="AD190" s="27" t="s">
        <v>69</v>
      </c>
      <c r="AE190" s="27" t="s">
        <v>66</v>
      </c>
      <c r="AF190" s="27" t="s">
        <v>70</v>
      </c>
      <c r="AG190" s="104" t="s">
        <v>81</v>
      </c>
      <c r="AH190" s="27" t="s">
        <v>82</v>
      </c>
      <c r="AI190" s="27" t="s">
        <v>83</v>
      </c>
      <c r="AJ190" s="27" t="s">
        <v>96</v>
      </c>
      <c r="AK190" s="27" t="s">
        <v>97</v>
      </c>
      <c r="AL190" s="111" t="s">
        <v>64</v>
      </c>
    </row>
    <row r="191" spans="2:38" x14ac:dyDescent="0.35">
      <c r="B191" s="6" t="s">
        <v>19</v>
      </c>
      <c r="C191" s="29" t="s">
        <v>20</v>
      </c>
      <c r="D191" s="29">
        <v>0.33398129999999998</v>
      </c>
      <c r="E191" s="29">
        <v>1.6694998999999999E-3</v>
      </c>
      <c r="F191" s="29">
        <v>3.5740170000000001E-3</v>
      </c>
      <c r="G191" s="47">
        <f>AZ104*150</f>
        <v>1.34025636E-2</v>
      </c>
      <c r="H191" s="105">
        <v>5.9566949999999997E-3</v>
      </c>
      <c r="I191" s="102">
        <v>4.2595305999999998E-5</v>
      </c>
      <c r="J191" s="102">
        <v>1.6024660999999999E-5</v>
      </c>
      <c r="K191" s="29">
        <v>8.0179481999999996E-3</v>
      </c>
      <c r="L191" s="102">
        <v>9.7615859999999999E-5</v>
      </c>
      <c r="M191" s="29">
        <v>1.3793788E-2</v>
      </c>
      <c r="N191" s="106">
        <v>9.4380522999999994E-3</v>
      </c>
      <c r="O191" s="29">
        <v>1.0463935E-4</v>
      </c>
      <c r="P191" s="29">
        <v>4.2770213000000001E-2</v>
      </c>
      <c r="Q191" s="29">
        <v>-2.7797910000000001E-4</v>
      </c>
      <c r="R191" s="29">
        <v>-3.5182757000000002E-2</v>
      </c>
      <c r="S191" s="112">
        <f>SUM(D191:R191)</f>
        <v>0.39740421607699994</v>
      </c>
      <c r="U191" s="6" t="s">
        <v>19</v>
      </c>
      <c r="V191" s="29" t="s">
        <v>20</v>
      </c>
      <c r="W191" s="29">
        <v>0.33398129999999998</v>
      </c>
      <c r="X191" s="29">
        <v>1.6694998999999999E-3</v>
      </c>
      <c r="Y191" s="29">
        <v>3.5740170000000001E-3</v>
      </c>
      <c r="Z191" s="47">
        <v>1.3422419E-2</v>
      </c>
      <c r="AA191" s="105">
        <v>5.9566949999999997E-3</v>
      </c>
      <c r="AB191" s="102">
        <v>4.2595305999999998E-5</v>
      </c>
      <c r="AC191" s="102">
        <v>1.6024660999999999E-5</v>
      </c>
      <c r="AD191" s="29">
        <v>8.0179481999999996E-3</v>
      </c>
      <c r="AE191" s="102">
        <v>9.7615859999999999E-5</v>
      </c>
      <c r="AF191" s="29">
        <v>1.3793788E-2</v>
      </c>
      <c r="AG191" s="106">
        <f>AG148</f>
        <v>9.4380522999999994E-2</v>
      </c>
      <c r="AH191" s="29">
        <v>1.0463935E-4</v>
      </c>
      <c r="AI191" s="29">
        <v>4.2770213000000001E-2</v>
      </c>
      <c r="AJ191" s="29">
        <v>-2.7797910000000001E-4</v>
      </c>
      <c r="AK191" s="29">
        <v>-3.5182757000000002E-2</v>
      </c>
      <c r="AL191" s="112">
        <f>SUM(W191:AK191)</f>
        <v>0.48236654217699987</v>
      </c>
    </row>
    <row r="192" spans="2:38" x14ac:dyDescent="0.35">
      <c r="B192" s="6" t="s">
        <v>21</v>
      </c>
      <c r="C192" s="29" t="s">
        <v>22</v>
      </c>
      <c r="D192" s="102">
        <v>1.1359739E-8</v>
      </c>
      <c r="E192" s="102">
        <v>1.9847024E-10</v>
      </c>
      <c r="F192" s="102">
        <v>8.2061525999999998E-10</v>
      </c>
      <c r="G192" s="47">
        <f t="shared" ref="G192:G218" si="35">AZ105*150</f>
        <v>3.0773073E-9</v>
      </c>
      <c r="H192" s="107">
        <v>1.3676920999999999E-9</v>
      </c>
      <c r="I192" s="102">
        <v>2.4092251999999999E-12</v>
      </c>
      <c r="J192" s="102">
        <v>1.0375887999999999E-12</v>
      </c>
      <c r="K192" s="102">
        <v>4.2305602999999998E-10</v>
      </c>
      <c r="L192" s="102">
        <v>8.8746680000000007E-12</v>
      </c>
      <c r="M192" s="102">
        <v>1.9101880999999998E-9</v>
      </c>
      <c r="N192" s="108">
        <v>2.1670321E-9</v>
      </c>
      <c r="O192" s="102">
        <v>9.3786712999999996E-12</v>
      </c>
      <c r="P192" s="102">
        <v>3.7559526E-10</v>
      </c>
      <c r="Q192" s="102">
        <v>-6.3825631000000006E-11</v>
      </c>
      <c r="R192" s="102">
        <v>-9.9069335000000005E-10</v>
      </c>
      <c r="S192" s="112">
        <f t="shared" ref="S192:S218" si="36">SUM(D192:R192)</f>
        <v>2.0666876562299999E-8</v>
      </c>
      <c r="U192" s="6" t="s">
        <v>21</v>
      </c>
      <c r="V192" s="29" t="s">
        <v>22</v>
      </c>
      <c r="W192" s="102">
        <v>1.1359739E-8</v>
      </c>
      <c r="X192" s="102">
        <v>1.9847024E-10</v>
      </c>
      <c r="Y192" s="102">
        <v>8.2061525999999998E-10</v>
      </c>
      <c r="Z192" s="47">
        <v>3.0818661999999999E-9</v>
      </c>
      <c r="AA192" s="107">
        <v>1.3676920999999999E-9</v>
      </c>
      <c r="AB192" s="102">
        <v>2.4092251999999999E-12</v>
      </c>
      <c r="AC192" s="102">
        <v>1.0375887999999999E-12</v>
      </c>
      <c r="AD192" s="102">
        <v>4.2305602999999998E-10</v>
      </c>
      <c r="AE192" s="102">
        <v>8.8746680000000007E-12</v>
      </c>
      <c r="AF192" s="102">
        <v>1.9101880999999998E-9</v>
      </c>
      <c r="AG192" s="106">
        <f t="shared" ref="AG192:AG218" si="37">AG149</f>
        <v>2.1670321000000001E-8</v>
      </c>
      <c r="AH192" s="102">
        <v>9.3786712999999996E-12</v>
      </c>
      <c r="AI192" s="102">
        <v>3.7559526E-10</v>
      </c>
      <c r="AJ192" s="102">
        <v>-6.3825631000000006E-11</v>
      </c>
      <c r="AK192" s="102">
        <v>-9.9069335000000005E-10</v>
      </c>
      <c r="AL192" s="112">
        <f t="shared" ref="AL192:AL218" si="38">SUM(W192:AK192)</f>
        <v>4.0174724362300005E-8</v>
      </c>
    </row>
    <row r="193" spans="2:38" x14ac:dyDescent="0.35">
      <c r="B193" s="6" t="s">
        <v>23</v>
      </c>
      <c r="C193" s="29" t="s">
        <v>24</v>
      </c>
      <c r="D193" s="29">
        <v>6.9822052000000001E-3</v>
      </c>
      <c r="E193" s="29">
        <v>3.1371361000000003E-4</v>
      </c>
      <c r="F193" s="29">
        <v>2.8462422999999998E-4</v>
      </c>
      <c r="G193" s="47">
        <f t="shared" si="35"/>
        <v>1.0673408699999999E-3</v>
      </c>
      <c r="H193" s="105">
        <v>4.7437371999999999E-4</v>
      </c>
      <c r="I193" s="102">
        <v>2.4309652000000001E-6</v>
      </c>
      <c r="J193" s="102">
        <v>1.0992607E-6</v>
      </c>
      <c r="K193" s="29">
        <v>4.8637749000000002E-4</v>
      </c>
      <c r="L193" s="102">
        <v>5.0051339E-5</v>
      </c>
      <c r="M193" s="29">
        <v>1.5694012000000001E-3</v>
      </c>
      <c r="N193" s="106">
        <v>7.5161881000000003E-4</v>
      </c>
      <c r="O193" s="102">
        <v>3.5013703999999997E-5</v>
      </c>
      <c r="P193" s="29">
        <v>1.6987910000000001E-3</v>
      </c>
      <c r="Q193" s="102">
        <v>-2.2137439999999999E-5</v>
      </c>
      <c r="R193" s="29">
        <v>-3.8058827999999997E-4</v>
      </c>
      <c r="S193" s="112">
        <f t="shared" si="36"/>
        <v>1.3314315678900002E-2</v>
      </c>
      <c r="U193" s="6" t="s">
        <v>23</v>
      </c>
      <c r="V193" s="29" t="s">
        <v>24</v>
      </c>
      <c r="W193" s="29">
        <v>6.9822052000000001E-3</v>
      </c>
      <c r="X193" s="29">
        <v>3.1371361000000003E-4</v>
      </c>
      <c r="Y193" s="29">
        <v>2.8462422999999998E-4</v>
      </c>
      <c r="Z193" s="47">
        <v>1.0689221E-3</v>
      </c>
      <c r="AA193" s="105">
        <v>4.7437371999999999E-4</v>
      </c>
      <c r="AB193" s="102">
        <v>2.4309652000000001E-6</v>
      </c>
      <c r="AC193" s="102">
        <v>1.0992607E-6</v>
      </c>
      <c r="AD193" s="29">
        <v>4.8637749000000002E-4</v>
      </c>
      <c r="AE193" s="102">
        <v>5.0051339E-5</v>
      </c>
      <c r="AF193" s="29">
        <v>1.5694012000000001E-3</v>
      </c>
      <c r="AG193" s="106">
        <f t="shared" si="37"/>
        <v>7.5161880999999996E-3</v>
      </c>
      <c r="AH193" s="102">
        <v>3.5013703999999997E-5</v>
      </c>
      <c r="AI193" s="29">
        <v>1.6987910000000001E-3</v>
      </c>
      <c r="AJ193" s="102">
        <v>-2.2137439999999999E-5</v>
      </c>
      <c r="AK193" s="29">
        <v>-3.8058827999999997E-4</v>
      </c>
      <c r="AL193" s="112">
        <f t="shared" si="38"/>
        <v>2.0080466198900002E-2</v>
      </c>
    </row>
    <row r="194" spans="2:38" x14ac:dyDescent="0.35">
      <c r="B194" s="6" t="s">
        <v>25</v>
      </c>
      <c r="C194" s="29" t="s">
        <v>26</v>
      </c>
      <c r="D194" s="29">
        <v>7.9700715000000002E-4</v>
      </c>
      <c r="E194" s="102">
        <v>1.1788833999999999E-5</v>
      </c>
      <c r="F194" s="102">
        <v>2.2766777000000001E-5</v>
      </c>
      <c r="G194" s="47">
        <f t="shared" si="35"/>
        <v>8.5375415999999993E-5</v>
      </c>
      <c r="H194" s="107">
        <v>3.7944629000000002E-5</v>
      </c>
      <c r="I194" s="102">
        <v>1.6031480000000001E-7</v>
      </c>
      <c r="J194" s="102">
        <v>7.2081109999999997E-8</v>
      </c>
      <c r="K194" s="102">
        <v>3.0253372000000001E-5</v>
      </c>
      <c r="L194" s="102">
        <v>2.2676065E-7</v>
      </c>
      <c r="M194" s="102">
        <v>2.9267931E-5</v>
      </c>
      <c r="N194" s="108">
        <v>6.0121156000000003E-5</v>
      </c>
      <c r="O194" s="102">
        <v>3.2391481000000002E-7</v>
      </c>
      <c r="P194" s="102">
        <v>5.9273868000000001E-5</v>
      </c>
      <c r="Q194" s="102">
        <v>-1.7707492999999999E-6</v>
      </c>
      <c r="R194" s="102">
        <v>-3.7397851000000003E-5</v>
      </c>
      <c r="S194" s="112">
        <f t="shared" si="36"/>
        <v>1.0954136040700003E-3</v>
      </c>
      <c r="U194" s="6" t="s">
        <v>25</v>
      </c>
      <c r="V194" s="29" t="s">
        <v>26</v>
      </c>
      <c r="W194" s="29">
        <v>7.9700715000000002E-4</v>
      </c>
      <c r="X194" s="102">
        <v>1.1788833999999999E-5</v>
      </c>
      <c r="Y194" s="102">
        <v>2.2766777000000001E-5</v>
      </c>
      <c r="Z194" s="47">
        <v>8.5501897000000001E-5</v>
      </c>
      <c r="AA194" s="107">
        <v>3.7944629000000002E-5</v>
      </c>
      <c r="AB194" s="102">
        <v>1.6031480000000001E-7</v>
      </c>
      <c r="AC194" s="102">
        <v>7.2081109999999997E-8</v>
      </c>
      <c r="AD194" s="102">
        <v>3.0253372000000001E-5</v>
      </c>
      <c r="AE194" s="102">
        <v>2.2676065E-7</v>
      </c>
      <c r="AF194" s="102">
        <v>2.9267931E-5</v>
      </c>
      <c r="AG194" s="106">
        <f t="shared" si="37"/>
        <v>6.0121155999999997E-4</v>
      </c>
      <c r="AH194" s="102">
        <v>3.2391481000000002E-7</v>
      </c>
      <c r="AI194" s="102">
        <v>5.9273868000000001E-5</v>
      </c>
      <c r="AJ194" s="102">
        <v>-1.7707492999999999E-6</v>
      </c>
      <c r="AK194" s="102">
        <v>-3.7397851000000003E-5</v>
      </c>
      <c r="AL194" s="112">
        <f t="shared" si="38"/>
        <v>1.6366304890700005E-3</v>
      </c>
    </row>
    <row r="195" spans="2:38" x14ac:dyDescent="0.35">
      <c r="B195" s="6" t="s">
        <v>27</v>
      </c>
      <c r="C195" s="29" t="s">
        <v>28</v>
      </c>
      <c r="D195" s="102">
        <v>6.9127839000000002E-9</v>
      </c>
      <c r="E195" s="102">
        <v>1.7907674999999999E-10</v>
      </c>
      <c r="F195" s="102">
        <v>3.2324118E-10</v>
      </c>
      <c r="G195" s="47">
        <f t="shared" si="35"/>
        <v>1.2121544399999999E-9</v>
      </c>
      <c r="H195" s="107">
        <v>5.3873531000000004E-10</v>
      </c>
      <c r="I195" s="102">
        <v>3.3985428000000002E-12</v>
      </c>
      <c r="J195" s="102">
        <v>1.4235873999999999E-12</v>
      </c>
      <c r="K195" s="102">
        <v>1.9592916999999999E-9</v>
      </c>
      <c r="L195" s="102">
        <v>1.8607062999999999E-12</v>
      </c>
      <c r="M195" s="102">
        <v>2.4488918999999998E-10</v>
      </c>
      <c r="N195" s="108">
        <v>8.5359615999999998E-10</v>
      </c>
      <c r="O195" s="102">
        <v>5.3561577E-12</v>
      </c>
      <c r="P195" s="102">
        <v>8.6156633000000004E-10</v>
      </c>
      <c r="Q195" s="102">
        <v>-2.5140981000000001E-11</v>
      </c>
      <c r="R195" s="102">
        <v>-5.2907875999999995E-10</v>
      </c>
      <c r="S195" s="112">
        <f t="shared" si="36"/>
        <v>1.2543154213200001E-8</v>
      </c>
      <c r="U195" s="6" t="s">
        <v>27</v>
      </c>
      <c r="V195" s="29" t="s">
        <v>28</v>
      </c>
      <c r="W195" s="102">
        <v>6.9127839000000002E-9</v>
      </c>
      <c r="X195" s="102">
        <v>1.7907674999999999E-10</v>
      </c>
      <c r="Y195" s="102">
        <v>3.2324118E-10</v>
      </c>
      <c r="Z195" s="47">
        <v>1.2139502E-9</v>
      </c>
      <c r="AA195" s="107">
        <v>5.3873531000000004E-10</v>
      </c>
      <c r="AB195" s="102">
        <v>3.3985428000000002E-12</v>
      </c>
      <c r="AC195" s="102">
        <v>1.4235873999999999E-12</v>
      </c>
      <c r="AD195" s="102">
        <v>1.9592916999999999E-9</v>
      </c>
      <c r="AE195" s="102">
        <v>1.8607062999999999E-12</v>
      </c>
      <c r="AF195" s="102">
        <v>2.4488918999999998E-10</v>
      </c>
      <c r="AG195" s="106">
        <f t="shared" si="37"/>
        <v>8.5359616000000005E-9</v>
      </c>
      <c r="AH195" s="102">
        <v>5.3561577E-12</v>
      </c>
      <c r="AI195" s="102">
        <v>8.6156633000000004E-10</v>
      </c>
      <c r="AJ195" s="102">
        <v>-2.5140981000000001E-11</v>
      </c>
      <c r="AK195" s="102">
        <v>-5.2907875999999995E-10</v>
      </c>
      <c r="AL195" s="112">
        <f t="shared" si="38"/>
        <v>2.0227315413200004E-8</v>
      </c>
    </row>
    <row r="196" spans="2:38" x14ac:dyDescent="0.35">
      <c r="B196" s="6" t="s">
        <v>29</v>
      </c>
      <c r="C196" s="29" t="s">
        <v>30</v>
      </c>
      <c r="D196" s="102">
        <v>2.5576923E-9</v>
      </c>
      <c r="E196" s="102">
        <v>6.1352452000000002E-12</v>
      </c>
      <c r="F196" s="102">
        <v>5.2233551999999999E-11</v>
      </c>
      <c r="G196" s="47">
        <f t="shared" si="35"/>
        <v>1.9587581999999999E-10</v>
      </c>
      <c r="H196" s="107">
        <v>8.7055920000000005E-11</v>
      </c>
      <c r="I196" s="102">
        <v>3.3751856000000002E-12</v>
      </c>
      <c r="J196" s="102">
        <v>1.9401517000000001E-12</v>
      </c>
      <c r="K196" s="102">
        <v>1.6448291999999999E-10</v>
      </c>
      <c r="L196" s="102">
        <v>1.6472849E-12</v>
      </c>
      <c r="M196" s="102">
        <v>7.8645494000000004E-11</v>
      </c>
      <c r="N196" s="108">
        <v>1.3793526999999999E-10</v>
      </c>
      <c r="O196" s="102">
        <v>6.0633376999999998E-12</v>
      </c>
      <c r="P196" s="102">
        <v>6.3792065000000003E-11</v>
      </c>
      <c r="Q196" s="102">
        <v>-4.0626096E-12</v>
      </c>
      <c r="R196" s="102">
        <v>-7.3170710999999995E-11</v>
      </c>
      <c r="S196" s="112">
        <f t="shared" si="36"/>
        <v>3.2796412254999997E-9</v>
      </c>
      <c r="U196" s="6" t="s">
        <v>29</v>
      </c>
      <c r="V196" s="29" t="s">
        <v>30</v>
      </c>
      <c r="W196" s="102">
        <v>2.5576923E-9</v>
      </c>
      <c r="X196" s="102">
        <v>6.1352452000000002E-12</v>
      </c>
      <c r="Y196" s="102">
        <v>5.2233551999999999E-11</v>
      </c>
      <c r="Z196" s="47">
        <v>1.9616600999999999E-10</v>
      </c>
      <c r="AA196" s="107">
        <v>8.7055920000000005E-11</v>
      </c>
      <c r="AB196" s="102">
        <v>3.3751856000000002E-12</v>
      </c>
      <c r="AC196" s="102">
        <v>1.9401517000000001E-12</v>
      </c>
      <c r="AD196" s="102">
        <v>1.6448291999999999E-10</v>
      </c>
      <c r="AE196" s="102">
        <v>1.6472849E-12</v>
      </c>
      <c r="AF196" s="102">
        <v>7.8645494000000004E-11</v>
      </c>
      <c r="AG196" s="106">
        <f t="shared" si="37"/>
        <v>1.3793527E-9</v>
      </c>
      <c r="AH196" s="102">
        <v>6.0633376999999998E-12</v>
      </c>
      <c r="AI196" s="102">
        <v>6.3792065000000003E-11</v>
      </c>
      <c r="AJ196" s="102">
        <v>-4.0626096E-12</v>
      </c>
      <c r="AK196" s="102">
        <v>-7.3170710999999995E-11</v>
      </c>
      <c r="AL196" s="112">
        <f t="shared" si="38"/>
        <v>4.5213488455000009E-9</v>
      </c>
    </row>
    <row r="197" spans="2:38" x14ac:dyDescent="0.35">
      <c r="B197" s="6" t="s">
        <v>31</v>
      </c>
      <c r="C197" s="29" t="s">
        <v>30</v>
      </c>
      <c r="D197" s="102">
        <v>6.6537799E-11</v>
      </c>
      <c r="E197" s="102">
        <v>1.0678454E-13</v>
      </c>
      <c r="F197" s="102">
        <v>1.4280851E-12</v>
      </c>
      <c r="G197" s="47">
        <f t="shared" si="35"/>
        <v>5.3553191999999998E-12</v>
      </c>
      <c r="H197" s="107">
        <v>2.3801418999999999E-12</v>
      </c>
      <c r="I197" s="102">
        <v>2.5824021000000002E-13</v>
      </c>
      <c r="J197" s="102">
        <v>1.0341015999999999E-13</v>
      </c>
      <c r="K197" s="102">
        <v>1.5424172000000001E-11</v>
      </c>
      <c r="L197" s="102">
        <v>5.4941163000000003E-14</v>
      </c>
      <c r="M197" s="102">
        <v>2.7830138E-12</v>
      </c>
      <c r="N197" s="108">
        <v>3.7712025999999998E-12</v>
      </c>
      <c r="O197" s="102">
        <v>2.3911963000000002E-13</v>
      </c>
      <c r="P197" s="102">
        <v>3.7175461999999999E-12</v>
      </c>
      <c r="Q197" s="102">
        <v>-1.1107329E-13</v>
      </c>
      <c r="R197" s="102">
        <v>-2.0690488000000001E-12</v>
      </c>
      <c r="S197" s="112">
        <f t="shared" si="36"/>
        <v>9.9979653412999997E-11</v>
      </c>
      <c r="U197" s="6" t="s">
        <v>31</v>
      </c>
      <c r="V197" s="29" t="s">
        <v>30</v>
      </c>
      <c r="W197" s="102">
        <v>6.6537799E-11</v>
      </c>
      <c r="X197" s="102">
        <v>1.0678454E-13</v>
      </c>
      <c r="Y197" s="102">
        <v>1.4280851E-12</v>
      </c>
      <c r="Z197" s="47">
        <v>5.3632530000000003E-12</v>
      </c>
      <c r="AA197" s="107">
        <v>2.3801418999999999E-12</v>
      </c>
      <c r="AB197" s="102">
        <v>2.5824021000000002E-13</v>
      </c>
      <c r="AC197" s="102">
        <v>1.0341015999999999E-13</v>
      </c>
      <c r="AD197" s="102">
        <v>1.5424172000000001E-11</v>
      </c>
      <c r="AE197" s="102">
        <v>5.4941163000000003E-14</v>
      </c>
      <c r="AF197" s="102">
        <v>2.7830138E-12</v>
      </c>
      <c r="AG197" s="106">
        <f t="shared" si="37"/>
        <v>3.7712025999999998E-11</v>
      </c>
      <c r="AH197" s="102">
        <v>2.3911963000000002E-13</v>
      </c>
      <c r="AI197" s="102">
        <v>3.7175461999999999E-12</v>
      </c>
      <c r="AJ197" s="102">
        <v>-1.1107329E-13</v>
      </c>
      <c r="AK197" s="102">
        <v>-2.0690488000000001E-12</v>
      </c>
      <c r="AL197" s="112">
        <f t="shared" si="38"/>
        <v>1.3392841061300003E-10</v>
      </c>
    </row>
    <row r="198" spans="2:38" x14ac:dyDescent="0.35">
      <c r="B198" s="6" t="s">
        <v>32</v>
      </c>
      <c r="C198" s="29" t="s">
        <v>33</v>
      </c>
      <c r="D198" s="29">
        <v>9.9382337000000005E-4</v>
      </c>
      <c r="E198" s="102">
        <v>1.6025519999999999E-5</v>
      </c>
      <c r="F198" s="102">
        <v>2.0254449000000001E-5</v>
      </c>
      <c r="G198" s="47">
        <f t="shared" si="35"/>
        <v>7.5954186E-5</v>
      </c>
      <c r="H198" s="107">
        <v>3.3757416E-5</v>
      </c>
      <c r="I198" s="102">
        <v>1.8797558E-7</v>
      </c>
      <c r="J198" s="102">
        <v>1.2613346999999999E-7</v>
      </c>
      <c r="K198" s="102">
        <v>3.0756748000000001E-5</v>
      </c>
      <c r="L198" s="102">
        <v>5.1848973000000001E-7</v>
      </c>
      <c r="M198" s="102">
        <v>6.3975179999999996E-5</v>
      </c>
      <c r="N198" s="108">
        <v>5.3486750000000001E-5</v>
      </c>
      <c r="O198" s="102">
        <v>5.7707574000000003E-7</v>
      </c>
      <c r="P198" s="29">
        <v>1.0722223E-4</v>
      </c>
      <c r="Q198" s="102">
        <v>-1.5753460999999999E-6</v>
      </c>
      <c r="R198" s="102">
        <v>-2.9199807E-5</v>
      </c>
      <c r="S198" s="112">
        <f t="shared" si="36"/>
        <v>1.3658903704200003E-3</v>
      </c>
      <c r="U198" s="6" t="s">
        <v>32</v>
      </c>
      <c r="V198" s="29" t="s">
        <v>33</v>
      </c>
      <c r="W198" s="29">
        <v>9.9382337000000005E-4</v>
      </c>
      <c r="X198" s="102">
        <v>1.6025519999999999E-5</v>
      </c>
      <c r="Y198" s="102">
        <v>2.0254449000000001E-5</v>
      </c>
      <c r="Z198" s="47">
        <v>7.6066709999999995E-5</v>
      </c>
      <c r="AA198" s="107">
        <v>3.3757416E-5</v>
      </c>
      <c r="AB198" s="102">
        <v>1.8797558E-7</v>
      </c>
      <c r="AC198" s="102">
        <v>1.2613346999999999E-7</v>
      </c>
      <c r="AD198" s="102">
        <v>3.0756748000000001E-5</v>
      </c>
      <c r="AE198" s="102">
        <v>5.1848973000000001E-7</v>
      </c>
      <c r="AF198" s="102">
        <v>6.3975179999999996E-5</v>
      </c>
      <c r="AG198" s="106">
        <f t="shared" si="37"/>
        <v>5.3486750000000002E-4</v>
      </c>
      <c r="AH198" s="102">
        <v>5.7707574000000003E-7</v>
      </c>
      <c r="AI198" s="29">
        <v>1.0722223E-4</v>
      </c>
      <c r="AJ198" s="102">
        <v>-1.5753460999999999E-6</v>
      </c>
      <c r="AK198" s="102">
        <v>-2.9199807E-5</v>
      </c>
      <c r="AL198" s="112">
        <f t="shared" si="38"/>
        <v>1.8473836444200004E-3</v>
      </c>
    </row>
    <row r="199" spans="2:38" x14ac:dyDescent="0.35">
      <c r="B199" s="6" t="s">
        <v>34</v>
      </c>
      <c r="C199" s="29" t="s">
        <v>35</v>
      </c>
      <c r="D199" s="102">
        <v>4.2067563000000002E-5</v>
      </c>
      <c r="E199" s="102">
        <v>3.7381725000000001E-10</v>
      </c>
      <c r="F199" s="102">
        <v>2.6805973000000001E-7</v>
      </c>
      <c r="G199" s="47">
        <f t="shared" si="35"/>
        <v>1.0052239800000001E-6</v>
      </c>
      <c r="H199" s="107">
        <v>4.4676622000000002E-7</v>
      </c>
      <c r="I199" s="102">
        <v>2.3208294E-8</v>
      </c>
      <c r="J199" s="102">
        <v>1.4476225000000001E-8</v>
      </c>
      <c r="K199" s="102">
        <v>1.8733069E-6</v>
      </c>
      <c r="L199" s="102">
        <v>9.1418653000000005E-8</v>
      </c>
      <c r="M199" s="102">
        <v>3.5699806000000001E-6</v>
      </c>
      <c r="N199" s="108">
        <v>7.0787624999999996E-7</v>
      </c>
      <c r="O199" s="102">
        <v>7.3136097999999999E-8</v>
      </c>
      <c r="P199" s="102">
        <v>2.0209537000000001E-9</v>
      </c>
      <c r="Q199" s="102">
        <v>-2.0849089999999999E-8</v>
      </c>
      <c r="R199" s="102">
        <v>-5.8343974999999998E-7</v>
      </c>
      <c r="S199" s="112">
        <f t="shared" si="36"/>
        <v>4.9539121880950002E-5</v>
      </c>
      <c r="U199" s="6" t="s">
        <v>34</v>
      </c>
      <c r="V199" s="29" t="s">
        <v>35</v>
      </c>
      <c r="W199" s="102">
        <v>4.2067563000000002E-5</v>
      </c>
      <c r="X199" s="102">
        <v>3.7381725000000001E-10</v>
      </c>
      <c r="Y199" s="102">
        <v>2.6805973000000001E-7</v>
      </c>
      <c r="Z199" s="47">
        <v>1.0067132000000001E-6</v>
      </c>
      <c r="AA199" s="107">
        <v>4.4676622000000002E-7</v>
      </c>
      <c r="AB199" s="102">
        <v>2.3208294E-8</v>
      </c>
      <c r="AC199" s="102">
        <v>1.4476225000000001E-8</v>
      </c>
      <c r="AD199" s="102">
        <v>1.8733069E-6</v>
      </c>
      <c r="AE199" s="102">
        <v>9.1418653000000005E-8</v>
      </c>
      <c r="AF199" s="102">
        <v>3.5699806000000001E-6</v>
      </c>
      <c r="AG199" s="106">
        <f t="shared" si="37"/>
        <v>7.0787624999999998E-6</v>
      </c>
      <c r="AH199" s="102">
        <v>7.3136097999999999E-8</v>
      </c>
      <c r="AI199" s="102">
        <v>2.0209537000000001E-9</v>
      </c>
      <c r="AJ199" s="102">
        <v>-2.0849089999999999E-8</v>
      </c>
      <c r="AK199" s="102">
        <v>-5.8343974999999998E-7</v>
      </c>
      <c r="AL199" s="112">
        <f t="shared" si="38"/>
        <v>5.5911497350949996E-5</v>
      </c>
    </row>
    <row r="200" spans="2:38" x14ac:dyDescent="0.35">
      <c r="B200" s="6" t="s">
        <v>36</v>
      </c>
      <c r="C200" s="29" t="s">
        <v>37</v>
      </c>
      <c r="D200" s="29">
        <v>2.8387327999999999E-4</v>
      </c>
      <c r="E200" s="102">
        <v>4.0063737000000002E-6</v>
      </c>
      <c r="F200" s="102">
        <v>7.3076242999999998E-6</v>
      </c>
      <c r="G200" s="47">
        <f t="shared" si="35"/>
        <v>2.7403591200000002E-5</v>
      </c>
      <c r="H200" s="107">
        <v>1.2179374E-5</v>
      </c>
      <c r="I200" s="102">
        <v>4.2541116999999998E-8</v>
      </c>
      <c r="J200" s="102">
        <v>1.9611651999999999E-8</v>
      </c>
      <c r="K200" s="102">
        <v>1.3725214E-5</v>
      </c>
      <c r="L200" s="102">
        <v>9.1817608000000003E-8</v>
      </c>
      <c r="M200" s="102">
        <v>1.0023938E-5</v>
      </c>
      <c r="N200" s="108">
        <v>1.9297541000000002E-5</v>
      </c>
      <c r="O200" s="102">
        <v>1.1204094999999999E-7</v>
      </c>
      <c r="P200" s="102">
        <v>1.9031412000000002E-5</v>
      </c>
      <c r="Q200" s="102">
        <v>-5.6837078000000002E-7</v>
      </c>
      <c r="R200" s="29">
        <v>-6.4177665000000005E-4</v>
      </c>
      <c r="S200" s="112">
        <f t="shared" si="36"/>
        <v>-2.4523066125300009E-4</v>
      </c>
      <c r="U200" s="6" t="s">
        <v>36</v>
      </c>
      <c r="V200" s="29" t="s">
        <v>37</v>
      </c>
      <c r="W200" s="29">
        <v>2.8387327999999999E-4</v>
      </c>
      <c r="X200" s="102">
        <v>4.0063737000000002E-6</v>
      </c>
      <c r="Y200" s="102">
        <v>7.3076242999999998E-6</v>
      </c>
      <c r="Z200" s="47">
        <v>2.7444189000000001E-5</v>
      </c>
      <c r="AA200" s="107">
        <v>1.2179374E-5</v>
      </c>
      <c r="AB200" s="102">
        <v>4.2541116999999998E-8</v>
      </c>
      <c r="AC200" s="102">
        <v>1.9611651999999999E-8</v>
      </c>
      <c r="AD200" s="102">
        <v>1.3725214E-5</v>
      </c>
      <c r="AE200" s="102">
        <v>9.1817608000000003E-8</v>
      </c>
      <c r="AF200" s="102">
        <v>1.0023938E-5</v>
      </c>
      <c r="AG200" s="106">
        <f t="shared" si="37"/>
        <v>1.9297541E-4</v>
      </c>
      <c r="AH200" s="102">
        <v>1.1204094999999999E-7</v>
      </c>
      <c r="AI200" s="102">
        <v>1.9031412000000002E-5</v>
      </c>
      <c r="AJ200" s="102">
        <v>-5.6837078000000002E-7</v>
      </c>
      <c r="AK200" s="29">
        <v>-6.4177665000000005E-4</v>
      </c>
      <c r="AL200" s="112">
        <f t="shared" si="38"/>
        <v>-7.1512194452999956E-5</v>
      </c>
    </row>
    <row r="201" spans="2:38" x14ac:dyDescent="0.35">
      <c r="B201" s="6" t="s">
        <v>38</v>
      </c>
      <c r="C201" s="29" t="s">
        <v>39</v>
      </c>
      <c r="D201" s="29">
        <v>3.2106400999999999E-3</v>
      </c>
      <c r="E201" s="102">
        <v>4.3833640999999999E-5</v>
      </c>
      <c r="F201" s="102">
        <v>7.9874699E-5</v>
      </c>
      <c r="G201" s="47">
        <f t="shared" si="35"/>
        <v>2.9953011900000001E-4</v>
      </c>
      <c r="H201" s="105">
        <v>1.3312449999999999E-4</v>
      </c>
      <c r="I201" s="102">
        <v>4.1634333999999997E-7</v>
      </c>
      <c r="J201" s="102">
        <v>2.0500822000000001E-7</v>
      </c>
      <c r="K201" s="102">
        <v>8.8831814000000004E-5</v>
      </c>
      <c r="L201" s="102">
        <v>8.1648958000000004E-7</v>
      </c>
      <c r="M201" s="29">
        <v>1.1033056999999999E-4</v>
      </c>
      <c r="N201" s="106">
        <v>2.1092837E-4</v>
      </c>
      <c r="O201" s="102">
        <v>1.0502762E-6</v>
      </c>
      <c r="P201" s="29">
        <v>2.0919101E-4</v>
      </c>
      <c r="Q201" s="102">
        <v>-6.2124766000000001E-6</v>
      </c>
      <c r="R201" s="29">
        <v>-1.0502002E-4</v>
      </c>
      <c r="S201" s="112">
        <f t="shared" si="36"/>
        <v>4.2775404437400003E-3</v>
      </c>
      <c r="U201" s="6" t="s">
        <v>38</v>
      </c>
      <c r="V201" s="29" t="s">
        <v>39</v>
      </c>
      <c r="W201" s="29">
        <v>3.2106400999999999E-3</v>
      </c>
      <c r="X201" s="102">
        <v>4.3833640999999999E-5</v>
      </c>
      <c r="Y201" s="102">
        <v>7.9874699E-5</v>
      </c>
      <c r="Z201" s="47">
        <v>2.9997386999999998E-4</v>
      </c>
      <c r="AA201" s="105">
        <v>1.3312449999999999E-4</v>
      </c>
      <c r="AB201" s="102">
        <v>4.1634333999999997E-7</v>
      </c>
      <c r="AC201" s="102">
        <v>2.0500822000000001E-7</v>
      </c>
      <c r="AD201" s="102">
        <v>8.8831814000000004E-5</v>
      </c>
      <c r="AE201" s="102">
        <v>8.1648958000000004E-7</v>
      </c>
      <c r="AF201" s="29">
        <v>1.1033056999999999E-4</v>
      </c>
      <c r="AG201" s="106">
        <f t="shared" si="37"/>
        <v>2.1092836999999998E-3</v>
      </c>
      <c r="AH201" s="102">
        <v>1.0502762E-6</v>
      </c>
      <c r="AI201" s="29">
        <v>2.0919101E-4</v>
      </c>
      <c r="AJ201" s="102">
        <v>-6.2124766000000001E-6</v>
      </c>
      <c r="AK201" s="29">
        <v>-1.0502002E-4</v>
      </c>
      <c r="AL201" s="112">
        <f t="shared" si="38"/>
        <v>6.17633952474E-3</v>
      </c>
    </row>
    <row r="202" spans="2:38" x14ac:dyDescent="0.35">
      <c r="B202" s="6" t="s">
        <v>40</v>
      </c>
      <c r="C202" s="29" t="s">
        <v>41</v>
      </c>
      <c r="D202" s="29">
        <v>4.6096867000000001</v>
      </c>
      <c r="E202" s="29">
        <v>6.4480125999999997E-3</v>
      </c>
      <c r="F202" s="29">
        <v>4.4332275999999997E-2</v>
      </c>
      <c r="G202" s="47">
        <f t="shared" si="35"/>
        <v>0.16624603499999999</v>
      </c>
      <c r="H202" s="105">
        <v>7.3887126999999997E-2</v>
      </c>
      <c r="I202" s="29">
        <v>1.4544607000000001E-3</v>
      </c>
      <c r="J202" s="29">
        <v>1.0534937E-3</v>
      </c>
      <c r="K202" s="29">
        <v>2.2189860000000001</v>
      </c>
      <c r="L202" s="29">
        <v>1.4225773000000001E-3</v>
      </c>
      <c r="M202" s="29">
        <v>0.21429998</v>
      </c>
      <c r="N202" s="106">
        <v>0.11707004999999999</v>
      </c>
      <c r="O202" s="29">
        <v>1.9827395E-3</v>
      </c>
      <c r="P202" s="29">
        <v>0.16811582</v>
      </c>
      <c r="Q202" s="29">
        <v>-3.4480659E-3</v>
      </c>
      <c r="R202" s="29">
        <v>-0.16264505000000001</v>
      </c>
      <c r="S202" s="112">
        <f t="shared" si="36"/>
        <v>7.4588921558999983</v>
      </c>
      <c r="U202" s="6" t="s">
        <v>40</v>
      </c>
      <c r="V202" s="29" t="s">
        <v>41</v>
      </c>
      <c r="W202" s="29">
        <v>4.6096867000000001</v>
      </c>
      <c r="X202" s="29">
        <v>6.4480125999999997E-3</v>
      </c>
      <c r="Y202" s="29">
        <v>4.4332275999999997E-2</v>
      </c>
      <c r="Z202" s="47">
        <v>0.16649232999999999</v>
      </c>
      <c r="AA202" s="105">
        <v>7.3887126999999997E-2</v>
      </c>
      <c r="AB202" s="29">
        <v>1.4544607000000001E-3</v>
      </c>
      <c r="AC202" s="29">
        <v>1.0534937E-3</v>
      </c>
      <c r="AD202" s="29">
        <v>2.2189860000000001</v>
      </c>
      <c r="AE202" s="29">
        <v>1.4225773000000001E-3</v>
      </c>
      <c r="AF202" s="29">
        <v>0.21429998</v>
      </c>
      <c r="AG202" s="106">
        <f t="shared" si="37"/>
        <v>1.1707004999999999</v>
      </c>
      <c r="AH202" s="29">
        <v>1.9827395E-3</v>
      </c>
      <c r="AI202" s="29">
        <v>0.16811582</v>
      </c>
      <c r="AJ202" s="29">
        <v>-3.4480659E-3</v>
      </c>
      <c r="AK202" s="29">
        <v>-0.16264505000000001</v>
      </c>
      <c r="AL202" s="112">
        <f t="shared" si="38"/>
        <v>8.5127689008999994</v>
      </c>
    </row>
    <row r="203" spans="2:38" x14ac:dyDescent="0.35">
      <c r="B203" s="6" t="s">
        <v>42</v>
      </c>
      <c r="C203" s="29" t="s">
        <v>43</v>
      </c>
      <c r="D203" s="29">
        <v>1.0299571000000001</v>
      </c>
      <c r="E203" s="29">
        <v>0</v>
      </c>
      <c r="F203" s="29">
        <v>6.2854249000000001E-2</v>
      </c>
      <c r="G203" s="47">
        <f t="shared" si="35"/>
        <v>0.23570343300000002</v>
      </c>
      <c r="H203" s="105">
        <v>0.10475708</v>
      </c>
      <c r="I203" s="29">
        <v>1.1211425000000001E-3</v>
      </c>
      <c r="J203" s="29">
        <v>6.7606936999999999E-4</v>
      </c>
      <c r="K203" s="29">
        <v>1.2199435000000001</v>
      </c>
      <c r="L203" s="29">
        <v>1.5874330000000001E-3</v>
      </c>
      <c r="M203" s="29">
        <v>0.34034374000000001</v>
      </c>
      <c r="N203" s="106">
        <v>0.16598177</v>
      </c>
      <c r="O203" s="29">
        <v>1.6408676000000001E-3</v>
      </c>
      <c r="P203" s="29">
        <v>3.2730951999999998E-3</v>
      </c>
      <c r="Q203" s="29">
        <v>-4.8886638E-3</v>
      </c>
      <c r="R203" s="29">
        <v>-0.19286707</v>
      </c>
      <c r="S203" s="112">
        <f t="shared" si="36"/>
        <v>2.9700837458700002</v>
      </c>
      <c r="U203" s="6" t="s">
        <v>42</v>
      </c>
      <c r="V203" s="29" t="s">
        <v>43</v>
      </c>
      <c r="W203" s="29">
        <v>1.0299571000000001</v>
      </c>
      <c r="X203" s="29">
        <v>0</v>
      </c>
      <c r="Y203" s="29">
        <v>6.2854249000000001E-2</v>
      </c>
      <c r="Z203" s="47">
        <v>0.23605261999999999</v>
      </c>
      <c r="AA203" s="105">
        <v>0.10475708</v>
      </c>
      <c r="AB203" s="29">
        <v>1.1211425000000001E-3</v>
      </c>
      <c r="AC203" s="29">
        <v>6.7606936999999999E-4</v>
      </c>
      <c r="AD203" s="29">
        <v>1.2199435000000001</v>
      </c>
      <c r="AE203" s="29">
        <v>1.5874330000000001E-3</v>
      </c>
      <c r="AF203" s="29">
        <v>0.34034374000000001</v>
      </c>
      <c r="AG203" s="106">
        <f t="shared" si="37"/>
        <v>1.6598177000000001</v>
      </c>
      <c r="AH203" s="29">
        <v>1.6408676000000001E-3</v>
      </c>
      <c r="AI203" s="29">
        <v>3.2730951999999998E-3</v>
      </c>
      <c r="AJ203" s="29">
        <v>-4.8886638E-3</v>
      </c>
      <c r="AK203" s="29">
        <v>-0.19286707</v>
      </c>
      <c r="AL203" s="112">
        <f t="shared" si="38"/>
        <v>4.4642688628699991</v>
      </c>
    </row>
    <row r="204" spans="2:38" x14ac:dyDescent="0.35">
      <c r="B204" s="6" t="s">
        <v>44</v>
      </c>
      <c r="C204" s="29" t="s">
        <v>45</v>
      </c>
      <c r="D204" s="29">
        <v>1.5588912999999999E-2</v>
      </c>
      <c r="E204" s="29">
        <v>1.2147098E-4</v>
      </c>
      <c r="F204" s="29">
        <v>1.8097554999999999E-4</v>
      </c>
      <c r="G204" s="47">
        <f t="shared" si="35"/>
        <v>6.7865829000000009E-4</v>
      </c>
      <c r="H204" s="105">
        <v>3.0162591000000002E-4</v>
      </c>
      <c r="I204" s="102">
        <v>1.8686441E-5</v>
      </c>
      <c r="J204" s="102">
        <v>7.0633276999999999E-6</v>
      </c>
      <c r="K204" s="29">
        <v>5.4180262999999999E-3</v>
      </c>
      <c r="L204" s="102">
        <v>2.7807639000000001E-5</v>
      </c>
      <c r="M204" s="29">
        <v>1.0019879000000001E-2</v>
      </c>
      <c r="N204" s="106">
        <v>4.779095E-4</v>
      </c>
      <c r="O204" s="29">
        <v>1.2500135000000001E-2</v>
      </c>
      <c r="P204" s="29">
        <v>2.8605065999999998E-2</v>
      </c>
      <c r="Q204" s="102">
        <v>-1.4075876E-5</v>
      </c>
      <c r="R204" s="29">
        <v>-3.2649329000000002E-3</v>
      </c>
      <c r="S204" s="112">
        <f t="shared" si="36"/>
        <v>7.0667208161699996E-2</v>
      </c>
      <c r="U204" s="6" t="s">
        <v>44</v>
      </c>
      <c r="V204" s="29" t="s">
        <v>45</v>
      </c>
      <c r="W204" s="29">
        <v>1.5588912999999999E-2</v>
      </c>
      <c r="X204" s="29">
        <v>1.2147098E-4</v>
      </c>
      <c r="Y204" s="29">
        <v>1.8097554999999999E-4</v>
      </c>
      <c r="Z204" s="47">
        <v>6.7966372E-4</v>
      </c>
      <c r="AA204" s="105">
        <v>3.0162591000000002E-4</v>
      </c>
      <c r="AB204" s="102">
        <v>1.8686441E-5</v>
      </c>
      <c r="AC204" s="102">
        <v>7.0633276999999999E-6</v>
      </c>
      <c r="AD204" s="29">
        <v>5.4180262999999999E-3</v>
      </c>
      <c r="AE204" s="102">
        <v>2.7807639000000001E-5</v>
      </c>
      <c r="AF204" s="29">
        <v>1.0019879000000001E-2</v>
      </c>
      <c r="AG204" s="106">
        <f t="shared" si="37"/>
        <v>4.7790949999999997E-3</v>
      </c>
      <c r="AH204" s="29">
        <v>1.2500135000000001E-2</v>
      </c>
      <c r="AI204" s="29">
        <v>2.8605065999999998E-2</v>
      </c>
      <c r="AJ204" s="102">
        <v>-1.4075876E-5</v>
      </c>
      <c r="AK204" s="29">
        <v>-3.2649329000000002E-3</v>
      </c>
      <c r="AL204" s="112">
        <f t="shared" si="38"/>
        <v>7.4969399091700001E-2</v>
      </c>
    </row>
    <row r="205" spans="2:38" x14ac:dyDescent="0.35">
      <c r="B205" s="6" t="s">
        <v>46</v>
      </c>
      <c r="C205" s="29" t="s">
        <v>47</v>
      </c>
      <c r="D205" s="29">
        <v>1.5510136999999999</v>
      </c>
      <c r="E205" s="29">
        <v>2.8565470999999999E-2</v>
      </c>
      <c r="F205" s="29">
        <v>5.4485384999999997E-2</v>
      </c>
      <c r="G205" s="47">
        <f t="shared" si="35"/>
        <v>0.20432019300000001</v>
      </c>
      <c r="H205" s="105">
        <v>9.0808975E-2</v>
      </c>
      <c r="I205" s="29">
        <v>4.0884265999999999E-4</v>
      </c>
      <c r="J205" s="29">
        <v>1.5949620999999999E-4</v>
      </c>
      <c r="K205" s="29">
        <v>6.8101057000000007E-2</v>
      </c>
      <c r="L205" s="29">
        <v>1.9255384E-3</v>
      </c>
      <c r="M205" s="29">
        <v>0.18715780000000001</v>
      </c>
      <c r="N205" s="106">
        <v>0.14388177999999999</v>
      </c>
      <c r="O205" s="29">
        <v>1.6795204E-3</v>
      </c>
      <c r="P205" s="29">
        <v>0.59533901</v>
      </c>
      <c r="Q205" s="29">
        <v>-4.2377522000000001E-3</v>
      </c>
      <c r="R205" s="29">
        <v>-7.6766827999999995E-2</v>
      </c>
      <c r="S205" s="112">
        <f t="shared" si="36"/>
        <v>2.8468421884700006</v>
      </c>
      <c r="U205" s="6" t="s">
        <v>46</v>
      </c>
      <c r="V205" s="29" t="s">
        <v>47</v>
      </c>
      <c r="W205" s="29">
        <v>1.5510136999999999</v>
      </c>
      <c r="X205" s="29">
        <v>2.8565470999999999E-2</v>
      </c>
      <c r="Y205" s="29">
        <v>5.4485384999999997E-2</v>
      </c>
      <c r="Z205" s="47">
        <v>0.20462289</v>
      </c>
      <c r="AA205" s="105">
        <v>9.0808975E-2</v>
      </c>
      <c r="AB205" s="29">
        <v>4.0884265999999999E-4</v>
      </c>
      <c r="AC205" s="29">
        <v>1.5949620999999999E-4</v>
      </c>
      <c r="AD205" s="29">
        <v>6.8101057000000007E-2</v>
      </c>
      <c r="AE205" s="29">
        <v>1.9255384E-3</v>
      </c>
      <c r="AF205" s="29">
        <v>0.18715780000000001</v>
      </c>
      <c r="AG205" s="106">
        <f t="shared" si="37"/>
        <v>1.4388178</v>
      </c>
      <c r="AH205" s="29">
        <v>1.6795204E-3</v>
      </c>
      <c r="AI205" s="29">
        <v>0.59533901</v>
      </c>
      <c r="AJ205" s="29">
        <v>-4.2377522000000001E-3</v>
      </c>
      <c r="AK205" s="29">
        <v>-7.6766827999999995E-2</v>
      </c>
      <c r="AL205" s="112">
        <f t="shared" si="38"/>
        <v>4.1420809054699994</v>
      </c>
    </row>
    <row r="206" spans="2:38" x14ac:dyDescent="0.35">
      <c r="B206" s="6" t="s">
        <v>48</v>
      </c>
      <c r="C206" s="29" t="s">
        <v>49</v>
      </c>
      <c r="D206" s="102">
        <v>2.3185630999999999E-5</v>
      </c>
      <c r="E206" s="102">
        <v>4.9409653000000001E-11</v>
      </c>
      <c r="F206" s="102">
        <v>8.3766614000000001E-8</v>
      </c>
      <c r="G206" s="47">
        <f t="shared" si="35"/>
        <v>3.1412481000000004E-7</v>
      </c>
      <c r="H206" s="107">
        <v>1.3961102000000001E-7</v>
      </c>
      <c r="I206" s="102">
        <v>1.5435049E-9</v>
      </c>
      <c r="J206" s="102">
        <v>8.1392815999999997E-10</v>
      </c>
      <c r="K206" s="102">
        <v>7.7316651999999998E-8</v>
      </c>
      <c r="L206" s="102">
        <v>4.2778446000000001E-10</v>
      </c>
      <c r="M206" s="102">
        <v>3.9486542000000001E-8</v>
      </c>
      <c r="N206" s="108">
        <v>2.2120590999999999E-7</v>
      </c>
      <c r="O206" s="102">
        <v>2.9838923E-9</v>
      </c>
      <c r="P206" s="102">
        <v>3.7364848000000002E-9</v>
      </c>
      <c r="Q206" s="102">
        <v>-6.5151810999999998E-9</v>
      </c>
      <c r="R206" s="102">
        <v>-3.9228470000000003E-8</v>
      </c>
      <c r="S206" s="112">
        <f t="shared" si="36"/>
        <v>2.4024953901172995E-5</v>
      </c>
      <c r="U206" s="6" t="s">
        <v>48</v>
      </c>
      <c r="V206" s="29" t="s">
        <v>49</v>
      </c>
      <c r="W206" s="102">
        <v>2.3185630999999999E-5</v>
      </c>
      <c r="X206" s="102">
        <v>4.9409653000000001E-11</v>
      </c>
      <c r="Y206" s="102">
        <v>8.3766614000000001E-8</v>
      </c>
      <c r="Z206" s="47">
        <v>3.1459016999999999E-7</v>
      </c>
      <c r="AA206" s="107">
        <v>1.3961102000000001E-7</v>
      </c>
      <c r="AB206" s="102">
        <v>1.5435049E-9</v>
      </c>
      <c r="AC206" s="102">
        <v>8.1392815999999997E-10</v>
      </c>
      <c r="AD206" s="102">
        <v>7.7316651999999998E-8</v>
      </c>
      <c r="AE206" s="102">
        <v>4.2778446000000001E-10</v>
      </c>
      <c r="AF206" s="102">
        <v>3.9486542000000001E-8</v>
      </c>
      <c r="AG206" s="106">
        <f t="shared" si="37"/>
        <v>2.2120590999999998E-6</v>
      </c>
      <c r="AH206" s="102">
        <v>2.9838923E-9</v>
      </c>
      <c r="AI206" s="102">
        <v>3.7364848000000002E-9</v>
      </c>
      <c r="AJ206" s="102">
        <v>-6.5151810999999998E-9</v>
      </c>
      <c r="AK206" s="102">
        <v>-3.9228470000000003E-8</v>
      </c>
      <c r="AL206" s="112">
        <f t="shared" si="38"/>
        <v>2.6016272451172994E-5</v>
      </c>
    </row>
    <row r="207" spans="2:38" x14ac:dyDescent="0.35">
      <c r="B207" s="6" t="s">
        <v>50</v>
      </c>
      <c r="C207" s="29" t="s">
        <v>20</v>
      </c>
      <c r="D207" s="29">
        <v>0.33070121000000002</v>
      </c>
      <c r="E207" s="29">
        <v>1.6887114E-3</v>
      </c>
      <c r="F207" s="29">
        <v>3.5707845999999998E-3</v>
      </c>
      <c r="G207" s="47">
        <f t="shared" si="35"/>
        <v>1.3390442399999999E-2</v>
      </c>
      <c r="H207" s="105">
        <v>5.9513077000000001E-3</v>
      </c>
      <c r="I207" s="102">
        <v>4.2475755000000001E-5</v>
      </c>
      <c r="J207" s="102">
        <v>1.5988629000000001E-5</v>
      </c>
      <c r="K207" s="29">
        <v>4.4084616E-3</v>
      </c>
      <c r="L207" s="102">
        <v>9.4127294000000006E-5</v>
      </c>
      <c r="M207" s="29">
        <v>1.2533506E-2</v>
      </c>
      <c r="N207" s="106">
        <v>9.4295165000000004E-3</v>
      </c>
      <c r="O207" s="29">
        <v>1.0211292E-4</v>
      </c>
      <c r="P207" s="29">
        <v>4.2831420000000002E-2</v>
      </c>
      <c r="Q207" s="29">
        <v>-2.7772769000000003E-4</v>
      </c>
      <c r="R207" s="29">
        <v>-3.5161563E-2</v>
      </c>
      <c r="S207" s="112">
        <f t="shared" si="36"/>
        <v>0.38932077410799998</v>
      </c>
      <c r="U207" s="6" t="s">
        <v>50</v>
      </c>
      <c r="V207" s="29" t="s">
        <v>20</v>
      </c>
      <c r="W207" s="29">
        <v>0.33070121000000002</v>
      </c>
      <c r="X207" s="29">
        <v>1.6887114E-3</v>
      </c>
      <c r="Y207" s="29">
        <v>3.5707845999999998E-3</v>
      </c>
      <c r="Z207" s="47">
        <v>1.341028E-2</v>
      </c>
      <c r="AA207" s="105">
        <v>5.9513077000000001E-3</v>
      </c>
      <c r="AB207" s="102">
        <v>4.2475755000000001E-5</v>
      </c>
      <c r="AC207" s="102">
        <v>1.5988629000000001E-5</v>
      </c>
      <c r="AD207" s="29">
        <v>4.4084616E-3</v>
      </c>
      <c r="AE207" s="102">
        <v>9.4127294000000006E-5</v>
      </c>
      <c r="AF207" s="29">
        <v>1.2533506E-2</v>
      </c>
      <c r="AG207" s="106">
        <f t="shared" si="37"/>
        <v>9.4295165E-2</v>
      </c>
      <c r="AH207" s="29">
        <v>1.0211292E-4</v>
      </c>
      <c r="AI207" s="29">
        <v>4.2831420000000002E-2</v>
      </c>
      <c r="AJ207" s="29">
        <v>-2.7772769000000003E-4</v>
      </c>
      <c r="AK207" s="29">
        <v>-3.5161563E-2</v>
      </c>
      <c r="AL207" s="112">
        <f t="shared" si="38"/>
        <v>0.474206260208</v>
      </c>
    </row>
    <row r="208" spans="2:38" x14ac:dyDescent="0.35">
      <c r="B208" s="6" t="s">
        <v>51</v>
      </c>
      <c r="C208" s="29" t="s">
        <v>20</v>
      </c>
      <c r="D208" s="29">
        <v>3.1750073999999998E-3</v>
      </c>
      <c r="E208" s="102">
        <v>-1.921144E-5</v>
      </c>
      <c r="F208" s="102">
        <v>1.8366117E-6</v>
      </c>
      <c r="G208" s="47">
        <f t="shared" si="35"/>
        <v>6.8872937999999996E-6</v>
      </c>
      <c r="H208" s="107">
        <v>3.0610195E-6</v>
      </c>
      <c r="I208" s="102">
        <v>1.2527435E-8</v>
      </c>
      <c r="J208" s="102">
        <v>-7.1170443000000002E-9</v>
      </c>
      <c r="K208" s="29">
        <v>3.5830251000000001E-3</v>
      </c>
      <c r="L208" s="102">
        <v>3.2424998999999999E-6</v>
      </c>
      <c r="M208" s="29">
        <v>1.2479871999999999E-3</v>
      </c>
      <c r="N208" s="108">
        <v>4.8500153000000002E-6</v>
      </c>
      <c r="O208" s="102">
        <v>2.3363383999999999E-6</v>
      </c>
      <c r="P208" s="102">
        <v>-6.1206446999999999E-5</v>
      </c>
      <c r="Q208" s="102">
        <v>-1.4284757999999999E-7</v>
      </c>
      <c r="R208" s="102">
        <v>-1.9156699999999999E-5</v>
      </c>
      <c r="S208" s="112">
        <f t="shared" si="36"/>
        <v>7.9285214544106992E-3</v>
      </c>
      <c r="U208" s="6" t="s">
        <v>51</v>
      </c>
      <c r="V208" s="29" t="s">
        <v>20</v>
      </c>
      <c r="W208" s="29">
        <v>3.1750073999999998E-3</v>
      </c>
      <c r="X208" s="102">
        <v>-1.921144E-5</v>
      </c>
      <c r="Y208" s="102">
        <v>1.8366117E-6</v>
      </c>
      <c r="Z208" s="47">
        <v>6.8974971999999996E-6</v>
      </c>
      <c r="AA208" s="107">
        <v>3.0610195E-6</v>
      </c>
      <c r="AB208" s="102">
        <v>1.2527435E-8</v>
      </c>
      <c r="AC208" s="102">
        <v>-7.1170443000000002E-9</v>
      </c>
      <c r="AD208" s="29">
        <v>3.5830251000000001E-3</v>
      </c>
      <c r="AE208" s="102">
        <v>3.2424998999999999E-6</v>
      </c>
      <c r="AF208" s="29">
        <v>1.2479871999999999E-3</v>
      </c>
      <c r="AG208" s="106">
        <f t="shared" si="37"/>
        <v>4.8500152000000002E-5</v>
      </c>
      <c r="AH208" s="102">
        <v>2.3363383999999999E-6</v>
      </c>
      <c r="AI208" s="102">
        <v>-6.1206446999999999E-5</v>
      </c>
      <c r="AJ208" s="102">
        <v>-1.4284757999999999E-7</v>
      </c>
      <c r="AK208" s="102">
        <v>-1.9156699999999999E-5</v>
      </c>
      <c r="AL208" s="112">
        <f t="shared" si="38"/>
        <v>7.9721817945106986E-3</v>
      </c>
    </row>
    <row r="209" spans="2:38" x14ac:dyDescent="0.35">
      <c r="B209" s="6" t="s">
        <v>52</v>
      </c>
      <c r="C209" s="29" t="s">
        <v>20</v>
      </c>
      <c r="D209" s="29">
        <v>1.0507587E-4</v>
      </c>
      <c r="E209" s="29">
        <v>0</v>
      </c>
      <c r="F209" s="102">
        <v>1.3957447E-6</v>
      </c>
      <c r="G209" s="47">
        <f t="shared" si="35"/>
        <v>5.2340426999999997E-6</v>
      </c>
      <c r="H209" s="107">
        <v>2.3262411999999998E-6</v>
      </c>
      <c r="I209" s="102">
        <v>1.0702412E-7</v>
      </c>
      <c r="J209" s="102">
        <v>4.3149468000000002E-8</v>
      </c>
      <c r="K209" s="102">
        <v>2.6461504000000002E-5</v>
      </c>
      <c r="L209" s="102">
        <v>2.4606634999999997E-7</v>
      </c>
      <c r="M209" s="102">
        <v>1.2294826000000001E-5</v>
      </c>
      <c r="N209" s="108">
        <v>3.6857999E-6</v>
      </c>
      <c r="O209" s="102">
        <v>1.900927E-7</v>
      </c>
      <c r="P209" s="29">
        <v>0</v>
      </c>
      <c r="Q209" s="102">
        <v>-1.0855792E-7</v>
      </c>
      <c r="R209" s="102">
        <v>-2.0377908999999998E-6</v>
      </c>
      <c r="S209" s="112">
        <f t="shared" si="36"/>
        <v>1.5491401231800006E-4</v>
      </c>
      <c r="U209" s="6" t="s">
        <v>52</v>
      </c>
      <c r="V209" s="29" t="s">
        <v>20</v>
      </c>
      <c r="W209" s="29">
        <v>1.0507587E-4</v>
      </c>
      <c r="X209" s="29">
        <v>0</v>
      </c>
      <c r="Y209" s="102">
        <v>1.3957447E-6</v>
      </c>
      <c r="Z209" s="47">
        <v>5.2417967999999998E-6</v>
      </c>
      <c r="AA209" s="107">
        <v>2.3262411999999998E-6</v>
      </c>
      <c r="AB209" s="102">
        <v>1.0702412E-7</v>
      </c>
      <c r="AC209" s="102">
        <v>4.3149468000000002E-8</v>
      </c>
      <c r="AD209" s="102">
        <v>2.6461504000000002E-5</v>
      </c>
      <c r="AE209" s="102">
        <v>2.4606634999999997E-7</v>
      </c>
      <c r="AF209" s="102">
        <v>1.2294826000000001E-5</v>
      </c>
      <c r="AG209" s="106">
        <f t="shared" si="37"/>
        <v>3.6857999000000002E-5</v>
      </c>
      <c r="AH209" s="102">
        <v>1.900927E-7</v>
      </c>
      <c r="AI209" s="29">
        <v>0</v>
      </c>
      <c r="AJ209" s="102">
        <v>-1.0855792E-7</v>
      </c>
      <c r="AK209" s="102">
        <v>-2.0377908999999998E-6</v>
      </c>
      <c r="AL209" s="112">
        <f t="shared" si="38"/>
        <v>1.8809396551800004E-4</v>
      </c>
    </row>
    <row r="210" spans="2:38" x14ac:dyDescent="0.35">
      <c r="B210" s="6" t="s">
        <v>53</v>
      </c>
      <c r="C210" s="29" t="s">
        <v>30</v>
      </c>
      <c r="D210" s="102">
        <v>3.7568336000000002E-11</v>
      </c>
      <c r="E210" s="102">
        <v>6.2333921999999999E-14</v>
      </c>
      <c r="F210" s="102">
        <v>5.9086355000000004E-12</v>
      </c>
      <c r="G210" s="47">
        <f t="shared" si="35"/>
        <v>2.2157382899999999E-11</v>
      </c>
      <c r="H210" s="107">
        <v>9.8477257999999993E-12</v>
      </c>
      <c r="I210" s="102">
        <v>5.9590325E-14</v>
      </c>
      <c r="J210" s="102">
        <v>5.6305263000000003E-14</v>
      </c>
      <c r="K210" s="102">
        <v>1.6384023999999999E-11</v>
      </c>
      <c r="L210" s="102">
        <v>1.7233838999999999E-14</v>
      </c>
      <c r="M210" s="102">
        <v>2.6528778999999999E-12</v>
      </c>
      <c r="N210" s="108">
        <v>1.5603174E-11</v>
      </c>
      <c r="O210" s="102">
        <v>3.0586165000000001E-14</v>
      </c>
      <c r="P210" s="102">
        <v>3.4249934999999998E-13</v>
      </c>
      <c r="Q210" s="102">
        <v>-4.5956054000000004E-13</v>
      </c>
      <c r="R210" s="102">
        <v>-3.5688973999999997E-11</v>
      </c>
      <c r="S210" s="112">
        <f t="shared" si="36"/>
        <v>7.4542170424000007E-11</v>
      </c>
      <c r="U210" s="6" t="s">
        <v>53</v>
      </c>
      <c r="V210" s="29" t="s">
        <v>30</v>
      </c>
      <c r="W210" s="102">
        <v>3.7568336000000002E-11</v>
      </c>
      <c r="X210" s="102">
        <v>6.2333921999999999E-14</v>
      </c>
      <c r="Y210" s="102">
        <v>5.9086355000000004E-12</v>
      </c>
      <c r="Z210" s="47">
        <v>2.2190209000000001E-11</v>
      </c>
      <c r="AA210" s="107">
        <v>9.8477257999999993E-12</v>
      </c>
      <c r="AB210" s="102">
        <v>5.9590325E-14</v>
      </c>
      <c r="AC210" s="102">
        <v>5.6305263000000003E-14</v>
      </c>
      <c r="AD210" s="102">
        <v>1.6384023999999999E-11</v>
      </c>
      <c r="AE210" s="102">
        <v>1.7233838999999999E-14</v>
      </c>
      <c r="AF210" s="102">
        <v>2.6528778999999999E-12</v>
      </c>
      <c r="AG210" s="106">
        <f t="shared" si="37"/>
        <v>1.5603174E-10</v>
      </c>
      <c r="AH210" s="102">
        <v>3.0586165000000001E-14</v>
      </c>
      <c r="AI210" s="102">
        <v>3.4249934999999998E-13</v>
      </c>
      <c r="AJ210" s="102">
        <v>-4.5956054000000004E-13</v>
      </c>
      <c r="AK210" s="102">
        <v>-3.5688973999999997E-11</v>
      </c>
      <c r="AL210" s="112">
        <f t="shared" si="38"/>
        <v>2.15003562524E-10</v>
      </c>
    </row>
    <row r="211" spans="2:38" x14ac:dyDescent="0.35">
      <c r="B211" s="6" t="s">
        <v>54</v>
      </c>
      <c r="C211" s="29" t="s">
        <v>30</v>
      </c>
      <c r="D211" s="102">
        <v>3.8434890999999997E-10</v>
      </c>
      <c r="E211" s="102">
        <v>2.0471055E-12</v>
      </c>
      <c r="F211" s="102">
        <v>1.0064070000000001E-11</v>
      </c>
      <c r="G211" s="47">
        <f t="shared" si="35"/>
        <v>3.7740261000000006E-11</v>
      </c>
      <c r="H211" s="107">
        <v>1.6773449000000001E-11</v>
      </c>
      <c r="I211" s="102">
        <v>4.6577637000000005E-13</v>
      </c>
      <c r="J211" s="102">
        <v>1.7807256000000001E-13</v>
      </c>
      <c r="K211" s="102">
        <v>5.0206565000000001E-11</v>
      </c>
      <c r="L211" s="102">
        <v>1.3242406999999999E-13</v>
      </c>
      <c r="M211" s="102">
        <v>1.1376801E-11</v>
      </c>
      <c r="N211" s="108">
        <v>2.6576599000000002E-11</v>
      </c>
      <c r="O211" s="102">
        <v>5.4671728999999999E-13</v>
      </c>
      <c r="P211" s="102">
        <v>2.1660544E-11</v>
      </c>
      <c r="Q211" s="102">
        <v>-7.8276097E-13</v>
      </c>
      <c r="R211" s="102">
        <v>-2.4435744000000001E-11</v>
      </c>
      <c r="S211" s="112">
        <f t="shared" si="36"/>
        <v>5.3689878982000008E-10</v>
      </c>
      <c r="U211" s="6" t="s">
        <v>54</v>
      </c>
      <c r="V211" s="29" t="s">
        <v>30</v>
      </c>
      <c r="W211" s="102">
        <v>3.8434890999999997E-10</v>
      </c>
      <c r="X211" s="102">
        <v>2.0471055E-12</v>
      </c>
      <c r="Y211" s="102">
        <v>1.0064070000000001E-11</v>
      </c>
      <c r="Z211" s="47">
        <v>3.7796173000000002E-11</v>
      </c>
      <c r="AA211" s="107">
        <v>1.6773449000000001E-11</v>
      </c>
      <c r="AB211" s="102">
        <v>4.6577637000000005E-13</v>
      </c>
      <c r="AC211" s="102">
        <v>1.7807256000000001E-13</v>
      </c>
      <c r="AD211" s="102">
        <v>5.0206565000000001E-11</v>
      </c>
      <c r="AE211" s="102">
        <v>1.3242406999999999E-13</v>
      </c>
      <c r="AF211" s="102">
        <v>1.1376801E-11</v>
      </c>
      <c r="AG211" s="106">
        <f t="shared" si="37"/>
        <v>2.6576598999999998E-10</v>
      </c>
      <c r="AH211" s="102">
        <v>5.4671728999999999E-13</v>
      </c>
      <c r="AI211" s="102">
        <v>2.1660544E-11</v>
      </c>
      <c r="AJ211" s="102">
        <v>-7.8276097E-13</v>
      </c>
      <c r="AK211" s="102">
        <v>-2.4435744000000001E-11</v>
      </c>
      <c r="AL211" s="112">
        <f t="shared" si="38"/>
        <v>7.7614409282000004E-10</v>
      </c>
    </row>
    <row r="212" spans="2:38" x14ac:dyDescent="0.35">
      <c r="B212" s="6" t="s">
        <v>55</v>
      </c>
      <c r="C212" s="29" t="s">
        <v>30</v>
      </c>
      <c r="D212" s="102">
        <v>2.1473063000000002E-9</v>
      </c>
      <c r="E212" s="102">
        <v>4.0258059000000002E-12</v>
      </c>
      <c r="F212" s="102">
        <v>3.6370574000000001E-11</v>
      </c>
      <c r="G212" s="47">
        <f t="shared" si="35"/>
        <v>1.3638965099999999E-10</v>
      </c>
      <c r="H212" s="107">
        <v>6.0617622999999998E-11</v>
      </c>
      <c r="I212" s="102">
        <v>2.8539717E-12</v>
      </c>
      <c r="J212" s="102">
        <v>1.7073746999999999E-12</v>
      </c>
      <c r="K212" s="102">
        <v>9.8405390999999995E-11</v>
      </c>
      <c r="L212" s="102">
        <v>1.5045083E-12</v>
      </c>
      <c r="M212" s="102">
        <v>6.6007511000000004E-11</v>
      </c>
      <c r="N212" s="108">
        <v>9.6045255999999996E-11</v>
      </c>
      <c r="O212" s="102">
        <v>5.4946575999999998E-12</v>
      </c>
      <c r="P212" s="102">
        <v>4.1789022000000003E-11</v>
      </c>
      <c r="Q212" s="102">
        <v>-2.8288223999999998E-12</v>
      </c>
      <c r="R212" s="102">
        <v>-4.7586108999999997E-11</v>
      </c>
      <c r="S212" s="112">
        <f t="shared" si="36"/>
        <v>2.6481027148000007E-9</v>
      </c>
      <c r="U212" s="6" t="s">
        <v>55</v>
      </c>
      <c r="V212" s="29" t="s">
        <v>30</v>
      </c>
      <c r="W212" s="102">
        <v>2.1473063000000002E-9</v>
      </c>
      <c r="X212" s="102">
        <v>4.0258059000000002E-12</v>
      </c>
      <c r="Y212" s="102">
        <v>3.6370574000000001E-11</v>
      </c>
      <c r="Z212" s="47">
        <v>1.3659171000000001E-10</v>
      </c>
      <c r="AA212" s="107">
        <v>6.0617622999999998E-11</v>
      </c>
      <c r="AB212" s="102">
        <v>2.8539717E-12</v>
      </c>
      <c r="AC212" s="102">
        <v>1.7073746999999999E-12</v>
      </c>
      <c r="AD212" s="102">
        <v>9.8405390999999995E-11</v>
      </c>
      <c r="AE212" s="102">
        <v>1.5045083E-12</v>
      </c>
      <c r="AF212" s="102">
        <v>6.6007511000000004E-11</v>
      </c>
      <c r="AG212" s="106">
        <f t="shared" si="37"/>
        <v>9.6045255999999996E-10</v>
      </c>
      <c r="AH212" s="102">
        <v>5.4946575999999998E-12</v>
      </c>
      <c r="AI212" s="102">
        <v>4.1789022000000003E-11</v>
      </c>
      <c r="AJ212" s="102">
        <v>-2.8288223999999998E-12</v>
      </c>
      <c r="AK212" s="102">
        <v>-4.7586108999999997E-11</v>
      </c>
      <c r="AL212" s="112">
        <f t="shared" si="38"/>
        <v>3.5127120778000008E-9</v>
      </c>
    </row>
    <row r="213" spans="2:38" x14ac:dyDescent="0.35">
      <c r="B213" s="6" t="s">
        <v>56</v>
      </c>
      <c r="C213" s="29" t="s">
        <v>30</v>
      </c>
      <c r="D213" s="102">
        <v>3.3894978000000003E-11</v>
      </c>
      <c r="E213" s="102">
        <v>5.2290301E-14</v>
      </c>
      <c r="F213" s="102">
        <v>8.4071645000000005E-13</v>
      </c>
      <c r="G213" s="47">
        <f t="shared" si="35"/>
        <v>3.1526867999999997E-12</v>
      </c>
      <c r="H213" s="107">
        <v>1.4011941E-12</v>
      </c>
      <c r="I213" s="102">
        <v>6.8433639E-14</v>
      </c>
      <c r="J213" s="102">
        <v>2.6351674000000001E-14</v>
      </c>
      <c r="K213" s="102">
        <v>1.3015305E-11</v>
      </c>
      <c r="L213" s="102">
        <v>1.7204975999999999E-14</v>
      </c>
      <c r="M213" s="102">
        <v>1.0919120999999999E-12</v>
      </c>
      <c r="N213" s="108">
        <v>2.2201141999999999E-12</v>
      </c>
      <c r="O213" s="102">
        <v>8.0859540000000003E-14</v>
      </c>
      <c r="P213" s="102">
        <v>2.0966305E-12</v>
      </c>
      <c r="Q213" s="102">
        <v>-6.5389056999999999E-14</v>
      </c>
      <c r="R213" s="102">
        <v>-7.1162061999999997E-13</v>
      </c>
      <c r="S213" s="112">
        <f t="shared" si="36"/>
        <v>5.7181667603E-11</v>
      </c>
      <c r="U213" s="6" t="s">
        <v>56</v>
      </c>
      <c r="V213" s="29" t="s">
        <v>30</v>
      </c>
      <c r="W213" s="102">
        <v>3.3894978000000003E-11</v>
      </c>
      <c r="X213" s="102">
        <v>5.2290301E-14</v>
      </c>
      <c r="Y213" s="102">
        <v>8.4071645000000005E-13</v>
      </c>
      <c r="Z213" s="47">
        <v>3.1573572999999998E-12</v>
      </c>
      <c r="AA213" s="107">
        <v>1.4011941E-12</v>
      </c>
      <c r="AB213" s="102">
        <v>6.8433639E-14</v>
      </c>
      <c r="AC213" s="102">
        <v>2.6351674000000001E-14</v>
      </c>
      <c r="AD213" s="102">
        <v>1.3015305E-11</v>
      </c>
      <c r="AE213" s="102">
        <v>1.7204975999999999E-14</v>
      </c>
      <c r="AF213" s="102">
        <v>1.0919120999999999E-12</v>
      </c>
      <c r="AG213" s="106">
        <f t="shared" si="37"/>
        <v>2.2201142000000002E-11</v>
      </c>
      <c r="AH213" s="102">
        <v>8.0859540000000003E-14</v>
      </c>
      <c r="AI213" s="102">
        <v>2.0966305E-12</v>
      </c>
      <c r="AJ213" s="102">
        <v>-6.5389056999999999E-14</v>
      </c>
      <c r="AK213" s="102">
        <v>-7.1162061999999997E-13</v>
      </c>
      <c r="AL213" s="112">
        <f t="shared" si="38"/>
        <v>7.7167365903000001E-11</v>
      </c>
    </row>
    <row r="214" spans="2:38" x14ac:dyDescent="0.35">
      <c r="B214" s="6" t="s">
        <v>57</v>
      </c>
      <c r="C214" s="29" t="s">
        <v>30</v>
      </c>
      <c r="D214" s="29">
        <v>0</v>
      </c>
      <c r="E214" s="29">
        <v>0</v>
      </c>
      <c r="F214" s="102">
        <v>7.2896055000000003E-21</v>
      </c>
      <c r="G214" s="47">
        <f t="shared" si="35"/>
        <v>2.7336020699999996E-20</v>
      </c>
      <c r="H214" s="107">
        <v>1.2149343000000001E-20</v>
      </c>
      <c r="I214" s="102">
        <v>2.1897312999999998E-22</v>
      </c>
      <c r="J214" s="102">
        <v>8.3536271000000003E-23</v>
      </c>
      <c r="K214" s="102">
        <v>4.2505589000000001E-20</v>
      </c>
      <c r="L214" s="102">
        <v>7.7730033999999996E-22</v>
      </c>
      <c r="M214" s="102">
        <v>2.5274826000000001E-20</v>
      </c>
      <c r="N214" s="108">
        <v>1.9249958E-20</v>
      </c>
      <c r="O214" s="102">
        <v>4.5341353000000004E-22</v>
      </c>
      <c r="P214" s="29">
        <v>0</v>
      </c>
      <c r="Q214" s="102">
        <v>-5.6696932E-22</v>
      </c>
      <c r="R214" s="102">
        <v>-9.3445804000000004E-21</v>
      </c>
      <c r="S214" s="112">
        <f t="shared" si="36"/>
        <v>1.25427015751E-19</v>
      </c>
      <c r="U214" s="6" t="s">
        <v>57</v>
      </c>
      <c r="V214" s="29" t="s">
        <v>30</v>
      </c>
      <c r="W214" s="29">
        <v>0</v>
      </c>
      <c r="X214" s="29">
        <v>0</v>
      </c>
      <c r="Y214" s="102">
        <v>7.2896055000000003E-21</v>
      </c>
      <c r="Z214" s="47">
        <v>2.7376519000000002E-20</v>
      </c>
      <c r="AA214" s="107">
        <v>1.2149343000000001E-20</v>
      </c>
      <c r="AB214" s="102">
        <v>2.1897312999999998E-22</v>
      </c>
      <c r="AC214" s="102">
        <v>8.3536271000000003E-23</v>
      </c>
      <c r="AD214" s="102">
        <v>4.2505589000000001E-20</v>
      </c>
      <c r="AE214" s="102">
        <v>7.7730033999999996E-22</v>
      </c>
      <c r="AF214" s="102">
        <v>2.5274826000000001E-20</v>
      </c>
      <c r="AG214" s="106">
        <f t="shared" si="37"/>
        <v>1.9249958E-19</v>
      </c>
      <c r="AH214" s="102">
        <v>4.5341353000000004E-22</v>
      </c>
      <c r="AI214" s="29">
        <v>0</v>
      </c>
      <c r="AJ214" s="102">
        <v>-5.6696932E-22</v>
      </c>
      <c r="AK214" s="102">
        <v>-9.3445804000000004E-21</v>
      </c>
      <c r="AL214" s="112">
        <f t="shared" si="38"/>
        <v>2.98717136051E-19</v>
      </c>
    </row>
    <row r="215" spans="2:38" x14ac:dyDescent="0.35">
      <c r="B215" s="6" t="s">
        <v>58</v>
      </c>
      <c r="C215" s="29" t="s">
        <v>30</v>
      </c>
      <c r="D215" s="102">
        <v>3.2642821000000003E-11</v>
      </c>
      <c r="E215" s="102">
        <v>5.4494239999999997E-14</v>
      </c>
      <c r="F215" s="102">
        <v>5.8736865999999996E-13</v>
      </c>
      <c r="G215" s="47">
        <f t="shared" si="35"/>
        <v>2.2026324899999996E-12</v>
      </c>
      <c r="H215" s="107">
        <v>9.7894777000000007E-13</v>
      </c>
      <c r="I215" s="102">
        <v>1.8980657E-13</v>
      </c>
      <c r="J215" s="102">
        <v>7.7058489000000003E-14</v>
      </c>
      <c r="K215" s="102">
        <v>2.4088669999999999E-12</v>
      </c>
      <c r="L215" s="102">
        <v>3.7736185999999998E-14</v>
      </c>
      <c r="M215" s="102">
        <v>1.6911016E-12</v>
      </c>
      <c r="N215" s="108">
        <v>1.5510884000000001E-12</v>
      </c>
      <c r="O215" s="102">
        <v>1.5826009E-13</v>
      </c>
      <c r="P215" s="102">
        <v>1.6209157000000001E-12</v>
      </c>
      <c r="Q215" s="102">
        <v>-4.5684229000000003E-14</v>
      </c>
      <c r="R215" s="102">
        <v>-1.3574282E-12</v>
      </c>
      <c r="S215" s="112">
        <f t="shared" si="36"/>
        <v>4.2797985765999999E-11</v>
      </c>
      <c r="U215" s="6" t="s">
        <v>58</v>
      </c>
      <c r="V215" s="29" t="s">
        <v>30</v>
      </c>
      <c r="W215" s="102">
        <v>3.2642821000000003E-11</v>
      </c>
      <c r="X215" s="102">
        <v>5.4494239999999997E-14</v>
      </c>
      <c r="Y215" s="102">
        <v>5.8736865999999996E-13</v>
      </c>
      <c r="Z215" s="47">
        <v>2.2058957000000001E-12</v>
      </c>
      <c r="AA215" s="107">
        <v>9.7894777000000007E-13</v>
      </c>
      <c r="AB215" s="102">
        <v>1.8980657E-13</v>
      </c>
      <c r="AC215" s="102">
        <v>7.7058489000000003E-14</v>
      </c>
      <c r="AD215" s="102">
        <v>2.4088669999999999E-12</v>
      </c>
      <c r="AE215" s="102">
        <v>3.7736185999999998E-14</v>
      </c>
      <c r="AF215" s="102">
        <v>1.6911016E-12</v>
      </c>
      <c r="AG215" s="106">
        <f t="shared" si="37"/>
        <v>1.5510884E-11</v>
      </c>
      <c r="AH215" s="102">
        <v>1.5826009E-13</v>
      </c>
      <c r="AI215" s="102">
        <v>1.6209157000000001E-12</v>
      </c>
      <c r="AJ215" s="102">
        <v>-4.5684229000000003E-14</v>
      </c>
      <c r="AK215" s="102">
        <v>-1.3574282E-12</v>
      </c>
      <c r="AL215" s="112">
        <f t="shared" si="38"/>
        <v>5.6761044575999996E-11</v>
      </c>
    </row>
    <row r="216" spans="2:38" x14ac:dyDescent="0.35">
      <c r="B216" s="6" t="s">
        <v>59</v>
      </c>
      <c r="C216" s="29" t="s">
        <v>41</v>
      </c>
      <c r="D216" s="29">
        <v>4.1349512999999997E-2</v>
      </c>
      <c r="E216" s="102">
        <v>4.9504374999999998E-5</v>
      </c>
      <c r="F216" s="29">
        <v>3.2572878E-3</v>
      </c>
      <c r="G216" s="47">
        <f t="shared" si="35"/>
        <v>1.22148291E-2</v>
      </c>
      <c r="H216" s="105">
        <v>5.4288130000000002E-3</v>
      </c>
      <c r="I216" s="102">
        <v>1.4698567999999999E-5</v>
      </c>
      <c r="J216" s="102">
        <v>8.9659083E-6</v>
      </c>
      <c r="K216" s="29">
        <v>6.8123927999999999E-3</v>
      </c>
      <c r="L216" s="102">
        <v>9.6734139999999995E-6</v>
      </c>
      <c r="M216" s="29">
        <v>2.2291953999999999E-3</v>
      </c>
      <c r="N216" s="106">
        <v>8.6016526000000006E-3</v>
      </c>
      <c r="O216" s="102">
        <v>3.4085246999999999E-5</v>
      </c>
      <c r="P216" s="29">
        <v>4.2652682999999998E-4</v>
      </c>
      <c r="Q216" s="29">
        <v>-2.5334461000000002E-4</v>
      </c>
      <c r="R216" s="29">
        <v>-4.2453368E-3</v>
      </c>
      <c r="S216" s="112">
        <f t="shared" si="36"/>
        <v>7.5938456632299992E-2</v>
      </c>
      <c r="U216" s="6" t="s">
        <v>59</v>
      </c>
      <c r="V216" s="29" t="s">
        <v>41</v>
      </c>
      <c r="W216" s="29">
        <v>4.1349512999999997E-2</v>
      </c>
      <c r="X216" s="102">
        <v>4.9504374999999998E-5</v>
      </c>
      <c r="Y216" s="29">
        <v>3.2572878E-3</v>
      </c>
      <c r="Z216" s="47">
        <v>1.2232925E-2</v>
      </c>
      <c r="AA216" s="105">
        <v>5.4288130000000002E-3</v>
      </c>
      <c r="AB216" s="102">
        <v>1.4698567999999999E-5</v>
      </c>
      <c r="AC216" s="102">
        <v>8.9659083E-6</v>
      </c>
      <c r="AD216" s="29">
        <v>6.8123927999999999E-3</v>
      </c>
      <c r="AE216" s="102">
        <v>9.6734139999999995E-6</v>
      </c>
      <c r="AF216" s="29">
        <v>2.2291953999999999E-3</v>
      </c>
      <c r="AG216" s="106">
        <f t="shared" si="37"/>
        <v>8.6016525999999996E-2</v>
      </c>
      <c r="AH216" s="102">
        <v>3.4085246999999999E-5</v>
      </c>
      <c r="AI216" s="29">
        <v>4.2652682999999998E-4</v>
      </c>
      <c r="AJ216" s="29">
        <v>-2.5334461000000002E-4</v>
      </c>
      <c r="AK216" s="29">
        <v>-4.2453368E-3</v>
      </c>
      <c r="AL216" s="112">
        <f t="shared" si="38"/>
        <v>0.15337142593229997</v>
      </c>
    </row>
    <row r="217" spans="2:38" x14ac:dyDescent="0.35">
      <c r="B217" s="6" t="s">
        <v>60</v>
      </c>
      <c r="C217" s="29" t="s">
        <v>41</v>
      </c>
      <c r="D217" s="29">
        <v>0.26738369000000001</v>
      </c>
      <c r="E217" s="29">
        <v>1.8086281999999999E-3</v>
      </c>
      <c r="F217" s="29">
        <v>1.1460698E-2</v>
      </c>
      <c r="G217" s="47">
        <f t="shared" si="35"/>
        <v>4.2977618999999995E-2</v>
      </c>
      <c r="H217" s="105">
        <v>1.9101164E-2</v>
      </c>
      <c r="I217" s="29">
        <v>1.1231036E-4</v>
      </c>
      <c r="J217" s="102">
        <v>8.2115978000000004E-5</v>
      </c>
      <c r="K217" s="29">
        <v>1.5862240999999999E-2</v>
      </c>
      <c r="L217" s="102">
        <v>7.6889774999999995E-5</v>
      </c>
      <c r="M217" s="29">
        <v>1.3035563E-2</v>
      </c>
      <c r="N217" s="106">
        <v>3.0264732999999999E-2</v>
      </c>
      <c r="O217" s="29">
        <v>1.7680315999999999E-4</v>
      </c>
      <c r="P217" s="29">
        <v>0.13538042</v>
      </c>
      <c r="Q217" s="29">
        <v>-8.9138762999999997E-4</v>
      </c>
      <c r="R217" s="29">
        <v>-0.10996272</v>
      </c>
      <c r="S217" s="112">
        <f t="shared" si="36"/>
        <v>0.42686876784299993</v>
      </c>
      <c r="U217" s="6" t="s">
        <v>60</v>
      </c>
      <c r="V217" s="29" t="s">
        <v>41</v>
      </c>
      <c r="W217" s="29">
        <v>0.26738369000000001</v>
      </c>
      <c r="X217" s="29">
        <v>1.8086281999999999E-3</v>
      </c>
      <c r="Y217" s="29">
        <v>1.1460698E-2</v>
      </c>
      <c r="Z217" s="47">
        <v>4.3041289000000003E-2</v>
      </c>
      <c r="AA217" s="105">
        <v>1.9101164E-2</v>
      </c>
      <c r="AB217" s="29">
        <v>1.1231036E-4</v>
      </c>
      <c r="AC217" s="102">
        <v>8.2115978000000004E-5</v>
      </c>
      <c r="AD217" s="29">
        <v>1.5862240999999999E-2</v>
      </c>
      <c r="AE217" s="102">
        <v>7.6889774999999995E-5</v>
      </c>
      <c r="AF217" s="29">
        <v>1.3035563E-2</v>
      </c>
      <c r="AG217" s="106">
        <f t="shared" si="37"/>
        <v>0.30264732999999999</v>
      </c>
      <c r="AH217" s="29">
        <v>1.7680315999999999E-4</v>
      </c>
      <c r="AI217" s="29">
        <v>0.13538042</v>
      </c>
      <c r="AJ217" s="29">
        <v>-8.9138762999999997E-4</v>
      </c>
      <c r="AK217" s="29">
        <v>-0.10996272</v>
      </c>
      <c r="AL217" s="112">
        <f t="shared" si="38"/>
        <v>0.69931503484300006</v>
      </c>
    </row>
    <row r="218" spans="2:38" x14ac:dyDescent="0.35">
      <c r="B218" s="7" t="s">
        <v>61</v>
      </c>
      <c r="C218" s="12" t="s">
        <v>41</v>
      </c>
      <c r="D218" s="12">
        <v>4.3009535000000003</v>
      </c>
      <c r="E218" s="12">
        <v>4.5898800000000002E-3</v>
      </c>
      <c r="F218" s="12">
        <v>2.9614290000000001E-2</v>
      </c>
      <c r="G218" s="47">
        <f t="shared" si="35"/>
        <v>0.11105358899999998</v>
      </c>
      <c r="H218" s="109">
        <v>4.9357150000000002E-2</v>
      </c>
      <c r="I218" s="12">
        <v>1.3274517999999999E-3</v>
      </c>
      <c r="J218" s="12">
        <v>9.6241179999999999E-4</v>
      </c>
      <c r="K218" s="12">
        <v>2.1963113999999999</v>
      </c>
      <c r="L218" s="12">
        <v>1.3360141E-3</v>
      </c>
      <c r="M218" s="12">
        <v>0.19903522000000001</v>
      </c>
      <c r="N218" s="110">
        <v>7.8203663000000007E-2</v>
      </c>
      <c r="O218" s="12">
        <v>1.7718511000000001E-3</v>
      </c>
      <c r="P218" s="12">
        <v>3.2308874000000001E-2</v>
      </c>
      <c r="Q218" s="12">
        <v>-2.3033337000000001E-3</v>
      </c>
      <c r="R218" s="12">
        <v>-4.8436993999999997E-2</v>
      </c>
      <c r="S218" s="112">
        <f t="shared" si="36"/>
        <v>6.9560849670999989</v>
      </c>
      <c r="U218" s="7" t="s">
        <v>61</v>
      </c>
      <c r="V218" s="12" t="s">
        <v>41</v>
      </c>
      <c r="W218" s="12">
        <v>4.3009535000000003</v>
      </c>
      <c r="X218" s="12">
        <v>4.5898800000000002E-3</v>
      </c>
      <c r="Y218" s="12">
        <v>2.9614290000000001E-2</v>
      </c>
      <c r="Z218" s="48">
        <v>0.11121811</v>
      </c>
      <c r="AA218" s="109">
        <v>4.9357150000000002E-2</v>
      </c>
      <c r="AB218" s="12">
        <v>1.3274517999999999E-3</v>
      </c>
      <c r="AC218" s="12">
        <v>9.6241179999999999E-4</v>
      </c>
      <c r="AD218" s="12">
        <v>2.1963113999999999</v>
      </c>
      <c r="AE218" s="12">
        <v>1.3360141E-3</v>
      </c>
      <c r="AF218" s="12">
        <v>0.19903522000000001</v>
      </c>
      <c r="AG218" s="106">
        <f t="shared" si="37"/>
        <v>0.78203661999999996</v>
      </c>
      <c r="AH218" s="12">
        <v>1.7718511000000001E-3</v>
      </c>
      <c r="AI218" s="12">
        <v>3.2308874000000001E-2</v>
      </c>
      <c r="AJ218" s="12">
        <v>-2.3033337000000001E-3</v>
      </c>
      <c r="AK218" s="12">
        <v>-4.8436993999999997E-2</v>
      </c>
      <c r="AL218" s="112">
        <f t="shared" si="38"/>
        <v>7.6600824450999996</v>
      </c>
    </row>
    <row r="222" spans="2:38" x14ac:dyDescent="0.35">
      <c r="B222" t="s">
        <v>2</v>
      </c>
      <c r="C222" t="s">
        <v>62</v>
      </c>
      <c r="Y222" s="92"/>
      <c r="Z222" s="94" t="s">
        <v>99</v>
      </c>
    </row>
    <row r="223" spans="2:38" x14ac:dyDescent="0.35">
      <c r="B223" t="s">
        <v>3</v>
      </c>
      <c r="C223" t="s">
        <v>4</v>
      </c>
      <c r="J223" s="92"/>
      <c r="K223" s="94" t="s">
        <v>99</v>
      </c>
      <c r="Y223" s="16" t="s">
        <v>89</v>
      </c>
      <c r="Z223" s="19">
        <v>60</v>
      </c>
    </row>
    <row r="224" spans="2:38" x14ac:dyDescent="0.35">
      <c r="B224" t="s">
        <v>63</v>
      </c>
      <c r="C224" t="s">
        <v>100</v>
      </c>
      <c r="J224" s="16" t="s">
        <v>89</v>
      </c>
      <c r="K224" s="19">
        <v>60</v>
      </c>
      <c r="Y224" s="100" t="s">
        <v>103</v>
      </c>
      <c r="Z224" s="47">
        <v>200</v>
      </c>
    </row>
    <row r="225" spans="2:52" x14ac:dyDescent="0.35">
      <c r="B225" t="s">
        <v>5</v>
      </c>
      <c r="C225" t="s">
        <v>6</v>
      </c>
      <c r="J225" s="100" t="s">
        <v>103</v>
      </c>
      <c r="K225" s="47">
        <v>200</v>
      </c>
      <c r="Y225" s="16"/>
      <c r="Z225" s="14" t="s">
        <v>74</v>
      </c>
    </row>
    <row r="226" spans="2:52" x14ac:dyDescent="0.35">
      <c r="B226" t="s">
        <v>7</v>
      </c>
      <c r="C226" t="s">
        <v>8</v>
      </c>
      <c r="J226" s="16"/>
      <c r="K226" s="14" t="s">
        <v>74</v>
      </c>
      <c r="Y226" s="98" t="s">
        <v>102</v>
      </c>
      <c r="Z226" s="99">
        <v>200</v>
      </c>
    </row>
    <row r="227" spans="2:52" x14ac:dyDescent="0.35">
      <c r="B227" t="s">
        <v>9</v>
      </c>
      <c r="C227" t="s">
        <v>10</v>
      </c>
      <c r="J227" s="98" t="s">
        <v>102</v>
      </c>
      <c r="K227" s="99">
        <v>200</v>
      </c>
      <c r="Y227" s="97" t="s">
        <v>73</v>
      </c>
      <c r="Z227" s="101">
        <v>500</v>
      </c>
    </row>
    <row r="228" spans="2:52" x14ac:dyDescent="0.35">
      <c r="B228" t="s">
        <v>11</v>
      </c>
      <c r="C228" t="s">
        <v>12</v>
      </c>
      <c r="J228" s="97" t="s">
        <v>73</v>
      </c>
      <c r="K228" s="101">
        <v>50</v>
      </c>
      <c r="Y228" s="16"/>
      <c r="Z228" s="62" t="s">
        <v>74</v>
      </c>
    </row>
    <row r="229" spans="2:52" x14ac:dyDescent="0.35">
      <c r="B229" t="s">
        <v>13</v>
      </c>
      <c r="C229" t="s">
        <v>12</v>
      </c>
      <c r="J229" s="16"/>
      <c r="K229" s="62" t="s">
        <v>74</v>
      </c>
    </row>
    <row r="230" spans="2:52" x14ac:dyDescent="0.35">
      <c r="B230" t="s">
        <v>14</v>
      </c>
      <c r="C230" t="s">
        <v>15</v>
      </c>
    </row>
    <row r="231" spans="2:52" x14ac:dyDescent="0.35">
      <c r="B231" t="s">
        <v>16</v>
      </c>
      <c r="C231" t="s">
        <v>17</v>
      </c>
    </row>
    <row r="232" spans="2:52" ht="21" x14ac:dyDescent="0.35">
      <c r="B232" s="175"/>
      <c r="C232" s="175"/>
      <c r="D232" s="189"/>
      <c r="E232" s="189"/>
      <c r="F232" s="189"/>
      <c r="G232" s="189"/>
      <c r="H232" s="189"/>
      <c r="I232" s="183"/>
      <c r="J232" s="180"/>
      <c r="K232" s="180"/>
      <c r="L232" s="180"/>
      <c r="M232" s="180"/>
      <c r="N232" s="96"/>
      <c r="O232" s="180"/>
      <c r="P232" s="180"/>
      <c r="Q232" s="187"/>
      <c r="R232" s="188"/>
      <c r="S232" s="42"/>
      <c r="U232" s="175"/>
      <c r="V232" s="175"/>
      <c r="W232" s="189"/>
      <c r="X232" s="189"/>
      <c r="Y232" s="189"/>
      <c r="Z232" s="189"/>
      <c r="AA232" s="189"/>
      <c r="AB232" s="183"/>
      <c r="AC232" s="180"/>
      <c r="AD232" s="180"/>
      <c r="AE232" s="180"/>
      <c r="AF232" s="180"/>
      <c r="AG232" s="96"/>
      <c r="AH232" s="180"/>
      <c r="AI232" s="180"/>
      <c r="AJ232" s="187"/>
      <c r="AK232" s="188"/>
      <c r="AL232" s="42"/>
    </row>
    <row r="233" spans="2:52" ht="87" x14ac:dyDescent="0.35">
      <c r="B233" s="33" t="s">
        <v>15</v>
      </c>
      <c r="C233" s="27" t="s">
        <v>18</v>
      </c>
      <c r="D233" s="27" t="s">
        <v>65</v>
      </c>
      <c r="E233" s="27" t="s">
        <v>79</v>
      </c>
      <c r="F233" s="27" t="s">
        <v>80</v>
      </c>
      <c r="G233" s="46" t="s">
        <v>87</v>
      </c>
      <c r="H233" s="103" t="s">
        <v>101</v>
      </c>
      <c r="I233" s="27" t="s">
        <v>67</v>
      </c>
      <c r="J233" s="27" t="s">
        <v>68</v>
      </c>
      <c r="K233" s="27" t="s">
        <v>69</v>
      </c>
      <c r="L233" s="27" t="s">
        <v>66</v>
      </c>
      <c r="M233" s="27" t="s">
        <v>70</v>
      </c>
      <c r="N233" s="104" t="s">
        <v>81</v>
      </c>
      <c r="O233" s="27" t="s">
        <v>82</v>
      </c>
      <c r="P233" s="27" t="s">
        <v>83</v>
      </c>
      <c r="Q233" s="27" t="s">
        <v>96</v>
      </c>
      <c r="R233" s="27" t="s">
        <v>97</v>
      </c>
      <c r="S233" s="111" t="s">
        <v>64</v>
      </c>
      <c r="U233" s="33" t="s">
        <v>15</v>
      </c>
      <c r="V233" s="27" t="s">
        <v>18</v>
      </c>
      <c r="W233" s="27" t="s">
        <v>65</v>
      </c>
      <c r="X233" s="27" t="s">
        <v>79</v>
      </c>
      <c r="Y233" s="27" t="s">
        <v>80</v>
      </c>
      <c r="Z233" s="46" t="s">
        <v>87</v>
      </c>
      <c r="AA233" s="103" t="s">
        <v>101</v>
      </c>
      <c r="AB233" s="27" t="s">
        <v>67</v>
      </c>
      <c r="AC233" s="27" t="s">
        <v>68</v>
      </c>
      <c r="AD233" s="27" t="s">
        <v>69</v>
      </c>
      <c r="AE233" s="27" t="s">
        <v>66</v>
      </c>
      <c r="AF233" s="27" t="s">
        <v>70</v>
      </c>
      <c r="AG233" s="104" t="s">
        <v>81</v>
      </c>
      <c r="AH233" s="27" t="s">
        <v>82</v>
      </c>
      <c r="AI233" s="27" t="s">
        <v>83</v>
      </c>
      <c r="AJ233" s="27" t="s">
        <v>96</v>
      </c>
      <c r="AK233" s="27" t="s">
        <v>97</v>
      </c>
      <c r="AL233" s="111" t="s">
        <v>64</v>
      </c>
    </row>
    <row r="234" spans="2:52" x14ac:dyDescent="0.35">
      <c r="B234" s="6" t="s">
        <v>19</v>
      </c>
      <c r="C234" s="29" t="s">
        <v>20</v>
      </c>
      <c r="D234" s="29">
        <v>0.33398129999999998</v>
      </c>
      <c r="E234" s="29">
        <v>1.6694998999999999E-3</v>
      </c>
      <c r="F234" s="29">
        <v>3.5740170000000001E-3</v>
      </c>
      <c r="G234" s="47">
        <f>AZ104*200</f>
        <v>1.7870084800000002E-2</v>
      </c>
      <c r="H234" s="105">
        <v>7.9422599999999996E-3</v>
      </c>
      <c r="I234" s="102">
        <v>4.2595305999999998E-5</v>
      </c>
      <c r="J234" s="102">
        <v>1.6024660999999999E-5</v>
      </c>
      <c r="K234" s="29">
        <v>8.0179481999999996E-3</v>
      </c>
      <c r="L234" s="102">
        <v>9.7615859999999999E-5</v>
      </c>
      <c r="M234" s="29">
        <v>1.3793788E-2</v>
      </c>
      <c r="N234" s="106">
        <v>9.4380522999999994E-3</v>
      </c>
      <c r="O234" s="29">
        <v>1.0463935E-4</v>
      </c>
      <c r="P234" s="29">
        <v>4.2770213000000001E-2</v>
      </c>
      <c r="Q234" s="29">
        <v>-2.7797910000000001E-4</v>
      </c>
      <c r="R234" s="29">
        <v>-3.5182757000000002E-2</v>
      </c>
      <c r="S234" s="112">
        <f>SUM(D234:R234)</f>
        <v>0.4038573022769999</v>
      </c>
      <c r="U234" s="6" t="s">
        <v>19</v>
      </c>
      <c r="V234" s="29" t="s">
        <v>20</v>
      </c>
      <c r="W234" s="29">
        <v>0.33398129999999998</v>
      </c>
      <c r="X234" s="29">
        <v>1.6694998999999999E-3</v>
      </c>
      <c r="Y234" s="29">
        <v>3.5740170000000001E-3</v>
      </c>
      <c r="Z234" s="47">
        <v>1.7896558999999999E-2</v>
      </c>
      <c r="AA234" s="105">
        <v>7.9422599999999996E-3</v>
      </c>
      <c r="AB234" s="102">
        <v>4.2595305999999998E-5</v>
      </c>
      <c r="AC234" s="102">
        <v>1.6024660999999999E-5</v>
      </c>
      <c r="AD234" s="29">
        <v>8.0179481999999996E-3</v>
      </c>
      <c r="AE234" s="102">
        <v>9.7615859999999999E-5</v>
      </c>
      <c r="AF234" s="29">
        <v>1.3793788E-2</v>
      </c>
      <c r="AG234" s="106">
        <f>AG191</f>
        <v>9.4380522999999994E-2</v>
      </c>
      <c r="AH234" s="29">
        <v>1.0463935E-4</v>
      </c>
      <c r="AI234" s="29">
        <v>4.2770213000000001E-2</v>
      </c>
      <c r="AJ234" s="29">
        <v>-2.7797910000000001E-4</v>
      </c>
      <c r="AK234" s="29">
        <v>-3.5182757000000002E-2</v>
      </c>
      <c r="AL234" s="112">
        <f>SUM(W234:AK234)</f>
        <v>0.4888262471769998</v>
      </c>
    </row>
    <row r="235" spans="2:52" s="2" customFormat="1" x14ac:dyDescent="0.35">
      <c r="B235" s="6" t="s">
        <v>21</v>
      </c>
      <c r="C235" s="29" t="s">
        <v>22</v>
      </c>
      <c r="D235" s="102">
        <v>1.1359739E-8</v>
      </c>
      <c r="E235" s="102">
        <v>1.9847024E-10</v>
      </c>
      <c r="F235" s="102">
        <v>8.2061525999999998E-10</v>
      </c>
      <c r="G235" s="47">
        <f t="shared" ref="G235:G261" si="39">AZ105*200</f>
        <v>4.1030763999999999E-9</v>
      </c>
      <c r="H235" s="107">
        <v>1.8235895E-9</v>
      </c>
      <c r="I235" s="102">
        <v>2.4092251999999999E-12</v>
      </c>
      <c r="J235" s="102">
        <v>1.0375887999999999E-12</v>
      </c>
      <c r="K235" s="102">
        <v>4.2305602999999998E-10</v>
      </c>
      <c r="L235" s="102">
        <v>8.8746680000000007E-12</v>
      </c>
      <c r="M235" s="102">
        <v>1.9101880999999998E-9</v>
      </c>
      <c r="N235" s="108">
        <v>2.1670321E-9</v>
      </c>
      <c r="O235" s="102">
        <v>9.3786712999999996E-12</v>
      </c>
      <c r="P235" s="102">
        <v>3.7559526E-10</v>
      </c>
      <c r="Q235" s="102">
        <v>-6.3825631000000006E-11</v>
      </c>
      <c r="R235" s="102">
        <v>-9.9069335000000005E-10</v>
      </c>
      <c r="S235" s="112">
        <f t="shared" ref="S235:S261" si="40">SUM(D235:R235)</f>
        <v>2.21485430623E-8</v>
      </c>
      <c r="T235"/>
      <c r="U235" s="6" t="s">
        <v>21</v>
      </c>
      <c r="V235" s="29" t="s">
        <v>22</v>
      </c>
      <c r="W235" s="102">
        <v>1.1359739E-8</v>
      </c>
      <c r="X235" s="102">
        <v>1.9847024E-10</v>
      </c>
      <c r="Y235" s="102">
        <v>8.2061525999999998E-10</v>
      </c>
      <c r="Z235" s="47">
        <v>4.1091549000000003E-9</v>
      </c>
      <c r="AA235" s="107">
        <v>1.8235895E-9</v>
      </c>
      <c r="AB235" s="102">
        <v>2.4092251999999999E-12</v>
      </c>
      <c r="AC235" s="102">
        <v>1.0375887999999999E-12</v>
      </c>
      <c r="AD235" s="102">
        <v>4.2305602999999998E-10</v>
      </c>
      <c r="AE235" s="102">
        <v>8.8746680000000007E-12</v>
      </c>
      <c r="AF235" s="102">
        <v>1.9101880999999998E-9</v>
      </c>
      <c r="AG235" s="106">
        <f t="shared" ref="AG235:AG261" si="41">AG192</f>
        <v>2.1670321000000001E-8</v>
      </c>
      <c r="AH235" s="102">
        <v>9.3786712999999996E-12</v>
      </c>
      <c r="AI235" s="102">
        <v>3.7559526E-10</v>
      </c>
      <c r="AJ235" s="102">
        <v>-6.3825631000000006E-11</v>
      </c>
      <c r="AK235" s="102">
        <v>-9.9069335000000005E-10</v>
      </c>
      <c r="AL235" s="112">
        <f t="shared" ref="AL235:AL261" si="42">SUM(W235:AK235)</f>
        <v>4.1657910462300001E-8</v>
      </c>
      <c r="AT235" s="3"/>
      <c r="AU235" s="3"/>
      <c r="AV235" s="3"/>
      <c r="AW235" s="3"/>
      <c r="AX235" s="3"/>
      <c r="AY235" s="3"/>
      <c r="AZ235" s="3"/>
    </row>
    <row r="236" spans="2:52" x14ac:dyDescent="0.35">
      <c r="B236" s="6" t="s">
        <v>23</v>
      </c>
      <c r="C236" s="29" t="s">
        <v>24</v>
      </c>
      <c r="D236" s="29">
        <v>6.9822052000000001E-3</v>
      </c>
      <c r="E236" s="29">
        <v>3.1371361000000003E-4</v>
      </c>
      <c r="F236" s="29">
        <v>2.8462422999999998E-4</v>
      </c>
      <c r="G236" s="47">
        <f t="shared" si="39"/>
        <v>1.4231211600000001E-3</v>
      </c>
      <c r="H236" s="105">
        <v>6.324983E-4</v>
      </c>
      <c r="I236" s="102">
        <v>2.4309652000000001E-6</v>
      </c>
      <c r="J236" s="102">
        <v>1.0992607E-6</v>
      </c>
      <c r="K236" s="29">
        <v>4.8637749000000002E-4</v>
      </c>
      <c r="L236" s="102">
        <v>5.0051339E-5</v>
      </c>
      <c r="M236" s="29">
        <v>1.5694012000000001E-3</v>
      </c>
      <c r="N236" s="106">
        <v>7.5161881000000003E-4</v>
      </c>
      <c r="O236" s="102">
        <v>3.5013703999999997E-5</v>
      </c>
      <c r="P236" s="29">
        <v>1.6987910000000001E-3</v>
      </c>
      <c r="Q236" s="102">
        <v>-2.2137439999999999E-5</v>
      </c>
      <c r="R236" s="29">
        <v>-3.8058827999999997E-4</v>
      </c>
      <c r="S236" s="112">
        <f t="shared" si="40"/>
        <v>1.3828220548900001E-2</v>
      </c>
      <c r="U236" s="6" t="s">
        <v>23</v>
      </c>
      <c r="V236" s="29" t="s">
        <v>24</v>
      </c>
      <c r="W236" s="29">
        <v>6.9822052000000001E-3</v>
      </c>
      <c r="X236" s="29">
        <v>3.1371361000000003E-4</v>
      </c>
      <c r="Y236" s="29">
        <v>2.8462422999999998E-4</v>
      </c>
      <c r="Z236" s="47">
        <v>1.4252295E-3</v>
      </c>
      <c r="AA236" s="105">
        <v>6.324983E-4</v>
      </c>
      <c r="AB236" s="102">
        <v>2.4309652000000001E-6</v>
      </c>
      <c r="AC236" s="102">
        <v>1.0992607E-6</v>
      </c>
      <c r="AD236" s="29">
        <v>4.8637749000000002E-4</v>
      </c>
      <c r="AE236" s="102">
        <v>5.0051339E-5</v>
      </c>
      <c r="AF236" s="29">
        <v>1.5694012000000001E-3</v>
      </c>
      <c r="AG236" s="106">
        <f t="shared" si="41"/>
        <v>7.5161880999999996E-3</v>
      </c>
      <c r="AH236" s="102">
        <v>3.5013703999999997E-5</v>
      </c>
      <c r="AI236" s="29">
        <v>1.6987910000000001E-3</v>
      </c>
      <c r="AJ236" s="102">
        <v>-2.2137439999999999E-5</v>
      </c>
      <c r="AK236" s="29">
        <v>-3.8058827999999997E-4</v>
      </c>
      <c r="AL236" s="112">
        <f t="shared" si="42"/>
        <v>2.0594898178900003E-2</v>
      </c>
    </row>
    <row r="237" spans="2:52" x14ac:dyDescent="0.35">
      <c r="B237" s="6" t="s">
        <v>25</v>
      </c>
      <c r="C237" s="29" t="s">
        <v>26</v>
      </c>
      <c r="D237" s="29">
        <v>7.9700715000000002E-4</v>
      </c>
      <c r="E237" s="102">
        <v>1.1788833999999999E-5</v>
      </c>
      <c r="F237" s="102">
        <v>2.2766777000000001E-5</v>
      </c>
      <c r="G237" s="47">
        <f t="shared" si="39"/>
        <v>1.1383388799999999E-4</v>
      </c>
      <c r="H237" s="107">
        <v>5.0592839000000001E-5</v>
      </c>
      <c r="I237" s="102">
        <v>1.6031480000000001E-7</v>
      </c>
      <c r="J237" s="102">
        <v>7.2081109999999997E-8</v>
      </c>
      <c r="K237" s="102">
        <v>3.0253372000000001E-5</v>
      </c>
      <c r="L237" s="102">
        <v>2.2676065E-7</v>
      </c>
      <c r="M237" s="102">
        <v>2.9267931E-5</v>
      </c>
      <c r="N237" s="108">
        <v>6.0121156000000003E-5</v>
      </c>
      <c r="O237" s="102">
        <v>3.2391481000000002E-7</v>
      </c>
      <c r="P237" s="102">
        <v>5.9273868000000001E-5</v>
      </c>
      <c r="Q237" s="102">
        <v>-1.7707492999999999E-6</v>
      </c>
      <c r="R237" s="102">
        <v>-3.7397851000000003E-5</v>
      </c>
      <c r="S237" s="112">
        <f t="shared" si="40"/>
        <v>1.1365202860700004E-3</v>
      </c>
      <c r="U237" s="6" t="s">
        <v>25</v>
      </c>
      <c r="V237" s="29" t="s">
        <v>26</v>
      </c>
      <c r="W237" s="29">
        <v>7.9700715000000002E-4</v>
      </c>
      <c r="X237" s="102">
        <v>1.1788833999999999E-5</v>
      </c>
      <c r="Y237" s="102">
        <v>2.2766777000000001E-5</v>
      </c>
      <c r="Z237" s="47">
        <v>1.1400252999999999E-4</v>
      </c>
      <c r="AA237" s="107">
        <v>5.0592839000000001E-5</v>
      </c>
      <c r="AB237" s="102">
        <v>1.6031480000000001E-7</v>
      </c>
      <c r="AC237" s="102">
        <v>7.2081109999999997E-8</v>
      </c>
      <c r="AD237" s="102">
        <v>3.0253372000000001E-5</v>
      </c>
      <c r="AE237" s="102">
        <v>2.2676065E-7</v>
      </c>
      <c r="AF237" s="102">
        <v>2.9267931E-5</v>
      </c>
      <c r="AG237" s="106">
        <f t="shared" si="41"/>
        <v>6.0121155999999997E-4</v>
      </c>
      <c r="AH237" s="102">
        <v>3.2391481000000002E-7</v>
      </c>
      <c r="AI237" s="102">
        <v>5.9273868000000001E-5</v>
      </c>
      <c r="AJ237" s="102">
        <v>-1.7707492999999999E-6</v>
      </c>
      <c r="AK237" s="102">
        <v>-3.7397851000000003E-5</v>
      </c>
      <c r="AL237" s="112">
        <f t="shared" si="42"/>
        <v>1.6777793320700005E-3</v>
      </c>
    </row>
    <row r="238" spans="2:52" x14ac:dyDescent="0.35">
      <c r="B238" s="6" t="s">
        <v>27</v>
      </c>
      <c r="C238" s="29" t="s">
        <v>28</v>
      </c>
      <c r="D238" s="102">
        <v>6.9127839000000002E-9</v>
      </c>
      <c r="E238" s="102">
        <v>1.7907674999999999E-10</v>
      </c>
      <c r="F238" s="102">
        <v>3.2324118E-10</v>
      </c>
      <c r="G238" s="47">
        <f t="shared" si="39"/>
        <v>1.6162059199999998E-9</v>
      </c>
      <c r="H238" s="107">
        <v>7.1831373999999999E-10</v>
      </c>
      <c r="I238" s="102">
        <v>3.3985428000000002E-12</v>
      </c>
      <c r="J238" s="102">
        <v>1.4235873999999999E-12</v>
      </c>
      <c r="K238" s="102">
        <v>1.9592916999999999E-9</v>
      </c>
      <c r="L238" s="102">
        <v>1.8607062999999999E-12</v>
      </c>
      <c r="M238" s="102">
        <v>2.4488918999999998E-10</v>
      </c>
      <c r="N238" s="108">
        <v>8.5359615999999998E-10</v>
      </c>
      <c r="O238" s="102">
        <v>5.3561577E-12</v>
      </c>
      <c r="P238" s="102">
        <v>8.6156633000000004E-10</v>
      </c>
      <c r="Q238" s="102">
        <v>-2.5140981000000001E-11</v>
      </c>
      <c r="R238" s="102">
        <v>-5.2907875999999995E-10</v>
      </c>
      <c r="S238" s="112">
        <f t="shared" si="40"/>
        <v>1.3126784123200001E-8</v>
      </c>
      <c r="U238" s="6" t="s">
        <v>27</v>
      </c>
      <c r="V238" s="29" t="s">
        <v>28</v>
      </c>
      <c r="W238" s="102">
        <v>6.9127839000000002E-9</v>
      </c>
      <c r="X238" s="102">
        <v>1.7907674999999999E-10</v>
      </c>
      <c r="Y238" s="102">
        <v>3.2324118E-10</v>
      </c>
      <c r="Z238" s="47">
        <v>1.6186003000000001E-9</v>
      </c>
      <c r="AA238" s="107">
        <v>7.1831373999999999E-10</v>
      </c>
      <c r="AB238" s="102">
        <v>3.3985428000000002E-12</v>
      </c>
      <c r="AC238" s="102">
        <v>1.4235873999999999E-12</v>
      </c>
      <c r="AD238" s="102">
        <v>1.9592916999999999E-9</v>
      </c>
      <c r="AE238" s="102">
        <v>1.8607062999999999E-12</v>
      </c>
      <c r="AF238" s="102">
        <v>2.4488918999999998E-10</v>
      </c>
      <c r="AG238" s="106">
        <f t="shared" si="41"/>
        <v>8.5359616000000005E-9</v>
      </c>
      <c r="AH238" s="102">
        <v>5.3561577E-12</v>
      </c>
      <c r="AI238" s="102">
        <v>8.6156633000000004E-10</v>
      </c>
      <c r="AJ238" s="102">
        <v>-2.5140981000000001E-11</v>
      </c>
      <c r="AK238" s="102">
        <v>-5.2907875999999995E-10</v>
      </c>
      <c r="AL238" s="112">
        <f t="shared" si="42"/>
        <v>2.08115439432E-8</v>
      </c>
    </row>
    <row r="239" spans="2:52" x14ac:dyDescent="0.35">
      <c r="B239" s="6" t="s">
        <v>29</v>
      </c>
      <c r="C239" s="29" t="s">
        <v>30</v>
      </c>
      <c r="D239" s="102">
        <v>2.5576923E-9</v>
      </c>
      <c r="E239" s="102">
        <v>6.1352452000000002E-12</v>
      </c>
      <c r="F239" s="102">
        <v>5.2233551999999999E-11</v>
      </c>
      <c r="G239" s="47">
        <f t="shared" si="39"/>
        <v>2.6116775999999999E-10</v>
      </c>
      <c r="H239" s="107">
        <v>1.1607456E-10</v>
      </c>
      <c r="I239" s="102">
        <v>3.3751856000000002E-12</v>
      </c>
      <c r="J239" s="102">
        <v>1.9401517000000001E-12</v>
      </c>
      <c r="K239" s="102">
        <v>1.6448291999999999E-10</v>
      </c>
      <c r="L239" s="102">
        <v>1.6472849E-12</v>
      </c>
      <c r="M239" s="102">
        <v>7.8645494000000004E-11</v>
      </c>
      <c r="N239" s="108">
        <v>1.3793526999999999E-10</v>
      </c>
      <c r="O239" s="102">
        <v>6.0633376999999998E-12</v>
      </c>
      <c r="P239" s="102">
        <v>6.3792065000000003E-11</v>
      </c>
      <c r="Q239" s="102">
        <v>-4.0626096E-12</v>
      </c>
      <c r="R239" s="102">
        <v>-7.3170710999999995E-11</v>
      </c>
      <c r="S239" s="112">
        <f t="shared" si="40"/>
        <v>3.3739518055000001E-9</v>
      </c>
      <c r="U239" s="6" t="s">
        <v>29</v>
      </c>
      <c r="V239" s="29" t="s">
        <v>30</v>
      </c>
      <c r="W239" s="102">
        <v>2.5576923E-9</v>
      </c>
      <c r="X239" s="102">
        <v>6.1352452000000002E-12</v>
      </c>
      <c r="Y239" s="102">
        <v>5.2233551999999999E-11</v>
      </c>
      <c r="Z239" s="47">
        <v>2.6155468E-10</v>
      </c>
      <c r="AA239" s="107">
        <v>1.1607456E-10</v>
      </c>
      <c r="AB239" s="102">
        <v>3.3751856000000002E-12</v>
      </c>
      <c r="AC239" s="102">
        <v>1.9401517000000001E-12</v>
      </c>
      <c r="AD239" s="102">
        <v>1.6448291999999999E-10</v>
      </c>
      <c r="AE239" s="102">
        <v>1.6472849E-12</v>
      </c>
      <c r="AF239" s="102">
        <v>7.8645494000000004E-11</v>
      </c>
      <c r="AG239" s="106">
        <f t="shared" si="41"/>
        <v>1.3793527E-9</v>
      </c>
      <c r="AH239" s="102">
        <v>6.0633376999999998E-12</v>
      </c>
      <c r="AI239" s="102">
        <v>6.3792065000000003E-11</v>
      </c>
      <c r="AJ239" s="102">
        <v>-4.0626096E-12</v>
      </c>
      <c r="AK239" s="102">
        <v>-7.3170710999999995E-11</v>
      </c>
      <c r="AL239" s="112">
        <f t="shared" si="42"/>
        <v>4.6157561555000006E-9</v>
      </c>
    </row>
    <row r="240" spans="2:52" x14ac:dyDescent="0.35">
      <c r="B240" s="6" t="s">
        <v>31</v>
      </c>
      <c r="C240" s="29" t="s">
        <v>30</v>
      </c>
      <c r="D240" s="102">
        <v>6.6537799E-11</v>
      </c>
      <c r="E240" s="102">
        <v>1.0678454E-13</v>
      </c>
      <c r="F240" s="102">
        <v>1.4280851E-12</v>
      </c>
      <c r="G240" s="47">
        <f t="shared" si="39"/>
        <v>7.1404255999999992E-12</v>
      </c>
      <c r="H240" s="107">
        <v>3.1735224999999998E-12</v>
      </c>
      <c r="I240" s="102">
        <v>2.5824021000000002E-13</v>
      </c>
      <c r="J240" s="102">
        <v>1.0341015999999999E-13</v>
      </c>
      <c r="K240" s="102">
        <v>1.5424172000000001E-11</v>
      </c>
      <c r="L240" s="102">
        <v>5.4941163000000003E-14</v>
      </c>
      <c r="M240" s="102">
        <v>2.7830138E-12</v>
      </c>
      <c r="N240" s="108">
        <v>3.7712025999999998E-12</v>
      </c>
      <c r="O240" s="102">
        <v>2.3911963000000002E-13</v>
      </c>
      <c r="P240" s="102">
        <v>3.7175461999999999E-12</v>
      </c>
      <c r="Q240" s="102">
        <v>-1.1107329E-13</v>
      </c>
      <c r="R240" s="102">
        <v>-2.0690488000000001E-12</v>
      </c>
      <c r="S240" s="112">
        <f t="shared" si="40"/>
        <v>1.0255814041300001E-10</v>
      </c>
      <c r="U240" s="6" t="s">
        <v>31</v>
      </c>
      <c r="V240" s="29" t="s">
        <v>30</v>
      </c>
      <c r="W240" s="102">
        <v>6.6537799E-11</v>
      </c>
      <c r="X240" s="102">
        <v>1.0678454E-13</v>
      </c>
      <c r="Y240" s="102">
        <v>1.4280851E-12</v>
      </c>
      <c r="Z240" s="47">
        <v>7.1510039999999996E-12</v>
      </c>
      <c r="AA240" s="107">
        <v>3.1735224999999998E-12</v>
      </c>
      <c r="AB240" s="102">
        <v>2.5824021000000002E-13</v>
      </c>
      <c r="AC240" s="102">
        <v>1.0341015999999999E-13</v>
      </c>
      <c r="AD240" s="102">
        <v>1.5424172000000001E-11</v>
      </c>
      <c r="AE240" s="102">
        <v>5.4941163000000003E-14</v>
      </c>
      <c r="AF240" s="102">
        <v>2.7830138E-12</v>
      </c>
      <c r="AG240" s="106">
        <f t="shared" si="41"/>
        <v>3.7712025999999998E-11</v>
      </c>
      <c r="AH240" s="102">
        <v>2.3911963000000002E-13</v>
      </c>
      <c r="AI240" s="102">
        <v>3.7175461999999999E-12</v>
      </c>
      <c r="AJ240" s="102">
        <v>-1.1107329E-13</v>
      </c>
      <c r="AK240" s="102">
        <v>-2.0690488000000001E-12</v>
      </c>
      <c r="AL240" s="112">
        <f t="shared" si="42"/>
        <v>1.3650954221300003E-10</v>
      </c>
    </row>
    <row r="241" spans="2:38" x14ac:dyDescent="0.35">
      <c r="B241" s="6" t="s">
        <v>32</v>
      </c>
      <c r="C241" s="29" t="s">
        <v>33</v>
      </c>
      <c r="D241" s="29">
        <v>9.9382337000000005E-4</v>
      </c>
      <c r="E241" s="102">
        <v>1.6025519999999999E-5</v>
      </c>
      <c r="F241" s="102">
        <v>2.0254449000000001E-5</v>
      </c>
      <c r="G241" s="47">
        <f t="shared" si="39"/>
        <v>1.0127224800000001E-4</v>
      </c>
      <c r="H241" s="107">
        <v>4.5009887000000002E-5</v>
      </c>
      <c r="I241" s="102">
        <v>1.8797558E-7</v>
      </c>
      <c r="J241" s="102">
        <v>1.2613346999999999E-7</v>
      </c>
      <c r="K241" s="102">
        <v>3.0756748000000001E-5</v>
      </c>
      <c r="L241" s="102">
        <v>5.1848973000000001E-7</v>
      </c>
      <c r="M241" s="102">
        <v>6.3975179999999996E-5</v>
      </c>
      <c r="N241" s="108">
        <v>5.3486750000000001E-5</v>
      </c>
      <c r="O241" s="102">
        <v>5.7707574000000003E-7</v>
      </c>
      <c r="P241" s="29">
        <v>1.0722223E-4</v>
      </c>
      <c r="Q241" s="102">
        <v>-1.5753460999999999E-6</v>
      </c>
      <c r="R241" s="102">
        <v>-2.9199807E-5</v>
      </c>
      <c r="S241" s="112">
        <f t="shared" si="40"/>
        <v>1.4024609034200004E-3</v>
      </c>
      <c r="U241" s="6" t="s">
        <v>32</v>
      </c>
      <c r="V241" s="29" t="s">
        <v>33</v>
      </c>
      <c r="W241" s="29">
        <v>9.9382337000000005E-4</v>
      </c>
      <c r="X241" s="102">
        <v>1.6025519999999999E-5</v>
      </c>
      <c r="Y241" s="102">
        <v>2.0254449000000001E-5</v>
      </c>
      <c r="Z241" s="47">
        <v>1.0142228E-4</v>
      </c>
      <c r="AA241" s="107">
        <v>4.5009887000000002E-5</v>
      </c>
      <c r="AB241" s="102">
        <v>1.8797558E-7</v>
      </c>
      <c r="AC241" s="102">
        <v>1.2613346999999999E-7</v>
      </c>
      <c r="AD241" s="102">
        <v>3.0756748000000001E-5</v>
      </c>
      <c r="AE241" s="102">
        <v>5.1848973000000001E-7</v>
      </c>
      <c r="AF241" s="102">
        <v>6.3975179999999996E-5</v>
      </c>
      <c r="AG241" s="106">
        <f t="shared" si="41"/>
        <v>5.3486750000000002E-4</v>
      </c>
      <c r="AH241" s="102">
        <v>5.7707574000000003E-7</v>
      </c>
      <c r="AI241" s="29">
        <v>1.0722223E-4</v>
      </c>
      <c r="AJ241" s="102">
        <v>-1.5753460999999999E-6</v>
      </c>
      <c r="AK241" s="102">
        <v>-2.9199807E-5</v>
      </c>
      <c r="AL241" s="112">
        <f t="shared" si="42"/>
        <v>1.8839916854200005E-3</v>
      </c>
    </row>
    <row r="242" spans="2:38" x14ac:dyDescent="0.35">
      <c r="B242" s="6" t="s">
        <v>34</v>
      </c>
      <c r="C242" s="29" t="s">
        <v>35</v>
      </c>
      <c r="D242" s="102">
        <v>4.2067563000000002E-5</v>
      </c>
      <c r="E242" s="102">
        <v>3.7381725000000001E-10</v>
      </c>
      <c r="F242" s="102">
        <v>2.6805973000000001E-7</v>
      </c>
      <c r="G242" s="47">
        <f t="shared" si="39"/>
        <v>1.34029864E-6</v>
      </c>
      <c r="H242" s="107">
        <v>5.9568829000000005E-7</v>
      </c>
      <c r="I242" s="102">
        <v>2.3208294E-8</v>
      </c>
      <c r="J242" s="102">
        <v>1.4476225000000001E-8</v>
      </c>
      <c r="K242" s="102">
        <v>1.8733069E-6</v>
      </c>
      <c r="L242" s="102">
        <v>9.1418653000000005E-8</v>
      </c>
      <c r="M242" s="102">
        <v>3.5699806000000001E-6</v>
      </c>
      <c r="N242" s="108">
        <v>7.0787624999999996E-7</v>
      </c>
      <c r="O242" s="102">
        <v>7.3136097999999999E-8</v>
      </c>
      <c r="P242" s="102">
        <v>2.0209537000000001E-9</v>
      </c>
      <c r="Q242" s="102">
        <v>-2.0849089999999999E-8</v>
      </c>
      <c r="R242" s="102">
        <v>-5.8343974999999998E-7</v>
      </c>
      <c r="S242" s="112">
        <f t="shared" si="40"/>
        <v>5.0023118610949999E-5</v>
      </c>
      <c r="U242" s="6" t="s">
        <v>34</v>
      </c>
      <c r="V242" s="29" t="s">
        <v>35</v>
      </c>
      <c r="W242" s="102">
        <v>4.2067563000000002E-5</v>
      </c>
      <c r="X242" s="102">
        <v>3.7381725000000001E-10</v>
      </c>
      <c r="Y242" s="102">
        <v>2.6805973000000001E-7</v>
      </c>
      <c r="Z242" s="47">
        <v>1.3422843000000001E-6</v>
      </c>
      <c r="AA242" s="107">
        <v>5.9568829000000005E-7</v>
      </c>
      <c r="AB242" s="102">
        <v>2.3208294E-8</v>
      </c>
      <c r="AC242" s="102">
        <v>1.4476225000000001E-8</v>
      </c>
      <c r="AD242" s="102">
        <v>1.8733069E-6</v>
      </c>
      <c r="AE242" s="102">
        <v>9.1418653000000005E-8</v>
      </c>
      <c r="AF242" s="102">
        <v>3.5699806000000001E-6</v>
      </c>
      <c r="AG242" s="106">
        <f t="shared" si="41"/>
        <v>7.0787624999999998E-6</v>
      </c>
      <c r="AH242" s="102">
        <v>7.3136097999999999E-8</v>
      </c>
      <c r="AI242" s="102">
        <v>2.0209537000000001E-9</v>
      </c>
      <c r="AJ242" s="102">
        <v>-2.0849089999999999E-8</v>
      </c>
      <c r="AK242" s="102">
        <v>-5.8343974999999998E-7</v>
      </c>
      <c r="AL242" s="112">
        <f t="shared" si="42"/>
        <v>5.6395990520949995E-5</v>
      </c>
    </row>
    <row r="243" spans="2:38" x14ac:dyDescent="0.35">
      <c r="B243" s="6" t="s">
        <v>36</v>
      </c>
      <c r="C243" s="29" t="s">
        <v>37</v>
      </c>
      <c r="D243" s="29">
        <v>2.8387327999999999E-4</v>
      </c>
      <c r="E243" s="102">
        <v>4.0063737000000002E-6</v>
      </c>
      <c r="F243" s="102">
        <v>7.3076242999999998E-6</v>
      </c>
      <c r="G243" s="47">
        <f t="shared" si="39"/>
        <v>3.6538121600000002E-5</v>
      </c>
      <c r="H243" s="107">
        <v>1.6239165E-5</v>
      </c>
      <c r="I243" s="102">
        <v>4.2541116999999998E-8</v>
      </c>
      <c r="J243" s="102">
        <v>1.9611651999999999E-8</v>
      </c>
      <c r="K243" s="102">
        <v>1.3725214E-5</v>
      </c>
      <c r="L243" s="102">
        <v>9.1817608000000003E-8</v>
      </c>
      <c r="M243" s="102">
        <v>1.0023938E-5</v>
      </c>
      <c r="N243" s="108">
        <v>1.9297541000000002E-5</v>
      </c>
      <c r="O243" s="102">
        <v>1.1204094999999999E-7</v>
      </c>
      <c r="P243" s="102">
        <v>1.9031412000000002E-5</v>
      </c>
      <c r="Q243" s="102">
        <v>-5.6837078000000002E-7</v>
      </c>
      <c r="R243" s="29">
        <v>-6.4177665000000005E-4</v>
      </c>
      <c r="S243" s="112">
        <f t="shared" si="40"/>
        <v>-2.3203633985300004E-4</v>
      </c>
      <c r="U243" s="6" t="s">
        <v>36</v>
      </c>
      <c r="V243" s="29" t="s">
        <v>37</v>
      </c>
      <c r="W243" s="29">
        <v>2.8387327999999999E-4</v>
      </c>
      <c r="X243" s="102">
        <v>4.0063737000000002E-6</v>
      </c>
      <c r="Y243" s="102">
        <v>7.3076242999999998E-6</v>
      </c>
      <c r="Z243" s="47">
        <v>3.6592252000000001E-5</v>
      </c>
      <c r="AA243" s="107">
        <v>1.6239165E-5</v>
      </c>
      <c r="AB243" s="102">
        <v>4.2541116999999998E-8</v>
      </c>
      <c r="AC243" s="102">
        <v>1.9611651999999999E-8</v>
      </c>
      <c r="AD243" s="102">
        <v>1.3725214E-5</v>
      </c>
      <c r="AE243" s="102">
        <v>9.1817608000000003E-8</v>
      </c>
      <c r="AF243" s="102">
        <v>1.0023938E-5</v>
      </c>
      <c r="AG243" s="106">
        <f t="shared" si="41"/>
        <v>1.9297541E-4</v>
      </c>
      <c r="AH243" s="102">
        <v>1.1204094999999999E-7</v>
      </c>
      <c r="AI243" s="102">
        <v>1.9031412000000002E-5</v>
      </c>
      <c r="AJ243" s="102">
        <v>-5.6837078000000002E-7</v>
      </c>
      <c r="AK243" s="29">
        <v>-6.4177665000000005E-4</v>
      </c>
      <c r="AL243" s="112">
        <f t="shared" si="42"/>
        <v>-5.830434045300001E-5</v>
      </c>
    </row>
    <row r="244" spans="2:38" x14ac:dyDescent="0.35">
      <c r="B244" s="6" t="s">
        <v>38</v>
      </c>
      <c r="C244" s="29" t="s">
        <v>39</v>
      </c>
      <c r="D244" s="29">
        <v>3.2106400999999999E-3</v>
      </c>
      <c r="E244" s="102">
        <v>4.3833640999999999E-5</v>
      </c>
      <c r="F244" s="102">
        <v>7.9874699E-5</v>
      </c>
      <c r="G244" s="47">
        <f t="shared" si="39"/>
        <v>3.99373492E-4</v>
      </c>
      <c r="H244" s="105">
        <v>1.7749933E-4</v>
      </c>
      <c r="I244" s="102">
        <v>4.1634333999999997E-7</v>
      </c>
      <c r="J244" s="102">
        <v>2.0500822000000001E-7</v>
      </c>
      <c r="K244" s="102">
        <v>8.8831814000000004E-5</v>
      </c>
      <c r="L244" s="102">
        <v>8.1648958000000004E-7</v>
      </c>
      <c r="M244" s="29">
        <v>1.1033056999999999E-4</v>
      </c>
      <c r="N244" s="106">
        <v>2.1092837E-4</v>
      </c>
      <c r="O244" s="102">
        <v>1.0502762E-6</v>
      </c>
      <c r="P244" s="29">
        <v>2.0919101E-4</v>
      </c>
      <c r="Q244" s="102">
        <v>-6.2124766000000001E-6</v>
      </c>
      <c r="R244" s="29">
        <v>-1.0502002E-4</v>
      </c>
      <c r="S244" s="112">
        <f t="shared" si="40"/>
        <v>4.4217586467400006E-3</v>
      </c>
      <c r="U244" s="6" t="s">
        <v>38</v>
      </c>
      <c r="V244" s="29" t="s">
        <v>39</v>
      </c>
      <c r="W244" s="29">
        <v>3.2106400999999999E-3</v>
      </c>
      <c r="X244" s="102">
        <v>4.3833640999999999E-5</v>
      </c>
      <c r="Y244" s="102">
        <v>7.9874699E-5</v>
      </c>
      <c r="Z244" s="47">
        <v>3.9996516000000002E-4</v>
      </c>
      <c r="AA244" s="105">
        <v>1.7749933E-4</v>
      </c>
      <c r="AB244" s="102">
        <v>4.1634333999999997E-7</v>
      </c>
      <c r="AC244" s="102">
        <v>2.0500822000000001E-7</v>
      </c>
      <c r="AD244" s="102">
        <v>8.8831814000000004E-5</v>
      </c>
      <c r="AE244" s="102">
        <v>8.1648958000000004E-7</v>
      </c>
      <c r="AF244" s="29">
        <v>1.1033056999999999E-4</v>
      </c>
      <c r="AG244" s="106">
        <f t="shared" si="41"/>
        <v>2.1092836999999998E-3</v>
      </c>
      <c r="AH244" s="102">
        <v>1.0502762E-6</v>
      </c>
      <c r="AI244" s="29">
        <v>2.0919101E-4</v>
      </c>
      <c r="AJ244" s="102">
        <v>-6.2124766000000001E-6</v>
      </c>
      <c r="AK244" s="29">
        <v>-1.0502002E-4</v>
      </c>
      <c r="AL244" s="112">
        <f t="shared" si="42"/>
        <v>6.3207056447400004E-3</v>
      </c>
    </row>
    <row r="245" spans="2:38" x14ac:dyDescent="0.35">
      <c r="B245" s="6" t="s">
        <v>40</v>
      </c>
      <c r="C245" s="29" t="s">
        <v>41</v>
      </c>
      <c r="D245" s="29">
        <v>4.6096867000000001</v>
      </c>
      <c r="E245" s="29">
        <v>6.4480125999999997E-3</v>
      </c>
      <c r="F245" s="29">
        <v>4.4332275999999997E-2</v>
      </c>
      <c r="G245" s="47">
        <f t="shared" si="39"/>
        <v>0.22166137999999999</v>
      </c>
      <c r="H245" s="105">
        <v>9.8516169000000001E-2</v>
      </c>
      <c r="I245" s="29">
        <v>1.4544607000000001E-3</v>
      </c>
      <c r="J245" s="29">
        <v>1.0534937E-3</v>
      </c>
      <c r="K245" s="29">
        <v>2.2189860000000001</v>
      </c>
      <c r="L245" s="29">
        <v>1.4225773000000001E-3</v>
      </c>
      <c r="M245" s="29">
        <v>0.21429998</v>
      </c>
      <c r="N245" s="106">
        <v>0.11707004999999999</v>
      </c>
      <c r="O245" s="29">
        <v>1.9827395E-3</v>
      </c>
      <c r="P245" s="29">
        <v>0.16811582</v>
      </c>
      <c r="Q245" s="29">
        <v>-3.4480659E-3</v>
      </c>
      <c r="R245" s="29">
        <v>-0.16264505000000001</v>
      </c>
      <c r="S245" s="112">
        <f t="shared" si="40"/>
        <v>7.5389365428999975</v>
      </c>
      <c r="U245" s="6" t="s">
        <v>40</v>
      </c>
      <c r="V245" s="29" t="s">
        <v>41</v>
      </c>
      <c r="W245" s="29">
        <v>4.6096867000000001</v>
      </c>
      <c r="X245" s="29">
        <v>6.4480125999999997E-3</v>
      </c>
      <c r="Y245" s="29">
        <v>4.4332275999999997E-2</v>
      </c>
      <c r="Z245" s="47">
        <v>0.22198977</v>
      </c>
      <c r="AA245" s="105">
        <v>9.8516169000000001E-2</v>
      </c>
      <c r="AB245" s="29">
        <v>1.4544607000000001E-3</v>
      </c>
      <c r="AC245" s="29">
        <v>1.0534937E-3</v>
      </c>
      <c r="AD245" s="29">
        <v>2.2189860000000001</v>
      </c>
      <c r="AE245" s="29">
        <v>1.4225773000000001E-3</v>
      </c>
      <c r="AF245" s="29">
        <v>0.21429998</v>
      </c>
      <c r="AG245" s="106">
        <f t="shared" si="41"/>
        <v>1.1707004999999999</v>
      </c>
      <c r="AH245" s="29">
        <v>1.9827395E-3</v>
      </c>
      <c r="AI245" s="29">
        <v>0.16811582</v>
      </c>
      <c r="AJ245" s="29">
        <v>-3.4480659E-3</v>
      </c>
      <c r="AK245" s="29">
        <v>-0.16264505000000001</v>
      </c>
      <c r="AL245" s="112">
        <f t="shared" si="42"/>
        <v>8.5928953829000001</v>
      </c>
    </row>
    <row r="246" spans="2:38" x14ac:dyDescent="0.35">
      <c r="B246" s="6" t="s">
        <v>42</v>
      </c>
      <c r="C246" s="29" t="s">
        <v>43</v>
      </c>
      <c r="D246" s="29">
        <v>1.0299571000000001</v>
      </c>
      <c r="E246" s="29">
        <v>0</v>
      </c>
      <c r="F246" s="29">
        <v>6.2854249000000001E-2</v>
      </c>
      <c r="G246" s="47">
        <f t="shared" si="39"/>
        <v>0.31427124400000001</v>
      </c>
      <c r="H246" s="105">
        <v>0.13967610999999999</v>
      </c>
      <c r="I246" s="29">
        <v>1.1211425000000001E-3</v>
      </c>
      <c r="J246" s="29">
        <v>6.7606936999999999E-4</v>
      </c>
      <c r="K246" s="29">
        <v>1.2199435000000001</v>
      </c>
      <c r="L246" s="29">
        <v>1.5874330000000001E-3</v>
      </c>
      <c r="M246" s="29">
        <v>0.34034374000000001</v>
      </c>
      <c r="N246" s="106">
        <v>0.16598177</v>
      </c>
      <c r="O246" s="29">
        <v>1.6408676000000001E-3</v>
      </c>
      <c r="P246" s="29">
        <v>3.2730951999999998E-3</v>
      </c>
      <c r="Q246" s="29">
        <v>-4.8886638E-3</v>
      </c>
      <c r="R246" s="29">
        <v>-0.19286707</v>
      </c>
      <c r="S246" s="112">
        <f t="shared" si="40"/>
        <v>3.0835705868699996</v>
      </c>
      <c r="U246" s="6" t="s">
        <v>42</v>
      </c>
      <c r="V246" s="29" t="s">
        <v>43</v>
      </c>
      <c r="W246" s="29">
        <v>1.0299571000000001</v>
      </c>
      <c r="X246" s="29">
        <v>0</v>
      </c>
      <c r="Y246" s="29">
        <v>6.2854249000000001E-2</v>
      </c>
      <c r="Z246" s="47">
        <v>0.31473683000000002</v>
      </c>
      <c r="AA246" s="105">
        <v>0.13967610999999999</v>
      </c>
      <c r="AB246" s="29">
        <v>1.1211425000000001E-3</v>
      </c>
      <c r="AC246" s="29">
        <v>6.7606936999999999E-4</v>
      </c>
      <c r="AD246" s="29">
        <v>1.2199435000000001</v>
      </c>
      <c r="AE246" s="29">
        <v>1.5874330000000001E-3</v>
      </c>
      <c r="AF246" s="29">
        <v>0.34034374000000001</v>
      </c>
      <c r="AG246" s="106">
        <f t="shared" si="41"/>
        <v>1.6598177000000001</v>
      </c>
      <c r="AH246" s="29">
        <v>1.6408676000000001E-3</v>
      </c>
      <c r="AI246" s="29">
        <v>3.2730951999999998E-3</v>
      </c>
      <c r="AJ246" s="29">
        <v>-4.8886638E-3</v>
      </c>
      <c r="AK246" s="29">
        <v>-0.19286707</v>
      </c>
      <c r="AL246" s="112">
        <f t="shared" si="42"/>
        <v>4.5778721028699989</v>
      </c>
    </row>
    <row r="247" spans="2:38" x14ac:dyDescent="0.35">
      <c r="B247" s="6" t="s">
        <v>44</v>
      </c>
      <c r="C247" s="29" t="s">
        <v>45</v>
      </c>
      <c r="D247" s="29">
        <v>1.5588912999999999E-2</v>
      </c>
      <c r="E247" s="29">
        <v>1.2147098E-4</v>
      </c>
      <c r="F247" s="29">
        <v>1.8097554999999999E-4</v>
      </c>
      <c r="G247" s="47">
        <f t="shared" si="39"/>
        <v>9.0487772000000005E-4</v>
      </c>
      <c r="H247" s="105">
        <v>4.0216787999999999E-4</v>
      </c>
      <c r="I247" s="102">
        <v>1.8686441E-5</v>
      </c>
      <c r="J247" s="102">
        <v>7.0633276999999999E-6</v>
      </c>
      <c r="K247" s="29">
        <v>5.4180262999999999E-3</v>
      </c>
      <c r="L247" s="102">
        <v>2.7807639000000001E-5</v>
      </c>
      <c r="M247" s="29">
        <v>1.0019879000000001E-2</v>
      </c>
      <c r="N247" s="106">
        <v>4.779095E-4</v>
      </c>
      <c r="O247" s="29">
        <v>1.2500135000000001E-2</v>
      </c>
      <c r="P247" s="29">
        <v>2.8605065999999998E-2</v>
      </c>
      <c r="Q247" s="102">
        <v>-1.4075876E-5</v>
      </c>
      <c r="R247" s="29">
        <v>-3.2649329000000002E-3</v>
      </c>
      <c r="S247" s="112">
        <f t="shared" si="40"/>
        <v>7.0993969561699996E-2</v>
      </c>
      <c r="U247" s="6" t="s">
        <v>44</v>
      </c>
      <c r="V247" s="29" t="s">
        <v>45</v>
      </c>
      <c r="W247" s="29">
        <v>1.5588912999999999E-2</v>
      </c>
      <c r="X247" s="29">
        <v>1.2147098E-4</v>
      </c>
      <c r="Y247" s="29">
        <v>1.8097554999999999E-4</v>
      </c>
      <c r="Z247" s="47">
        <v>9.0621829999999997E-4</v>
      </c>
      <c r="AA247" s="105">
        <v>4.0216787999999999E-4</v>
      </c>
      <c r="AB247" s="102">
        <v>1.8686441E-5</v>
      </c>
      <c r="AC247" s="102">
        <v>7.0633276999999999E-6</v>
      </c>
      <c r="AD247" s="29">
        <v>5.4180262999999999E-3</v>
      </c>
      <c r="AE247" s="102">
        <v>2.7807639000000001E-5</v>
      </c>
      <c r="AF247" s="29">
        <v>1.0019879000000001E-2</v>
      </c>
      <c r="AG247" s="106">
        <f t="shared" si="41"/>
        <v>4.7790949999999997E-3</v>
      </c>
      <c r="AH247" s="29">
        <v>1.2500135000000001E-2</v>
      </c>
      <c r="AI247" s="29">
        <v>2.8605065999999998E-2</v>
      </c>
      <c r="AJ247" s="102">
        <v>-1.4075876E-5</v>
      </c>
      <c r="AK247" s="29">
        <v>-3.2649329000000002E-3</v>
      </c>
      <c r="AL247" s="112">
        <f t="shared" si="42"/>
        <v>7.5296495641700004E-2</v>
      </c>
    </row>
    <row r="248" spans="2:38" x14ac:dyDescent="0.35">
      <c r="B248" s="6" t="s">
        <v>46</v>
      </c>
      <c r="C248" s="29" t="s">
        <v>47</v>
      </c>
      <c r="D248" s="29">
        <v>1.5510136999999999</v>
      </c>
      <c r="E248" s="29">
        <v>2.8565470999999999E-2</v>
      </c>
      <c r="F248" s="29">
        <v>5.4485384999999997E-2</v>
      </c>
      <c r="G248" s="47">
        <f t="shared" si="39"/>
        <v>0.27242692400000001</v>
      </c>
      <c r="H248" s="105">
        <v>0.12107863000000001</v>
      </c>
      <c r="I248" s="29">
        <v>4.0884265999999999E-4</v>
      </c>
      <c r="J248" s="29">
        <v>1.5949620999999999E-4</v>
      </c>
      <c r="K248" s="29">
        <v>6.8101057000000007E-2</v>
      </c>
      <c r="L248" s="29">
        <v>1.9255384E-3</v>
      </c>
      <c r="M248" s="29">
        <v>0.18715780000000001</v>
      </c>
      <c r="N248" s="106">
        <v>0.14388177999999999</v>
      </c>
      <c r="O248" s="29">
        <v>1.6795204E-3</v>
      </c>
      <c r="P248" s="29">
        <v>0.59533901</v>
      </c>
      <c r="Q248" s="29">
        <v>-4.2377522000000001E-3</v>
      </c>
      <c r="R248" s="29">
        <v>-7.6766827999999995E-2</v>
      </c>
      <c r="S248" s="112">
        <f t="shared" si="40"/>
        <v>2.945218574470001</v>
      </c>
      <c r="U248" s="6" t="s">
        <v>46</v>
      </c>
      <c r="V248" s="29" t="s">
        <v>47</v>
      </c>
      <c r="W248" s="29">
        <v>1.5510136999999999</v>
      </c>
      <c r="X248" s="29">
        <v>2.8565470999999999E-2</v>
      </c>
      <c r="Y248" s="29">
        <v>5.4485384999999997E-2</v>
      </c>
      <c r="Z248" s="47">
        <v>0.27283052000000002</v>
      </c>
      <c r="AA248" s="105">
        <v>0.12107863000000001</v>
      </c>
      <c r="AB248" s="29">
        <v>4.0884265999999999E-4</v>
      </c>
      <c r="AC248" s="29">
        <v>1.5949620999999999E-4</v>
      </c>
      <c r="AD248" s="29">
        <v>6.8101057000000007E-2</v>
      </c>
      <c r="AE248" s="29">
        <v>1.9255384E-3</v>
      </c>
      <c r="AF248" s="29">
        <v>0.18715780000000001</v>
      </c>
      <c r="AG248" s="106">
        <f t="shared" si="41"/>
        <v>1.4388178</v>
      </c>
      <c r="AH248" s="29">
        <v>1.6795204E-3</v>
      </c>
      <c r="AI248" s="29">
        <v>0.59533901</v>
      </c>
      <c r="AJ248" s="29">
        <v>-4.2377522000000001E-3</v>
      </c>
      <c r="AK248" s="29">
        <v>-7.6766827999999995E-2</v>
      </c>
      <c r="AL248" s="112">
        <f t="shared" si="42"/>
        <v>4.2405581904700007</v>
      </c>
    </row>
    <row r="249" spans="2:38" x14ac:dyDescent="0.35">
      <c r="B249" s="6" t="s">
        <v>48</v>
      </c>
      <c r="C249" s="29" t="s">
        <v>49</v>
      </c>
      <c r="D249" s="102">
        <v>2.3185630999999999E-5</v>
      </c>
      <c r="E249" s="102">
        <v>4.9409653000000001E-11</v>
      </c>
      <c r="F249" s="102">
        <v>8.3766614000000001E-8</v>
      </c>
      <c r="G249" s="47">
        <f t="shared" si="39"/>
        <v>4.1883308000000005E-7</v>
      </c>
      <c r="H249" s="107">
        <v>1.8614803000000001E-7</v>
      </c>
      <c r="I249" s="102">
        <v>1.5435049E-9</v>
      </c>
      <c r="J249" s="102">
        <v>8.1392815999999997E-10</v>
      </c>
      <c r="K249" s="102">
        <v>7.7316651999999998E-8</v>
      </c>
      <c r="L249" s="102">
        <v>4.2778446000000001E-10</v>
      </c>
      <c r="M249" s="102">
        <v>3.9486542000000001E-8</v>
      </c>
      <c r="N249" s="108">
        <v>2.2120590999999999E-7</v>
      </c>
      <c r="O249" s="102">
        <v>2.9838923E-9</v>
      </c>
      <c r="P249" s="102">
        <v>3.7364848000000002E-9</v>
      </c>
      <c r="Q249" s="102">
        <v>-6.5151810999999998E-9</v>
      </c>
      <c r="R249" s="102">
        <v>-3.9228470000000003E-8</v>
      </c>
      <c r="S249" s="112">
        <f t="shared" si="40"/>
        <v>2.4176199181172993E-5</v>
      </c>
      <c r="U249" s="6" t="s">
        <v>48</v>
      </c>
      <c r="V249" s="29" t="s">
        <v>49</v>
      </c>
      <c r="W249" s="102">
        <v>2.3185630999999999E-5</v>
      </c>
      <c r="X249" s="102">
        <v>4.9409653000000001E-11</v>
      </c>
      <c r="Y249" s="102">
        <v>8.3766614000000001E-8</v>
      </c>
      <c r="Z249" s="47">
        <v>4.1945356000000001E-7</v>
      </c>
      <c r="AA249" s="107">
        <v>1.8614803000000001E-7</v>
      </c>
      <c r="AB249" s="102">
        <v>1.5435049E-9</v>
      </c>
      <c r="AC249" s="102">
        <v>8.1392815999999997E-10</v>
      </c>
      <c r="AD249" s="102">
        <v>7.7316651999999998E-8</v>
      </c>
      <c r="AE249" s="102">
        <v>4.2778446000000001E-10</v>
      </c>
      <c r="AF249" s="102">
        <v>3.9486542000000001E-8</v>
      </c>
      <c r="AG249" s="106">
        <f t="shared" si="41"/>
        <v>2.2120590999999998E-6</v>
      </c>
      <c r="AH249" s="102">
        <v>2.9838923E-9</v>
      </c>
      <c r="AI249" s="102">
        <v>3.7364848000000002E-9</v>
      </c>
      <c r="AJ249" s="102">
        <v>-6.5151810999999998E-9</v>
      </c>
      <c r="AK249" s="102">
        <v>-3.9228470000000003E-8</v>
      </c>
      <c r="AL249" s="112">
        <f t="shared" si="42"/>
        <v>2.6167672851172994E-5</v>
      </c>
    </row>
    <row r="250" spans="2:38" x14ac:dyDescent="0.35">
      <c r="B250" s="6" t="s">
        <v>50</v>
      </c>
      <c r="C250" s="29" t="s">
        <v>20</v>
      </c>
      <c r="D250" s="29">
        <v>0.33070121000000002</v>
      </c>
      <c r="E250" s="29">
        <v>1.6887114E-3</v>
      </c>
      <c r="F250" s="29">
        <v>3.5707845999999998E-3</v>
      </c>
      <c r="G250" s="47">
        <f t="shared" si="39"/>
        <v>1.78539232E-2</v>
      </c>
      <c r="H250" s="105">
        <v>7.9350770000000004E-3</v>
      </c>
      <c r="I250" s="102">
        <v>4.2475755000000001E-5</v>
      </c>
      <c r="J250" s="102">
        <v>1.5988629000000001E-5</v>
      </c>
      <c r="K250" s="29">
        <v>4.4084616E-3</v>
      </c>
      <c r="L250" s="102">
        <v>9.4127294000000006E-5</v>
      </c>
      <c r="M250" s="29">
        <v>1.2533506E-2</v>
      </c>
      <c r="N250" s="106">
        <v>9.4295165000000004E-3</v>
      </c>
      <c r="O250" s="29">
        <v>1.0211292E-4</v>
      </c>
      <c r="P250" s="29">
        <v>4.2831420000000002E-2</v>
      </c>
      <c r="Q250" s="29">
        <v>-2.7772769000000003E-4</v>
      </c>
      <c r="R250" s="29">
        <v>-3.5161563E-2</v>
      </c>
      <c r="S250" s="112">
        <f t="shared" si="40"/>
        <v>0.395768024208</v>
      </c>
      <c r="U250" s="6" t="s">
        <v>50</v>
      </c>
      <c r="V250" s="29" t="s">
        <v>20</v>
      </c>
      <c r="W250" s="29">
        <v>0.33070121000000002</v>
      </c>
      <c r="X250" s="29">
        <v>1.6887114E-3</v>
      </c>
      <c r="Y250" s="29">
        <v>3.5707845999999998E-3</v>
      </c>
      <c r="Z250" s="47">
        <v>1.7880373000000001E-2</v>
      </c>
      <c r="AA250" s="105">
        <v>7.9350770000000004E-3</v>
      </c>
      <c r="AB250" s="102">
        <v>4.2475755000000001E-5</v>
      </c>
      <c r="AC250" s="102">
        <v>1.5988629000000001E-5</v>
      </c>
      <c r="AD250" s="29">
        <v>4.4084616E-3</v>
      </c>
      <c r="AE250" s="102">
        <v>9.4127294000000006E-5</v>
      </c>
      <c r="AF250" s="29">
        <v>1.2533506E-2</v>
      </c>
      <c r="AG250" s="106">
        <f t="shared" si="41"/>
        <v>9.4295165E-2</v>
      </c>
      <c r="AH250" s="29">
        <v>1.0211292E-4</v>
      </c>
      <c r="AI250" s="29">
        <v>4.2831420000000002E-2</v>
      </c>
      <c r="AJ250" s="29">
        <v>-2.7772769000000003E-4</v>
      </c>
      <c r="AK250" s="29">
        <v>-3.5161563E-2</v>
      </c>
      <c r="AL250" s="112">
        <f t="shared" si="42"/>
        <v>0.480660122508</v>
      </c>
    </row>
    <row r="251" spans="2:38" x14ac:dyDescent="0.35">
      <c r="B251" s="6" t="s">
        <v>51</v>
      </c>
      <c r="C251" s="29" t="s">
        <v>20</v>
      </c>
      <c r="D251" s="29">
        <v>3.1750073999999998E-3</v>
      </c>
      <c r="E251" s="102">
        <v>-1.921144E-5</v>
      </c>
      <c r="F251" s="102">
        <v>1.8366117E-6</v>
      </c>
      <c r="G251" s="47">
        <f t="shared" si="39"/>
        <v>9.1830584000000001E-6</v>
      </c>
      <c r="H251" s="107">
        <v>4.0813592999999997E-6</v>
      </c>
      <c r="I251" s="102">
        <v>1.2527435E-8</v>
      </c>
      <c r="J251" s="102">
        <v>-7.1170443000000002E-9</v>
      </c>
      <c r="K251" s="29">
        <v>3.5830251000000001E-3</v>
      </c>
      <c r="L251" s="102">
        <v>3.2424998999999999E-6</v>
      </c>
      <c r="M251" s="29">
        <v>1.2479871999999999E-3</v>
      </c>
      <c r="N251" s="108">
        <v>4.8500153000000002E-6</v>
      </c>
      <c r="O251" s="102">
        <v>2.3363383999999999E-6</v>
      </c>
      <c r="P251" s="102">
        <v>-6.1206446999999999E-5</v>
      </c>
      <c r="Q251" s="102">
        <v>-1.4284757999999999E-7</v>
      </c>
      <c r="R251" s="102">
        <v>-1.9156699999999999E-5</v>
      </c>
      <c r="S251" s="112">
        <f t="shared" si="40"/>
        <v>7.931837558810698E-3</v>
      </c>
      <c r="U251" s="6" t="s">
        <v>51</v>
      </c>
      <c r="V251" s="29" t="s">
        <v>20</v>
      </c>
      <c r="W251" s="29">
        <v>3.1750073999999998E-3</v>
      </c>
      <c r="X251" s="102">
        <v>-1.921144E-5</v>
      </c>
      <c r="Y251" s="102">
        <v>1.8366117E-6</v>
      </c>
      <c r="Z251" s="47">
        <v>9.196663E-6</v>
      </c>
      <c r="AA251" s="107">
        <v>4.0813592999999997E-6</v>
      </c>
      <c r="AB251" s="102">
        <v>1.2527435E-8</v>
      </c>
      <c r="AC251" s="102">
        <v>-7.1170443000000002E-9</v>
      </c>
      <c r="AD251" s="29">
        <v>3.5830251000000001E-3</v>
      </c>
      <c r="AE251" s="102">
        <v>3.2424998999999999E-6</v>
      </c>
      <c r="AF251" s="29">
        <v>1.2479871999999999E-3</v>
      </c>
      <c r="AG251" s="106">
        <f t="shared" si="41"/>
        <v>4.8500152000000002E-5</v>
      </c>
      <c r="AH251" s="102">
        <v>2.3363383999999999E-6</v>
      </c>
      <c r="AI251" s="102">
        <v>-6.1206446999999999E-5</v>
      </c>
      <c r="AJ251" s="102">
        <v>-1.4284757999999999E-7</v>
      </c>
      <c r="AK251" s="102">
        <v>-1.9156699999999999E-5</v>
      </c>
      <c r="AL251" s="112">
        <f t="shared" si="42"/>
        <v>7.9755013001106979E-3</v>
      </c>
    </row>
    <row r="252" spans="2:38" x14ac:dyDescent="0.35">
      <c r="B252" s="6" t="s">
        <v>52</v>
      </c>
      <c r="C252" s="29" t="s">
        <v>20</v>
      </c>
      <c r="D252" s="29">
        <v>1.0507587E-4</v>
      </c>
      <c r="E252" s="29">
        <v>0</v>
      </c>
      <c r="F252" s="102">
        <v>1.3957447E-6</v>
      </c>
      <c r="G252" s="47">
        <f t="shared" si="39"/>
        <v>6.9787235999999998E-6</v>
      </c>
      <c r="H252" s="107">
        <v>3.1016549000000002E-6</v>
      </c>
      <c r="I252" s="102">
        <v>1.0702412E-7</v>
      </c>
      <c r="J252" s="102">
        <v>4.3149468000000002E-8</v>
      </c>
      <c r="K252" s="102">
        <v>2.6461504000000002E-5</v>
      </c>
      <c r="L252" s="102">
        <v>2.4606634999999997E-7</v>
      </c>
      <c r="M252" s="102">
        <v>1.2294826000000001E-5</v>
      </c>
      <c r="N252" s="108">
        <v>3.6857999E-6</v>
      </c>
      <c r="O252" s="102">
        <v>1.900927E-7</v>
      </c>
      <c r="P252" s="29">
        <v>0</v>
      </c>
      <c r="Q252" s="102">
        <v>-1.0855792E-7</v>
      </c>
      <c r="R252" s="102">
        <v>-2.0377908999999998E-6</v>
      </c>
      <c r="S252" s="112">
        <f t="shared" si="40"/>
        <v>1.5743410691800003E-4</v>
      </c>
      <c r="U252" s="6" t="s">
        <v>52</v>
      </c>
      <c r="V252" s="29" t="s">
        <v>20</v>
      </c>
      <c r="W252" s="29">
        <v>1.0507587E-4</v>
      </c>
      <c r="X252" s="29">
        <v>0</v>
      </c>
      <c r="Y252" s="102">
        <v>1.3957447E-6</v>
      </c>
      <c r="Z252" s="47">
        <v>6.9890622999999998E-6</v>
      </c>
      <c r="AA252" s="107">
        <v>3.1016549000000002E-6</v>
      </c>
      <c r="AB252" s="102">
        <v>1.0702412E-7</v>
      </c>
      <c r="AC252" s="102">
        <v>4.3149468000000002E-8</v>
      </c>
      <c r="AD252" s="102">
        <v>2.6461504000000002E-5</v>
      </c>
      <c r="AE252" s="102">
        <v>2.4606634999999997E-7</v>
      </c>
      <c r="AF252" s="102">
        <v>1.2294826000000001E-5</v>
      </c>
      <c r="AG252" s="106">
        <f t="shared" si="41"/>
        <v>3.6857999000000002E-5</v>
      </c>
      <c r="AH252" s="102">
        <v>1.900927E-7</v>
      </c>
      <c r="AI252" s="29">
        <v>0</v>
      </c>
      <c r="AJ252" s="102">
        <v>-1.0855792E-7</v>
      </c>
      <c r="AK252" s="102">
        <v>-2.0377908999999998E-6</v>
      </c>
      <c r="AL252" s="112">
        <f t="shared" si="42"/>
        <v>1.9061664471800002E-4</v>
      </c>
    </row>
    <row r="253" spans="2:38" x14ac:dyDescent="0.35">
      <c r="B253" s="6" t="s">
        <v>53</v>
      </c>
      <c r="C253" s="29" t="s">
        <v>30</v>
      </c>
      <c r="D253" s="102">
        <v>3.7568336000000002E-11</v>
      </c>
      <c r="E253" s="102">
        <v>6.2333921999999999E-14</v>
      </c>
      <c r="F253" s="102">
        <v>5.9086355000000004E-12</v>
      </c>
      <c r="G253" s="47">
        <f t="shared" si="39"/>
        <v>2.9543177200000001E-11</v>
      </c>
      <c r="H253" s="107">
        <v>1.3130301E-11</v>
      </c>
      <c r="I253" s="102">
        <v>5.9590325E-14</v>
      </c>
      <c r="J253" s="102">
        <v>5.6305263000000003E-14</v>
      </c>
      <c r="K253" s="102">
        <v>1.6384023999999999E-11</v>
      </c>
      <c r="L253" s="102">
        <v>1.7233838999999999E-14</v>
      </c>
      <c r="M253" s="102">
        <v>2.6528778999999999E-12</v>
      </c>
      <c r="N253" s="108">
        <v>1.5603174E-11</v>
      </c>
      <c r="O253" s="102">
        <v>3.0586165000000001E-14</v>
      </c>
      <c r="P253" s="102">
        <v>3.4249934999999998E-13</v>
      </c>
      <c r="Q253" s="102">
        <v>-4.5956054000000004E-13</v>
      </c>
      <c r="R253" s="102">
        <v>-3.5688973999999997E-11</v>
      </c>
      <c r="S253" s="112">
        <f t="shared" si="40"/>
        <v>8.5210539924000026E-11</v>
      </c>
      <c r="U253" s="6" t="s">
        <v>53</v>
      </c>
      <c r="V253" s="29" t="s">
        <v>30</v>
      </c>
      <c r="W253" s="102">
        <v>3.7568336000000002E-11</v>
      </c>
      <c r="X253" s="102">
        <v>6.2333921999999999E-14</v>
      </c>
      <c r="Y253" s="102">
        <v>5.9086355000000004E-12</v>
      </c>
      <c r="Z253" s="47">
        <v>2.9586944999999999E-11</v>
      </c>
      <c r="AA253" s="107">
        <v>1.3130301E-11</v>
      </c>
      <c r="AB253" s="102">
        <v>5.9590325E-14</v>
      </c>
      <c r="AC253" s="102">
        <v>5.6305263000000003E-14</v>
      </c>
      <c r="AD253" s="102">
        <v>1.6384023999999999E-11</v>
      </c>
      <c r="AE253" s="102">
        <v>1.7233838999999999E-14</v>
      </c>
      <c r="AF253" s="102">
        <v>2.6528778999999999E-12</v>
      </c>
      <c r="AG253" s="106">
        <f t="shared" si="41"/>
        <v>1.5603174E-10</v>
      </c>
      <c r="AH253" s="102">
        <v>3.0586165000000001E-14</v>
      </c>
      <c r="AI253" s="102">
        <v>3.4249934999999998E-13</v>
      </c>
      <c r="AJ253" s="102">
        <v>-4.5956054000000004E-13</v>
      </c>
      <c r="AK253" s="102">
        <v>-3.5688973999999997E-11</v>
      </c>
      <c r="AL253" s="112">
        <f t="shared" si="42"/>
        <v>2.25682873724E-10</v>
      </c>
    </row>
    <row r="254" spans="2:38" x14ac:dyDescent="0.35">
      <c r="B254" s="6" t="s">
        <v>54</v>
      </c>
      <c r="C254" s="29" t="s">
        <v>30</v>
      </c>
      <c r="D254" s="102">
        <v>3.8434890999999997E-10</v>
      </c>
      <c r="E254" s="102">
        <v>2.0471055E-12</v>
      </c>
      <c r="F254" s="102">
        <v>1.0064070000000001E-11</v>
      </c>
      <c r="G254" s="47">
        <f t="shared" si="39"/>
        <v>5.0320348000000007E-11</v>
      </c>
      <c r="H254" s="107">
        <v>2.2364599E-11</v>
      </c>
      <c r="I254" s="102">
        <v>4.6577637000000005E-13</v>
      </c>
      <c r="J254" s="102">
        <v>1.7807256000000001E-13</v>
      </c>
      <c r="K254" s="102">
        <v>5.0206565000000001E-11</v>
      </c>
      <c r="L254" s="102">
        <v>1.3242406999999999E-13</v>
      </c>
      <c r="M254" s="102">
        <v>1.1376801E-11</v>
      </c>
      <c r="N254" s="108">
        <v>2.6576599000000002E-11</v>
      </c>
      <c r="O254" s="102">
        <v>5.4671728999999999E-13</v>
      </c>
      <c r="P254" s="102">
        <v>2.1660544E-11</v>
      </c>
      <c r="Q254" s="102">
        <v>-7.8276097E-13</v>
      </c>
      <c r="R254" s="102">
        <v>-2.4435744000000001E-11</v>
      </c>
      <c r="S254" s="112">
        <f t="shared" si="40"/>
        <v>5.5507002682000004E-10</v>
      </c>
      <c r="U254" s="6" t="s">
        <v>54</v>
      </c>
      <c r="V254" s="29" t="s">
        <v>30</v>
      </c>
      <c r="W254" s="102">
        <v>3.8434890999999997E-10</v>
      </c>
      <c r="X254" s="102">
        <v>2.0471055E-12</v>
      </c>
      <c r="Y254" s="102">
        <v>1.0064070000000001E-11</v>
      </c>
      <c r="Z254" s="47">
        <v>5.0394897000000003E-11</v>
      </c>
      <c r="AA254" s="107">
        <v>2.2364599E-11</v>
      </c>
      <c r="AB254" s="102">
        <v>4.6577637000000005E-13</v>
      </c>
      <c r="AC254" s="102">
        <v>1.7807256000000001E-13</v>
      </c>
      <c r="AD254" s="102">
        <v>5.0206565000000001E-11</v>
      </c>
      <c r="AE254" s="102">
        <v>1.3242406999999999E-13</v>
      </c>
      <c r="AF254" s="102">
        <v>1.1376801E-11</v>
      </c>
      <c r="AG254" s="106">
        <f t="shared" si="41"/>
        <v>2.6576598999999998E-10</v>
      </c>
      <c r="AH254" s="102">
        <v>5.4671728999999999E-13</v>
      </c>
      <c r="AI254" s="102">
        <v>2.1660544E-11</v>
      </c>
      <c r="AJ254" s="102">
        <v>-7.8276097E-13</v>
      </c>
      <c r="AK254" s="102">
        <v>-2.4435744000000001E-11</v>
      </c>
      <c r="AL254" s="112">
        <f t="shared" si="42"/>
        <v>7.9433396681999997E-10</v>
      </c>
    </row>
    <row r="255" spans="2:38" x14ac:dyDescent="0.35">
      <c r="B255" s="6" t="s">
        <v>55</v>
      </c>
      <c r="C255" s="29" t="s">
        <v>30</v>
      </c>
      <c r="D255" s="102">
        <v>2.1473063000000002E-9</v>
      </c>
      <c r="E255" s="102">
        <v>4.0258059000000002E-12</v>
      </c>
      <c r="F255" s="102">
        <v>3.6370574000000001E-11</v>
      </c>
      <c r="G255" s="47">
        <f t="shared" si="39"/>
        <v>1.81852868E-10</v>
      </c>
      <c r="H255" s="107">
        <v>8.0823496999999995E-11</v>
      </c>
      <c r="I255" s="102">
        <v>2.8539717E-12</v>
      </c>
      <c r="J255" s="102">
        <v>1.7073746999999999E-12</v>
      </c>
      <c r="K255" s="102">
        <v>9.8405390999999995E-11</v>
      </c>
      <c r="L255" s="102">
        <v>1.5045083E-12</v>
      </c>
      <c r="M255" s="102">
        <v>6.6007511000000004E-11</v>
      </c>
      <c r="N255" s="108">
        <v>9.6045255999999996E-11</v>
      </c>
      <c r="O255" s="102">
        <v>5.4946575999999998E-12</v>
      </c>
      <c r="P255" s="102">
        <v>4.1789022000000003E-11</v>
      </c>
      <c r="Q255" s="102">
        <v>-2.8288223999999998E-12</v>
      </c>
      <c r="R255" s="102">
        <v>-4.7586108999999997E-11</v>
      </c>
      <c r="S255" s="112">
        <f t="shared" si="40"/>
        <v>2.713771805800001E-9</v>
      </c>
      <c r="U255" s="6" t="s">
        <v>55</v>
      </c>
      <c r="V255" s="29" t="s">
        <v>30</v>
      </c>
      <c r="W255" s="102">
        <v>2.1473063000000002E-9</v>
      </c>
      <c r="X255" s="102">
        <v>4.0258059000000002E-12</v>
      </c>
      <c r="Y255" s="102">
        <v>3.6370574000000001E-11</v>
      </c>
      <c r="Z255" s="47">
        <v>1.8212228000000001E-10</v>
      </c>
      <c r="AA255" s="107">
        <v>8.0823496999999995E-11</v>
      </c>
      <c r="AB255" s="102">
        <v>2.8539717E-12</v>
      </c>
      <c r="AC255" s="102">
        <v>1.7073746999999999E-12</v>
      </c>
      <c r="AD255" s="102">
        <v>9.8405390999999995E-11</v>
      </c>
      <c r="AE255" s="102">
        <v>1.5045083E-12</v>
      </c>
      <c r="AF255" s="102">
        <v>6.6007511000000004E-11</v>
      </c>
      <c r="AG255" s="106">
        <f t="shared" si="41"/>
        <v>9.6045255999999996E-10</v>
      </c>
      <c r="AH255" s="102">
        <v>5.4946575999999998E-12</v>
      </c>
      <c r="AI255" s="102">
        <v>4.1789022000000003E-11</v>
      </c>
      <c r="AJ255" s="102">
        <v>-2.8288223999999998E-12</v>
      </c>
      <c r="AK255" s="102">
        <v>-4.7586108999999997E-11</v>
      </c>
      <c r="AL255" s="112">
        <f t="shared" si="42"/>
        <v>3.5784485218000006E-9</v>
      </c>
    </row>
    <row r="256" spans="2:38" x14ac:dyDescent="0.35">
      <c r="B256" s="6" t="s">
        <v>56</v>
      </c>
      <c r="C256" s="29" t="s">
        <v>30</v>
      </c>
      <c r="D256" s="102">
        <v>3.3894978000000003E-11</v>
      </c>
      <c r="E256" s="102">
        <v>5.2290301E-14</v>
      </c>
      <c r="F256" s="102">
        <v>8.4071645000000005E-13</v>
      </c>
      <c r="G256" s="47">
        <f t="shared" si="39"/>
        <v>4.2035823999999999E-12</v>
      </c>
      <c r="H256" s="107">
        <v>1.8682588000000001E-12</v>
      </c>
      <c r="I256" s="102">
        <v>6.8433639E-14</v>
      </c>
      <c r="J256" s="102">
        <v>2.6351674000000001E-14</v>
      </c>
      <c r="K256" s="102">
        <v>1.3015305E-11</v>
      </c>
      <c r="L256" s="102">
        <v>1.7204975999999999E-14</v>
      </c>
      <c r="M256" s="102">
        <v>1.0919120999999999E-12</v>
      </c>
      <c r="N256" s="108">
        <v>2.2201141999999999E-12</v>
      </c>
      <c r="O256" s="102">
        <v>8.0859540000000003E-14</v>
      </c>
      <c r="P256" s="102">
        <v>2.0966305E-12</v>
      </c>
      <c r="Q256" s="102">
        <v>-6.5389056999999999E-14</v>
      </c>
      <c r="R256" s="102">
        <v>-7.1162061999999997E-13</v>
      </c>
      <c r="S256" s="112">
        <f t="shared" si="40"/>
        <v>5.8699627903000013E-11</v>
      </c>
      <c r="U256" s="6" t="s">
        <v>56</v>
      </c>
      <c r="V256" s="29" t="s">
        <v>30</v>
      </c>
      <c r="W256" s="102">
        <v>3.3894978000000003E-11</v>
      </c>
      <c r="X256" s="102">
        <v>5.2290301E-14</v>
      </c>
      <c r="Y256" s="102">
        <v>8.4071645000000005E-13</v>
      </c>
      <c r="Z256" s="47">
        <v>4.2098098000000001E-12</v>
      </c>
      <c r="AA256" s="107">
        <v>1.8682588000000001E-12</v>
      </c>
      <c r="AB256" s="102">
        <v>6.8433639E-14</v>
      </c>
      <c r="AC256" s="102">
        <v>2.6351674000000001E-14</v>
      </c>
      <c r="AD256" s="102">
        <v>1.3015305E-11</v>
      </c>
      <c r="AE256" s="102">
        <v>1.7204975999999999E-14</v>
      </c>
      <c r="AF256" s="102">
        <v>1.0919120999999999E-12</v>
      </c>
      <c r="AG256" s="106">
        <f t="shared" si="41"/>
        <v>2.2201142000000002E-11</v>
      </c>
      <c r="AH256" s="102">
        <v>8.0859540000000003E-14</v>
      </c>
      <c r="AI256" s="102">
        <v>2.0966305E-12</v>
      </c>
      <c r="AJ256" s="102">
        <v>-6.5389056999999999E-14</v>
      </c>
      <c r="AK256" s="102">
        <v>-7.1162061999999997E-13</v>
      </c>
      <c r="AL256" s="112">
        <f t="shared" si="42"/>
        <v>7.8686883103000005E-11</v>
      </c>
    </row>
    <row r="257" spans="2:38" x14ac:dyDescent="0.35">
      <c r="B257" s="6" t="s">
        <v>57</v>
      </c>
      <c r="C257" s="29" t="s">
        <v>30</v>
      </c>
      <c r="D257" s="29">
        <v>0</v>
      </c>
      <c r="E257" s="29">
        <v>0</v>
      </c>
      <c r="F257" s="102">
        <v>7.2896055000000003E-21</v>
      </c>
      <c r="G257" s="47">
        <f t="shared" si="39"/>
        <v>3.6448027599999999E-20</v>
      </c>
      <c r="H257" s="107">
        <v>1.6199122999999999E-20</v>
      </c>
      <c r="I257" s="102">
        <v>2.1897312999999998E-22</v>
      </c>
      <c r="J257" s="102">
        <v>8.3536271000000003E-23</v>
      </c>
      <c r="K257" s="102">
        <v>4.2505589000000001E-20</v>
      </c>
      <c r="L257" s="102">
        <v>7.7730033999999996E-22</v>
      </c>
      <c r="M257" s="102">
        <v>2.5274826000000001E-20</v>
      </c>
      <c r="N257" s="108">
        <v>1.9249958E-20</v>
      </c>
      <c r="O257" s="102">
        <v>4.5341353000000004E-22</v>
      </c>
      <c r="P257" s="29">
        <v>0</v>
      </c>
      <c r="Q257" s="102">
        <v>-5.6696932E-22</v>
      </c>
      <c r="R257" s="102">
        <v>-9.3445804000000004E-21</v>
      </c>
      <c r="S257" s="112">
        <f t="shared" si="40"/>
        <v>1.38588802651E-19</v>
      </c>
      <c r="U257" s="6" t="s">
        <v>57</v>
      </c>
      <c r="V257" s="29" t="s">
        <v>30</v>
      </c>
      <c r="W257" s="29">
        <v>0</v>
      </c>
      <c r="X257" s="29">
        <v>0</v>
      </c>
      <c r="Y257" s="102">
        <v>7.2896055000000003E-21</v>
      </c>
      <c r="Z257" s="47">
        <v>3.6502025000000002E-20</v>
      </c>
      <c r="AA257" s="107">
        <v>1.6199122999999999E-20</v>
      </c>
      <c r="AB257" s="102">
        <v>2.1897312999999998E-22</v>
      </c>
      <c r="AC257" s="102">
        <v>8.3536271000000003E-23</v>
      </c>
      <c r="AD257" s="102">
        <v>4.2505589000000001E-20</v>
      </c>
      <c r="AE257" s="102">
        <v>7.7730033999999996E-22</v>
      </c>
      <c r="AF257" s="102">
        <v>2.5274826000000001E-20</v>
      </c>
      <c r="AG257" s="106">
        <f t="shared" si="41"/>
        <v>1.9249958E-19</v>
      </c>
      <c r="AH257" s="102">
        <v>4.5341353000000004E-22</v>
      </c>
      <c r="AI257" s="29">
        <v>0</v>
      </c>
      <c r="AJ257" s="102">
        <v>-5.6696932E-22</v>
      </c>
      <c r="AK257" s="102">
        <v>-9.3445804000000004E-21</v>
      </c>
      <c r="AL257" s="112">
        <f t="shared" si="42"/>
        <v>3.1189242205100002E-19</v>
      </c>
    </row>
    <row r="258" spans="2:38" x14ac:dyDescent="0.35">
      <c r="B258" s="6" t="s">
        <v>58</v>
      </c>
      <c r="C258" s="29" t="s">
        <v>30</v>
      </c>
      <c r="D258" s="102">
        <v>3.2642821000000003E-11</v>
      </c>
      <c r="E258" s="102">
        <v>5.4494239999999997E-14</v>
      </c>
      <c r="F258" s="102">
        <v>5.8736865999999996E-13</v>
      </c>
      <c r="G258" s="47">
        <f t="shared" si="39"/>
        <v>2.9368433199999995E-12</v>
      </c>
      <c r="H258" s="107">
        <v>1.3052636999999999E-12</v>
      </c>
      <c r="I258" s="102">
        <v>1.8980657E-13</v>
      </c>
      <c r="J258" s="102">
        <v>7.7058489000000003E-14</v>
      </c>
      <c r="K258" s="102">
        <v>2.4088669999999999E-12</v>
      </c>
      <c r="L258" s="102">
        <v>3.7736185999999998E-14</v>
      </c>
      <c r="M258" s="102">
        <v>1.6911016E-12</v>
      </c>
      <c r="N258" s="108">
        <v>1.5510884000000001E-12</v>
      </c>
      <c r="O258" s="102">
        <v>1.5826009E-13</v>
      </c>
      <c r="P258" s="102">
        <v>1.6209157000000001E-12</v>
      </c>
      <c r="Q258" s="102">
        <v>-4.5684229000000003E-14</v>
      </c>
      <c r="R258" s="102">
        <v>-1.3574282E-12</v>
      </c>
      <c r="S258" s="112">
        <f t="shared" si="40"/>
        <v>4.3858512526000001E-11</v>
      </c>
      <c r="U258" s="6" t="s">
        <v>58</v>
      </c>
      <c r="V258" s="29" t="s">
        <v>30</v>
      </c>
      <c r="W258" s="102">
        <v>3.2642821000000003E-11</v>
      </c>
      <c r="X258" s="102">
        <v>5.4494239999999997E-14</v>
      </c>
      <c r="Y258" s="102">
        <v>5.8736865999999996E-13</v>
      </c>
      <c r="Z258" s="47">
        <v>2.9411941999999999E-12</v>
      </c>
      <c r="AA258" s="107">
        <v>1.3052636999999999E-12</v>
      </c>
      <c r="AB258" s="102">
        <v>1.8980657E-13</v>
      </c>
      <c r="AC258" s="102">
        <v>7.7058489000000003E-14</v>
      </c>
      <c r="AD258" s="102">
        <v>2.4088669999999999E-12</v>
      </c>
      <c r="AE258" s="102">
        <v>3.7736185999999998E-14</v>
      </c>
      <c r="AF258" s="102">
        <v>1.6911016E-12</v>
      </c>
      <c r="AG258" s="106">
        <f t="shared" si="41"/>
        <v>1.5510884E-11</v>
      </c>
      <c r="AH258" s="102">
        <v>1.5826009E-13</v>
      </c>
      <c r="AI258" s="102">
        <v>1.6209157000000001E-12</v>
      </c>
      <c r="AJ258" s="102">
        <v>-4.5684229000000003E-14</v>
      </c>
      <c r="AK258" s="102">
        <v>-1.3574282E-12</v>
      </c>
      <c r="AL258" s="112">
        <f t="shared" si="42"/>
        <v>5.7822659006000017E-11</v>
      </c>
    </row>
    <row r="259" spans="2:38" x14ac:dyDescent="0.35">
      <c r="B259" s="6" t="s">
        <v>59</v>
      </c>
      <c r="C259" s="29" t="s">
        <v>41</v>
      </c>
      <c r="D259" s="29">
        <v>4.1349512999999997E-2</v>
      </c>
      <c r="E259" s="102">
        <v>4.9504374999999998E-5</v>
      </c>
      <c r="F259" s="29">
        <v>3.2572878E-3</v>
      </c>
      <c r="G259" s="47">
        <f t="shared" si="39"/>
        <v>1.6286438800000001E-2</v>
      </c>
      <c r="H259" s="105">
        <v>7.2384173000000001E-3</v>
      </c>
      <c r="I259" s="102">
        <v>1.4698567999999999E-5</v>
      </c>
      <c r="J259" s="102">
        <v>8.9659083E-6</v>
      </c>
      <c r="K259" s="29">
        <v>6.8123927999999999E-3</v>
      </c>
      <c r="L259" s="102">
        <v>9.6734139999999995E-6</v>
      </c>
      <c r="M259" s="29">
        <v>2.2291953999999999E-3</v>
      </c>
      <c r="N259" s="106">
        <v>8.6016526000000006E-3</v>
      </c>
      <c r="O259" s="102">
        <v>3.4085246999999999E-5</v>
      </c>
      <c r="P259" s="29">
        <v>4.2652682999999998E-4</v>
      </c>
      <c r="Q259" s="29">
        <v>-2.5334461000000002E-4</v>
      </c>
      <c r="R259" s="29">
        <v>-4.2453368E-3</v>
      </c>
      <c r="S259" s="112">
        <f t="shared" si="40"/>
        <v>8.1819670632300001E-2</v>
      </c>
      <c r="U259" s="6" t="s">
        <v>59</v>
      </c>
      <c r="V259" s="29" t="s">
        <v>41</v>
      </c>
      <c r="W259" s="29">
        <v>4.1349512999999997E-2</v>
      </c>
      <c r="X259" s="102">
        <v>4.9504374999999998E-5</v>
      </c>
      <c r="Y259" s="29">
        <v>3.2572878E-3</v>
      </c>
      <c r="Z259" s="47">
        <v>1.6310567000000002E-2</v>
      </c>
      <c r="AA259" s="105">
        <v>7.2384173000000001E-3</v>
      </c>
      <c r="AB259" s="102">
        <v>1.4698567999999999E-5</v>
      </c>
      <c r="AC259" s="102">
        <v>8.9659083E-6</v>
      </c>
      <c r="AD259" s="29">
        <v>6.8123927999999999E-3</v>
      </c>
      <c r="AE259" s="102">
        <v>9.6734139999999995E-6</v>
      </c>
      <c r="AF259" s="29">
        <v>2.2291953999999999E-3</v>
      </c>
      <c r="AG259" s="106">
        <f t="shared" si="41"/>
        <v>8.6016525999999996E-2</v>
      </c>
      <c r="AH259" s="102">
        <v>3.4085246999999999E-5</v>
      </c>
      <c r="AI259" s="29">
        <v>4.2652682999999998E-4</v>
      </c>
      <c r="AJ259" s="29">
        <v>-2.5334461000000002E-4</v>
      </c>
      <c r="AK259" s="29">
        <v>-4.2453368E-3</v>
      </c>
      <c r="AL259" s="112">
        <f t="shared" si="42"/>
        <v>0.15925867223229997</v>
      </c>
    </row>
    <row r="260" spans="2:38" x14ac:dyDescent="0.35">
      <c r="B260" s="6" t="s">
        <v>60</v>
      </c>
      <c r="C260" s="29" t="s">
        <v>41</v>
      </c>
      <c r="D260" s="29">
        <v>0.26738369000000001</v>
      </c>
      <c r="E260" s="29">
        <v>1.8086281999999999E-3</v>
      </c>
      <c r="F260" s="29">
        <v>1.1460698E-2</v>
      </c>
      <c r="G260" s="47">
        <f t="shared" si="39"/>
        <v>5.7303491999999998E-2</v>
      </c>
      <c r="H260" s="105">
        <v>2.5468218000000001E-2</v>
      </c>
      <c r="I260" s="29">
        <v>1.1231036E-4</v>
      </c>
      <c r="J260" s="102">
        <v>8.2115978000000004E-5</v>
      </c>
      <c r="K260" s="29">
        <v>1.5862240999999999E-2</v>
      </c>
      <c r="L260" s="102">
        <v>7.6889774999999995E-5</v>
      </c>
      <c r="M260" s="29">
        <v>1.3035563E-2</v>
      </c>
      <c r="N260" s="106">
        <v>3.0264732999999999E-2</v>
      </c>
      <c r="O260" s="29">
        <v>1.7680315999999999E-4</v>
      </c>
      <c r="P260" s="29">
        <v>0.13538042</v>
      </c>
      <c r="Q260" s="29">
        <v>-8.9138762999999997E-4</v>
      </c>
      <c r="R260" s="29">
        <v>-0.10996272</v>
      </c>
      <c r="S260" s="112">
        <f t="shared" si="40"/>
        <v>0.44756169484299996</v>
      </c>
      <c r="U260" s="6" t="s">
        <v>60</v>
      </c>
      <c r="V260" s="29" t="s">
        <v>41</v>
      </c>
      <c r="W260" s="29">
        <v>0.26738369000000001</v>
      </c>
      <c r="X260" s="29">
        <v>1.8086281999999999E-3</v>
      </c>
      <c r="Y260" s="29">
        <v>1.1460698E-2</v>
      </c>
      <c r="Z260" s="47">
        <v>5.7388385E-2</v>
      </c>
      <c r="AA260" s="105">
        <v>2.5468218000000001E-2</v>
      </c>
      <c r="AB260" s="29">
        <v>1.1231036E-4</v>
      </c>
      <c r="AC260" s="102">
        <v>8.2115978000000004E-5</v>
      </c>
      <c r="AD260" s="29">
        <v>1.5862240999999999E-2</v>
      </c>
      <c r="AE260" s="102">
        <v>7.6889774999999995E-5</v>
      </c>
      <c r="AF260" s="29">
        <v>1.3035563E-2</v>
      </c>
      <c r="AG260" s="106">
        <f t="shared" si="41"/>
        <v>0.30264732999999999</v>
      </c>
      <c r="AH260" s="29">
        <v>1.7680315999999999E-4</v>
      </c>
      <c r="AI260" s="29">
        <v>0.13538042</v>
      </c>
      <c r="AJ260" s="29">
        <v>-8.9138762999999997E-4</v>
      </c>
      <c r="AK260" s="29">
        <v>-0.10996272</v>
      </c>
      <c r="AL260" s="112">
        <f t="shared" si="42"/>
        <v>0.72002918484299994</v>
      </c>
    </row>
    <row r="261" spans="2:38" x14ac:dyDescent="0.35">
      <c r="B261" s="7" t="s">
        <v>61</v>
      </c>
      <c r="C261" s="12" t="s">
        <v>41</v>
      </c>
      <c r="D261" s="12">
        <v>4.3009535000000003</v>
      </c>
      <c r="E261" s="12">
        <v>4.5898800000000002E-3</v>
      </c>
      <c r="F261" s="12">
        <v>2.9614290000000001E-2</v>
      </c>
      <c r="G261" s="47">
        <f t="shared" si="39"/>
        <v>0.14807145199999999</v>
      </c>
      <c r="H261" s="109">
        <v>6.5809534000000003E-2</v>
      </c>
      <c r="I261" s="12">
        <v>1.3274517999999999E-3</v>
      </c>
      <c r="J261" s="12">
        <v>9.6241179999999999E-4</v>
      </c>
      <c r="K261" s="12">
        <v>2.1963113999999999</v>
      </c>
      <c r="L261" s="12">
        <v>1.3360141E-3</v>
      </c>
      <c r="M261" s="12">
        <v>0.19903522000000001</v>
      </c>
      <c r="N261" s="110">
        <v>7.8203663000000007E-2</v>
      </c>
      <c r="O261" s="12">
        <v>1.7718511000000001E-3</v>
      </c>
      <c r="P261" s="12">
        <v>3.2308874000000001E-2</v>
      </c>
      <c r="Q261" s="12">
        <v>-2.3033337000000001E-3</v>
      </c>
      <c r="R261" s="12">
        <v>-4.8436993999999997E-2</v>
      </c>
      <c r="S261" s="112">
        <f t="shared" si="40"/>
        <v>7.0095552140999997</v>
      </c>
      <c r="U261" s="7" t="s">
        <v>61</v>
      </c>
      <c r="V261" s="12" t="s">
        <v>41</v>
      </c>
      <c r="W261" s="12">
        <v>4.3009535000000003</v>
      </c>
      <c r="X261" s="12">
        <v>4.5898800000000002E-3</v>
      </c>
      <c r="Y261" s="12">
        <v>2.9614290000000001E-2</v>
      </c>
      <c r="Z261" s="48">
        <v>0.14829081999999999</v>
      </c>
      <c r="AA261" s="109">
        <v>6.5809534000000003E-2</v>
      </c>
      <c r="AB261" s="12">
        <v>1.3274517999999999E-3</v>
      </c>
      <c r="AC261" s="12">
        <v>9.6241179999999999E-4</v>
      </c>
      <c r="AD261" s="12">
        <v>2.1963113999999999</v>
      </c>
      <c r="AE261" s="12">
        <v>1.3360141E-3</v>
      </c>
      <c r="AF261" s="12">
        <v>0.19903522000000001</v>
      </c>
      <c r="AG261" s="106">
        <f t="shared" si="41"/>
        <v>0.78203661999999996</v>
      </c>
      <c r="AH261" s="12">
        <v>1.7718511000000001E-3</v>
      </c>
      <c r="AI261" s="12">
        <v>3.2308874000000001E-2</v>
      </c>
      <c r="AJ261" s="12">
        <v>-2.3033337000000001E-3</v>
      </c>
      <c r="AK261" s="12">
        <v>-4.8436993999999997E-2</v>
      </c>
      <c r="AL261" s="112">
        <f t="shared" si="42"/>
        <v>7.713607539099999</v>
      </c>
    </row>
    <row r="262" spans="2:38" x14ac:dyDescent="0.35">
      <c r="I262" s="1"/>
      <c r="K262" s="1"/>
    </row>
    <row r="265" spans="2:38" x14ac:dyDescent="0.35">
      <c r="B265" t="s">
        <v>2</v>
      </c>
      <c r="C265" t="s">
        <v>62</v>
      </c>
      <c r="Y265" s="92"/>
      <c r="Z265" s="94" t="s">
        <v>99</v>
      </c>
    </row>
    <row r="266" spans="2:38" x14ac:dyDescent="0.35">
      <c r="B266" t="s">
        <v>3</v>
      </c>
      <c r="C266" t="s">
        <v>4</v>
      </c>
      <c r="J266" s="92"/>
      <c r="K266" s="94" t="s">
        <v>99</v>
      </c>
      <c r="Y266" s="16" t="s">
        <v>89</v>
      </c>
      <c r="Z266" s="19">
        <v>60</v>
      </c>
    </row>
    <row r="267" spans="2:38" x14ac:dyDescent="0.35">
      <c r="B267" t="s">
        <v>63</v>
      </c>
      <c r="C267" t="s">
        <v>100</v>
      </c>
      <c r="J267" s="16" t="s">
        <v>89</v>
      </c>
      <c r="K267" s="19">
        <v>60</v>
      </c>
      <c r="Y267" s="100" t="s">
        <v>103</v>
      </c>
      <c r="Z267" s="47">
        <v>250</v>
      </c>
    </row>
    <row r="268" spans="2:38" x14ac:dyDescent="0.35">
      <c r="B268" t="s">
        <v>5</v>
      </c>
      <c r="C268" t="s">
        <v>6</v>
      </c>
      <c r="J268" s="100" t="s">
        <v>103</v>
      </c>
      <c r="K268" s="47">
        <v>250</v>
      </c>
      <c r="Y268" s="16"/>
      <c r="Z268" s="14" t="s">
        <v>74</v>
      </c>
    </row>
    <row r="269" spans="2:38" x14ac:dyDescent="0.35">
      <c r="B269" t="s">
        <v>7</v>
      </c>
      <c r="C269" t="s">
        <v>8</v>
      </c>
      <c r="J269" s="16"/>
      <c r="K269" s="14" t="s">
        <v>74</v>
      </c>
      <c r="Y269" s="98" t="s">
        <v>102</v>
      </c>
      <c r="Z269" s="99">
        <v>250</v>
      </c>
    </row>
    <row r="270" spans="2:38" x14ac:dyDescent="0.35">
      <c r="B270" t="s">
        <v>9</v>
      </c>
      <c r="C270" t="s">
        <v>10</v>
      </c>
      <c r="J270" s="98" t="s">
        <v>102</v>
      </c>
      <c r="K270" s="99">
        <v>250</v>
      </c>
      <c r="Y270" s="97" t="s">
        <v>73</v>
      </c>
      <c r="Z270" s="101">
        <v>500</v>
      </c>
    </row>
    <row r="271" spans="2:38" x14ac:dyDescent="0.35">
      <c r="B271" t="s">
        <v>11</v>
      </c>
      <c r="C271" t="s">
        <v>12</v>
      </c>
      <c r="J271" s="97" t="s">
        <v>73</v>
      </c>
      <c r="K271" s="101">
        <v>50</v>
      </c>
      <c r="Y271" s="16"/>
      <c r="Z271" s="62" t="s">
        <v>74</v>
      </c>
    </row>
    <row r="272" spans="2:38" x14ac:dyDescent="0.35">
      <c r="B272" t="s">
        <v>13</v>
      </c>
      <c r="C272" t="s">
        <v>12</v>
      </c>
      <c r="J272" s="16"/>
      <c r="K272" s="62" t="s">
        <v>74</v>
      </c>
    </row>
    <row r="273" spans="2:38" x14ac:dyDescent="0.35">
      <c r="B273" t="s">
        <v>14</v>
      </c>
      <c r="C273" t="s">
        <v>15</v>
      </c>
    </row>
    <row r="274" spans="2:38" x14ac:dyDescent="0.35">
      <c r="B274" t="s">
        <v>16</v>
      </c>
      <c r="C274" t="s">
        <v>17</v>
      </c>
    </row>
    <row r="275" spans="2:38" ht="21" x14ac:dyDescent="0.35">
      <c r="B275" s="175"/>
      <c r="C275" s="175"/>
      <c r="D275" s="189"/>
      <c r="E275" s="189"/>
      <c r="F275" s="189"/>
      <c r="G275" s="189"/>
      <c r="H275" s="189"/>
      <c r="I275" s="183"/>
      <c r="J275" s="180"/>
      <c r="K275" s="180"/>
      <c r="L275" s="180"/>
      <c r="M275" s="180"/>
      <c r="N275" s="96"/>
      <c r="O275" s="180"/>
      <c r="P275" s="180"/>
      <c r="Q275" s="187"/>
      <c r="R275" s="188"/>
      <c r="S275" s="42"/>
      <c r="U275" s="175"/>
      <c r="V275" s="175"/>
      <c r="W275" s="189"/>
      <c r="X275" s="189"/>
      <c r="Y275" s="189"/>
      <c r="Z275" s="189"/>
      <c r="AA275" s="189"/>
      <c r="AB275" s="183"/>
      <c r="AC275" s="180"/>
      <c r="AD275" s="180"/>
      <c r="AE275" s="180"/>
      <c r="AF275" s="180"/>
      <c r="AG275" s="96"/>
      <c r="AH275" s="180"/>
      <c r="AI275" s="180"/>
      <c r="AJ275" s="187"/>
      <c r="AK275" s="188"/>
      <c r="AL275" s="42"/>
    </row>
    <row r="276" spans="2:38" ht="87" x14ac:dyDescent="0.35">
      <c r="B276" s="33" t="s">
        <v>15</v>
      </c>
      <c r="C276" s="27" t="s">
        <v>18</v>
      </c>
      <c r="D276" s="27" t="s">
        <v>65</v>
      </c>
      <c r="E276" s="27" t="s">
        <v>79</v>
      </c>
      <c r="F276" s="27" t="s">
        <v>80</v>
      </c>
      <c r="G276" s="46" t="s">
        <v>87</v>
      </c>
      <c r="H276" s="103" t="s">
        <v>101</v>
      </c>
      <c r="I276" s="27" t="s">
        <v>67</v>
      </c>
      <c r="J276" s="27" t="s">
        <v>68</v>
      </c>
      <c r="K276" s="27" t="s">
        <v>69</v>
      </c>
      <c r="L276" s="27" t="s">
        <v>66</v>
      </c>
      <c r="M276" s="27" t="s">
        <v>70</v>
      </c>
      <c r="N276" s="104" t="s">
        <v>81</v>
      </c>
      <c r="O276" s="27" t="s">
        <v>82</v>
      </c>
      <c r="P276" s="27" t="s">
        <v>83</v>
      </c>
      <c r="Q276" s="27" t="s">
        <v>96</v>
      </c>
      <c r="R276" s="27" t="s">
        <v>97</v>
      </c>
      <c r="S276" s="111" t="s">
        <v>64</v>
      </c>
      <c r="U276" s="33" t="s">
        <v>15</v>
      </c>
      <c r="V276" s="27" t="s">
        <v>18</v>
      </c>
      <c r="W276" s="27" t="s">
        <v>65</v>
      </c>
      <c r="X276" s="27" t="s">
        <v>79</v>
      </c>
      <c r="Y276" s="27" t="s">
        <v>80</v>
      </c>
      <c r="Z276" s="46" t="s">
        <v>87</v>
      </c>
      <c r="AA276" s="103" t="s">
        <v>101</v>
      </c>
      <c r="AB276" s="27" t="s">
        <v>67</v>
      </c>
      <c r="AC276" s="27" t="s">
        <v>68</v>
      </c>
      <c r="AD276" s="27" t="s">
        <v>69</v>
      </c>
      <c r="AE276" s="27" t="s">
        <v>66</v>
      </c>
      <c r="AF276" s="27" t="s">
        <v>70</v>
      </c>
      <c r="AG276" s="104" t="s">
        <v>81</v>
      </c>
      <c r="AH276" s="27" t="s">
        <v>82</v>
      </c>
      <c r="AI276" s="27" t="s">
        <v>83</v>
      </c>
      <c r="AJ276" s="27" t="s">
        <v>96</v>
      </c>
      <c r="AK276" s="27" t="s">
        <v>97</v>
      </c>
      <c r="AL276" s="111" t="s">
        <v>64</v>
      </c>
    </row>
    <row r="277" spans="2:38" x14ac:dyDescent="0.35">
      <c r="B277" s="6" t="s">
        <v>19</v>
      </c>
      <c r="C277" s="29" t="s">
        <v>20</v>
      </c>
      <c r="D277" s="29">
        <v>0.33398129999999998</v>
      </c>
      <c r="E277" s="29">
        <v>1.6694998999999999E-3</v>
      </c>
      <c r="F277" s="29">
        <v>3.5740170000000001E-3</v>
      </c>
      <c r="G277" s="47">
        <f>AZ104*250</f>
        <v>2.2337605999999999E-2</v>
      </c>
      <c r="H277" s="105">
        <v>9.9278249999999995E-3</v>
      </c>
      <c r="I277" s="102">
        <v>4.2595305999999998E-5</v>
      </c>
      <c r="J277" s="102">
        <v>1.6024660999999999E-5</v>
      </c>
      <c r="K277" s="29">
        <v>8.0179481999999996E-3</v>
      </c>
      <c r="L277" s="102">
        <v>9.7615859999999999E-5</v>
      </c>
      <c r="M277" s="29">
        <v>1.3793788E-2</v>
      </c>
      <c r="N277" s="106">
        <v>9.4380522999999994E-3</v>
      </c>
      <c r="O277" s="29">
        <v>1.0463935E-4</v>
      </c>
      <c r="P277" s="29">
        <v>4.2770213000000001E-2</v>
      </c>
      <c r="Q277" s="29">
        <v>-2.7797910000000001E-4</v>
      </c>
      <c r="R277" s="29">
        <v>-3.5182757000000002E-2</v>
      </c>
      <c r="S277" s="112">
        <f>SUM(D277:R277)</f>
        <v>0.41031038847699991</v>
      </c>
      <c r="U277" s="6" t="s">
        <v>19</v>
      </c>
      <c r="V277" s="29" t="s">
        <v>20</v>
      </c>
      <c r="W277" s="29">
        <v>0.33398129999999998</v>
      </c>
      <c r="X277" s="29">
        <v>1.6694998999999999E-3</v>
      </c>
      <c r="Y277" s="29">
        <v>3.5740170000000001E-3</v>
      </c>
      <c r="Z277" s="47">
        <v>2.2370699000000001E-2</v>
      </c>
      <c r="AA277" s="105">
        <v>9.9278249999999995E-3</v>
      </c>
      <c r="AB277" s="102">
        <v>4.2595305999999998E-5</v>
      </c>
      <c r="AC277" s="102">
        <v>1.6024660999999999E-5</v>
      </c>
      <c r="AD277" s="29">
        <v>8.0179481999999996E-3</v>
      </c>
      <c r="AE277" s="102">
        <v>9.7615859999999999E-5</v>
      </c>
      <c r="AF277" s="29">
        <v>1.3793788E-2</v>
      </c>
      <c r="AG277" s="106">
        <f>AG234</f>
        <v>9.4380522999999994E-2</v>
      </c>
      <c r="AH277" s="29">
        <v>1.0463935E-4</v>
      </c>
      <c r="AI277" s="29">
        <v>4.2770213000000001E-2</v>
      </c>
      <c r="AJ277" s="29">
        <v>-2.7797910000000001E-4</v>
      </c>
      <c r="AK277" s="29">
        <v>-3.5182757000000002E-2</v>
      </c>
      <c r="AL277" s="112">
        <f>SUM(W277:AK277)</f>
        <v>0.49528595217699983</v>
      </c>
    </row>
    <row r="278" spans="2:38" x14ac:dyDescent="0.35">
      <c r="B278" s="6" t="s">
        <v>21</v>
      </c>
      <c r="C278" s="29" t="s">
        <v>22</v>
      </c>
      <c r="D278" s="102">
        <v>1.1359739E-8</v>
      </c>
      <c r="E278" s="102">
        <v>1.9847024E-10</v>
      </c>
      <c r="F278" s="102">
        <v>8.2061525999999998E-10</v>
      </c>
      <c r="G278" s="47">
        <f t="shared" ref="G278:G304" si="43">AZ105*250</f>
        <v>5.1288455000000004E-9</v>
      </c>
      <c r="H278" s="107">
        <v>2.2794868000000002E-9</v>
      </c>
      <c r="I278" s="102">
        <v>2.4092251999999999E-12</v>
      </c>
      <c r="J278" s="102">
        <v>1.0375887999999999E-12</v>
      </c>
      <c r="K278" s="102">
        <v>4.2305602999999998E-10</v>
      </c>
      <c r="L278" s="102">
        <v>8.8746680000000007E-12</v>
      </c>
      <c r="M278" s="102">
        <v>1.9101880999999998E-9</v>
      </c>
      <c r="N278" s="108">
        <v>2.1670321E-9</v>
      </c>
      <c r="O278" s="102">
        <v>9.3786712999999996E-12</v>
      </c>
      <c r="P278" s="102">
        <v>3.7559526E-10</v>
      </c>
      <c r="Q278" s="102">
        <v>-6.3825631000000006E-11</v>
      </c>
      <c r="R278" s="102">
        <v>-9.9069335000000005E-10</v>
      </c>
      <c r="S278" s="112">
        <f t="shared" ref="S278:S304" si="44">SUM(D278:R278)</f>
        <v>2.3630209462300002E-8</v>
      </c>
      <c r="U278" s="6" t="s">
        <v>21</v>
      </c>
      <c r="V278" s="29" t="s">
        <v>22</v>
      </c>
      <c r="W278" s="102">
        <v>1.1359739E-8</v>
      </c>
      <c r="X278" s="102">
        <v>1.9847024E-10</v>
      </c>
      <c r="Y278" s="102">
        <v>8.2061525999999998E-10</v>
      </c>
      <c r="Z278" s="47">
        <v>5.1364436999999996E-9</v>
      </c>
      <c r="AA278" s="107">
        <v>2.2794868000000002E-9</v>
      </c>
      <c r="AB278" s="102">
        <v>2.4092251999999999E-12</v>
      </c>
      <c r="AC278" s="102">
        <v>1.0375887999999999E-12</v>
      </c>
      <c r="AD278" s="102">
        <v>4.2305602999999998E-10</v>
      </c>
      <c r="AE278" s="102">
        <v>8.8746680000000007E-12</v>
      </c>
      <c r="AF278" s="102">
        <v>1.9101880999999998E-9</v>
      </c>
      <c r="AG278" s="106">
        <f t="shared" ref="AG278:AG304" si="45">AG235</f>
        <v>2.1670321000000001E-8</v>
      </c>
      <c r="AH278" s="102">
        <v>9.3786712999999996E-12</v>
      </c>
      <c r="AI278" s="102">
        <v>3.7559526E-10</v>
      </c>
      <c r="AJ278" s="102">
        <v>-6.3825631000000006E-11</v>
      </c>
      <c r="AK278" s="102">
        <v>-9.9069335000000005E-10</v>
      </c>
      <c r="AL278" s="112">
        <f t="shared" ref="AL278:AL304" si="46">SUM(W278:AK278)</f>
        <v>4.3141096562300003E-8</v>
      </c>
    </row>
    <row r="279" spans="2:38" x14ac:dyDescent="0.35">
      <c r="B279" s="6" t="s">
        <v>23</v>
      </c>
      <c r="C279" s="29" t="s">
        <v>24</v>
      </c>
      <c r="D279" s="29">
        <v>6.9822052000000001E-3</v>
      </c>
      <c r="E279" s="29">
        <v>3.1371361000000003E-4</v>
      </c>
      <c r="F279" s="29">
        <v>2.8462422999999998E-4</v>
      </c>
      <c r="G279" s="47">
        <f t="shared" si="43"/>
        <v>1.77890145E-3</v>
      </c>
      <c r="H279" s="105">
        <v>7.9062287000000004E-4</v>
      </c>
      <c r="I279" s="102">
        <v>2.4309652000000001E-6</v>
      </c>
      <c r="J279" s="102">
        <v>1.0992607E-6</v>
      </c>
      <c r="K279" s="29">
        <v>4.8637749000000002E-4</v>
      </c>
      <c r="L279" s="102">
        <v>5.0051339E-5</v>
      </c>
      <c r="M279" s="29">
        <v>1.5694012000000001E-3</v>
      </c>
      <c r="N279" s="106">
        <v>7.5161881000000003E-4</v>
      </c>
      <c r="O279" s="102">
        <v>3.5013703999999997E-5</v>
      </c>
      <c r="P279" s="29">
        <v>1.6987910000000001E-3</v>
      </c>
      <c r="Q279" s="102">
        <v>-2.2137439999999999E-5</v>
      </c>
      <c r="R279" s="29">
        <v>-3.8058827999999997E-4</v>
      </c>
      <c r="S279" s="112">
        <f t="shared" si="44"/>
        <v>1.4342125408900001E-2</v>
      </c>
      <c r="U279" s="6" t="s">
        <v>23</v>
      </c>
      <c r="V279" s="29" t="s">
        <v>24</v>
      </c>
      <c r="W279" s="29">
        <v>6.9822052000000001E-3</v>
      </c>
      <c r="X279" s="29">
        <v>3.1371361000000003E-4</v>
      </c>
      <c r="Y279" s="29">
        <v>2.8462422999999998E-4</v>
      </c>
      <c r="Z279" s="47">
        <v>1.7815369000000001E-3</v>
      </c>
      <c r="AA279" s="105">
        <v>7.9062287000000004E-4</v>
      </c>
      <c r="AB279" s="102">
        <v>2.4309652000000001E-6</v>
      </c>
      <c r="AC279" s="102">
        <v>1.0992607E-6</v>
      </c>
      <c r="AD279" s="29">
        <v>4.8637749000000002E-4</v>
      </c>
      <c r="AE279" s="102">
        <v>5.0051339E-5</v>
      </c>
      <c r="AF279" s="29">
        <v>1.5694012000000001E-3</v>
      </c>
      <c r="AG279" s="106">
        <f t="shared" si="45"/>
        <v>7.5161880999999996E-3</v>
      </c>
      <c r="AH279" s="102">
        <v>3.5013703999999997E-5</v>
      </c>
      <c r="AI279" s="29">
        <v>1.6987910000000001E-3</v>
      </c>
      <c r="AJ279" s="102">
        <v>-2.2137439999999999E-5</v>
      </c>
      <c r="AK279" s="29">
        <v>-3.8058827999999997E-4</v>
      </c>
      <c r="AL279" s="112">
        <f t="shared" si="46"/>
        <v>2.1109330148900003E-2</v>
      </c>
    </row>
    <row r="280" spans="2:38" x14ac:dyDescent="0.35">
      <c r="B280" s="6" t="s">
        <v>25</v>
      </c>
      <c r="C280" s="29" t="s">
        <v>26</v>
      </c>
      <c r="D280" s="29">
        <v>7.9700715000000002E-4</v>
      </c>
      <c r="E280" s="102">
        <v>1.1788833999999999E-5</v>
      </c>
      <c r="F280" s="102">
        <v>2.2766777000000001E-5</v>
      </c>
      <c r="G280" s="47">
        <f t="shared" si="43"/>
        <v>1.4229236E-4</v>
      </c>
      <c r="H280" s="107">
        <v>6.3241047999999998E-5</v>
      </c>
      <c r="I280" s="102">
        <v>1.6031480000000001E-7</v>
      </c>
      <c r="J280" s="102">
        <v>7.2081109999999997E-8</v>
      </c>
      <c r="K280" s="102">
        <v>3.0253372000000001E-5</v>
      </c>
      <c r="L280" s="102">
        <v>2.2676065E-7</v>
      </c>
      <c r="M280" s="102">
        <v>2.9267931E-5</v>
      </c>
      <c r="N280" s="108">
        <v>6.0121156000000003E-5</v>
      </c>
      <c r="O280" s="102">
        <v>3.2391481000000002E-7</v>
      </c>
      <c r="P280" s="102">
        <v>5.9273868000000001E-5</v>
      </c>
      <c r="Q280" s="102">
        <v>-1.7707492999999999E-6</v>
      </c>
      <c r="R280" s="102">
        <v>-3.7397851000000003E-5</v>
      </c>
      <c r="S280" s="112">
        <f t="shared" si="44"/>
        <v>1.1776269670700004E-3</v>
      </c>
      <c r="U280" s="6" t="s">
        <v>25</v>
      </c>
      <c r="V280" s="29" t="s">
        <v>26</v>
      </c>
      <c r="W280" s="29">
        <v>7.9700715000000002E-4</v>
      </c>
      <c r="X280" s="102">
        <v>1.1788833999999999E-5</v>
      </c>
      <c r="Y280" s="102">
        <v>2.2766777000000001E-5</v>
      </c>
      <c r="Z280" s="47">
        <v>1.4250316E-4</v>
      </c>
      <c r="AA280" s="107">
        <v>6.3241047999999998E-5</v>
      </c>
      <c r="AB280" s="102">
        <v>1.6031480000000001E-7</v>
      </c>
      <c r="AC280" s="102">
        <v>7.2081109999999997E-8</v>
      </c>
      <c r="AD280" s="102">
        <v>3.0253372000000001E-5</v>
      </c>
      <c r="AE280" s="102">
        <v>2.2676065E-7</v>
      </c>
      <c r="AF280" s="102">
        <v>2.9267931E-5</v>
      </c>
      <c r="AG280" s="106">
        <f t="shared" si="45"/>
        <v>6.0121155999999997E-4</v>
      </c>
      <c r="AH280" s="102">
        <v>3.2391481000000002E-7</v>
      </c>
      <c r="AI280" s="102">
        <v>5.9273868000000001E-5</v>
      </c>
      <c r="AJ280" s="102">
        <v>-1.7707492999999999E-6</v>
      </c>
      <c r="AK280" s="102">
        <v>-3.7397851000000003E-5</v>
      </c>
      <c r="AL280" s="112">
        <f t="shared" si="46"/>
        <v>1.7189281710700006E-3</v>
      </c>
    </row>
    <row r="281" spans="2:38" x14ac:dyDescent="0.35">
      <c r="B281" s="6" t="s">
        <v>27</v>
      </c>
      <c r="C281" s="29" t="s">
        <v>28</v>
      </c>
      <c r="D281" s="102">
        <v>6.9127839000000002E-9</v>
      </c>
      <c r="E281" s="102">
        <v>1.7907674999999999E-10</v>
      </c>
      <c r="F281" s="102">
        <v>3.2324118E-10</v>
      </c>
      <c r="G281" s="47">
        <f t="shared" si="43"/>
        <v>2.0202573999999998E-9</v>
      </c>
      <c r="H281" s="107">
        <v>8.9789217999999998E-10</v>
      </c>
      <c r="I281" s="102">
        <v>3.3985428000000002E-12</v>
      </c>
      <c r="J281" s="102">
        <v>1.4235873999999999E-12</v>
      </c>
      <c r="K281" s="102">
        <v>1.9592916999999999E-9</v>
      </c>
      <c r="L281" s="102">
        <v>1.8607062999999999E-12</v>
      </c>
      <c r="M281" s="102">
        <v>2.4488918999999998E-10</v>
      </c>
      <c r="N281" s="108">
        <v>8.5359615999999998E-10</v>
      </c>
      <c r="O281" s="102">
        <v>5.3561577E-12</v>
      </c>
      <c r="P281" s="102">
        <v>8.6156633000000004E-10</v>
      </c>
      <c r="Q281" s="102">
        <v>-2.5140981000000001E-11</v>
      </c>
      <c r="R281" s="102">
        <v>-5.2907875999999995E-10</v>
      </c>
      <c r="S281" s="112">
        <f t="shared" si="44"/>
        <v>1.37104140432E-8</v>
      </c>
      <c r="U281" s="6" t="s">
        <v>27</v>
      </c>
      <c r="V281" s="29" t="s">
        <v>28</v>
      </c>
      <c r="W281" s="102">
        <v>6.9127839000000002E-9</v>
      </c>
      <c r="X281" s="102">
        <v>1.7907674999999999E-10</v>
      </c>
      <c r="Y281" s="102">
        <v>3.2324118E-10</v>
      </c>
      <c r="Z281" s="47">
        <v>2.0232504000000001E-9</v>
      </c>
      <c r="AA281" s="107">
        <v>8.9789217999999998E-10</v>
      </c>
      <c r="AB281" s="102">
        <v>3.3985428000000002E-12</v>
      </c>
      <c r="AC281" s="102">
        <v>1.4235873999999999E-12</v>
      </c>
      <c r="AD281" s="102">
        <v>1.9592916999999999E-9</v>
      </c>
      <c r="AE281" s="102">
        <v>1.8607062999999999E-12</v>
      </c>
      <c r="AF281" s="102">
        <v>2.4488918999999998E-10</v>
      </c>
      <c r="AG281" s="106">
        <f t="shared" si="45"/>
        <v>8.5359616000000005E-9</v>
      </c>
      <c r="AH281" s="102">
        <v>5.3561577E-12</v>
      </c>
      <c r="AI281" s="102">
        <v>8.6156633000000004E-10</v>
      </c>
      <c r="AJ281" s="102">
        <v>-2.5140981000000001E-11</v>
      </c>
      <c r="AK281" s="102">
        <v>-5.2907875999999995E-10</v>
      </c>
      <c r="AL281" s="112">
        <f t="shared" si="46"/>
        <v>2.1395772483200002E-8</v>
      </c>
    </row>
    <row r="282" spans="2:38" x14ac:dyDescent="0.35">
      <c r="B282" s="6" t="s">
        <v>29</v>
      </c>
      <c r="C282" s="29" t="s">
        <v>30</v>
      </c>
      <c r="D282" s="102">
        <v>2.5576923E-9</v>
      </c>
      <c r="E282" s="102">
        <v>6.1352452000000002E-12</v>
      </c>
      <c r="F282" s="102">
        <v>5.2233551999999999E-11</v>
      </c>
      <c r="G282" s="47">
        <f t="shared" si="43"/>
        <v>3.2645969999999998E-10</v>
      </c>
      <c r="H282" s="107">
        <v>1.450932E-10</v>
      </c>
      <c r="I282" s="102">
        <v>3.3751856000000002E-12</v>
      </c>
      <c r="J282" s="102">
        <v>1.9401517000000001E-12</v>
      </c>
      <c r="K282" s="102">
        <v>1.6448291999999999E-10</v>
      </c>
      <c r="L282" s="102">
        <v>1.6472849E-12</v>
      </c>
      <c r="M282" s="102">
        <v>7.8645494000000004E-11</v>
      </c>
      <c r="N282" s="108">
        <v>1.3793526999999999E-10</v>
      </c>
      <c r="O282" s="102">
        <v>6.0633376999999998E-12</v>
      </c>
      <c r="P282" s="102">
        <v>6.3792065000000003E-11</v>
      </c>
      <c r="Q282" s="102">
        <v>-4.0626096E-12</v>
      </c>
      <c r="R282" s="102">
        <v>-7.3170710999999995E-11</v>
      </c>
      <c r="S282" s="112">
        <f t="shared" si="44"/>
        <v>3.4682623855E-9</v>
      </c>
      <c r="U282" s="6" t="s">
        <v>29</v>
      </c>
      <c r="V282" s="29" t="s">
        <v>30</v>
      </c>
      <c r="W282" s="102">
        <v>2.5576923E-9</v>
      </c>
      <c r="X282" s="102">
        <v>6.1352452000000002E-12</v>
      </c>
      <c r="Y282" s="102">
        <v>5.2233551999999999E-11</v>
      </c>
      <c r="Z282" s="47">
        <v>3.2694334E-10</v>
      </c>
      <c r="AA282" s="107">
        <v>1.450932E-10</v>
      </c>
      <c r="AB282" s="102">
        <v>3.3751856000000002E-12</v>
      </c>
      <c r="AC282" s="102">
        <v>1.9401517000000001E-12</v>
      </c>
      <c r="AD282" s="102">
        <v>1.6448291999999999E-10</v>
      </c>
      <c r="AE282" s="102">
        <v>1.6472849E-12</v>
      </c>
      <c r="AF282" s="102">
        <v>7.8645494000000004E-11</v>
      </c>
      <c r="AG282" s="106">
        <f t="shared" si="45"/>
        <v>1.3793527E-9</v>
      </c>
      <c r="AH282" s="102">
        <v>6.0633376999999998E-12</v>
      </c>
      <c r="AI282" s="102">
        <v>6.3792065000000003E-11</v>
      </c>
      <c r="AJ282" s="102">
        <v>-4.0626096E-12</v>
      </c>
      <c r="AK282" s="102">
        <v>-7.3170710999999995E-11</v>
      </c>
      <c r="AL282" s="112">
        <f t="shared" si="46"/>
        <v>4.7101634555000013E-9</v>
      </c>
    </row>
    <row r="283" spans="2:38" x14ac:dyDescent="0.35">
      <c r="B283" s="6" t="s">
        <v>31</v>
      </c>
      <c r="C283" s="29" t="s">
        <v>30</v>
      </c>
      <c r="D283" s="102">
        <v>6.6537799E-11</v>
      </c>
      <c r="E283" s="102">
        <v>1.0678454E-13</v>
      </c>
      <c r="F283" s="102">
        <v>1.4280851E-12</v>
      </c>
      <c r="G283" s="47">
        <f t="shared" si="43"/>
        <v>8.9255319999999994E-12</v>
      </c>
      <c r="H283" s="107">
        <v>3.9669031000000002E-12</v>
      </c>
      <c r="I283" s="102">
        <v>2.5824021000000002E-13</v>
      </c>
      <c r="J283" s="102">
        <v>1.0341015999999999E-13</v>
      </c>
      <c r="K283" s="102">
        <v>1.5424172000000001E-11</v>
      </c>
      <c r="L283" s="102">
        <v>5.4941163000000003E-14</v>
      </c>
      <c r="M283" s="102">
        <v>2.7830138E-12</v>
      </c>
      <c r="N283" s="108">
        <v>3.7712025999999998E-12</v>
      </c>
      <c r="O283" s="102">
        <v>2.3911963000000002E-13</v>
      </c>
      <c r="P283" s="102">
        <v>3.7175461999999999E-12</v>
      </c>
      <c r="Q283" s="102">
        <v>-1.1107329E-13</v>
      </c>
      <c r="R283" s="102">
        <v>-2.0690488000000001E-12</v>
      </c>
      <c r="S283" s="112">
        <f t="shared" si="44"/>
        <v>1.0513662741300001E-10</v>
      </c>
      <c r="U283" s="6" t="s">
        <v>31</v>
      </c>
      <c r="V283" s="29" t="s">
        <v>30</v>
      </c>
      <c r="W283" s="102">
        <v>6.6537799E-11</v>
      </c>
      <c r="X283" s="102">
        <v>1.0678454E-13</v>
      </c>
      <c r="Y283" s="102">
        <v>1.4280851E-12</v>
      </c>
      <c r="Z283" s="47">
        <v>8.9387550000000005E-12</v>
      </c>
      <c r="AA283" s="107">
        <v>3.9669031000000002E-12</v>
      </c>
      <c r="AB283" s="102">
        <v>2.5824021000000002E-13</v>
      </c>
      <c r="AC283" s="102">
        <v>1.0341015999999999E-13</v>
      </c>
      <c r="AD283" s="102">
        <v>1.5424172000000001E-11</v>
      </c>
      <c r="AE283" s="102">
        <v>5.4941163000000003E-14</v>
      </c>
      <c r="AF283" s="102">
        <v>2.7830138E-12</v>
      </c>
      <c r="AG283" s="106">
        <f t="shared" si="45"/>
        <v>3.7712025999999998E-11</v>
      </c>
      <c r="AH283" s="102">
        <v>2.3911963000000002E-13</v>
      </c>
      <c r="AI283" s="102">
        <v>3.7175461999999999E-12</v>
      </c>
      <c r="AJ283" s="102">
        <v>-1.1107329E-13</v>
      </c>
      <c r="AK283" s="102">
        <v>-2.0690488000000001E-12</v>
      </c>
      <c r="AL283" s="112">
        <f t="shared" si="46"/>
        <v>1.39090673813E-10</v>
      </c>
    </row>
    <row r="284" spans="2:38" x14ac:dyDescent="0.35">
      <c r="B284" s="6" t="s">
        <v>32</v>
      </c>
      <c r="C284" s="29" t="s">
        <v>33</v>
      </c>
      <c r="D284" s="29">
        <v>9.9382337000000005E-4</v>
      </c>
      <c r="E284" s="102">
        <v>1.6025519999999999E-5</v>
      </c>
      <c r="F284" s="102">
        <v>2.0254449000000001E-5</v>
      </c>
      <c r="G284" s="47">
        <f t="shared" si="43"/>
        <v>1.2659031E-4</v>
      </c>
      <c r="H284" s="107">
        <v>5.6262359E-5</v>
      </c>
      <c r="I284" s="102">
        <v>1.8797558E-7</v>
      </c>
      <c r="J284" s="102">
        <v>1.2613346999999999E-7</v>
      </c>
      <c r="K284" s="102">
        <v>3.0756748000000001E-5</v>
      </c>
      <c r="L284" s="102">
        <v>5.1848973000000001E-7</v>
      </c>
      <c r="M284" s="102">
        <v>6.3975179999999996E-5</v>
      </c>
      <c r="N284" s="108">
        <v>5.3486750000000001E-5</v>
      </c>
      <c r="O284" s="102">
        <v>5.7707574000000003E-7</v>
      </c>
      <c r="P284" s="29">
        <v>1.0722223E-4</v>
      </c>
      <c r="Q284" s="102">
        <v>-1.5753460999999999E-6</v>
      </c>
      <c r="R284" s="102">
        <v>-2.9199807E-5</v>
      </c>
      <c r="S284" s="112">
        <f t="shared" si="44"/>
        <v>1.4390314374200003E-3</v>
      </c>
      <c r="U284" s="6" t="s">
        <v>32</v>
      </c>
      <c r="V284" s="29" t="s">
        <v>33</v>
      </c>
      <c r="W284" s="29">
        <v>9.9382337000000005E-4</v>
      </c>
      <c r="X284" s="102">
        <v>1.6025519999999999E-5</v>
      </c>
      <c r="Y284" s="102">
        <v>2.0254449000000001E-5</v>
      </c>
      <c r="Z284" s="47">
        <v>1.2677785E-4</v>
      </c>
      <c r="AA284" s="107">
        <v>5.6262359E-5</v>
      </c>
      <c r="AB284" s="102">
        <v>1.8797558E-7</v>
      </c>
      <c r="AC284" s="102">
        <v>1.2613346999999999E-7</v>
      </c>
      <c r="AD284" s="102">
        <v>3.0756748000000001E-5</v>
      </c>
      <c r="AE284" s="102">
        <v>5.1848973000000001E-7</v>
      </c>
      <c r="AF284" s="102">
        <v>6.3975179999999996E-5</v>
      </c>
      <c r="AG284" s="106">
        <f t="shared" si="45"/>
        <v>5.3486750000000002E-4</v>
      </c>
      <c r="AH284" s="102">
        <v>5.7707574000000003E-7</v>
      </c>
      <c r="AI284" s="29">
        <v>1.0722223E-4</v>
      </c>
      <c r="AJ284" s="102">
        <v>-1.5753460999999999E-6</v>
      </c>
      <c r="AK284" s="102">
        <v>-2.9199807E-5</v>
      </c>
      <c r="AL284" s="112">
        <f t="shared" si="46"/>
        <v>1.9205997274200004E-3</v>
      </c>
    </row>
    <row r="285" spans="2:38" x14ac:dyDescent="0.35">
      <c r="B285" s="6" t="s">
        <v>34</v>
      </c>
      <c r="C285" s="29" t="s">
        <v>35</v>
      </c>
      <c r="D285" s="102">
        <v>4.2067563000000002E-5</v>
      </c>
      <c r="E285" s="102">
        <v>3.7381725000000001E-10</v>
      </c>
      <c r="F285" s="102">
        <v>2.6805973000000001E-7</v>
      </c>
      <c r="G285" s="47">
        <f t="shared" si="43"/>
        <v>1.6753733E-6</v>
      </c>
      <c r="H285" s="107">
        <v>7.4461036000000003E-7</v>
      </c>
      <c r="I285" s="102">
        <v>2.3208294E-8</v>
      </c>
      <c r="J285" s="102">
        <v>1.4476225000000001E-8</v>
      </c>
      <c r="K285" s="102">
        <v>1.8733069E-6</v>
      </c>
      <c r="L285" s="102">
        <v>9.1418653000000005E-8</v>
      </c>
      <c r="M285" s="102">
        <v>3.5699806000000001E-6</v>
      </c>
      <c r="N285" s="108">
        <v>7.0787624999999996E-7</v>
      </c>
      <c r="O285" s="102">
        <v>7.3136097999999999E-8</v>
      </c>
      <c r="P285" s="102">
        <v>2.0209537000000001E-9</v>
      </c>
      <c r="Q285" s="102">
        <v>-2.0849089999999999E-8</v>
      </c>
      <c r="R285" s="102">
        <v>-5.8343974999999998E-7</v>
      </c>
      <c r="S285" s="112">
        <f t="shared" si="44"/>
        <v>5.0507115340950003E-5</v>
      </c>
      <c r="U285" s="6" t="s">
        <v>34</v>
      </c>
      <c r="V285" s="29" t="s">
        <v>35</v>
      </c>
      <c r="W285" s="102">
        <v>4.2067563000000002E-5</v>
      </c>
      <c r="X285" s="102">
        <v>3.7381725000000001E-10</v>
      </c>
      <c r="Y285" s="102">
        <v>2.6805973000000001E-7</v>
      </c>
      <c r="Z285" s="47">
        <v>1.6778554000000001E-6</v>
      </c>
      <c r="AA285" s="107">
        <v>7.4461036000000003E-7</v>
      </c>
      <c r="AB285" s="102">
        <v>2.3208294E-8</v>
      </c>
      <c r="AC285" s="102">
        <v>1.4476225000000001E-8</v>
      </c>
      <c r="AD285" s="102">
        <v>1.8733069E-6</v>
      </c>
      <c r="AE285" s="102">
        <v>9.1418653000000005E-8</v>
      </c>
      <c r="AF285" s="102">
        <v>3.5699806000000001E-6</v>
      </c>
      <c r="AG285" s="106">
        <f t="shared" si="45"/>
        <v>7.0787624999999998E-6</v>
      </c>
      <c r="AH285" s="102">
        <v>7.3136097999999999E-8</v>
      </c>
      <c r="AI285" s="102">
        <v>2.0209537000000001E-9</v>
      </c>
      <c r="AJ285" s="102">
        <v>-2.0849089999999999E-8</v>
      </c>
      <c r="AK285" s="102">
        <v>-5.8343974999999998E-7</v>
      </c>
      <c r="AL285" s="112">
        <f t="shared" si="46"/>
        <v>5.6880483690950002E-5</v>
      </c>
    </row>
    <row r="286" spans="2:38" x14ac:dyDescent="0.35">
      <c r="B286" s="6" t="s">
        <v>36</v>
      </c>
      <c r="C286" s="29" t="s">
        <v>37</v>
      </c>
      <c r="D286" s="29">
        <v>2.8387327999999999E-4</v>
      </c>
      <c r="E286" s="102">
        <v>4.0063737000000002E-6</v>
      </c>
      <c r="F286" s="102">
        <v>7.3076242999999998E-6</v>
      </c>
      <c r="G286" s="47">
        <f t="shared" si="43"/>
        <v>4.5672652000000003E-5</v>
      </c>
      <c r="H286" s="107">
        <v>2.0298956E-5</v>
      </c>
      <c r="I286" s="102">
        <v>4.2541116999999998E-8</v>
      </c>
      <c r="J286" s="102">
        <v>1.9611651999999999E-8</v>
      </c>
      <c r="K286" s="102">
        <v>1.3725214E-5</v>
      </c>
      <c r="L286" s="102">
        <v>9.1817608000000003E-8</v>
      </c>
      <c r="M286" s="102">
        <v>1.0023938E-5</v>
      </c>
      <c r="N286" s="108">
        <v>1.9297541000000002E-5</v>
      </c>
      <c r="O286" s="102">
        <v>1.1204094999999999E-7</v>
      </c>
      <c r="P286" s="102">
        <v>1.9031412000000002E-5</v>
      </c>
      <c r="Q286" s="102">
        <v>-5.6837078000000002E-7</v>
      </c>
      <c r="R286" s="29">
        <v>-6.4177665000000005E-4</v>
      </c>
      <c r="S286" s="112">
        <f t="shared" si="44"/>
        <v>-2.1884201845300005E-4</v>
      </c>
      <c r="U286" s="6" t="s">
        <v>36</v>
      </c>
      <c r="V286" s="29" t="s">
        <v>37</v>
      </c>
      <c r="W286" s="29">
        <v>2.8387327999999999E-4</v>
      </c>
      <c r="X286" s="102">
        <v>4.0063737000000002E-6</v>
      </c>
      <c r="Y286" s="102">
        <v>7.3076242999999998E-6</v>
      </c>
      <c r="Z286" s="47">
        <v>4.5740315000000001E-5</v>
      </c>
      <c r="AA286" s="107">
        <v>2.0298956E-5</v>
      </c>
      <c r="AB286" s="102">
        <v>4.2541116999999998E-8</v>
      </c>
      <c r="AC286" s="102">
        <v>1.9611651999999999E-8</v>
      </c>
      <c r="AD286" s="102">
        <v>1.3725214E-5</v>
      </c>
      <c r="AE286" s="102">
        <v>9.1817608000000003E-8</v>
      </c>
      <c r="AF286" s="102">
        <v>1.0023938E-5</v>
      </c>
      <c r="AG286" s="106">
        <f t="shared" si="45"/>
        <v>1.9297541E-4</v>
      </c>
      <c r="AH286" s="102">
        <v>1.1204094999999999E-7</v>
      </c>
      <c r="AI286" s="102">
        <v>1.9031412000000002E-5</v>
      </c>
      <c r="AJ286" s="102">
        <v>-5.6837078000000002E-7</v>
      </c>
      <c r="AK286" s="29">
        <v>-6.4177665000000005E-4</v>
      </c>
      <c r="AL286" s="112">
        <f t="shared" si="46"/>
        <v>-4.5096486453000064E-5</v>
      </c>
    </row>
    <row r="287" spans="2:38" x14ac:dyDescent="0.35">
      <c r="B287" s="6" t="s">
        <v>38</v>
      </c>
      <c r="C287" s="29" t="s">
        <v>39</v>
      </c>
      <c r="D287" s="29">
        <v>3.2106400999999999E-3</v>
      </c>
      <c r="E287" s="102">
        <v>4.3833640999999999E-5</v>
      </c>
      <c r="F287" s="102">
        <v>7.9874699E-5</v>
      </c>
      <c r="G287" s="47">
        <f t="shared" si="43"/>
        <v>4.9921686500000004E-4</v>
      </c>
      <c r="H287" s="105">
        <v>2.2187416000000001E-4</v>
      </c>
      <c r="I287" s="102">
        <v>4.1634333999999997E-7</v>
      </c>
      <c r="J287" s="102">
        <v>2.0500822000000001E-7</v>
      </c>
      <c r="K287" s="102">
        <v>8.8831814000000004E-5</v>
      </c>
      <c r="L287" s="102">
        <v>8.1648958000000004E-7</v>
      </c>
      <c r="M287" s="29">
        <v>1.1033056999999999E-4</v>
      </c>
      <c r="N287" s="106">
        <v>2.1092837E-4</v>
      </c>
      <c r="O287" s="102">
        <v>1.0502762E-6</v>
      </c>
      <c r="P287" s="29">
        <v>2.0919101E-4</v>
      </c>
      <c r="Q287" s="102">
        <v>-6.2124766000000001E-6</v>
      </c>
      <c r="R287" s="29">
        <v>-1.0502002E-4</v>
      </c>
      <c r="S287" s="112">
        <f t="shared" si="44"/>
        <v>4.56597684974E-3</v>
      </c>
      <c r="U287" s="6" t="s">
        <v>38</v>
      </c>
      <c r="V287" s="29" t="s">
        <v>39</v>
      </c>
      <c r="W287" s="29">
        <v>3.2106400999999999E-3</v>
      </c>
      <c r="X287" s="102">
        <v>4.3833640999999999E-5</v>
      </c>
      <c r="Y287" s="102">
        <v>7.9874699E-5</v>
      </c>
      <c r="Z287" s="47">
        <v>4.9995645000000001E-4</v>
      </c>
      <c r="AA287" s="105">
        <v>2.2187416000000001E-4</v>
      </c>
      <c r="AB287" s="102">
        <v>4.1634333999999997E-7</v>
      </c>
      <c r="AC287" s="102">
        <v>2.0500822000000001E-7</v>
      </c>
      <c r="AD287" s="102">
        <v>8.8831814000000004E-5</v>
      </c>
      <c r="AE287" s="102">
        <v>8.1648958000000004E-7</v>
      </c>
      <c r="AF287" s="29">
        <v>1.1033056999999999E-4</v>
      </c>
      <c r="AG287" s="106">
        <f t="shared" si="45"/>
        <v>2.1092836999999998E-3</v>
      </c>
      <c r="AH287" s="102">
        <v>1.0502762E-6</v>
      </c>
      <c r="AI287" s="29">
        <v>2.0919101E-4</v>
      </c>
      <c r="AJ287" s="102">
        <v>-6.2124766000000001E-6</v>
      </c>
      <c r="AK287" s="29">
        <v>-1.0502002E-4</v>
      </c>
      <c r="AL287" s="112">
        <f t="shared" si="46"/>
        <v>6.4650717647399998E-3</v>
      </c>
    </row>
    <row r="288" spans="2:38" x14ac:dyDescent="0.35">
      <c r="B288" s="6" t="s">
        <v>40</v>
      </c>
      <c r="C288" s="29" t="s">
        <v>41</v>
      </c>
      <c r="D288" s="29">
        <v>4.6096867000000001</v>
      </c>
      <c r="E288" s="29">
        <v>6.4480125999999997E-3</v>
      </c>
      <c r="F288" s="29">
        <v>4.4332275999999997E-2</v>
      </c>
      <c r="G288" s="47">
        <f t="shared" si="43"/>
        <v>0.27707672499999997</v>
      </c>
      <c r="H288" s="105">
        <v>0.12314521</v>
      </c>
      <c r="I288" s="29">
        <v>1.4544607000000001E-3</v>
      </c>
      <c r="J288" s="29">
        <v>1.0534937E-3</v>
      </c>
      <c r="K288" s="29">
        <v>2.2189860000000001</v>
      </c>
      <c r="L288" s="29">
        <v>1.4225773000000001E-3</v>
      </c>
      <c r="M288" s="29">
        <v>0.21429998</v>
      </c>
      <c r="N288" s="106">
        <v>0.11707004999999999</v>
      </c>
      <c r="O288" s="29">
        <v>1.9827395E-3</v>
      </c>
      <c r="P288" s="29">
        <v>0.16811582</v>
      </c>
      <c r="Q288" s="29">
        <v>-3.4480659E-3</v>
      </c>
      <c r="R288" s="29">
        <v>-0.16264505000000001</v>
      </c>
      <c r="S288" s="112">
        <f t="shared" si="44"/>
        <v>7.6189809288999975</v>
      </c>
      <c r="U288" s="6" t="s">
        <v>40</v>
      </c>
      <c r="V288" s="29" t="s">
        <v>41</v>
      </c>
      <c r="W288" s="29">
        <v>4.6096867000000001</v>
      </c>
      <c r="X288" s="29">
        <v>6.4480125999999997E-3</v>
      </c>
      <c r="Y288" s="29">
        <v>4.4332275999999997E-2</v>
      </c>
      <c r="Z288" s="47">
        <v>0.27748720999999998</v>
      </c>
      <c r="AA288" s="105">
        <v>0.12314521</v>
      </c>
      <c r="AB288" s="29">
        <v>1.4544607000000001E-3</v>
      </c>
      <c r="AC288" s="29">
        <v>1.0534937E-3</v>
      </c>
      <c r="AD288" s="29">
        <v>2.2189860000000001</v>
      </c>
      <c r="AE288" s="29">
        <v>1.4225773000000001E-3</v>
      </c>
      <c r="AF288" s="29">
        <v>0.21429998</v>
      </c>
      <c r="AG288" s="106">
        <f t="shared" si="45"/>
        <v>1.1707004999999999</v>
      </c>
      <c r="AH288" s="29">
        <v>1.9827395E-3</v>
      </c>
      <c r="AI288" s="29">
        <v>0.16811582</v>
      </c>
      <c r="AJ288" s="29">
        <v>-3.4480659E-3</v>
      </c>
      <c r="AK288" s="29">
        <v>-0.16264505000000001</v>
      </c>
      <c r="AL288" s="112">
        <f t="shared" si="46"/>
        <v>8.673021863899999</v>
      </c>
    </row>
    <row r="289" spans="2:38" x14ac:dyDescent="0.35">
      <c r="B289" s="6" t="s">
        <v>42</v>
      </c>
      <c r="C289" s="29" t="s">
        <v>43</v>
      </c>
      <c r="D289" s="29">
        <v>1.0299571000000001</v>
      </c>
      <c r="E289" s="29">
        <v>0</v>
      </c>
      <c r="F289" s="29">
        <v>6.2854249000000001E-2</v>
      </c>
      <c r="G289" s="47">
        <f t="shared" si="43"/>
        <v>0.39283905500000005</v>
      </c>
      <c r="H289" s="105">
        <v>0.17459512999999999</v>
      </c>
      <c r="I289" s="29">
        <v>1.1211425000000001E-3</v>
      </c>
      <c r="J289" s="29">
        <v>6.7606936999999999E-4</v>
      </c>
      <c r="K289" s="29">
        <v>1.2199435000000001</v>
      </c>
      <c r="L289" s="29">
        <v>1.5874330000000001E-3</v>
      </c>
      <c r="M289" s="29">
        <v>0.34034374000000001</v>
      </c>
      <c r="N289" s="106">
        <v>0.16598177</v>
      </c>
      <c r="O289" s="29">
        <v>1.6408676000000001E-3</v>
      </c>
      <c r="P289" s="29">
        <v>3.2730951999999998E-3</v>
      </c>
      <c r="Q289" s="29">
        <v>-4.8886638E-3</v>
      </c>
      <c r="R289" s="29">
        <v>-0.19286707</v>
      </c>
      <c r="S289" s="112">
        <f t="shared" si="44"/>
        <v>3.19705741787</v>
      </c>
      <c r="U289" s="6" t="s">
        <v>42</v>
      </c>
      <c r="V289" s="29" t="s">
        <v>43</v>
      </c>
      <c r="W289" s="29">
        <v>1.0299571000000001</v>
      </c>
      <c r="X289" s="29">
        <v>0</v>
      </c>
      <c r="Y289" s="29">
        <v>6.2854249000000001E-2</v>
      </c>
      <c r="Z289" s="47">
        <v>0.39342104</v>
      </c>
      <c r="AA289" s="105">
        <v>0.17459512999999999</v>
      </c>
      <c r="AB289" s="29">
        <v>1.1211425000000001E-3</v>
      </c>
      <c r="AC289" s="29">
        <v>6.7606936999999999E-4</v>
      </c>
      <c r="AD289" s="29">
        <v>1.2199435000000001</v>
      </c>
      <c r="AE289" s="29">
        <v>1.5874330000000001E-3</v>
      </c>
      <c r="AF289" s="29">
        <v>0.34034374000000001</v>
      </c>
      <c r="AG289" s="106">
        <f t="shared" si="45"/>
        <v>1.6598177000000001</v>
      </c>
      <c r="AH289" s="29">
        <v>1.6408676000000001E-3</v>
      </c>
      <c r="AI289" s="29">
        <v>3.2730951999999998E-3</v>
      </c>
      <c r="AJ289" s="29">
        <v>-4.8886638E-3</v>
      </c>
      <c r="AK289" s="29">
        <v>-0.19286707</v>
      </c>
      <c r="AL289" s="112">
        <f t="shared" si="46"/>
        <v>4.6914753328699996</v>
      </c>
    </row>
    <row r="290" spans="2:38" x14ac:dyDescent="0.35">
      <c r="B290" s="6" t="s">
        <v>44</v>
      </c>
      <c r="C290" s="29" t="s">
        <v>45</v>
      </c>
      <c r="D290" s="29">
        <v>1.5588912999999999E-2</v>
      </c>
      <c r="E290" s="29">
        <v>1.2147098E-4</v>
      </c>
      <c r="F290" s="29">
        <v>1.8097554999999999E-4</v>
      </c>
      <c r="G290" s="47">
        <f t="shared" si="43"/>
        <v>1.13109715E-3</v>
      </c>
      <c r="H290" s="105">
        <v>5.0270985000000002E-4</v>
      </c>
      <c r="I290" s="102">
        <v>1.8686441E-5</v>
      </c>
      <c r="J290" s="102">
        <v>7.0633276999999999E-6</v>
      </c>
      <c r="K290" s="29">
        <v>5.4180262999999999E-3</v>
      </c>
      <c r="L290" s="102">
        <v>2.7807639000000001E-5</v>
      </c>
      <c r="M290" s="29">
        <v>1.0019879000000001E-2</v>
      </c>
      <c r="N290" s="106">
        <v>4.779095E-4</v>
      </c>
      <c r="O290" s="29">
        <v>1.2500135000000001E-2</v>
      </c>
      <c r="P290" s="29">
        <v>2.8605065999999998E-2</v>
      </c>
      <c r="Q290" s="102">
        <v>-1.4075876E-5</v>
      </c>
      <c r="R290" s="29">
        <v>-3.2649329000000002E-3</v>
      </c>
      <c r="S290" s="112">
        <f t="shared" si="44"/>
        <v>7.132073096170001E-2</v>
      </c>
      <c r="U290" s="6" t="s">
        <v>44</v>
      </c>
      <c r="V290" s="29" t="s">
        <v>45</v>
      </c>
      <c r="W290" s="29">
        <v>1.5588912999999999E-2</v>
      </c>
      <c r="X290" s="29">
        <v>1.2147098E-4</v>
      </c>
      <c r="Y290" s="29">
        <v>1.8097554999999999E-4</v>
      </c>
      <c r="Z290" s="47">
        <v>1.1327729000000001E-3</v>
      </c>
      <c r="AA290" s="105">
        <v>5.0270985000000002E-4</v>
      </c>
      <c r="AB290" s="102">
        <v>1.8686441E-5</v>
      </c>
      <c r="AC290" s="102">
        <v>7.0633276999999999E-6</v>
      </c>
      <c r="AD290" s="29">
        <v>5.4180262999999999E-3</v>
      </c>
      <c r="AE290" s="102">
        <v>2.7807639000000001E-5</v>
      </c>
      <c r="AF290" s="29">
        <v>1.0019879000000001E-2</v>
      </c>
      <c r="AG290" s="106">
        <f t="shared" si="45"/>
        <v>4.7790949999999997E-3</v>
      </c>
      <c r="AH290" s="29">
        <v>1.2500135000000001E-2</v>
      </c>
      <c r="AI290" s="29">
        <v>2.8605065999999998E-2</v>
      </c>
      <c r="AJ290" s="102">
        <v>-1.4075876E-5</v>
      </c>
      <c r="AK290" s="29">
        <v>-3.2649329000000002E-3</v>
      </c>
      <c r="AL290" s="112">
        <f t="shared" si="46"/>
        <v>7.5623592211699994E-2</v>
      </c>
    </row>
    <row r="291" spans="2:38" x14ac:dyDescent="0.35">
      <c r="B291" s="6" t="s">
        <v>46</v>
      </c>
      <c r="C291" s="29" t="s">
        <v>47</v>
      </c>
      <c r="D291" s="29">
        <v>1.5510136999999999</v>
      </c>
      <c r="E291" s="29">
        <v>2.8565470999999999E-2</v>
      </c>
      <c r="F291" s="29">
        <v>5.4485384999999997E-2</v>
      </c>
      <c r="G291" s="47">
        <f t="shared" si="43"/>
        <v>0.34053365499999999</v>
      </c>
      <c r="H291" s="105">
        <v>0.15134829</v>
      </c>
      <c r="I291" s="29">
        <v>4.0884265999999999E-4</v>
      </c>
      <c r="J291" s="29">
        <v>1.5949620999999999E-4</v>
      </c>
      <c r="K291" s="29">
        <v>6.8101057000000007E-2</v>
      </c>
      <c r="L291" s="29">
        <v>1.9255384E-3</v>
      </c>
      <c r="M291" s="29">
        <v>0.18715780000000001</v>
      </c>
      <c r="N291" s="106">
        <v>0.14388177999999999</v>
      </c>
      <c r="O291" s="29">
        <v>1.6795204E-3</v>
      </c>
      <c r="P291" s="29">
        <v>0.59533901</v>
      </c>
      <c r="Q291" s="29">
        <v>-4.2377522000000001E-3</v>
      </c>
      <c r="R291" s="29">
        <v>-7.6766827999999995E-2</v>
      </c>
      <c r="S291" s="112">
        <f t="shared" si="44"/>
        <v>3.043594965470001</v>
      </c>
      <c r="U291" s="6" t="s">
        <v>46</v>
      </c>
      <c r="V291" s="29" t="s">
        <v>47</v>
      </c>
      <c r="W291" s="29">
        <v>1.5510136999999999</v>
      </c>
      <c r="X291" s="29">
        <v>2.8565470999999999E-2</v>
      </c>
      <c r="Y291" s="29">
        <v>5.4485384999999997E-2</v>
      </c>
      <c r="Z291" s="47">
        <v>0.34103814999999998</v>
      </c>
      <c r="AA291" s="105">
        <v>0.15134829</v>
      </c>
      <c r="AB291" s="29">
        <v>4.0884265999999999E-4</v>
      </c>
      <c r="AC291" s="29">
        <v>1.5949620999999999E-4</v>
      </c>
      <c r="AD291" s="29">
        <v>6.8101057000000007E-2</v>
      </c>
      <c r="AE291" s="29">
        <v>1.9255384E-3</v>
      </c>
      <c r="AF291" s="29">
        <v>0.18715780000000001</v>
      </c>
      <c r="AG291" s="106">
        <f t="shared" si="45"/>
        <v>1.4388178</v>
      </c>
      <c r="AH291" s="29">
        <v>1.6795204E-3</v>
      </c>
      <c r="AI291" s="29">
        <v>0.59533901</v>
      </c>
      <c r="AJ291" s="29">
        <v>-4.2377522000000001E-3</v>
      </c>
      <c r="AK291" s="29">
        <v>-7.6766827999999995E-2</v>
      </c>
      <c r="AL291" s="112">
        <f t="shared" si="46"/>
        <v>4.3390354804700006</v>
      </c>
    </row>
    <row r="292" spans="2:38" x14ac:dyDescent="0.35">
      <c r="B292" s="6" t="s">
        <v>48</v>
      </c>
      <c r="C292" s="29" t="s">
        <v>49</v>
      </c>
      <c r="D292" s="102">
        <v>2.3185630999999999E-5</v>
      </c>
      <c r="E292" s="102">
        <v>4.9409653000000001E-11</v>
      </c>
      <c r="F292" s="102">
        <v>8.3766614000000001E-8</v>
      </c>
      <c r="G292" s="47">
        <f t="shared" si="43"/>
        <v>5.2354135000000001E-7</v>
      </c>
      <c r="H292" s="107">
        <v>2.3268504000000001E-7</v>
      </c>
      <c r="I292" s="102">
        <v>1.5435049E-9</v>
      </c>
      <c r="J292" s="102">
        <v>8.1392815999999997E-10</v>
      </c>
      <c r="K292" s="102">
        <v>7.7316651999999998E-8</v>
      </c>
      <c r="L292" s="102">
        <v>4.2778446000000001E-10</v>
      </c>
      <c r="M292" s="102">
        <v>3.9486542000000001E-8</v>
      </c>
      <c r="N292" s="108">
        <v>2.2120590999999999E-7</v>
      </c>
      <c r="O292" s="102">
        <v>2.9838923E-9</v>
      </c>
      <c r="P292" s="102">
        <v>3.7364848000000002E-9</v>
      </c>
      <c r="Q292" s="102">
        <v>-6.5151810999999998E-9</v>
      </c>
      <c r="R292" s="102">
        <v>-3.9228470000000003E-8</v>
      </c>
      <c r="S292" s="112">
        <f t="shared" si="44"/>
        <v>2.4327444461172994E-5</v>
      </c>
      <c r="U292" s="6" t="s">
        <v>48</v>
      </c>
      <c r="V292" s="29" t="s">
        <v>49</v>
      </c>
      <c r="W292" s="102">
        <v>2.3185630999999999E-5</v>
      </c>
      <c r="X292" s="102">
        <v>4.9409653000000001E-11</v>
      </c>
      <c r="Y292" s="102">
        <v>8.3766614000000001E-8</v>
      </c>
      <c r="Z292" s="47">
        <v>5.2431696000000001E-7</v>
      </c>
      <c r="AA292" s="107">
        <v>2.3268504000000001E-7</v>
      </c>
      <c r="AB292" s="102">
        <v>1.5435049E-9</v>
      </c>
      <c r="AC292" s="102">
        <v>8.1392815999999997E-10</v>
      </c>
      <c r="AD292" s="102">
        <v>7.7316651999999998E-8</v>
      </c>
      <c r="AE292" s="102">
        <v>4.2778446000000001E-10</v>
      </c>
      <c r="AF292" s="102">
        <v>3.9486542000000001E-8</v>
      </c>
      <c r="AG292" s="106">
        <f t="shared" si="45"/>
        <v>2.2120590999999998E-6</v>
      </c>
      <c r="AH292" s="102">
        <v>2.9838923E-9</v>
      </c>
      <c r="AI292" s="102">
        <v>3.7364848000000002E-9</v>
      </c>
      <c r="AJ292" s="102">
        <v>-6.5151810999999998E-9</v>
      </c>
      <c r="AK292" s="102">
        <v>-3.9228470000000003E-8</v>
      </c>
      <c r="AL292" s="112">
        <f t="shared" si="46"/>
        <v>2.6319073261172997E-5</v>
      </c>
    </row>
    <row r="293" spans="2:38" x14ac:dyDescent="0.35">
      <c r="B293" s="6" t="s">
        <v>50</v>
      </c>
      <c r="C293" s="29" t="s">
        <v>20</v>
      </c>
      <c r="D293" s="29">
        <v>0.33070121000000002</v>
      </c>
      <c r="E293" s="29">
        <v>1.6887114E-3</v>
      </c>
      <c r="F293" s="29">
        <v>3.5707845999999998E-3</v>
      </c>
      <c r="G293" s="47">
        <f t="shared" si="43"/>
        <v>2.2317403999999999E-2</v>
      </c>
      <c r="H293" s="105">
        <v>9.9188461999999995E-3</v>
      </c>
      <c r="I293" s="102">
        <v>4.2475755000000001E-5</v>
      </c>
      <c r="J293" s="102">
        <v>1.5988629000000001E-5</v>
      </c>
      <c r="K293" s="29">
        <v>4.4084616E-3</v>
      </c>
      <c r="L293" s="102">
        <v>9.4127294000000006E-5</v>
      </c>
      <c r="M293" s="29">
        <v>1.2533506E-2</v>
      </c>
      <c r="N293" s="106">
        <v>9.4295165000000004E-3</v>
      </c>
      <c r="O293" s="29">
        <v>1.0211292E-4</v>
      </c>
      <c r="P293" s="29">
        <v>4.2831420000000002E-2</v>
      </c>
      <c r="Q293" s="29">
        <v>-2.7772769000000003E-4</v>
      </c>
      <c r="R293" s="29">
        <v>-3.5161563E-2</v>
      </c>
      <c r="S293" s="112">
        <f t="shared" si="44"/>
        <v>0.40221527420800002</v>
      </c>
      <c r="U293" s="6" t="s">
        <v>50</v>
      </c>
      <c r="V293" s="29" t="s">
        <v>20</v>
      </c>
      <c r="W293" s="29">
        <v>0.33070121000000002</v>
      </c>
      <c r="X293" s="29">
        <v>1.6887114E-3</v>
      </c>
      <c r="Y293" s="29">
        <v>3.5707845999999998E-3</v>
      </c>
      <c r="Z293" s="47">
        <v>2.2350466999999999E-2</v>
      </c>
      <c r="AA293" s="105">
        <v>9.9188461999999995E-3</v>
      </c>
      <c r="AB293" s="102">
        <v>4.2475755000000001E-5</v>
      </c>
      <c r="AC293" s="102">
        <v>1.5988629000000001E-5</v>
      </c>
      <c r="AD293" s="29">
        <v>4.4084616E-3</v>
      </c>
      <c r="AE293" s="102">
        <v>9.4127294000000006E-5</v>
      </c>
      <c r="AF293" s="29">
        <v>1.2533506E-2</v>
      </c>
      <c r="AG293" s="106">
        <f t="shared" si="45"/>
        <v>9.4295165E-2</v>
      </c>
      <c r="AH293" s="29">
        <v>1.0211292E-4</v>
      </c>
      <c r="AI293" s="29">
        <v>4.2831420000000002E-2</v>
      </c>
      <c r="AJ293" s="29">
        <v>-2.7772769000000003E-4</v>
      </c>
      <c r="AK293" s="29">
        <v>-3.5161563E-2</v>
      </c>
      <c r="AL293" s="112">
        <f t="shared" si="46"/>
        <v>0.48711398570799996</v>
      </c>
    </row>
    <row r="294" spans="2:38" x14ac:dyDescent="0.35">
      <c r="B294" s="6" t="s">
        <v>51</v>
      </c>
      <c r="C294" s="29" t="s">
        <v>20</v>
      </c>
      <c r="D294" s="29">
        <v>3.1750073999999998E-3</v>
      </c>
      <c r="E294" s="102">
        <v>-1.921144E-5</v>
      </c>
      <c r="F294" s="102">
        <v>1.8366117E-6</v>
      </c>
      <c r="G294" s="47">
        <f t="shared" si="43"/>
        <v>1.1478822999999999E-5</v>
      </c>
      <c r="H294" s="107">
        <v>5.1016991000000003E-6</v>
      </c>
      <c r="I294" s="102">
        <v>1.2527435E-8</v>
      </c>
      <c r="J294" s="102">
        <v>-7.1170443000000002E-9</v>
      </c>
      <c r="K294" s="29">
        <v>3.5830251000000001E-3</v>
      </c>
      <c r="L294" s="102">
        <v>3.2424998999999999E-6</v>
      </c>
      <c r="M294" s="29">
        <v>1.2479871999999999E-3</v>
      </c>
      <c r="N294" s="108">
        <v>4.8500153000000002E-6</v>
      </c>
      <c r="O294" s="102">
        <v>2.3363383999999999E-6</v>
      </c>
      <c r="P294" s="102">
        <v>-6.1206446999999999E-5</v>
      </c>
      <c r="Q294" s="102">
        <v>-1.4284757999999999E-7</v>
      </c>
      <c r="R294" s="102">
        <v>-1.9156699999999999E-5</v>
      </c>
      <c r="S294" s="112">
        <f t="shared" si="44"/>
        <v>7.9351536632106985E-3</v>
      </c>
      <c r="U294" s="6" t="s">
        <v>51</v>
      </c>
      <c r="V294" s="29" t="s">
        <v>20</v>
      </c>
      <c r="W294" s="29">
        <v>3.1750073999999998E-3</v>
      </c>
      <c r="X294" s="102">
        <v>-1.921144E-5</v>
      </c>
      <c r="Y294" s="102">
        <v>1.8366117E-6</v>
      </c>
      <c r="Z294" s="47">
        <v>1.1495829E-5</v>
      </c>
      <c r="AA294" s="107">
        <v>5.1016991000000003E-6</v>
      </c>
      <c r="AB294" s="102">
        <v>1.2527435E-8</v>
      </c>
      <c r="AC294" s="102">
        <v>-7.1170443000000002E-9</v>
      </c>
      <c r="AD294" s="29">
        <v>3.5830251000000001E-3</v>
      </c>
      <c r="AE294" s="102">
        <v>3.2424998999999999E-6</v>
      </c>
      <c r="AF294" s="29">
        <v>1.2479871999999999E-3</v>
      </c>
      <c r="AG294" s="106">
        <f t="shared" si="45"/>
        <v>4.8500152000000002E-5</v>
      </c>
      <c r="AH294" s="102">
        <v>2.3363383999999999E-6</v>
      </c>
      <c r="AI294" s="102">
        <v>-6.1206446999999999E-5</v>
      </c>
      <c r="AJ294" s="102">
        <v>-1.4284757999999999E-7</v>
      </c>
      <c r="AK294" s="102">
        <v>-1.9156699999999999E-5</v>
      </c>
      <c r="AL294" s="112">
        <f t="shared" si="46"/>
        <v>7.9788208059106969E-3</v>
      </c>
    </row>
    <row r="295" spans="2:38" x14ac:dyDescent="0.35">
      <c r="B295" s="6" t="s">
        <v>52</v>
      </c>
      <c r="C295" s="29" t="s">
        <v>20</v>
      </c>
      <c r="D295" s="29">
        <v>1.0507587E-4</v>
      </c>
      <c r="E295" s="29">
        <v>0</v>
      </c>
      <c r="F295" s="102">
        <v>1.3957447E-6</v>
      </c>
      <c r="G295" s="47">
        <f t="shared" si="43"/>
        <v>8.7234044999999992E-6</v>
      </c>
      <c r="H295" s="107">
        <v>3.8770686000000001E-6</v>
      </c>
      <c r="I295" s="102">
        <v>1.0702412E-7</v>
      </c>
      <c r="J295" s="102">
        <v>4.3149468000000002E-8</v>
      </c>
      <c r="K295" s="102">
        <v>2.6461504000000002E-5</v>
      </c>
      <c r="L295" s="102">
        <v>2.4606634999999997E-7</v>
      </c>
      <c r="M295" s="102">
        <v>1.2294826000000001E-5</v>
      </c>
      <c r="N295" s="108">
        <v>3.6857999E-6</v>
      </c>
      <c r="O295" s="102">
        <v>1.900927E-7</v>
      </c>
      <c r="P295" s="29">
        <v>0</v>
      </c>
      <c r="Q295" s="102">
        <v>-1.0855792E-7</v>
      </c>
      <c r="R295" s="102">
        <v>-2.0377908999999998E-6</v>
      </c>
      <c r="S295" s="112">
        <f t="shared" si="44"/>
        <v>1.5995420151800006E-4</v>
      </c>
      <c r="U295" s="6" t="s">
        <v>52</v>
      </c>
      <c r="V295" s="29" t="s">
        <v>20</v>
      </c>
      <c r="W295" s="29">
        <v>1.0507587E-4</v>
      </c>
      <c r="X295" s="29">
        <v>0</v>
      </c>
      <c r="Y295" s="102">
        <v>1.3957447E-6</v>
      </c>
      <c r="Z295" s="47">
        <v>8.7363278999999997E-6</v>
      </c>
      <c r="AA295" s="107">
        <v>3.8770686000000001E-6</v>
      </c>
      <c r="AB295" s="102">
        <v>1.0702412E-7</v>
      </c>
      <c r="AC295" s="102">
        <v>4.3149468000000002E-8</v>
      </c>
      <c r="AD295" s="102">
        <v>2.6461504000000002E-5</v>
      </c>
      <c r="AE295" s="102">
        <v>2.4606634999999997E-7</v>
      </c>
      <c r="AF295" s="102">
        <v>1.2294826000000001E-5</v>
      </c>
      <c r="AG295" s="106">
        <f t="shared" si="45"/>
        <v>3.6857999000000002E-5</v>
      </c>
      <c r="AH295" s="102">
        <v>1.900927E-7</v>
      </c>
      <c r="AI295" s="29">
        <v>0</v>
      </c>
      <c r="AJ295" s="102">
        <v>-1.0855792E-7</v>
      </c>
      <c r="AK295" s="102">
        <v>-2.0377908999999998E-6</v>
      </c>
      <c r="AL295" s="112">
        <f t="shared" si="46"/>
        <v>1.9313932401800003E-4</v>
      </c>
    </row>
    <row r="296" spans="2:38" x14ac:dyDescent="0.35">
      <c r="B296" s="6" t="s">
        <v>53</v>
      </c>
      <c r="C296" s="29" t="s">
        <v>30</v>
      </c>
      <c r="D296" s="102">
        <v>3.7568336000000002E-11</v>
      </c>
      <c r="E296" s="102">
        <v>6.2333921999999999E-14</v>
      </c>
      <c r="F296" s="102">
        <v>5.9086355000000004E-12</v>
      </c>
      <c r="G296" s="47">
        <f t="shared" si="43"/>
        <v>3.69289715E-11</v>
      </c>
      <c r="H296" s="107">
        <v>1.6412876000000001E-11</v>
      </c>
      <c r="I296" s="102">
        <v>5.9590325E-14</v>
      </c>
      <c r="J296" s="102">
        <v>5.6305263000000003E-14</v>
      </c>
      <c r="K296" s="102">
        <v>1.6384023999999999E-11</v>
      </c>
      <c r="L296" s="102">
        <v>1.7233838999999999E-14</v>
      </c>
      <c r="M296" s="102">
        <v>2.6528778999999999E-12</v>
      </c>
      <c r="N296" s="108">
        <v>1.5603174E-11</v>
      </c>
      <c r="O296" s="102">
        <v>3.0586165000000001E-14</v>
      </c>
      <c r="P296" s="102">
        <v>3.4249934999999998E-13</v>
      </c>
      <c r="Q296" s="102">
        <v>-4.5956054000000004E-13</v>
      </c>
      <c r="R296" s="102">
        <v>-3.5688973999999997E-11</v>
      </c>
      <c r="S296" s="112">
        <f t="shared" si="44"/>
        <v>9.5878909224000012E-11</v>
      </c>
      <c r="U296" s="6" t="s">
        <v>53</v>
      </c>
      <c r="V296" s="29" t="s">
        <v>30</v>
      </c>
      <c r="W296" s="102">
        <v>3.7568336000000002E-11</v>
      </c>
      <c r="X296" s="102">
        <v>6.2333921999999999E-14</v>
      </c>
      <c r="Y296" s="102">
        <v>5.9086355000000004E-12</v>
      </c>
      <c r="Z296" s="47">
        <v>3.6983681000000003E-11</v>
      </c>
      <c r="AA296" s="107">
        <v>1.6412876000000001E-11</v>
      </c>
      <c r="AB296" s="102">
        <v>5.9590325E-14</v>
      </c>
      <c r="AC296" s="102">
        <v>5.6305263000000003E-14</v>
      </c>
      <c r="AD296" s="102">
        <v>1.6384023999999999E-11</v>
      </c>
      <c r="AE296" s="102">
        <v>1.7233838999999999E-14</v>
      </c>
      <c r="AF296" s="102">
        <v>2.6528778999999999E-12</v>
      </c>
      <c r="AG296" s="106">
        <f t="shared" si="45"/>
        <v>1.5603174E-10</v>
      </c>
      <c r="AH296" s="102">
        <v>3.0586165000000001E-14</v>
      </c>
      <c r="AI296" s="102">
        <v>3.4249934999999998E-13</v>
      </c>
      <c r="AJ296" s="102">
        <v>-4.5956054000000004E-13</v>
      </c>
      <c r="AK296" s="102">
        <v>-3.5688973999999997E-11</v>
      </c>
      <c r="AL296" s="112">
        <f t="shared" si="46"/>
        <v>2.3636218472400003E-10</v>
      </c>
    </row>
    <row r="297" spans="2:38" x14ac:dyDescent="0.35">
      <c r="B297" s="6" t="s">
        <v>54</v>
      </c>
      <c r="C297" s="29" t="s">
        <v>30</v>
      </c>
      <c r="D297" s="102">
        <v>3.8434890999999997E-10</v>
      </c>
      <c r="E297" s="102">
        <v>2.0471055E-12</v>
      </c>
      <c r="F297" s="102">
        <v>1.0064070000000001E-11</v>
      </c>
      <c r="G297" s="47">
        <f t="shared" si="43"/>
        <v>6.2900435000000009E-11</v>
      </c>
      <c r="H297" s="107">
        <v>2.7955749000000001E-11</v>
      </c>
      <c r="I297" s="102">
        <v>4.6577637000000005E-13</v>
      </c>
      <c r="J297" s="102">
        <v>1.7807256000000001E-13</v>
      </c>
      <c r="K297" s="102">
        <v>5.0206565000000001E-11</v>
      </c>
      <c r="L297" s="102">
        <v>1.3242406999999999E-13</v>
      </c>
      <c r="M297" s="102">
        <v>1.1376801E-11</v>
      </c>
      <c r="N297" s="108">
        <v>2.6576599000000002E-11</v>
      </c>
      <c r="O297" s="102">
        <v>5.4671728999999999E-13</v>
      </c>
      <c r="P297" s="102">
        <v>2.1660544E-11</v>
      </c>
      <c r="Q297" s="102">
        <v>-7.8276097E-13</v>
      </c>
      <c r="R297" s="102">
        <v>-2.4435744000000001E-11</v>
      </c>
      <c r="S297" s="112">
        <f t="shared" si="44"/>
        <v>5.7324126382E-10</v>
      </c>
      <c r="U297" s="6" t="s">
        <v>54</v>
      </c>
      <c r="V297" s="29" t="s">
        <v>30</v>
      </c>
      <c r="W297" s="102">
        <v>3.8434890999999997E-10</v>
      </c>
      <c r="X297" s="102">
        <v>2.0471055E-12</v>
      </c>
      <c r="Y297" s="102">
        <v>1.0064070000000001E-11</v>
      </c>
      <c r="Z297" s="47">
        <v>6.2993620999999997E-11</v>
      </c>
      <c r="AA297" s="107">
        <v>2.7955749000000001E-11</v>
      </c>
      <c r="AB297" s="102">
        <v>4.6577637000000005E-13</v>
      </c>
      <c r="AC297" s="102">
        <v>1.7807256000000001E-13</v>
      </c>
      <c r="AD297" s="102">
        <v>5.0206565000000001E-11</v>
      </c>
      <c r="AE297" s="102">
        <v>1.3242406999999999E-13</v>
      </c>
      <c r="AF297" s="102">
        <v>1.1376801E-11</v>
      </c>
      <c r="AG297" s="106">
        <f t="shared" si="45"/>
        <v>2.6576598999999998E-10</v>
      </c>
      <c r="AH297" s="102">
        <v>5.4671728999999999E-13</v>
      </c>
      <c r="AI297" s="102">
        <v>2.1660544E-11</v>
      </c>
      <c r="AJ297" s="102">
        <v>-7.8276097E-13</v>
      </c>
      <c r="AK297" s="102">
        <v>-2.4435744000000001E-11</v>
      </c>
      <c r="AL297" s="112">
        <f t="shared" si="46"/>
        <v>8.1252384081999991E-10</v>
      </c>
    </row>
    <row r="298" spans="2:38" x14ac:dyDescent="0.35">
      <c r="B298" s="6" t="s">
        <v>55</v>
      </c>
      <c r="C298" s="29" t="s">
        <v>30</v>
      </c>
      <c r="D298" s="102">
        <v>2.1473063000000002E-9</v>
      </c>
      <c r="E298" s="102">
        <v>4.0258059000000002E-12</v>
      </c>
      <c r="F298" s="102">
        <v>3.6370574000000001E-11</v>
      </c>
      <c r="G298" s="47">
        <f t="shared" si="43"/>
        <v>2.27316085E-10</v>
      </c>
      <c r="H298" s="107">
        <v>1.0102937E-10</v>
      </c>
      <c r="I298" s="102">
        <v>2.8539717E-12</v>
      </c>
      <c r="J298" s="102">
        <v>1.7073746999999999E-12</v>
      </c>
      <c r="K298" s="102">
        <v>9.8405390999999995E-11</v>
      </c>
      <c r="L298" s="102">
        <v>1.5045083E-12</v>
      </c>
      <c r="M298" s="102">
        <v>6.6007511000000004E-11</v>
      </c>
      <c r="N298" s="108">
        <v>9.6045255999999996E-11</v>
      </c>
      <c r="O298" s="102">
        <v>5.4946575999999998E-12</v>
      </c>
      <c r="P298" s="102">
        <v>4.1789022000000003E-11</v>
      </c>
      <c r="Q298" s="102">
        <v>-2.8288223999999998E-12</v>
      </c>
      <c r="R298" s="102">
        <v>-4.7586108999999997E-11</v>
      </c>
      <c r="S298" s="112">
        <f t="shared" si="44"/>
        <v>2.7794408958000007E-9</v>
      </c>
      <c r="U298" s="6" t="s">
        <v>55</v>
      </c>
      <c r="V298" s="29" t="s">
        <v>30</v>
      </c>
      <c r="W298" s="102">
        <v>2.1473063000000002E-9</v>
      </c>
      <c r="X298" s="102">
        <v>4.0258059000000002E-12</v>
      </c>
      <c r="Y298" s="102">
        <v>3.6370574000000001E-11</v>
      </c>
      <c r="Z298" s="47">
        <v>2.2765284999999999E-10</v>
      </c>
      <c r="AA298" s="107">
        <v>1.0102937E-10</v>
      </c>
      <c r="AB298" s="102">
        <v>2.8539717E-12</v>
      </c>
      <c r="AC298" s="102">
        <v>1.7073746999999999E-12</v>
      </c>
      <c r="AD298" s="102">
        <v>9.8405390999999995E-11</v>
      </c>
      <c r="AE298" s="102">
        <v>1.5045083E-12</v>
      </c>
      <c r="AF298" s="102">
        <v>6.6007511000000004E-11</v>
      </c>
      <c r="AG298" s="106">
        <f t="shared" si="45"/>
        <v>9.6045255999999996E-10</v>
      </c>
      <c r="AH298" s="102">
        <v>5.4946575999999998E-12</v>
      </c>
      <c r="AI298" s="102">
        <v>4.1789022000000003E-11</v>
      </c>
      <c r="AJ298" s="102">
        <v>-2.8288223999999998E-12</v>
      </c>
      <c r="AK298" s="102">
        <v>-4.7586108999999997E-11</v>
      </c>
      <c r="AL298" s="112">
        <f t="shared" si="46"/>
        <v>3.6441849648000004E-9</v>
      </c>
    </row>
    <row r="299" spans="2:38" x14ac:dyDescent="0.35">
      <c r="B299" s="6" t="s">
        <v>56</v>
      </c>
      <c r="C299" s="29" t="s">
        <v>30</v>
      </c>
      <c r="D299" s="102">
        <v>3.3894978000000003E-11</v>
      </c>
      <c r="E299" s="102">
        <v>5.2290301E-14</v>
      </c>
      <c r="F299" s="102">
        <v>8.4071645000000005E-13</v>
      </c>
      <c r="G299" s="47">
        <f t="shared" si="43"/>
        <v>5.2544779999999997E-12</v>
      </c>
      <c r="H299" s="107">
        <v>2.3353235000000002E-12</v>
      </c>
      <c r="I299" s="102">
        <v>6.8433639E-14</v>
      </c>
      <c r="J299" s="102">
        <v>2.6351674000000001E-14</v>
      </c>
      <c r="K299" s="102">
        <v>1.3015305E-11</v>
      </c>
      <c r="L299" s="102">
        <v>1.7204975999999999E-14</v>
      </c>
      <c r="M299" s="102">
        <v>1.0919120999999999E-12</v>
      </c>
      <c r="N299" s="108">
        <v>2.2201141999999999E-12</v>
      </c>
      <c r="O299" s="102">
        <v>8.0859540000000003E-14</v>
      </c>
      <c r="P299" s="102">
        <v>2.0966305E-12</v>
      </c>
      <c r="Q299" s="102">
        <v>-6.5389056999999999E-14</v>
      </c>
      <c r="R299" s="102">
        <v>-7.1162061999999997E-13</v>
      </c>
      <c r="S299" s="112">
        <f t="shared" si="44"/>
        <v>6.0217588203E-11</v>
      </c>
      <c r="U299" s="6" t="s">
        <v>56</v>
      </c>
      <c r="V299" s="29" t="s">
        <v>30</v>
      </c>
      <c r="W299" s="102">
        <v>3.3894978000000003E-11</v>
      </c>
      <c r="X299" s="102">
        <v>5.2290301E-14</v>
      </c>
      <c r="Y299" s="102">
        <v>8.4071645000000005E-13</v>
      </c>
      <c r="Z299" s="47">
        <v>5.2622622000000003E-12</v>
      </c>
      <c r="AA299" s="107">
        <v>2.3353235000000002E-12</v>
      </c>
      <c r="AB299" s="102">
        <v>6.8433639E-14</v>
      </c>
      <c r="AC299" s="102">
        <v>2.6351674000000001E-14</v>
      </c>
      <c r="AD299" s="102">
        <v>1.3015305E-11</v>
      </c>
      <c r="AE299" s="102">
        <v>1.7204975999999999E-14</v>
      </c>
      <c r="AF299" s="102">
        <v>1.0919120999999999E-12</v>
      </c>
      <c r="AG299" s="106">
        <f t="shared" si="45"/>
        <v>2.2201142000000002E-11</v>
      </c>
      <c r="AH299" s="102">
        <v>8.0859540000000003E-14</v>
      </c>
      <c r="AI299" s="102">
        <v>2.0966305E-12</v>
      </c>
      <c r="AJ299" s="102">
        <v>-6.5389056999999999E-14</v>
      </c>
      <c r="AK299" s="102">
        <v>-7.1162061999999997E-13</v>
      </c>
      <c r="AL299" s="112">
        <f t="shared" si="46"/>
        <v>8.0206400203000013E-11</v>
      </c>
    </row>
    <row r="300" spans="2:38" x14ac:dyDescent="0.35">
      <c r="B300" s="6" t="s">
        <v>57</v>
      </c>
      <c r="C300" s="29" t="s">
        <v>30</v>
      </c>
      <c r="D300" s="29">
        <v>0</v>
      </c>
      <c r="E300" s="29">
        <v>0</v>
      </c>
      <c r="F300" s="102">
        <v>7.2896055000000003E-21</v>
      </c>
      <c r="G300" s="47">
        <f t="shared" si="43"/>
        <v>4.5560034499999996E-20</v>
      </c>
      <c r="H300" s="107">
        <v>2.0248904000000001E-20</v>
      </c>
      <c r="I300" s="102">
        <v>2.1897312999999998E-22</v>
      </c>
      <c r="J300" s="102">
        <v>8.3536271000000003E-23</v>
      </c>
      <c r="K300" s="102">
        <v>4.2505589000000001E-20</v>
      </c>
      <c r="L300" s="102">
        <v>7.7730033999999996E-22</v>
      </c>
      <c r="M300" s="102">
        <v>2.5274826000000001E-20</v>
      </c>
      <c r="N300" s="108">
        <v>1.9249958E-20</v>
      </c>
      <c r="O300" s="102">
        <v>4.5341353000000004E-22</v>
      </c>
      <c r="P300" s="29">
        <v>0</v>
      </c>
      <c r="Q300" s="102">
        <v>-5.6696932E-22</v>
      </c>
      <c r="R300" s="102">
        <v>-9.3445804000000004E-21</v>
      </c>
      <c r="S300" s="112">
        <f t="shared" si="44"/>
        <v>1.5175059055099999E-19</v>
      </c>
      <c r="U300" s="6" t="s">
        <v>57</v>
      </c>
      <c r="V300" s="29" t="s">
        <v>30</v>
      </c>
      <c r="W300" s="29">
        <v>0</v>
      </c>
      <c r="X300" s="29">
        <v>0</v>
      </c>
      <c r="Y300" s="102">
        <v>7.2896055000000003E-21</v>
      </c>
      <c r="Z300" s="47">
        <v>4.5627531000000001E-20</v>
      </c>
      <c r="AA300" s="107">
        <v>2.0248904000000001E-20</v>
      </c>
      <c r="AB300" s="102">
        <v>2.1897312999999998E-22</v>
      </c>
      <c r="AC300" s="102">
        <v>8.3536271000000003E-23</v>
      </c>
      <c r="AD300" s="102">
        <v>4.2505589000000001E-20</v>
      </c>
      <c r="AE300" s="102">
        <v>7.7730033999999996E-22</v>
      </c>
      <c r="AF300" s="102">
        <v>2.5274826000000001E-20</v>
      </c>
      <c r="AG300" s="106">
        <f t="shared" si="45"/>
        <v>1.9249958E-19</v>
      </c>
      <c r="AH300" s="102">
        <v>4.5341353000000004E-22</v>
      </c>
      <c r="AI300" s="29">
        <v>0</v>
      </c>
      <c r="AJ300" s="102">
        <v>-5.6696932E-22</v>
      </c>
      <c r="AK300" s="102">
        <v>-9.3445804000000004E-21</v>
      </c>
      <c r="AL300" s="112">
        <f t="shared" si="46"/>
        <v>3.2506770905099997E-19</v>
      </c>
    </row>
    <row r="301" spans="2:38" x14ac:dyDescent="0.35">
      <c r="B301" s="6" t="s">
        <v>58</v>
      </c>
      <c r="C301" s="29" t="s">
        <v>30</v>
      </c>
      <c r="D301" s="102">
        <v>3.2642821000000003E-11</v>
      </c>
      <c r="E301" s="102">
        <v>5.4494239999999997E-14</v>
      </c>
      <c r="F301" s="102">
        <v>5.8736865999999996E-13</v>
      </c>
      <c r="G301" s="47">
        <f t="shared" si="43"/>
        <v>3.6710541499999998E-12</v>
      </c>
      <c r="H301" s="107">
        <v>1.6315796E-12</v>
      </c>
      <c r="I301" s="102">
        <v>1.8980657E-13</v>
      </c>
      <c r="J301" s="102">
        <v>7.7058489000000003E-14</v>
      </c>
      <c r="K301" s="102">
        <v>2.4088669999999999E-12</v>
      </c>
      <c r="L301" s="102">
        <v>3.7736185999999998E-14</v>
      </c>
      <c r="M301" s="102">
        <v>1.6911016E-12</v>
      </c>
      <c r="N301" s="108">
        <v>1.5510884000000001E-12</v>
      </c>
      <c r="O301" s="102">
        <v>1.5826009E-13</v>
      </c>
      <c r="P301" s="102">
        <v>1.6209157000000001E-12</v>
      </c>
      <c r="Q301" s="102">
        <v>-4.5684229000000003E-14</v>
      </c>
      <c r="R301" s="102">
        <v>-1.3574282E-12</v>
      </c>
      <c r="S301" s="112">
        <f t="shared" si="44"/>
        <v>4.4919039255999998E-11</v>
      </c>
      <c r="U301" s="6" t="s">
        <v>58</v>
      </c>
      <c r="V301" s="29" t="s">
        <v>30</v>
      </c>
      <c r="W301" s="102">
        <v>3.2642821000000003E-11</v>
      </c>
      <c r="X301" s="102">
        <v>5.4494239999999997E-14</v>
      </c>
      <c r="Y301" s="102">
        <v>5.8736865999999996E-13</v>
      </c>
      <c r="Z301" s="47">
        <v>3.6764928000000002E-12</v>
      </c>
      <c r="AA301" s="107">
        <v>1.6315796E-12</v>
      </c>
      <c r="AB301" s="102">
        <v>1.8980657E-13</v>
      </c>
      <c r="AC301" s="102">
        <v>7.7058489000000003E-14</v>
      </c>
      <c r="AD301" s="102">
        <v>2.4088669999999999E-12</v>
      </c>
      <c r="AE301" s="102">
        <v>3.7736185999999998E-14</v>
      </c>
      <c r="AF301" s="102">
        <v>1.6911016E-12</v>
      </c>
      <c r="AG301" s="106">
        <f t="shared" si="45"/>
        <v>1.5510884E-11</v>
      </c>
      <c r="AH301" s="102">
        <v>1.5826009E-13</v>
      </c>
      <c r="AI301" s="102">
        <v>1.6209157000000001E-12</v>
      </c>
      <c r="AJ301" s="102">
        <v>-4.5684229000000003E-14</v>
      </c>
      <c r="AK301" s="102">
        <v>-1.3574282E-12</v>
      </c>
      <c r="AL301" s="112">
        <f t="shared" si="46"/>
        <v>5.8884273506000003E-11</v>
      </c>
    </row>
    <row r="302" spans="2:38" x14ac:dyDescent="0.35">
      <c r="B302" s="6" t="s">
        <v>59</v>
      </c>
      <c r="C302" s="29" t="s">
        <v>41</v>
      </c>
      <c r="D302" s="29">
        <v>4.1349512999999997E-2</v>
      </c>
      <c r="E302" s="102">
        <v>4.9504374999999998E-5</v>
      </c>
      <c r="F302" s="29">
        <v>3.2572878E-3</v>
      </c>
      <c r="G302" s="47">
        <f t="shared" si="43"/>
        <v>2.03580485E-2</v>
      </c>
      <c r="H302" s="105">
        <v>9.0480215999999992E-3</v>
      </c>
      <c r="I302" s="102">
        <v>1.4698567999999999E-5</v>
      </c>
      <c r="J302" s="102">
        <v>8.9659083E-6</v>
      </c>
      <c r="K302" s="29">
        <v>6.8123927999999999E-3</v>
      </c>
      <c r="L302" s="102">
        <v>9.6734139999999995E-6</v>
      </c>
      <c r="M302" s="29">
        <v>2.2291953999999999E-3</v>
      </c>
      <c r="N302" s="106">
        <v>8.6016526000000006E-3</v>
      </c>
      <c r="O302" s="102">
        <v>3.4085246999999999E-5</v>
      </c>
      <c r="P302" s="29">
        <v>4.2652682999999998E-4</v>
      </c>
      <c r="Q302" s="29">
        <v>-2.5334461000000002E-4</v>
      </c>
      <c r="R302" s="29">
        <v>-4.2453368E-3</v>
      </c>
      <c r="S302" s="112">
        <f t="shared" si="44"/>
        <v>8.7700884632299997E-2</v>
      </c>
      <c r="U302" s="6" t="s">
        <v>59</v>
      </c>
      <c r="V302" s="29" t="s">
        <v>41</v>
      </c>
      <c r="W302" s="29">
        <v>4.1349512999999997E-2</v>
      </c>
      <c r="X302" s="102">
        <v>4.9504374999999998E-5</v>
      </c>
      <c r="Y302" s="29">
        <v>3.2572878E-3</v>
      </c>
      <c r="Z302" s="47">
        <v>2.0388209000000001E-2</v>
      </c>
      <c r="AA302" s="105">
        <v>9.0480215999999992E-3</v>
      </c>
      <c r="AB302" s="102">
        <v>1.4698567999999999E-5</v>
      </c>
      <c r="AC302" s="102">
        <v>8.9659083E-6</v>
      </c>
      <c r="AD302" s="29">
        <v>6.8123927999999999E-3</v>
      </c>
      <c r="AE302" s="102">
        <v>9.6734139999999995E-6</v>
      </c>
      <c r="AF302" s="29">
        <v>2.2291953999999999E-3</v>
      </c>
      <c r="AG302" s="106">
        <f t="shared" si="45"/>
        <v>8.6016525999999996E-2</v>
      </c>
      <c r="AH302" s="102">
        <v>3.4085246999999999E-5</v>
      </c>
      <c r="AI302" s="29">
        <v>4.2652682999999998E-4</v>
      </c>
      <c r="AJ302" s="29">
        <v>-2.5334461000000002E-4</v>
      </c>
      <c r="AK302" s="29">
        <v>-4.2453368E-3</v>
      </c>
      <c r="AL302" s="112">
        <f t="shared" si="46"/>
        <v>0.16514591853229996</v>
      </c>
    </row>
    <row r="303" spans="2:38" x14ac:dyDescent="0.35">
      <c r="B303" s="6" t="s">
        <v>60</v>
      </c>
      <c r="C303" s="29" t="s">
        <v>41</v>
      </c>
      <c r="D303" s="29">
        <v>0.26738369000000001</v>
      </c>
      <c r="E303" s="29">
        <v>1.8086281999999999E-3</v>
      </c>
      <c r="F303" s="29">
        <v>1.1460698E-2</v>
      </c>
      <c r="G303" s="47">
        <f t="shared" si="43"/>
        <v>7.1629364999999987E-2</v>
      </c>
      <c r="H303" s="105">
        <v>3.1835272999999997E-2</v>
      </c>
      <c r="I303" s="29">
        <v>1.1231036E-4</v>
      </c>
      <c r="J303" s="102">
        <v>8.2115978000000004E-5</v>
      </c>
      <c r="K303" s="29">
        <v>1.5862240999999999E-2</v>
      </c>
      <c r="L303" s="102">
        <v>7.6889774999999995E-5</v>
      </c>
      <c r="M303" s="29">
        <v>1.3035563E-2</v>
      </c>
      <c r="N303" s="106">
        <v>3.0264732999999999E-2</v>
      </c>
      <c r="O303" s="29">
        <v>1.7680315999999999E-4</v>
      </c>
      <c r="P303" s="29">
        <v>0.13538042</v>
      </c>
      <c r="Q303" s="29">
        <v>-8.9138762999999997E-4</v>
      </c>
      <c r="R303" s="29">
        <v>-0.10996272</v>
      </c>
      <c r="S303" s="112">
        <f t="shared" si="44"/>
        <v>0.46825462284300007</v>
      </c>
      <c r="U303" s="6" t="s">
        <v>60</v>
      </c>
      <c r="V303" s="29" t="s">
        <v>41</v>
      </c>
      <c r="W303" s="29">
        <v>0.26738369000000001</v>
      </c>
      <c r="X303" s="29">
        <v>1.8086281999999999E-3</v>
      </c>
      <c r="Y303" s="29">
        <v>1.1460698E-2</v>
      </c>
      <c r="Z303" s="47">
        <v>7.1735481000000004E-2</v>
      </c>
      <c r="AA303" s="105">
        <v>3.1835272999999997E-2</v>
      </c>
      <c r="AB303" s="29">
        <v>1.1231036E-4</v>
      </c>
      <c r="AC303" s="102">
        <v>8.2115978000000004E-5</v>
      </c>
      <c r="AD303" s="29">
        <v>1.5862240999999999E-2</v>
      </c>
      <c r="AE303" s="102">
        <v>7.6889774999999995E-5</v>
      </c>
      <c r="AF303" s="29">
        <v>1.3035563E-2</v>
      </c>
      <c r="AG303" s="106">
        <f t="shared" si="45"/>
        <v>0.30264732999999999</v>
      </c>
      <c r="AH303" s="29">
        <v>1.7680315999999999E-4</v>
      </c>
      <c r="AI303" s="29">
        <v>0.13538042</v>
      </c>
      <c r="AJ303" s="29">
        <v>-8.9138762999999997E-4</v>
      </c>
      <c r="AK303" s="29">
        <v>-0.10996272</v>
      </c>
      <c r="AL303" s="112">
        <f t="shared" si="46"/>
        <v>0.74074333584300012</v>
      </c>
    </row>
    <row r="304" spans="2:38" x14ac:dyDescent="0.35">
      <c r="B304" s="7" t="s">
        <v>61</v>
      </c>
      <c r="C304" s="12" t="s">
        <v>41</v>
      </c>
      <c r="D304" s="12">
        <v>4.3009535000000003</v>
      </c>
      <c r="E304" s="12">
        <v>4.5898800000000002E-3</v>
      </c>
      <c r="F304" s="12">
        <v>2.9614290000000001E-2</v>
      </c>
      <c r="G304" s="47">
        <f t="shared" si="43"/>
        <v>0.18508931499999998</v>
      </c>
      <c r="H304" s="109">
        <v>8.2261917000000004E-2</v>
      </c>
      <c r="I304" s="12">
        <v>1.3274517999999999E-3</v>
      </c>
      <c r="J304" s="12">
        <v>9.6241179999999999E-4</v>
      </c>
      <c r="K304" s="12">
        <v>2.1963113999999999</v>
      </c>
      <c r="L304" s="12">
        <v>1.3360141E-3</v>
      </c>
      <c r="M304" s="12">
        <v>0.19903522000000001</v>
      </c>
      <c r="N304" s="110">
        <v>7.8203663000000007E-2</v>
      </c>
      <c r="O304" s="12">
        <v>1.7718511000000001E-3</v>
      </c>
      <c r="P304" s="12">
        <v>3.2308874000000001E-2</v>
      </c>
      <c r="Q304" s="12">
        <v>-2.3033337000000001E-3</v>
      </c>
      <c r="R304" s="12">
        <v>-4.8436993999999997E-2</v>
      </c>
      <c r="S304" s="112">
        <f t="shared" si="44"/>
        <v>7.0630254600999995</v>
      </c>
      <c r="U304" s="7" t="s">
        <v>61</v>
      </c>
      <c r="V304" s="12" t="s">
        <v>41</v>
      </c>
      <c r="W304" s="12">
        <v>4.3009535000000003</v>
      </c>
      <c r="X304" s="12">
        <v>4.5898800000000002E-3</v>
      </c>
      <c r="Y304" s="12">
        <v>2.9614290000000001E-2</v>
      </c>
      <c r="Z304" s="48">
        <v>0.18536352</v>
      </c>
      <c r="AA304" s="109">
        <v>8.2261917000000004E-2</v>
      </c>
      <c r="AB304" s="12">
        <v>1.3274517999999999E-3</v>
      </c>
      <c r="AC304" s="12">
        <v>9.6241179999999999E-4</v>
      </c>
      <c r="AD304" s="12">
        <v>2.1963113999999999</v>
      </c>
      <c r="AE304" s="12">
        <v>1.3360141E-3</v>
      </c>
      <c r="AF304" s="12">
        <v>0.19903522000000001</v>
      </c>
      <c r="AG304" s="106">
        <f t="shared" si="45"/>
        <v>0.78203661999999996</v>
      </c>
      <c r="AH304" s="12">
        <v>1.7718511000000001E-3</v>
      </c>
      <c r="AI304" s="12">
        <v>3.2308874000000001E-2</v>
      </c>
      <c r="AJ304" s="12">
        <v>-2.3033337000000001E-3</v>
      </c>
      <c r="AK304" s="12">
        <v>-4.8436993999999997E-2</v>
      </c>
      <c r="AL304" s="112">
        <f t="shared" si="46"/>
        <v>7.7671326220999992</v>
      </c>
    </row>
    <row r="314" spans="2:14" x14ac:dyDescent="0.35">
      <c r="B314" s="187" t="s">
        <v>105</v>
      </c>
      <c r="C314" s="191"/>
      <c r="D314" s="191"/>
      <c r="E314" s="191"/>
      <c r="F314" s="191"/>
      <c r="G314" s="191"/>
      <c r="H314" s="191"/>
      <c r="I314" s="191"/>
      <c r="J314" s="191"/>
      <c r="K314" s="191"/>
      <c r="L314" s="191"/>
      <c r="M314" s="191"/>
      <c r="N314" s="188"/>
    </row>
    <row r="315" spans="2:14" ht="87" x14ac:dyDescent="0.35">
      <c r="B315" s="2" t="s">
        <v>15</v>
      </c>
      <c r="C315" s="2" t="s">
        <v>18</v>
      </c>
      <c r="D315" s="4" t="s">
        <v>129</v>
      </c>
      <c r="E315" s="46" t="s">
        <v>87</v>
      </c>
      <c r="F315" s="46" t="s">
        <v>125</v>
      </c>
      <c r="G315" s="46"/>
      <c r="H315" s="103" t="s">
        <v>101</v>
      </c>
      <c r="I315" s="103" t="s">
        <v>126</v>
      </c>
      <c r="J315" s="103"/>
      <c r="K315" s="104" t="s">
        <v>81</v>
      </c>
      <c r="L315" s="104" t="s">
        <v>127</v>
      </c>
      <c r="M315" s="104"/>
      <c r="N315" s="4" t="s">
        <v>128</v>
      </c>
    </row>
    <row r="316" spans="2:14" x14ac:dyDescent="0.35">
      <c r="B316" t="s">
        <v>19</v>
      </c>
      <c r="C316" t="s">
        <v>20</v>
      </c>
      <c r="D316" s="20">
        <f>D277+E277+F277+I277+J277+K277+L277+M277+O277+P277+Q277+R277</f>
        <v>0.3686069051769999</v>
      </c>
      <c r="E316" s="159">
        <f>AZ104</f>
        <v>8.9350424000000003E-5</v>
      </c>
      <c r="F316" s="164">
        <v>250</v>
      </c>
      <c r="G316">
        <f>E316*F316</f>
        <v>2.2337605999999999E-2</v>
      </c>
      <c r="H316" s="159">
        <f>BA104</f>
        <v>3.97113E-5</v>
      </c>
      <c r="I316" s="164">
        <v>250</v>
      </c>
      <c r="J316">
        <f>H316*I316</f>
        <v>9.9278249999999995E-3</v>
      </c>
      <c r="K316" s="159">
        <f t="shared" ref="K316:K343" si="47">N59/50</f>
        <v>1.88761046E-4</v>
      </c>
      <c r="L316" s="164">
        <v>50</v>
      </c>
      <c r="M316">
        <f t="shared" ref="M316:M345" si="48">K316*L316</f>
        <v>9.4380522999999994E-3</v>
      </c>
      <c r="N316" s="112">
        <f t="shared" ref="N316:N345" si="49">D316+(K316*L316)+(E316*F316)+(H316*I316)</f>
        <v>0.41031038847699991</v>
      </c>
    </row>
    <row r="317" spans="2:14" x14ac:dyDescent="0.35">
      <c r="B317" t="s">
        <v>21</v>
      </c>
      <c r="C317" t="s">
        <v>22</v>
      </c>
      <c r="D317" s="20">
        <f t="shared" ref="D317:D343" si="50">D278+E278+F278+I278+J278+K278+L278+M278+O278+P278+Q278+R278</f>
        <v>1.4054845062299997E-8</v>
      </c>
      <c r="E317" s="159">
        <f t="shared" ref="E317:E343" si="51">AZ105</f>
        <v>2.0515382000000001E-11</v>
      </c>
      <c r="F317" s="159">
        <f>F316</f>
        <v>250</v>
      </c>
      <c r="G317">
        <f t="shared" ref="G317:G343" si="52">E317*F317</f>
        <v>5.1288455000000004E-9</v>
      </c>
      <c r="H317" s="159">
        <f t="shared" ref="H317:H343" si="53">BA105</f>
        <v>9.1179474000000009E-12</v>
      </c>
      <c r="I317" s="159">
        <f>I316</f>
        <v>250</v>
      </c>
      <c r="J317">
        <f t="shared" ref="J317:J345" si="54">H317*I317</f>
        <v>2.2794868500000002E-9</v>
      </c>
      <c r="K317" s="159">
        <f t="shared" si="47"/>
        <v>4.3340641999999998E-11</v>
      </c>
      <c r="L317" s="159">
        <f>L316</f>
        <v>50</v>
      </c>
      <c r="M317">
        <f t="shared" si="48"/>
        <v>2.1670321E-9</v>
      </c>
      <c r="N317" s="112">
        <f t="shared" si="49"/>
        <v>2.36302095123E-8</v>
      </c>
    </row>
    <row r="318" spans="2:14" x14ac:dyDescent="0.35">
      <c r="B318" t="s">
        <v>23</v>
      </c>
      <c r="C318" t="s">
        <v>24</v>
      </c>
      <c r="D318" s="20">
        <f t="shared" si="50"/>
        <v>1.1020982278900001E-2</v>
      </c>
      <c r="E318" s="159">
        <f t="shared" si="51"/>
        <v>7.1156058E-6</v>
      </c>
      <c r="F318" s="159">
        <f t="shared" ref="F318:F345" si="55">F317</f>
        <v>250</v>
      </c>
      <c r="G318">
        <f t="shared" si="52"/>
        <v>1.77890145E-3</v>
      </c>
      <c r="H318" s="159">
        <f t="shared" si="53"/>
        <v>3.1624913999999999E-6</v>
      </c>
      <c r="I318" s="159">
        <f t="shared" ref="I318:I345" si="56">I317</f>
        <v>250</v>
      </c>
      <c r="J318">
        <f t="shared" si="54"/>
        <v>7.9062285000000001E-4</v>
      </c>
      <c r="K318" s="159">
        <f t="shared" si="47"/>
        <v>1.5032376200000001E-5</v>
      </c>
      <c r="L318" s="159">
        <f t="shared" ref="L318:L345" si="57">L317</f>
        <v>50</v>
      </c>
      <c r="M318">
        <f t="shared" si="48"/>
        <v>7.5161881000000003E-4</v>
      </c>
      <c r="N318" s="112">
        <f t="shared" si="49"/>
        <v>1.4342125388900001E-2</v>
      </c>
    </row>
    <row r="319" spans="2:14" x14ac:dyDescent="0.35">
      <c r="B319" t="s">
        <v>25</v>
      </c>
      <c r="C319" t="s">
        <v>26</v>
      </c>
      <c r="D319" s="20">
        <f t="shared" si="50"/>
        <v>9.1197240306999995E-4</v>
      </c>
      <c r="E319" s="159">
        <f t="shared" si="51"/>
        <v>5.6916943999999999E-7</v>
      </c>
      <c r="F319" s="159">
        <f t="shared" si="55"/>
        <v>250</v>
      </c>
      <c r="G319">
        <f t="shared" si="52"/>
        <v>1.4229236E-4</v>
      </c>
      <c r="H319" s="159">
        <f t="shared" si="53"/>
        <v>2.529642E-7</v>
      </c>
      <c r="I319" s="159">
        <f t="shared" si="56"/>
        <v>250</v>
      </c>
      <c r="J319">
        <f t="shared" si="54"/>
        <v>6.3241050000000003E-5</v>
      </c>
      <c r="K319" s="159">
        <f t="shared" si="47"/>
        <v>1.2024231200000001E-6</v>
      </c>
      <c r="L319" s="159">
        <f t="shared" si="57"/>
        <v>50</v>
      </c>
      <c r="M319">
        <f t="shared" si="48"/>
        <v>6.0121156000000009E-5</v>
      </c>
      <c r="N319" s="112">
        <f t="shared" si="49"/>
        <v>1.17762696907E-3</v>
      </c>
    </row>
    <row r="320" spans="2:14" x14ac:dyDescent="0.35">
      <c r="B320" t="s">
        <v>27</v>
      </c>
      <c r="C320" t="s">
        <v>28</v>
      </c>
      <c r="D320" s="20">
        <f t="shared" si="50"/>
        <v>9.9386683032000002E-9</v>
      </c>
      <c r="E320" s="159">
        <f t="shared" si="51"/>
        <v>8.0810295999999993E-12</v>
      </c>
      <c r="F320" s="159">
        <f t="shared" si="55"/>
        <v>250</v>
      </c>
      <c r="G320">
        <f t="shared" si="52"/>
        <v>2.0202573999999998E-9</v>
      </c>
      <c r="H320" s="159">
        <f t="shared" si="53"/>
        <v>3.5915687999999999E-12</v>
      </c>
      <c r="I320" s="159">
        <f t="shared" si="56"/>
        <v>250</v>
      </c>
      <c r="J320">
        <f t="shared" si="54"/>
        <v>8.9789219999999997E-10</v>
      </c>
      <c r="K320" s="159">
        <f t="shared" si="47"/>
        <v>1.7071923200000001E-11</v>
      </c>
      <c r="L320" s="159">
        <f t="shared" si="57"/>
        <v>50</v>
      </c>
      <c r="M320">
        <f t="shared" si="48"/>
        <v>8.5359616000000009E-10</v>
      </c>
      <c r="N320" s="112">
        <f t="shared" si="49"/>
        <v>1.37104140632E-8</v>
      </c>
    </row>
    <row r="321" spans="2:14" x14ac:dyDescent="0.35">
      <c r="B321" t="s">
        <v>29</v>
      </c>
      <c r="C321" t="s">
        <v>30</v>
      </c>
      <c r="D321" s="20">
        <f t="shared" si="50"/>
        <v>2.8587742155E-9</v>
      </c>
      <c r="E321" s="159">
        <f t="shared" si="51"/>
        <v>1.3058387999999999E-12</v>
      </c>
      <c r="F321" s="159">
        <f t="shared" si="55"/>
        <v>250</v>
      </c>
      <c r="G321">
        <f t="shared" si="52"/>
        <v>3.2645969999999998E-10</v>
      </c>
      <c r="H321" s="159">
        <f t="shared" si="53"/>
        <v>5.8037279999999998E-13</v>
      </c>
      <c r="I321" s="159">
        <f t="shared" si="56"/>
        <v>250</v>
      </c>
      <c r="J321">
        <f t="shared" si="54"/>
        <v>1.450932E-10</v>
      </c>
      <c r="K321" s="159">
        <f t="shared" si="47"/>
        <v>2.7587053999999998E-12</v>
      </c>
      <c r="L321" s="159">
        <f t="shared" si="57"/>
        <v>50</v>
      </c>
      <c r="M321">
        <f t="shared" si="48"/>
        <v>1.3793526999999999E-10</v>
      </c>
      <c r="N321" s="112">
        <f t="shared" si="49"/>
        <v>3.4682623855E-9</v>
      </c>
    </row>
    <row r="322" spans="2:14" x14ac:dyDescent="0.35">
      <c r="B322" t="s">
        <v>31</v>
      </c>
      <c r="C322" t="s">
        <v>30</v>
      </c>
      <c r="D322" s="20">
        <f t="shared" si="50"/>
        <v>8.8472989713000006E-11</v>
      </c>
      <c r="E322" s="159">
        <f t="shared" si="51"/>
        <v>3.5702127999999997E-14</v>
      </c>
      <c r="F322" s="159">
        <f t="shared" si="55"/>
        <v>250</v>
      </c>
      <c r="G322">
        <f t="shared" si="52"/>
        <v>8.9255319999999994E-12</v>
      </c>
      <c r="H322" s="159">
        <f t="shared" si="53"/>
        <v>1.58676124E-14</v>
      </c>
      <c r="I322" s="159">
        <f t="shared" si="56"/>
        <v>250</v>
      </c>
      <c r="J322">
        <f t="shared" si="54"/>
        <v>3.9669031000000002E-12</v>
      </c>
      <c r="K322" s="159">
        <f t="shared" si="47"/>
        <v>7.5424051999999998E-14</v>
      </c>
      <c r="L322" s="159">
        <f t="shared" si="57"/>
        <v>50</v>
      </c>
      <c r="M322">
        <f t="shared" si="48"/>
        <v>3.7712025999999998E-12</v>
      </c>
      <c r="N322" s="112">
        <f t="shared" si="49"/>
        <v>1.0513662741299999E-10</v>
      </c>
    </row>
    <row r="323" spans="2:14" x14ac:dyDescent="0.35">
      <c r="B323" t="s">
        <v>32</v>
      </c>
      <c r="C323" t="s">
        <v>33</v>
      </c>
      <c r="D323" s="20">
        <f t="shared" si="50"/>
        <v>1.2026920184200003E-3</v>
      </c>
      <c r="E323" s="159">
        <f t="shared" si="51"/>
        <v>5.0636124000000004E-7</v>
      </c>
      <c r="F323" s="159">
        <f t="shared" si="55"/>
        <v>250</v>
      </c>
      <c r="G323">
        <f t="shared" si="52"/>
        <v>1.2659031E-4</v>
      </c>
      <c r="H323" s="159">
        <f t="shared" si="53"/>
        <v>2.2504944E-7</v>
      </c>
      <c r="I323" s="159">
        <f t="shared" si="56"/>
        <v>250</v>
      </c>
      <c r="J323">
        <f t="shared" si="54"/>
        <v>5.6262360000000003E-5</v>
      </c>
      <c r="K323" s="159">
        <f t="shared" si="47"/>
        <v>1.069735E-6</v>
      </c>
      <c r="L323" s="159">
        <f t="shared" si="57"/>
        <v>50</v>
      </c>
      <c r="M323">
        <f t="shared" si="48"/>
        <v>5.3486750000000001E-5</v>
      </c>
      <c r="N323" s="112">
        <f t="shared" si="49"/>
        <v>1.4390314384200003E-3</v>
      </c>
    </row>
    <row r="324" spans="2:14" x14ac:dyDescent="0.35">
      <c r="B324" t="s">
        <v>34</v>
      </c>
      <c r="C324" t="s">
        <v>35</v>
      </c>
      <c r="D324" s="20">
        <f t="shared" si="50"/>
        <v>4.737925543095E-5</v>
      </c>
      <c r="E324" s="159">
        <f t="shared" si="51"/>
        <v>6.7014932E-9</v>
      </c>
      <c r="F324" s="159">
        <f t="shared" si="55"/>
        <v>250</v>
      </c>
      <c r="G324">
        <f t="shared" si="52"/>
        <v>1.6753733E-6</v>
      </c>
      <c r="H324" s="159">
        <f t="shared" si="53"/>
        <v>2.9784413999999999E-9</v>
      </c>
      <c r="I324" s="159">
        <f t="shared" si="56"/>
        <v>250</v>
      </c>
      <c r="J324">
        <f t="shared" si="54"/>
        <v>7.4461034999999999E-7</v>
      </c>
      <c r="K324" s="159">
        <f t="shared" si="47"/>
        <v>1.4157524999999999E-8</v>
      </c>
      <c r="L324" s="159">
        <f t="shared" si="57"/>
        <v>50</v>
      </c>
      <c r="M324">
        <f t="shared" si="48"/>
        <v>7.0787624999999996E-7</v>
      </c>
      <c r="N324" s="112">
        <f t="shared" si="49"/>
        <v>5.050711533095E-5</v>
      </c>
    </row>
    <row r="325" spans="2:14" x14ac:dyDescent="0.35">
      <c r="B325" t="s">
        <v>36</v>
      </c>
      <c r="C325" t="s">
        <v>37</v>
      </c>
      <c r="D325" s="20">
        <f t="shared" si="50"/>
        <v>-3.0411116745300006E-4</v>
      </c>
      <c r="E325" s="159">
        <f t="shared" si="51"/>
        <v>1.8269060800000001E-7</v>
      </c>
      <c r="F325" s="159">
        <f t="shared" si="55"/>
        <v>250</v>
      </c>
      <c r="G325">
        <f t="shared" si="52"/>
        <v>4.5672652000000003E-5</v>
      </c>
      <c r="H325" s="159">
        <f t="shared" si="53"/>
        <v>8.1195825999999999E-8</v>
      </c>
      <c r="I325" s="159">
        <f t="shared" si="56"/>
        <v>250</v>
      </c>
      <c r="J325">
        <f t="shared" si="54"/>
        <v>2.0298956500000001E-5</v>
      </c>
      <c r="K325" s="159">
        <f t="shared" si="47"/>
        <v>3.8595082000000005E-7</v>
      </c>
      <c r="L325" s="159">
        <f t="shared" si="57"/>
        <v>50</v>
      </c>
      <c r="M325">
        <f t="shared" si="48"/>
        <v>1.9297541000000002E-5</v>
      </c>
      <c r="N325" s="112">
        <f t="shared" si="49"/>
        <v>-2.1884201795300005E-4</v>
      </c>
    </row>
    <row r="326" spans="2:14" x14ac:dyDescent="0.35">
      <c r="B326" t="s">
        <v>38</v>
      </c>
      <c r="C326" t="s">
        <v>39</v>
      </c>
      <c r="D326" s="20">
        <f t="shared" si="50"/>
        <v>3.6339574547400002E-3</v>
      </c>
      <c r="E326" s="159">
        <f t="shared" si="51"/>
        <v>1.99686746E-6</v>
      </c>
      <c r="F326" s="159">
        <f t="shared" si="55"/>
        <v>250</v>
      </c>
      <c r="G326">
        <f t="shared" si="52"/>
        <v>4.9921686500000004E-4</v>
      </c>
      <c r="H326" s="159">
        <f t="shared" si="53"/>
        <v>8.8749665999999993E-7</v>
      </c>
      <c r="I326" s="159">
        <f t="shared" si="56"/>
        <v>250</v>
      </c>
      <c r="J326">
        <f t="shared" si="54"/>
        <v>2.2187416499999999E-4</v>
      </c>
      <c r="K326" s="159">
        <f t="shared" si="47"/>
        <v>4.2185674000000001E-6</v>
      </c>
      <c r="L326" s="159">
        <f t="shared" si="57"/>
        <v>50</v>
      </c>
      <c r="M326">
        <f t="shared" si="48"/>
        <v>2.1092837E-4</v>
      </c>
      <c r="N326" s="112">
        <f t="shared" si="49"/>
        <v>4.5659768547400004E-3</v>
      </c>
    </row>
    <row r="327" spans="2:14" x14ac:dyDescent="0.35">
      <c r="B327" t="s">
        <v>40</v>
      </c>
      <c r="C327" t="s">
        <v>41</v>
      </c>
      <c r="D327" s="20">
        <f t="shared" si="50"/>
        <v>7.1016889438999984</v>
      </c>
      <c r="E327" s="159">
        <f t="shared" si="51"/>
        <v>1.1083069E-3</v>
      </c>
      <c r="F327" s="159">
        <f t="shared" si="55"/>
        <v>250</v>
      </c>
      <c r="G327">
        <f t="shared" si="52"/>
        <v>0.27707672499999997</v>
      </c>
      <c r="H327" s="159">
        <f t="shared" si="53"/>
        <v>4.9258083999999995E-4</v>
      </c>
      <c r="I327" s="159">
        <f t="shared" si="56"/>
        <v>250</v>
      </c>
      <c r="J327">
        <f t="shared" si="54"/>
        <v>0.12314520999999999</v>
      </c>
      <c r="K327" s="159">
        <f t="shared" si="47"/>
        <v>2.3414009999999999E-3</v>
      </c>
      <c r="L327" s="159">
        <f t="shared" si="57"/>
        <v>50</v>
      </c>
      <c r="M327">
        <f t="shared" si="48"/>
        <v>0.11707004999999999</v>
      </c>
      <c r="N327" s="112">
        <f t="shared" si="49"/>
        <v>7.6189809288999975</v>
      </c>
    </row>
    <row r="328" spans="2:14" x14ac:dyDescent="0.35">
      <c r="B328" t="s">
        <v>42</v>
      </c>
      <c r="C328" t="s">
        <v>43</v>
      </c>
      <c r="D328" s="20">
        <f t="shared" si="50"/>
        <v>2.4636414628700001</v>
      </c>
      <c r="E328" s="159">
        <f t="shared" si="51"/>
        <v>1.5713562200000001E-3</v>
      </c>
      <c r="F328" s="159">
        <f t="shared" si="55"/>
        <v>250</v>
      </c>
      <c r="G328">
        <f t="shared" si="52"/>
        <v>0.39283905500000005</v>
      </c>
      <c r="H328" s="159">
        <f t="shared" si="53"/>
        <v>6.9838053999999998E-4</v>
      </c>
      <c r="I328" s="159">
        <f t="shared" si="56"/>
        <v>250</v>
      </c>
      <c r="J328">
        <f t="shared" si="54"/>
        <v>0.17459513499999998</v>
      </c>
      <c r="K328" s="159">
        <f t="shared" si="47"/>
        <v>3.3196354000000002E-3</v>
      </c>
      <c r="L328" s="159">
        <f t="shared" si="57"/>
        <v>50</v>
      </c>
      <c r="M328">
        <f t="shared" si="48"/>
        <v>0.16598177</v>
      </c>
      <c r="N328" s="112">
        <f t="shared" si="49"/>
        <v>3.1970574228700004</v>
      </c>
    </row>
    <row r="329" spans="2:14" x14ac:dyDescent="0.35">
      <c r="B329" t="s">
        <v>44</v>
      </c>
      <c r="C329" t="s">
        <v>45</v>
      </c>
      <c r="D329" s="20">
        <f t="shared" si="50"/>
        <v>6.9209014461700011E-2</v>
      </c>
      <c r="E329" s="159">
        <f t="shared" si="51"/>
        <v>4.5243886000000004E-6</v>
      </c>
      <c r="F329" s="159">
        <f t="shared" si="55"/>
        <v>250</v>
      </c>
      <c r="G329">
        <f t="shared" si="52"/>
        <v>1.13109715E-3</v>
      </c>
      <c r="H329" s="159">
        <f t="shared" si="53"/>
        <v>2.0108394000000001E-6</v>
      </c>
      <c r="I329" s="159">
        <f t="shared" si="56"/>
        <v>250</v>
      </c>
      <c r="J329">
        <f t="shared" si="54"/>
        <v>5.0270985000000002E-4</v>
      </c>
      <c r="K329" s="159">
        <f t="shared" si="47"/>
        <v>9.5581900000000004E-6</v>
      </c>
      <c r="L329" s="159">
        <f t="shared" si="57"/>
        <v>50</v>
      </c>
      <c r="M329">
        <f t="shared" si="48"/>
        <v>4.779095E-4</v>
      </c>
      <c r="N329" s="112">
        <f t="shared" si="49"/>
        <v>7.132073096170001E-2</v>
      </c>
    </row>
    <row r="330" spans="2:14" x14ac:dyDescent="0.35">
      <c r="B330" t="s">
        <v>46</v>
      </c>
      <c r="C330" t="s">
        <v>47</v>
      </c>
      <c r="D330" s="20">
        <f t="shared" si="50"/>
        <v>2.4078312404700006</v>
      </c>
      <c r="E330" s="159">
        <f t="shared" si="51"/>
        <v>1.36213462E-3</v>
      </c>
      <c r="F330" s="159">
        <f t="shared" si="55"/>
        <v>250</v>
      </c>
      <c r="G330">
        <f t="shared" si="52"/>
        <v>0.34053365499999999</v>
      </c>
      <c r="H330" s="159">
        <f t="shared" si="53"/>
        <v>6.0539315999999998E-4</v>
      </c>
      <c r="I330" s="159">
        <f t="shared" si="56"/>
        <v>250</v>
      </c>
      <c r="J330">
        <f t="shared" si="54"/>
        <v>0.15134829</v>
      </c>
      <c r="K330" s="159">
        <f t="shared" si="47"/>
        <v>2.8776355999999997E-3</v>
      </c>
      <c r="L330" s="159">
        <f t="shared" si="57"/>
        <v>50</v>
      </c>
      <c r="M330">
        <f t="shared" si="48"/>
        <v>0.14388177999999999</v>
      </c>
      <c r="N330" s="112">
        <f t="shared" si="49"/>
        <v>3.043594965470001</v>
      </c>
    </row>
    <row r="331" spans="2:14" x14ac:dyDescent="0.35">
      <c r="B331" t="s">
        <v>48</v>
      </c>
      <c r="C331" t="s">
        <v>49</v>
      </c>
      <c r="D331" s="20">
        <f t="shared" si="50"/>
        <v>2.3350012161172997E-5</v>
      </c>
      <c r="E331" s="159">
        <f t="shared" si="51"/>
        <v>2.0941654000000002E-9</v>
      </c>
      <c r="F331" s="159">
        <f t="shared" si="55"/>
        <v>250</v>
      </c>
      <c r="G331">
        <f t="shared" si="52"/>
        <v>5.2354135000000001E-7</v>
      </c>
      <c r="H331" s="159">
        <f t="shared" si="53"/>
        <v>9.3074015999999992E-10</v>
      </c>
      <c r="I331" s="159">
        <f t="shared" si="56"/>
        <v>250</v>
      </c>
      <c r="J331">
        <f t="shared" si="54"/>
        <v>2.3268503999999998E-7</v>
      </c>
      <c r="K331" s="159">
        <f t="shared" si="47"/>
        <v>4.4241182000000001E-9</v>
      </c>
      <c r="L331" s="159">
        <f t="shared" si="57"/>
        <v>50</v>
      </c>
      <c r="M331">
        <f t="shared" si="48"/>
        <v>2.2120590999999999E-7</v>
      </c>
      <c r="N331" s="112">
        <f t="shared" si="49"/>
        <v>2.4327444461172994E-5</v>
      </c>
    </row>
    <row r="332" spans="2:14" x14ac:dyDescent="0.35">
      <c r="B332" t="s">
        <v>50</v>
      </c>
      <c r="C332" t="s">
        <v>20</v>
      </c>
      <c r="D332" s="20">
        <f t="shared" si="50"/>
        <v>0.36054950750800002</v>
      </c>
      <c r="E332" s="159">
        <f t="shared" si="51"/>
        <v>8.9269615999999994E-5</v>
      </c>
      <c r="F332" s="159">
        <f t="shared" si="55"/>
        <v>250</v>
      </c>
      <c r="G332">
        <f t="shared" si="52"/>
        <v>2.2317403999999999E-2</v>
      </c>
      <c r="H332" s="159">
        <f t="shared" si="53"/>
        <v>3.9675383999999999E-5</v>
      </c>
      <c r="I332" s="159">
        <f t="shared" si="56"/>
        <v>250</v>
      </c>
      <c r="J332">
        <f t="shared" si="54"/>
        <v>9.9188460000000003E-3</v>
      </c>
      <c r="K332" s="159">
        <f t="shared" si="47"/>
        <v>1.8859033000000002E-4</v>
      </c>
      <c r="L332" s="159">
        <f t="shared" si="57"/>
        <v>50</v>
      </c>
      <c r="M332">
        <f t="shared" si="48"/>
        <v>9.4295165000000004E-3</v>
      </c>
      <c r="N332" s="112">
        <f t="shared" si="49"/>
        <v>0.402215274008</v>
      </c>
    </row>
    <row r="333" spans="2:14" x14ac:dyDescent="0.35">
      <c r="B333" t="s">
        <v>51</v>
      </c>
      <c r="C333" t="s">
        <v>20</v>
      </c>
      <c r="D333" s="20">
        <f t="shared" si="50"/>
        <v>7.9137231258106979E-3</v>
      </c>
      <c r="E333" s="159">
        <f t="shared" si="51"/>
        <v>4.5915291999999998E-8</v>
      </c>
      <c r="F333" s="159">
        <f t="shared" si="55"/>
        <v>250</v>
      </c>
      <c r="G333">
        <f t="shared" si="52"/>
        <v>1.1478822999999999E-5</v>
      </c>
      <c r="H333" s="159">
        <f t="shared" si="53"/>
        <v>2.0406796E-8</v>
      </c>
      <c r="I333" s="159">
        <f t="shared" si="56"/>
        <v>250</v>
      </c>
      <c r="J333">
        <f t="shared" si="54"/>
        <v>5.1016989999999996E-6</v>
      </c>
      <c r="K333" s="159">
        <f t="shared" si="47"/>
        <v>9.7000306000000007E-8</v>
      </c>
      <c r="L333" s="159">
        <f t="shared" si="57"/>
        <v>50</v>
      </c>
      <c r="M333">
        <f t="shared" si="48"/>
        <v>4.8500153000000002E-6</v>
      </c>
      <c r="N333" s="112">
        <f t="shared" si="49"/>
        <v>7.9351536631106986E-3</v>
      </c>
    </row>
    <row r="334" spans="2:14" x14ac:dyDescent="0.35">
      <c r="B334" t="s">
        <v>52</v>
      </c>
      <c r="C334" t="s">
        <v>20</v>
      </c>
      <c r="D334" s="20">
        <f t="shared" si="50"/>
        <v>1.43667928518E-4</v>
      </c>
      <c r="E334" s="159">
        <f t="shared" si="51"/>
        <v>3.4893617999999999E-8</v>
      </c>
      <c r="F334" s="159">
        <f t="shared" si="55"/>
        <v>250</v>
      </c>
      <c r="G334">
        <f t="shared" si="52"/>
        <v>8.7234044999999992E-6</v>
      </c>
      <c r="H334" s="159">
        <f t="shared" si="53"/>
        <v>1.55082744E-8</v>
      </c>
      <c r="I334" s="159">
        <f t="shared" si="56"/>
        <v>250</v>
      </c>
      <c r="J334">
        <f t="shared" si="54"/>
        <v>3.8770686000000001E-6</v>
      </c>
      <c r="K334" s="159">
        <f t="shared" si="47"/>
        <v>7.3715998000000002E-8</v>
      </c>
      <c r="L334" s="159">
        <f t="shared" si="57"/>
        <v>50</v>
      </c>
      <c r="M334">
        <f t="shared" si="48"/>
        <v>3.6857999E-6</v>
      </c>
      <c r="N334" s="112">
        <f t="shared" si="49"/>
        <v>1.5995420151800001E-4</v>
      </c>
    </row>
    <row r="335" spans="2:14" x14ac:dyDescent="0.35">
      <c r="B335" t="s">
        <v>53</v>
      </c>
      <c r="C335" t="s">
        <v>30</v>
      </c>
      <c r="D335" s="20">
        <f t="shared" si="50"/>
        <v>2.6933887724000008E-11</v>
      </c>
      <c r="E335" s="159">
        <f t="shared" si="51"/>
        <v>1.47715886E-13</v>
      </c>
      <c r="F335" s="159">
        <f t="shared" si="55"/>
        <v>250</v>
      </c>
      <c r="G335">
        <f t="shared" si="52"/>
        <v>3.69289715E-11</v>
      </c>
      <c r="H335" s="159">
        <f t="shared" si="53"/>
        <v>6.5651505999999997E-14</v>
      </c>
      <c r="I335" s="159">
        <f t="shared" si="56"/>
        <v>250</v>
      </c>
      <c r="J335">
        <f t="shared" si="54"/>
        <v>1.6412876499999998E-11</v>
      </c>
      <c r="K335" s="159">
        <f t="shared" si="47"/>
        <v>3.1206348000000001E-13</v>
      </c>
      <c r="L335" s="159">
        <f t="shared" si="57"/>
        <v>50</v>
      </c>
      <c r="M335">
        <f t="shared" si="48"/>
        <v>1.5603174E-11</v>
      </c>
      <c r="N335" s="112">
        <f t="shared" si="49"/>
        <v>9.5878909724000009E-11</v>
      </c>
    </row>
    <row r="336" spans="2:14" x14ac:dyDescent="0.35">
      <c r="B336" t="s">
        <v>54</v>
      </c>
      <c r="C336" t="s">
        <v>30</v>
      </c>
      <c r="D336" s="20">
        <f t="shared" si="50"/>
        <v>4.5580848082000001E-10</v>
      </c>
      <c r="E336" s="159">
        <f t="shared" si="51"/>
        <v>2.5160174000000002E-13</v>
      </c>
      <c r="F336" s="159">
        <f t="shared" si="55"/>
        <v>250</v>
      </c>
      <c r="G336">
        <f t="shared" si="52"/>
        <v>6.2900435000000009E-11</v>
      </c>
      <c r="H336" s="159">
        <f t="shared" si="53"/>
        <v>1.11822996E-13</v>
      </c>
      <c r="I336" s="159">
        <f t="shared" si="56"/>
        <v>250</v>
      </c>
      <c r="J336">
        <f t="shared" si="54"/>
        <v>2.7955749000000001E-11</v>
      </c>
      <c r="K336" s="159">
        <f t="shared" si="47"/>
        <v>5.3153198000000003E-13</v>
      </c>
      <c r="L336" s="159">
        <f t="shared" si="57"/>
        <v>50</v>
      </c>
      <c r="M336">
        <f t="shared" si="48"/>
        <v>2.6576599000000002E-11</v>
      </c>
      <c r="N336" s="112">
        <f t="shared" si="49"/>
        <v>5.732412638200001E-10</v>
      </c>
    </row>
    <row r="337" spans="2:14" x14ac:dyDescent="0.35">
      <c r="B337" t="s">
        <v>55</v>
      </c>
      <c r="C337" t="s">
        <v>30</v>
      </c>
      <c r="D337" s="20">
        <f t="shared" si="50"/>
        <v>2.3550501848000009E-9</v>
      </c>
      <c r="E337" s="159">
        <f t="shared" si="51"/>
        <v>9.0926434000000001E-13</v>
      </c>
      <c r="F337" s="159">
        <f t="shared" si="55"/>
        <v>250</v>
      </c>
      <c r="G337">
        <f t="shared" si="52"/>
        <v>2.27316085E-10</v>
      </c>
      <c r="H337" s="159">
        <f t="shared" si="53"/>
        <v>4.0411748E-13</v>
      </c>
      <c r="I337" s="159">
        <f t="shared" si="56"/>
        <v>250</v>
      </c>
      <c r="J337">
        <f t="shared" si="54"/>
        <v>1.0102937E-10</v>
      </c>
      <c r="K337" s="159">
        <f t="shared" si="47"/>
        <v>1.9209051199999999E-12</v>
      </c>
      <c r="L337" s="159">
        <f t="shared" si="57"/>
        <v>50</v>
      </c>
      <c r="M337">
        <f t="shared" si="48"/>
        <v>9.6045255999999996E-11</v>
      </c>
      <c r="N337" s="112">
        <f t="shared" si="49"/>
        <v>2.7794408958000007E-9</v>
      </c>
    </row>
    <row r="338" spans="2:14" x14ac:dyDescent="0.35">
      <c r="B338" t="s">
        <v>56</v>
      </c>
      <c r="C338" t="s">
        <v>30</v>
      </c>
      <c r="D338" s="20">
        <f t="shared" si="50"/>
        <v>5.0407672503000004E-11</v>
      </c>
      <c r="E338" s="159">
        <f t="shared" si="51"/>
        <v>2.1017911999999999E-14</v>
      </c>
      <c r="F338" s="159">
        <f t="shared" si="55"/>
        <v>250</v>
      </c>
      <c r="G338">
        <f t="shared" si="52"/>
        <v>5.2544779999999997E-12</v>
      </c>
      <c r="H338" s="159">
        <f t="shared" si="53"/>
        <v>9.341294E-15</v>
      </c>
      <c r="I338" s="159">
        <f t="shared" si="56"/>
        <v>250</v>
      </c>
      <c r="J338">
        <f t="shared" si="54"/>
        <v>2.3353235000000002E-12</v>
      </c>
      <c r="K338" s="159">
        <f t="shared" si="47"/>
        <v>4.4402283999999998E-14</v>
      </c>
      <c r="L338" s="159">
        <f t="shared" si="57"/>
        <v>50</v>
      </c>
      <c r="M338">
        <f t="shared" si="48"/>
        <v>2.2201141999999999E-12</v>
      </c>
      <c r="N338" s="112">
        <f t="shared" si="49"/>
        <v>6.0217588203E-11</v>
      </c>
    </row>
    <row r="339" spans="2:14" x14ac:dyDescent="0.35">
      <c r="B339" t="s">
        <v>57</v>
      </c>
      <c r="C339" t="s">
        <v>30</v>
      </c>
      <c r="D339" s="20">
        <f t="shared" si="50"/>
        <v>6.6691694051000007E-20</v>
      </c>
      <c r="E339" s="159">
        <f t="shared" si="51"/>
        <v>1.8224013799999999E-22</v>
      </c>
      <c r="F339" s="159">
        <f t="shared" si="55"/>
        <v>250</v>
      </c>
      <c r="G339">
        <f t="shared" si="52"/>
        <v>4.5560034499999996E-20</v>
      </c>
      <c r="H339" s="159">
        <f t="shared" si="53"/>
        <v>8.0995618E-23</v>
      </c>
      <c r="I339" s="159">
        <f t="shared" si="56"/>
        <v>250</v>
      </c>
      <c r="J339">
        <f t="shared" si="54"/>
        <v>2.02489045E-20</v>
      </c>
      <c r="K339" s="159">
        <f t="shared" si="47"/>
        <v>3.8499916000000003E-22</v>
      </c>
      <c r="L339" s="159">
        <f t="shared" si="57"/>
        <v>50</v>
      </c>
      <c r="M339">
        <f t="shared" si="48"/>
        <v>1.9249958E-20</v>
      </c>
      <c r="N339" s="112">
        <f t="shared" si="49"/>
        <v>1.51750591051E-19</v>
      </c>
    </row>
    <row r="340" spans="2:14" x14ac:dyDescent="0.35">
      <c r="B340" t="s">
        <v>58</v>
      </c>
      <c r="C340" t="s">
        <v>30</v>
      </c>
      <c r="D340" s="20">
        <f t="shared" si="50"/>
        <v>3.8065317105999999E-11</v>
      </c>
      <c r="E340" s="159">
        <f t="shared" si="51"/>
        <v>1.4684216599999998E-14</v>
      </c>
      <c r="F340" s="159">
        <f t="shared" si="55"/>
        <v>250</v>
      </c>
      <c r="G340">
        <f t="shared" si="52"/>
        <v>3.6710541499999998E-12</v>
      </c>
      <c r="H340" s="159">
        <f t="shared" si="53"/>
        <v>6.5263184000000002E-15</v>
      </c>
      <c r="I340" s="159">
        <f t="shared" si="56"/>
        <v>250</v>
      </c>
      <c r="J340">
        <f t="shared" si="54"/>
        <v>1.6315796E-12</v>
      </c>
      <c r="K340" s="159">
        <f t="shared" si="47"/>
        <v>3.1021768E-14</v>
      </c>
      <c r="L340" s="159">
        <f t="shared" si="57"/>
        <v>50</v>
      </c>
      <c r="M340">
        <f t="shared" si="48"/>
        <v>1.5510884000000001E-12</v>
      </c>
      <c r="N340" s="112">
        <f t="shared" si="49"/>
        <v>4.4919039255999998E-11</v>
      </c>
    </row>
    <row r="341" spans="2:14" x14ac:dyDescent="0.35">
      <c r="B341" t="s">
        <v>59</v>
      </c>
      <c r="C341" t="s">
        <v>41</v>
      </c>
      <c r="D341" s="20">
        <f t="shared" si="50"/>
        <v>4.9693161932300008E-2</v>
      </c>
      <c r="E341" s="159">
        <f t="shared" si="51"/>
        <v>8.1432194E-5</v>
      </c>
      <c r="F341" s="159">
        <f t="shared" si="55"/>
        <v>250</v>
      </c>
      <c r="G341">
        <f t="shared" si="52"/>
        <v>2.03580485E-2</v>
      </c>
      <c r="H341" s="159">
        <f t="shared" si="53"/>
        <v>3.6192085999999997E-5</v>
      </c>
      <c r="I341" s="159">
        <f t="shared" si="56"/>
        <v>250</v>
      </c>
      <c r="J341">
        <f t="shared" si="54"/>
        <v>9.0480214999999996E-3</v>
      </c>
      <c r="K341" s="159">
        <f t="shared" si="47"/>
        <v>1.7203305200000002E-4</v>
      </c>
      <c r="L341" s="159">
        <f t="shared" si="57"/>
        <v>50</v>
      </c>
      <c r="M341">
        <f t="shared" si="48"/>
        <v>8.6016526000000006E-3</v>
      </c>
      <c r="N341" s="112">
        <f t="shared" si="49"/>
        <v>8.7700884532300016E-2</v>
      </c>
    </row>
    <row r="342" spans="2:14" x14ac:dyDescent="0.35">
      <c r="B342" t="s">
        <v>60</v>
      </c>
      <c r="C342" t="s">
        <v>41</v>
      </c>
      <c r="D342" s="20">
        <f t="shared" si="50"/>
        <v>0.33452525184299992</v>
      </c>
      <c r="E342" s="159">
        <f t="shared" si="51"/>
        <v>2.8651745999999997E-4</v>
      </c>
      <c r="F342" s="159">
        <f t="shared" si="55"/>
        <v>250</v>
      </c>
      <c r="G342">
        <f t="shared" si="52"/>
        <v>7.1629364999999987E-2</v>
      </c>
      <c r="H342" s="159">
        <f t="shared" si="53"/>
        <v>1.2734108999999999E-4</v>
      </c>
      <c r="I342" s="159">
        <f t="shared" si="56"/>
        <v>250</v>
      </c>
      <c r="J342">
        <f t="shared" si="54"/>
        <v>3.1835272499999998E-2</v>
      </c>
      <c r="K342" s="159">
        <f t="shared" si="47"/>
        <v>6.0529466E-4</v>
      </c>
      <c r="L342" s="159">
        <f t="shared" si="57"/>
        <v>50</v>
      </c>
      <c r="M342">
        <f t="shared" si="48"/>
        <v>3.0264732999999999E-2</v>
      </c>
      <c r="N342" s="112">
        <f t="shared" si="49"/>
        <v>0.46825462234299992</v>
      </c>
    </row>
    <row r="343" spans="2:14" x14ac:dyDescent="0.35">
      <c r="B343" t="s">
        <v>61</v>
      </c>
      <c r="C343" t="s">
        <v>41</v>
      </c>
      <c r="D343" s="20">
        <f t="shared" si="50"/>
        <v>6.7174705650999993</v>
      </c>
      <c r="E343" s="159">
        <f t="shared" si="51"/>
        <v>7.4035725999999991E-4</v>
      </c>
      <c r="F343" s="159">
        <f t="shared" si="55"/>
        <v>250</v>
      </c>
      <c r="G343">
        <f t="shared" si="52"/>
        <v>0.18508931499999998</v>
      </c>
      <c r="H343" s="159">
        <f t="shared" si="53"/>
        <v>3.2904766000000003E-4</v>
      </c>
      <c r="I343" s="159">
        <f t="shared" si="56"/>
        <v>250</v>
      </c>
      <c r="J343">
        <f t="shared" si="54"/>
        <v>8.2261915000000005E-2</v>
      </c>
      <c r="K343" s="159">
        <f t="shared" si="47"/>
        <v>1.5640732600000001E-3</v>
      </c>
      <c r="L343" s="159">
        <f t="shared" si="57"/>
        <v>50</v>
      </c>
      <c r="M343">
        <f t="shared" si="48"/>
        <v>7.8203663000000007E-2</v>
      </c>
      <c r="N343" s="112">
        <f t="shared" si="49"/>
        <v>7.0630254580999994</v>
      </c>
    </row>
    <row r="344" spans="2:14" x14ac:dyDescent="0.35">
      <c r="B344" s="168" t="s">
        <v>134</v>
      </c>
      <c r="C344" t="s">
        <v>47</v>
      </c>
      <c r="D344" s="20">
        <f>SUM('HP (CED)'!C154:I156,'HP (CED)'!M154:Q156)</f>
        <v>2.5700746787989917</v>
      </c>
      <c r="E344" s="20">
        <f>SUM('HP (CED)'!K125:K127)/'HP (CED)'!J115</f>
        <v>1.4461150685440001E-3</v>
      </c>
      <c r="F344" s="159">
        <f t="shared" si="55"/>
        <v>250</v>
      </c>
      <c r="G344">
        <f>E344*F344</f>
        <v>0.36152876713600002</v>
      </c>
      <c r="H344" s="159">
        <f>SUM('HP (CED)'!J125:J127)/'HP (CED)'!J117</f>
        <v>6.4271779037520008E-4</v>
      </c>
      <c r="I344" s="159">
        <f t="shared" si="56"/>
        <v>250</v>
      </c>
      <c r="J344">
        <f t="shared" si="54"/>
        <v>0.16067944759380001</v>
      </c>
      <c r="K344" s="159">
        <f>SUM('HP (CED)'!L125:L127)/'HP (CED)'!J118</f>
        <v>3.0550520568460001E-3</v>
      </c>
      <c r="L344" s="159">
        <f t="shared" si="57"/>
        <v>50</v>
      </c>
      <c r="M344">
        <f t="shared" si="48"/>
        <v>0.15275260284229999</v>
      </c>
      <c r="N344" s="112">
        <f t="shared" si="49"/>
        <v>3.2450354963710915</v>
      </c>
    </row>
    <row r="345" spans="2:14" x14ac:dyDescent="0.35">
      <c r="B345" s="168" t="s">
        <v>118</v>
      </c>
      <c r="C345" t="s">
        <v>47</v>
      </c>
      <c r="D345" s="20">
        <f>SUM('HP (CED)'!C157:I159,'HP (CED)'!M157:Q159)</f>
        <v>0.39540674883536014</v>
      </c>
      <c r="E345" s="20">
        <f>SUM('HP (CED)'!K128:K130)/'HP (CED)'!J115</f>
        <v>2.0799471E-5</v>
      </c>
      <c r="F345" s="159">
        <f t="shared" si="55"/>
        <v>250</v>
      </c>
      <c r="G345" s="159">
        <f>E345*F345</f>
        <v>5.19986775E-3</v>
      </c>
      <c r="H345" s="159">
        <f>SUM('HP (CED)'!J128:J130)/'HP (CED)'!J117</f>
        <v>9.2442094800000017E-6</v>
      </c>
      <c r="I345" s="159">
        <f t="shared" si="56"/>
        <v>250</v>
      </c>
      <c r="J345">
        <f t="shared" si="54"/>
        <v>2.3110523700000003E-3</v>
      </c>
      <c r="K345" s="159">
        <f>SUM('HP (CED)'!L128:L130)/'HP (CED)'!J118</f>
        <v>4.3940808599999996E-5</v>
      </c>
      <c r="L345" s="159">
        <f t="shared" si="57"/>
        <v>50</v>
      </c>
      <c r="M345">
        <f t="shared" si="48"/>
        <v>2.1970404299999999E-3</v>
      </c>
      <c r="N345" s="112">
        <f t="shared" si="49"/>
        <v>0.40511470938536015</v>
      </c>
    </row>
  </sheetData>
  <mergeCells count="91">
    <mergeCell ref="AV100:AW100"/>
    <mergeCell ref="AZ100:BA100"/>
    <mergeCell ref="B314:N314"/>
    <mergeCell ref="AS102:AT102"/>
    <mergeCell ref="AU102:AW102"/>
    <mergeCell ref="AJ275:AK275"/>
    <mergeCell ref="B275:C275"/>
    <mergeCell ref="D275:E275"/>
    <mergeCell ref="F275:H275"/>
    <mergeCell ref="I275:M275"/>
    <mergeCell ref="O275:P275"/>
    <mergeCell ref="Q275:R275"/>
    <mergeCell ref="U275:V275"/>
    <mergeCell ref="W275:X275"/>
    <mergeCell ref="Y275:AA275"/>
    <mergeCell ref="AB275:AF275"/>
    <mergeCell ref="AH275:AI275"/>
    <mergeCell ref="AJ232:AK232"/>
    <mergeCell ref="B232:C232"/>
    <mergeCell ref="D232:E232"/>
    <mergeCell ref="F232:H232"/>
    <mergeCell ref="I232:M232"/>
    <mergeCell ref="O232:P232"/>
    <mergeCell ref="Q232:R232"/>
    <mergeCell ref="U232:V232"/>
    <mergeCell ref="W232:X232"/>
    <mergeCell ref="Y232:AA232"/>
    <mergeCell ref="AB232:AF232"/>
    <mergeCell ref="AH232:AI232"/>
    <mergeCell ref="AJ189:AK189"/>
    <mergeCell ref="B189:C189"/>
    <mergeCell ref="D189:E189"/>
    <mergeCell ref="F189:H189"/>
    <mergeCell ref="I189:M189"/>
    <mergeCell ref="O189:P189"/>
    <mergeCell ref="Q189:R189"/>
    <mergeCell ref="U189:V189"/>
    <mergeCell ref="W189:X189"/>
    <mergeCell ref="Y189:AA189"/>
    <mergeCell ref="AB189:AF189"/>
    <mergeCell ref="AH189:AI189"/>
    <mergeCell ref="U57:V57"/>
    <mergeCell ref="W57:X57"/>
    <mergeCell ref="Y57:AA57"/>
    <mergeCell ref="AB57:AF57"/>
    <mergeCell ref="AH57:AI57"/>
    <mergeCell ref="D57:E57"/>
    <mergeCell ref="F57:H57"/>
    <mergeCell ref="I57:M57"/>
    <mergeCell ref="O57:P57"/>
    <mergeCell ref="Q57:R57"/>
    <mergeCell ref="AJ146:AK146"/>
    <mergeCell ref="B146:C146"/>
    <mergeCell ref="D146:E146"/>
    <mergeCell ref="F146:H146"/>
    <mergeCell ref="I146:M146"/>
    <mergeCell ref="O146:P146"/>
    <mergeCell ref="Q146:R146"/>
    <mergeCell ref="U146:V146"/>
    <mergeCell ref="W146:X146"/>
    <mergeCell ref="Y146:AA146"/>
    <mergeCell ref="AB146:AF146"/>
    <mergeCell ref="AH146:AI146"/>
    <mergeCell ref="AJ102:AK102"/>
    <mergeCell ref="A45:AI45"/>
    <mergeCell ref="AJ45:BR45"/>
    <mergeCell ref="B102:C102"/>
    <mergeCell ref="D102:E102"/>
    <mergeCell ref="F102:H102"/>
    <mergeCell ref="I102:M102"/>
    <mergeCell ref="O102:P102"/>
    <mergeCell ref="Q102:R102"/>
    <mergeCell ref="U102:V102"/>
    <mergeCell ref="W102:X102"/>
    <mergeCell ref="Y102:AA102"/>
    <mergeCell ref="AB102:AF102"/>
    <mergeCell ref="AH102:AI102"/>
    <mergeCell ref="AJ57:AK57"/>
    <mergeCell ref="B57:C57"/>
    <mergeCell ref="AJ13:AK13"/>
    <mergeCell ref="B13:C13"/>
    <mergeCell ref="D13:E13"/>
    <mergeCell ref="F13:H13"/>
    <mergeCell ref="I13:M13"/>
    <mergeCell ref="O13:P13"/>
    <mergeCell ref="Q13:R13"/>
    <mergeCell ref="U13:V13"/>
    <mergeCell ref="W13:X13"/>
    <mergeCell ref="Y13:AA13"/>
    <mergeCell ref="AB13:AF13"/>
    <mergeCell ref="AH13:AI1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67A55-2942-416D-A4AD-053F1973DA1A}">
  <sheetPr>
    <tabColor rgb="FF66FFFF"/>
  </sheetPr>
  <dimension ref="A3:BK186"/>
  <sheetViews>
    <sheetView topLeftCell="A121" zoomScale="20" zoomScaleNormal="20" workbookViewId="0">
      <selection activeCell="L8" sqref="L8"/>
    </sheetView>
  </sheetViews>
  <sheetFormatPr defaultRowHeight="14.5" x14ac:dyDescent="0.35"/>
  <cols>
    <col min="1" max="1" width="33.6328125" customWidth="1"/>
    <col min="3" max="17" width="15.6328125" customWidth="1"/>
    <col min="24" max="24" width="29.6328125" customWidth="1"/>
    <col min="25" max="25" width="6.6328125" customWidth="1"/>
    <col min="26" max="44" width="20.6328125" customWidth="1"/>
    <col min="45" max="45" width="32" customWidth="1"/>
    <col min="46" max="46" width="9.54296875" customWidth="1"/>
    <col min="47" max="62" width="16.6328125" customWidth="1"/>
  </cols>
  <sheetData>
    <row r="3" spans="1:63" x14ac:dyDescent="0.35">
      <c r="A3" t="s">
        <v>2</v>
      </c>
      <c r="B3" t="s">
        <v>62</v>
      </c>
      <c r="I3" s="120"/>
      <c r="J3" s="94" t="s">
        <v>99</v>
      </c>
      <c r="X3" t="s">
        <v>2</v>
      </c>
      <c r="Y3" t="s">
        <v>62</v>
      </c>
      <c r="AF3" s="120"/>
      <c r="AG3" s="94" t="s">
        <v>99</v>
      </c>
      <c r="AS3" t="s">
        <v>2</v>
      </c>
      <c r="AT3" t="s">
        <v>62</v>
      </c>
    </row>
    <row r="4" spans="1:63" x14ac:dyDescent="0.35">
      <c r="A4" t="s">
        <v>3</v>
      </c>
      <c r="B4" t="s">
        <v>4</v>
      </c>
      <c r="I4" s="16" t="s">
        <v>89</v>
      </c>
      <c r="J4" s="19">
        <v>60</v>
      </c>
      <c r="K4" s="119" t="s">
        <v>115</v>
      </c>
      <c r="X4" t="s">
        <v>3</v>
      </c>
      <c r="Y4" t="s">
        <v>4</v>
      </c>
      <c r="AF4" s="16" t="s">
        <v>89</v>
      </c>
      <c r="AG4" s="19">
        <v>60</v>
      </c>
      <c r="AH4" s="119" t="s">
        <v>115</v>
      </c>
      <c r="AS4" t="s">
        <v>3</v>
      </c>
      <c r="AT4" t="s">
        <v>4</v>
      </c>
    </row>
    <row r="5" spans="1:63" x14ac:dyDescent="0.35">
      <c r="A5" t="s">
        <v>63</v>
      </c>
      <c r="B5" t="s">
        <v>100</v>
      </c>
      <c r="I5" s="100" t="s">
        <v>103</v>
      </c>
      <c r="J5" s="47">
        <v>0</v>
      </c>
      <c r="K5" s="192">
        <f>J5+J7</f>
        <v>0</v>
      </c>
      <c r="X5" t="s">
        <v>63</v>
      </c>
      <c r="Y5" t="s">
        <v>100</v>
      </c>
      <c r="AF5" s="100" t="s">
        <v>103</v>
      </c>
      <c r="AG5" s="47">
        <v>0</v>
      </c>
      <c r="AH5" s="192">
        <f>AG5+AG7</f>
        <v>0</v>
      </c>
      <c r="AS5" t="s">
        <v>63</v>
      </c>
      <c r="AT5" t="s">
        <v>100</v>
      </c>
    </row>
    <row r="6" spans="1:63" x14ac:dyDescent="0.35">
      <c r="A6" t="s">
        <v>5</v>
      </c>
      <c r="B6" t="s">
        <v>106</v>
      </c>
      <c r="I6" s="16"/>
      <c r="J6" s="14" t="s">
        <v>74</v>
      </c>
      <c r="K6" s="192"/>
      <c r="X6" t="s">
        <v>5</v>
      </c>
      <c r="Y6" t="s">
        <v>106</v>
      </c>
      <c r="AF6" s="16"/>
      <c r="AG6" s="14" t="s">
        <v>74</v>
      </c>
      <c r="AH6" s="192"/>
      <c r="AS6" t="s">
        <v>5</v>
      </c>
      <c r="AT6" t="s">
        <v>106</v>
      </c>
    </row>
    <row r="7" spans="1:63" x14ac:dyDescent="0.35">
      <c r="A7" t="s">
        <v>7</v>
      </c>
      <c r="B7" t="s">
        <v>8</v>
      </c>
      <c r="I7" s="98" t="s">
        <v>102</v>
      </c>
      <c r="J7" s="99">
        <v>0</v>
      </c>
      <c r="K7" s="192"/>
      <c r="X7" t="s">
        <v>7</v>
      </c>
      <c r="Y7" t="s">
        <v>8</v>
      </c>
      <c r="AF7" s="98" t="s">
        <v>102</v>
      </c>
      <c r="AG7" s="99">
        <v>0</v>
      </c>
      <c r="AH7" s="192"/>
      <c r="AS7" t="s">
        <v>7</v>
      </c>
      <c r="AT7" t="s">
        <v>8</v>
      </c>
    </row>
    <row r="8" spans="1:63" x14ac:dyDescent="0.35">
      <c r="A8" t="s">
        <v>9</v>
      </c>
      <c r="B8" t="s">
        <v>10</v>
      </c>
      <c r="I8" s="97" t="s">
        <v>73</v>
      </c>
      <c r="J8" s="101">
        <v>50</v>
      </c>
      <c r="X8" t="s">
        <v>9</v>
      </c>
      <c r="Y8" t="s">
        <v>10</v>
      </c>
      <c r="AF8" s="97" t="s">
        <v>73</v>
      </c>
      <c r="AG8" s="101">
        <v>50</v>
      </c>
      <c r="AS8" t="s">
        <v>9</v>
      </c>
      <c r="AT8" t="s">
        <v>122</v>
      </c>
    </row>
    <row r="9" spans="1:63" x14ac:dyDescent="0.35">
      <c r="A9" t="s">
        <v>11</v>
      </c>
      <c r="B9" t="s">
        <v>12</v>
      </c>
      <c r="I9" s="16"/>
      <c r="J9" s="62" t="s">
        <v>74</v>
      </c>
      <c r="X9" t="s">
        <v>11</v>
      </c>
      <c r="Y9" t="s">
        <v>12</v>
      </c>
      <c r="AF9" s="16"/>
      <c r="AG9" s="62" t="s">
        <v>74</v>
      </c>
      <c r="AS9" t="s">
        <v>11</v>
      </c>
      <c r="AT9" t="s">
        <v>12</v>
      </c>
    </row>
    <row r="10" spans="1:63" x14ac:dyDescent="0.35">
      <c r="A10" t="s">
        <v>13</v>
      </c>
      <c r="B10" t="s">
        <v>12</v>
      </c>
      <c r="X10" t="s">
        <v>13</v>
      </c>
      <c r="Y10" t="s">
        <v>12</v>
      </c>
      <c r="AS10" t="s">
        <v>13</v>
      </c>
      <c r="AT10" t="s">
        <v>12</v>
      </c>
    </row>
    <row r="11" spans="1:63" x14ac:dyDescent="0.35">
      <c r="A11" t="s">
        <v>14</v>
      </c>
      <c r="B11" t="s">
        <v>15</v>
      </c>
      <c r="X11" t="s">
        <v>14</v>
      </c>
      <c r="Y11" t="s">
        <v>15</v>
      </c>
      <c r="AS11" t="s">
        <v>14</v>
      </c>
      <c r="AT11" t="s">
        <v>15</v>
      </c>
    </row>
    <row r="12" spans="1:63" x14ac:dyDescent="0.35">
      <c r="A12" t="s">
        <v>16</v>
      </c>
      <c r="B12" t="s">
        <v>17</v>
      </c>
      <c r="X12" t="s">
        <v>16</v>
      </c>
      <c r="Y12" t="s">
        <v>17</v>
      </c>
      <c r="AS12" t="s">
        <v>16</v>
      </c>
      <c r="AT12" t="s">
        <v>17</v>
      </c>
    </row>
    <row r="13" spans="1:63" x14ac:dyDescent="0.35"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 t="s">
        <v>130</v>
      </c>
      <c r="BF13" s="2" t="s">
        <v>130</v>
      </c>
      <c r="BG13" s="2"/>
      <c r="BH13" s="2"/>
      <c r="BI13" s="2"/>
      <c r="BJ13" s="2"/>
      <c r="BK13" s="2"/>
    </row>
    <row r="14" spans="1:63" s="2" customFormat="1" ht="145" x14ac:dyDescent="0.35">
      <c r="A14" s="2" t="s">
        <v>15</v>
      </c>
      <c r="B14" s="2" t="s">
        <v>18</v>
      </c>
      <c r="C14" s="2" t="s">
        <v>65</v>
      </c>
      <c r="D14" s="2" t="s">
        <v>79</v>
      </c>
      <c r="E14" s="2" t="s">
        <v>67</v>
      </c>
      <c r="F14" s="2" t="s">
        <v>68</v>
      </c>
      <c r="G14" s="2" t="s">
        <v>69</v>
      </c>
      <c r="H14" s="2" t="s">
        <v>66</v>
      </c>
      <c r="I14" s="2" t="s">
        <v>80</v>
      </c>
      <c r="J14" s="149" t="s">
        <v>101</v>
      </c>
      <c r="K14" s="140" t="s">
        <v>87</v>
      </c>
      <c r="L14" s="135" t="s">
        <v>81</v>
      </c>
      <c r="M14" s="2" t="s">
        <v>82</v>
      </c>
      <c r="N14" s="2" t="s">
        <v>96</v>
      </c>
      <c r="O14" s="2" t="s">
        <v>97</v>
      </c>
      <c r="P14" s="2" t="s">
        <v>70</v>
      </c>
      <c r="Q14" s="2" t="s">
        <v>83</v>
      </c>
      <c r="R14" s="2" t="s">
        <v>64</v>
      </c>
      <c r="X14" s="2" t="s">
        <v>15</v>
      </c>
      <c r="Y14" s="2" t="s">
        <v>18</v>
      </c>
      <c r="Z14" s="2" t="s">
        <v>65</v>
      </c>
      <c r="AA14" s="2" t="s">
        <v>79</v>
      </c>
      <c r="AB14" s="2" t="s">
        <v>67</v>
      </c>
      <c r="AC14" s="2" t="s">
        <v>68</v>
      </c>
      <c r="AD14" s="2" t="s">
        <v>69</v>
      </c>
      <c r="AE14" s="2" t="s">
        <v>66</v>
      </c>
      <c r="AF14" s="2" t="s">
        <v>80</v>
      </c>
      <c r="AG14" s="149" t="s">
        <v>101</v>
      </c>
      <c r="AH14" s="140" t="s">
        <v>87</v>
      </c>
      <c r="AI14" s="135" t="s">
        <v>81</v>
      </c>
      <c r="AJ14" s="2" t="s">
        <v>82</v>
      </c>
      <c r="AK14" s="2" t="s">
        <v>96</v>
      </c>
      <c r="AL14" s="2" t="s">
        <v>97</v>
      </c>
      <c r="AM14" s="2" t="s">
        <v>70</v>
      </c>
      <c r="AN14" s="2" t="s">
        <v>83</v>
      </c>
      <c r="AO14" s="2" t="s">
        <v>64</v>
      </c>
      <c r="AS14" s="2" t="s">
        <v>15</v>
      </c>
      <c r="AT14" s="2" t="s">
        <v>18</v>
      </c>
      <c r="AU14" s="2" t="s">
        <v>64</v>
      </c>
      <c r="AV14" s="2" t="s">
        <v>123</v>
      </c>
      <c r="AW14" s="2" t="s">
        <v>65</v>
      </c>
      <c r="AX14" s="2" t="s">
        <v>79</v>
      </c>
      <c r="AY14" s="2" t="s">
        <v>67</v>
      </c>
      <c r="AZ14" s="2" t="s">
        <v>68</v>
      </c>
      <c r="BA14" s="2" t="s">
        <v>69</v>
      </c>
      <c r="BB14" s="2" t="s">
        <v>66</v>
      </c>
      <c r="BC14" s="2" t="s">
        <v>80</v>
      </c>
      <c r="BD14" s="149" t="s">
        <v>101</v>
      </c>
      <c r="BE14" s="140" t="s">
        <v>87</v>
      </c>
      <c r="BF14" s="135" t="s">
        <v>81</v>
      </c>
      <c r="BG14" s="2" t="s">
        <v>82</v>
      </c>
      <c r="BH14" s="2" t="s">
        <v>96</v>
      </c>
      <c r="BI14" s="2" t="s">
        <v>97</v>
      </c>
      <c r="BJ14" s="2" t="s">
        <v>70</v>
      </c>
      <c r="BK14" s="2" t="s">
        <v>83</v>
      </c>
    </row>
    <row r="15" spans="1:63" x14ac:dyDescent="0.35">
      <c r="A15" t="s">
        <v>107</v>
      </c>
      <c r="B15" t="s">
        <v>47</v>
      </c>
      <c r="C15">
        <v>1.5839729</v>
      </c>
      <c r="D15">
        <v>2.1033230999999999E-2</v>
      </c>
      <c r="E15">
        <v>4.0112874000000002E-4</v>
      </c>
      <c r="F15">
        <v>1.5309977000000001E-4</v>
      </c>
      <c r="G15">
        <v>6.5521871999999995E-2</v>
      </c>
      <c r="H15">
        <v>1.1560754E-3</v>
      </c>
      <c r="I15">
        <v>5.6657882E-2</v>
      </c>
      <c r="J15" s="150">
        <v>0</v>
      </c>
      <c r="K15" s="143">
        <v>0</v>
      </c>
      <c r="L15" s="138">
        <v>0.14961878000000001</v>
      </c>
      <c r="M15">
        <v>1.1717896000000001E-3</v>
      </c>
      <c r="N15">
        <v>-4.4067241000000004E-3</v>
      </c>
      <c r="O15">
        <v>-7.9439609999999994E-2</v>
      </c>
      <c r="P15">
        <v>0.17464755000000001</v>
      </c>
      <c r="Q15">
        <v>0.59026292000000002</v>
      </c>
      <c r="R15" s="128">
        <f>SUM(C15:Q15)</f>
        <v>2.5607508944099999</v>
      </c>
      <c r="S15" s="129">
        <f>SUM(R15:R17)</f>
        <v>2.7228272825523909</v>
      </c>
      <c r="T15" s="130" t="s">
        <v>113</v>
      </c>
      <c r="X15" t="s">
        <v>107</v>
      </c>
      <c r="Y15" t="s">
        <v>47</v>
      </c>
      <c r="Z15">
        <v>1.5839729</v>
      </c>
      <c r="AA15">
        <v>2.1033230999999999E-2</v>
      </c>
      <c r="AB15">
        <v>4.0112874000000002E-4</v>
      </c>
      <c r="AC15">
        <v>1.5309977000000001E-4</v>
      </c>
      <c r="AD15">
        <v>6.5521871999999995E-2</v>
      </c>
      <c r="AE15">
        <v>1.1560754E-3</v>
      </c>
      <c r="AF15">
        <v>5.6657882E-2</v>
      </c>
      <c r="AG15" s="150">
        <v>0</v>
      </c>
      <c r="AH15" s="143">
        <v>0</v>
      </c>
      <c r="AI15" s="138">
        <v>1.4961878</v>
      </c>
      <c r="AJ15">
        <v>1.1717896000000001E-3</v>
      </c>
      <c r="AK15">
        <v>-4.4067241000000004E-3</v>
      </c>
      <c r="AL15">
        <v>-7.9439609999999994E-2</v>
      </c>
      <c r="AM15">
        <v>0.17464755000000001</v>
      </c>
      <c r="AN15">
        <v>0.59026292000000002</v>
      </c>
      <c r="AO15" s="128">
        <f>SUM(Z15:AN15)</f>
        <v>3.9073199144100004</v>
      </c>
      <c r="AP15" s="129">
        <f>SUM(AO15:AO17)</f>
        <v>4.0976007072339913</v>
      </c>
      <c r="AQ15" s="130" t="s">
        <v>113</v>
      </c>
      <c r="AS15" t="s">
        <v>107</v>
      </c>
      <c r="AT15" t="s">
        <v>47</v>
      </c>
      <c r="AU15">
        <v>2.6630186999999998</v>
      </c>
      <c r="AV15">
        <v>0</v>
      </c>
      <c r="AW15">
        <v>1.5839729</v>
      </c>
      <c r="AX15">
        <v>2.1002117000000001E-2</v>
      </c>
      <c r="AY15">
        <v>4.0112874000000002E-4</v>
      </c>
      <c r="AZ15">
        <v>1.5309977000000001E-4</v>
      </c>
      <c r="BA15">
        <v>6.5521870999999995E-2</v>
      </c>
      <c r="BB15">
        <v>1.1560754E-3</v>
      </c>
      <c r="BC15">
        <v>5.6657882E-2</v>
      </c>
      <c r="BD15" s="149">
        <v>3.1476601E-2</v>
      </c>
      <c r="BE15" s="143">
        <v>7.0822352000000005E-2</v>
      </c>
      <c r="BF15" s="138">
        <v>0.14961878000000001</v>
      </c>
      <c r="BG15">
        <v>1.1717896000000001E-3</v>
      </c>
      <c r="BH15">
        <v>-4.4067241000000004E-3</v>
      </c>
      <c r="BI15">
        <v>-7.9439609999999994E-2</v>
      </c>
      <c r="BJ15">
        <v>0.17464755000000001</v>
      </c>
      <c r="BK15">
        <v>0.59026292000000002</v>
      </c>
    </row>
    <row r="16" spans="1:63" x14ac:dyDescent="0.35">
      <c r="A16" t="s">
        <v>108</v>
      </c>
      <c r="B16" t="s">
        <v>47</v>
      </c>
      <c r="C16">
        <v>6.1838179E-2</v>
      </c>
      <c r="D16">
        <v>9.0319994000000008E-3</v>
      </c>
      <c r="E16" s="1">
        <v>3.3708309999999998E-5</v>
      </c>
      <c r="F16" s="1">
        <v>1.6260898E-5</v>
      </c>
      <c r="G16">
        <v>7.0410797000000002E-3</v>
      </c>
      <c r="H16">
        <v>8.6479928000000005E-4</v>
      </c>
      <c r="I16">
        <v>1.1852531999999999E-3</v>
      </c>
      <c r="J16" s="150">
        <v>0</v>
      </c>
      <c r="K16" s="143">
        <v>0</v>
      </c>
      <c r="L16" s="138">
        <v>3.1299464999999999E-3</v>
      </c>
      <c r="M16" s="1">
        <v>5.9770167999999995E-4</v>
      </c>
      <c r="N16" s="1">
        <v>-9.2186363999999997E-5</v>
      </c>
      <c r="O16">
        <v>-2.1491229000000001E-3</v>
      </c>
      <c r="P16">
        <v>2.6862613E-2</v>
      </c>
      <c r="Q16">
        <v>5.3627397E-2</v>
      </c>
      <c r="R16" s="128">
        <f t="shared" ref="R16:R20" si="0">SUM(C16:Q16)</f>
        <v>0.16198762870399999</v>
      </c>
      <c r="S16" s="131"/>
      <c r="T16" s="132"/>
      <c r="X16" t="s">
        <v>108</v>
      </c>
      <c r="Y16" t="s">
        <v>47</v>
      </c>
      <c r="Z16">
        <v>6.1838179E-2</v>
      </c>
      <c r="AA16">
        <v>9.0319994000000008E-3</v>
      </c>
      <c r="AB16" s="1">
        <v>3.3708309999999998E-5</v>
      </c>
      <c r="AC16" s="1">
        <v>1.6260898E-5</v>
      </c>
      <c r="AD16">
        <v>7.0410797000000002E-3</v>
      </c>
      <c r="AE16">
        <v>8.6479928000000005E-4</v>
      </c>
      <c r="AF16">
        <v>1.1852531999999999E-3</v>
      </c>
      <c r="AG16" s="150">
        <v>0</v>
      </c>
      <c r="AH16" s="143">
        <v>0</v>
      </c>
      <c r="AI16" s="138">
        <v>3.1299464999999999E-2</v>
      </c>
      <c r="AJ16" s="1">
        <v>5.9770167999999995E-4</v>
      </c>
      <c r="AK16" s="1">
        <v>-9.2186363999999997E-5</v>
      </c>
      <c r="AL16">
        <v>-2.1491229000000001E-3</v>
      </c>
      <c r="AM16">
        <v>2.6862613E-2</v>
      </c>
      <c r="AN16">
        <v>5.3627397E-2</v>
      </c>
      <c r="AO16" s="128">
        <f t="shared" ref="AO16:AO20" si="1">SUM(Z16:AN16)</f>
        <v>0.19015714720399998</v>
      </c>
      <c r="AP16" s="131"/>
      <c r="AQ16" s="132"/>
      <c r="AS16" t="s">
        <v>108</v>
      </c>
      <c r="AT16" t="s">
        <v>47</v>
      </c>
      <c r="AU16">
        <v>0.16411431000000001</v>
      </c>
      <c r="AV16">
        <v>0</v>
      </c>
      <c r="AW16">
        <v>6.1838179E-2</v>
      </c>
      <c r="AX16">
        <v>9.0186385000000004E-3</v>
      </c>
      <c r="AY16" s="1">
        <v>3.3708309000000002E-5</v>
      </c>
      <c r="AZ16" s="1">
        <v>1.6260898E-5</v>
      </c>
      <c r="BA16">
        <v>7.0410795999999998E-3</v>
      </c>
      <c r="BB16">
        <v>8.6479926999999998E-4</v>
      </c>
      <c r="BC16">
        <v>1.1852532999999999E-3</v>
      </c>
      <c r="BD16" s="149">
        <v>6.5847403000000003E-4</v>
      </c>
      <c r="BE16" s="143">
        <v>1.4815665999999999E-3</v>
      </c>
      <c r="BF16" s="138">
        <v>3.1299466E-3</v>
      </c>
      <c r="BG16" s="1">
        <v>5.9770167999999995E-4</v>
      </c>
      <c r="BH16" s="1">
        <v>-9.2186363999999997E-5</v>
      </c>
      <c r="BI16">
        <v>-2.1491229000000001E-3</v>
      </c>
      <c r="BJ16">
        <v>2.6862614E-2</v>
      </c>
      <c r="BK16">
        <v>5.3627397E-2</v>
      </c>
    </row>
    <row r="17" spans="1:63" x14ac:dyDescent="0.35">
      <c r="A17" t="s">
        <v>109</v>
      </c>
      <c r="B17" t="s">
        <v>47</v>
      </c>
      <c r="C17" s="1">
        <v>2.5978636000000001E-5</v>
      </c>
      <c r="D17">
        <v>0</v>
      </c>
      <c r="E17" s="1">
        <v>1.3002516E-7</v>
      </c>
      <c r="F17" s="1">
        <v>5.7966917000000002E-8</v>
      </c>
      <c r="G17" s="1">
        <v>3.1256681999999999E-5</v>
      </c>
      <c r="H17" s="1">
        <v>9.3549545000000004E-8</v>
      </c>
      <c r="I17" s="1">
        <v>1.4678618000000001E-6</v>
      </c>
      <c r="J17" s="150">
        <v>0</v>
      </c>
      <c r="K17" s="143">
        <v>0</v>
      </c>
      <c r="L17" s="139">
        <v>3.8762423999999999E-6</v>
      </c>
      <c r="M17" s="1">
        <v>8.8568999E-8</v>
      </c>
      <c r="N17" s="1">
        <v>-1.1416703E-7</v>
      </c>
      <c r="O17" s="1">
        <v>-1.3591203999999999E-6</v>
      </c>
      <c r="P17" s="1">
        <v>2.7283193000000001E-5</v>
      </c>
      <c r="Q17">
        <v>0</v>
      </c>
      <c r="R17" s="128">
        <f t="shared" si="0"/>
        <v>8.875943839100001E-5</v>
      </c>
      <c r="S17" s="131"/>
      <c r="T17" s="132"/>
      <c r="X17" t="s">
        <v>109</v>
      </c>
      <c r="Y17" t="s">
        <v>47</v>
      </c>
      <c r="Z17" s="1">
        <v>2.5978636000000001E-5</v>
      </c>
      <c r="AA17">
        <v>0</v>
      </c>
      <c r="AB17" s="1">
        <v>1.3002516E-7</v>
      </c>
      <c r="AC17" s="1">
        <v>5.7966917000000002E-8</v>
      </c>
      <c r="AD17" s="1">
        <v>3.1256681999999999E-5</v>
      </c>
      <c r="AE17" s="1">
        <v>9.3549545000000004E-8</v>
      </c>
      <c r="AF17" s="1">
        <v>1.4678618000000001E-6</v>
      </c>
      <c r="AG17" s="150">
        <v>0</v>
      </c>
      <c r="AH17" s="143">
        <v>0</v>
      </c>
      <c r="AI17" s="139">
        <v>3.8762423999999999E-5</v>
      </c>
      <c r="AJ17" s="1">
        <v>8.8568999E-8</v>
      </c>
      <c r="AK17" s="1">
        <v>-1.1416703E-7</v>
      </c>
      <c r="AL17" s="1">
        <v>-1.3591203999999999E-6</v>
      </c>
      <c r="AM17" s="1">
        <v>2.7283193000000001E-5</v>
      </c>
      <c r="AN17">
        <v>0</v>
      </c>
      <c r="AO17" s="128">
        <f t="shared" si="1"/>
        <v>1.23645619991E-4</v>
      </c>
      <c r="AP17" s="131"/>
      <c r="AQ17" s="132"/>
      <c r="AS17" t="s">
        <v>109</v>
      </c>
      <c r="AT17" t="s">
        <v>47</v>
      </c>
      <c r="AU17" s="1">
        <v>9.1409744E-5</v>
      </c>
      <c r="AV17">
        <v>0</v>
      </c>
      <c r="AW17" s="1">
        <v>2.5978636000000001E-5</v>
      </c>
      <c r="AX17">
        <v>0</v>
      </c>
      <c r="AY17" s="1">
        <v>1.3002516E-7</v>
      </c>
      <c r="AZ17" s="1">
        <v>5.7966917000000002E-8</v>
      </c>
      <c r="BA17" s="1">
        <v>3.1256681999999999E-5</v>
      </c>
      <c r="BB17" s="1">
        <v>9.3549545000000004E-8</v>
      </c>
      <c r="BC17" s="1">
        <v>1.4678618000000001E-6</v>
      </c>
      <c r="BD17" s="169">
        <v>8.1547874999999996E-7</v>
      </c>
      <c r="BE17" s="143">
        <v>1.8348272E-6</v>
      </c>
      <c r="BF17" s="139">
        <v>3.8762423E-6</v>
      </c>
      <c r="BG17" s="1">
        <v>8.8568999E-8</v>
      </c>
      <c r="BH17" s="1">
        <v>-1.1416703E-7</v>
      </c>
      <c r="BI17" s="1">
        <v>-1.3591203999999999E-6</v>
      </c>
      <c r="BJ17" s="1">
        <v>2.7283193000000001E-5</v>
      </c>
      <c r="BK17">
        <v>0</v>
      </c>
    </row>
    <row r="18" spans="1:63" x14ac:dyDescent="0.35">
      <c r="A18" t="s">
        <v>110</v>
      </c>
      <c r="B18" t="s">
        <v>47</v>
      </c>
      <c r="C18">
        <v>3.0715550000000001E-2</v>
      </c>
      <c r="D18" s="1">
        <v>1.1101886E-7</v>
      </c>
      <c r="E18" s="1">
        <v>9.5481613999999992E-6</v>
      </c>
      <c r="F18" s="1">
        <v>5.1551457000000002E-6</v>
      </c>
      <c r="G18">
        <v>0.17177038</v>
      </c>
      <c r="H18" s="1">
        <v>8.0473633000000005E-5</v>
      </c>
      <c r="I18">
        <v>2.8191944000000003E-4</v>
      </c>
      <c r="J18" s="150">
        <v>0</v>
      </c>
      <c r="K18" s="143">
        <v>0</v>
      </c>
      <c r="L18" s="138">
        <v>7.4447613999999997E-4</v>
      </c>
      <c r="M18" s="1">
        <v>6.3471455000000001E-5</v>
      </c>
      <c r="N18" s="1">
        <v>-2.1927066999999999E-5</v>
      </c>
      <c r="O18">
        <v>-4.2100386000000001E-4</v>
      </c>
      <c r="P18">
        <v>1.0692617999999999E-2</v>
      </c>
      <c r="Q18">
        <v>0</v>
      </c>
      <c r="R18" s="128">
        <f t="shared" si="0"/>
        <v>0.21392077206696</v>
      </c>
      <c r="S18" s="131">
        <f>SUM(R18:R20)</f>
        <v>0.39760378927536</v>
      </c>
      <c r="T18" s="132" t="s">
        <v>114</v>
      </c>
      <c r="X18" t="s">
        <v>110</v>
      </c>
      <c r="Y18" t="s">
        <v>47</v>
      </c>
      <c r="Z18">
        <v>3.0715550000000001E-2</v>
      </c>
      <c r="AA18" s="1">
        <v>1.1101886E-7</v>
      </c>
      <c r="AB18" s="1">
        <v>9.5481613999999992E-6</v>
      </c>
      <c r="AC18" s="1">
        <v>5.1551457000000002E-6</v>
      </c>
      <c r="AD18">
        <v>0.17177038</v>
      </c>
      <c r="AE18" s="1">
        <v>8.0473633000000005E-5</v>
      </c>
      <c r="AF18">
        <v>2.8191944000000003E-4</v>
      </c>
      <c r="AG18" s="150">
        <v>0</v>
      </c>
      <c r="AH18" s="143">
        <v>0</v>
      </c>
      <c r="AI18" s="138">
        <v>7.4447614000000004E-3</v>
      </c>
      <c r="AJ18" s="1">
        <v>6.3471455000000001E-5</v>
      </c>
      <c r="AK18" s="1">
        <v>-2.1927066999999999E-5</v>
      </c>
      <c r="AL18">
        <v>-4.2100386000000001E-4</v>
      </c>
      <c r="AM18">
        <v>1.0692617999999999E-2</v>
      </c>
      <c r="AN18">
        <v>0</v>
      </c>
      <c r="AO18" s="128">
        <f t="shared" si="1"/>
        <v>0.22062105732696</v>
      </c>
      <c r="AP18" s="131">
        <f>SUM(AO18:AO20)</f>
        <v>0.41737715314536006</v>
      </c>
      <c r="AQ18" s="132" t="s">
        <v>114</v>
      </c>
      <c r="AS18" t="s">
        <v>110</v>
      </c>
      <c r="AT18" t="s">
        <v>47</v>
      </c>
      <c r="AU18">
        <v>0.21442979000000001</v>
      </c>
      <c r="AV18">
        <v>0</v>
      </c>
      <c r="AW18">
        <v>3.0715550000000001E-2</v>
      </c>
      <c r="AX18" s="1">
        <v>1.1085463E-7</v>
      </c>
      <c r="AY18" s="1">
        <v>9.5481613999999992E-6</v>
      </c>
      <c r="AZ18" s="1">
        <v>5.1551457000000002E-6</v>
      </c>
      <c r="BA18">
        <v>0.17177037000000001</v>
      </c>
      <c r="BB18" s="1">
        <v>8.0473633000000005E-5</v>
      </c>
      <c r="BC18">
        <v>2.8191944000000003E-4</v>
      </c>
      <c r="BD18" s="149">
        <v>1.5662191000000001E-4</v>
      </c>
      <c r="BE18" s="143">
        <v>3.5239929000000002E-4</v>
      </c>
      <c r="BF18" s="138">
        <v>7.4447613999999997E-4</v>
      </c>
      <c r="BG18" s="1">
        <v>6.3471455000000001E-5</v>
      </c>
      <c r="BH18" s="1">
        <v>-2.1927066999999999E-5</v>
      </c>
      <c r="BI18">
        <v>-4.2100386000000001E-4</v>
      </c>
      <c r="BJ18">
        <v>1.0692617999999999E-2</v>
      </c>
      <c r="BK18">
        <v>0</v>
      </c>
    </row>
    <row r="19" spans="1:63" x14ac:dyDescent="0.35">
      <c r="A19" t="s">
        <v>111</v>
      </c>
      <c r="B19" t="s">
        <v>47</v>
      </c>
      <c r="C19">
        <v>9.3997908999999998E-3</v>
      </c>
      <c r="D19" s="1">
        <v>4.4206879000000001E-5</v>
      </c>
      <c r="E19" s="1">
        <v>3.7576910999999999E-6</v>
      </c>
      <c r="F19" s="1">
        <v>1.3537980999999999E-6</v>
      </c>
      <c r="G19">
        <v>7.4159059999999997E-4</v>
      </c>
      <c r="H19" s="1">
        <v>8.6633629000000003E-5</v>
      </c>
      <c r="I19">
        <v>1.1830987E-4</v>
      </c>
      <c r="J19" s="150">
        <v>0</v>
      </c>
      <c r="K19" s="143">
        <v>0</v>
      </c>
      <c r="L19" s="138">
        <v>3.1242569000000003E-4</v>
      </c>
      <c r="M19" s="1">
        <v>6.0677534999999999E-5</v>
      </c>
      <c r="N19" s="1">
        <v>-9.2018788000000001E-6</v>
      </c>
      <c r="O19">
        <v>-2.4410643999999999E-4</v>
      </c>
      <c r="P19">
        <v>1.1904501E-2</v>
      </c>
      <c r="Q19">
        <v>2.0063208999999999E-2</v>
      </c>
      <c r="R19" s="128">
        <f t="shared" si="0"/>
        <v>4.2483148273399995E-2</v>
      </c>
      <c r="S19" s="29"/>
      <c r="T19" s="8"/>
      <c r="X19" t="s">
        <v>111</v>
      </c>
      <c r="Y19" t="s">
        <v>47</v>
      </c>
      <c r="Z19">
        <v>9.3997908999999998E-3</v>
      </c>
      <c r="AA19" s="1">
        <v>4.4206879000000001E-5</v>
      </c>
      <c r="AB19" s="1">
        <v>3.7576910999999999E-6</v>
      </c>
      <c r="AC19" s="1">
        <v>1.3537980999999999E-6</v>
      </c>
      <c r="AD19">
        <v>7.4159059999999997E-4</v>
      </c>
      <c r="AE19" s="1">
        <v>8.6633629000000003E-5</v>
      </c>
      <c r="AF19">
        <v>1.1830987E-4</v>
      </c>
      <c r="AG19" s="150">
        <v>0</v>
      </c>
      <c r="AH19" s="143">
        <v>0</v>
      </c>
      <c r="AI19" s="138">
        <v>3.1242569E-3</v>
      </c>
      <c r="AJ19" s="1">
        <v>6.0677534999999999E-5</v>
      </c>
      <c r="AK19" s="1">
        <v>-9.2018788000000001E-6</v>
      </c>
      <c r="AL19">
        <v>-2.4410643999999999E-4</v>
      </c>
      <c r="AM19">
        <v>1.1904501E-2</v>
      </c>
      <c r="AN19">
        <v>2.0063208999999999E-2</v>
      </c>
      <c r="AO19" s="128">
        <f t="shared" si="1"/>
        <v>4.52949794834E-2</v>
      </c>
      <c r="AP19" s="29"/>
      <c r="AQ19" s="8"/>
      <c r="AS19" t="s">
        <v>111</v>
      </c>
      <c r="AT19" t="s">
        <v>47</v>
      </c>
      <c r="AU19">
        <v>4.2696697999999998E-2</v>
      </c>
      <c r="AV19">
        <v>0</v>
      </c>
      <c r="AW19">
        <v>9.3997908999999998E-3</v>
      </c>
      <c r="AX19" s="1">
        <v>4.4141484E-5</v>
      </c>
      <c r="AY19" s="1">
        <v>3.7576910999999999E-6</v>
      </c>
      <c r="AZ19" s="1">
        <v>1.3537980999999999E-6</v>
      </c>
      <c r="BA19">
        <v>7.4159059999999997E-4</v>
      </c>
      <c r="BB19" s="1">
        <v>8.6633629000000003E-5</v>
      </c>
      <c r="BC19">
        <v>1.1830987E-4</v>
      </c>
      <c r="BD19" s="169">
        <v>6.5727706000000001E-5</v>
      </c>
      <c r="BE19" s="143">
        <v>1.4788734E-4</v>
      </c>
      <c r="BF19" s="138">
        <v>3.1242569000000003E-4</v>
      </c>
      <c r="BG19" s="1">
        <v>6.0677534999999999E-5</v>
      </c>
      <c r="BH19" s="1">
        <v>-9.2018788000000001E-6</v>
      </c>
      <c r="BI19">
        <v>-2.4410643999999999E-4</v>
      </c>
      <c r="BJ19">
        <v>1.1904501E-2</v>
      </c>
      <c r="BK19">
        <v>2.0063208999999999E-2</v>
      </c>
    </row>
    <row r="20" spans="1:63" x14ac:dyDescent="0.35">
      <c r="A20" t="s">
        <v>112</v>
      </c>
      <c r="B20" t="s">
        <v>47</v>
      </c>
      <c r="C20">
        <v>5.1477820000000001E-2</v>
      </c>
      <c r="D20">
        <v>1.1068489E-3</v>
      </c>
      <c r="E20" s="1">
        <v>2.5653825E-5</v>
      </c>
      <c r="F20" s="1">
        <v>1.0273230000000001E-5</v>
      </c>
      <c r="G20">
        <v>2.3948731000000001E-3</v>
      </c>
      <c r="H20">
        <v>1.6082661000000001E-4</v>
      </c>
      <c r="I20">
        <v>4.3174954E-4</v>
      </c>
      <c r="J20" s="150">
        <v>0</v>
      </c>
      <c r="K20" s="143">
        <v>0</v>
      </c>
      <c r="L20" s="138">
        <v>1.1401385999999999E-3</v>
      </c>
      <c r="M20" s="1">
        <v>1.1367264E-4</v>
      </c>
      <c r="N20" s="1">
        <v>-3.3580520000000003E-5</v>
      </c>
      <c r="O20">
        <v>-9.3026399000000002E-4</v>
      </c>
      <c r="P20">
        <v>2.3599014000000001E-2</v>
      </c>
      <c r="Q20">
        <v>6.1702843E-2</v>
      </c>
      <c r="R20" s="128">
        <f t="shared" si="0"/>
        <v>0.141199868935</v>
      </c>
      <c r="S20" s="12"/>
      <c r="T20" s="9"/>
      <c r="X20" t="s">
        <v>112</v>
      </c>
      <c r="Y20" t="s">
        <v>47</v>
      </c>
      <c r="Z20">
        <v>5.1477820000000001E-2</v>
      </c>
      <c r="AA20">
        <v>1.1068489E-3</v>
      </c>
      <c r="AB20" s="1">
        <v>2.5653825E-5</v>
      </c>
      <c r="AC20" s="1">
        <v>1.0273230000000001E-5</v>
      </c>
      <c r="AD20">
        <v>2.3948731000000001E-3</v>
      </c>
      <c r="AE20">
        <v>1.6082661000000001E-4</v>
      </c>
      <c r="AF20">
        <v>4.3174954E-4</v>
      </c>
      <c r="AG20" s="150">
        <v>0</v>
      </c>
      <c r="AH20" s="143">
        <v>0</v>
      </c>
      <c r="AI20" s="138">
        <v>1.1401385999999999E-2</v>
      </c>
      <c r="AJ20" s="1">
        <v>1.1367264E-4</v>
      </c>
      <c r="AK20" s="1">
        <v>-3.3580520000000003E-5</v>
      </c>
      <c r="AL20">
        <v>-9.3026399000000002E-4</v>
      </c>
      <c r="AM20">
        <v>2.3599014000000001E-2</v>
      </c>
      <c r="AN20">
        <v>6.1702843E-2</v>
      </c>
      <c r="AO20" s="128">
        <f t="shared" si="1"/>
        <v>0.15146111633500001</v>
      </c>
      <c r="AP20" s="12"/>
      <c r="AQ20" s="9"/>
      <c r="AS20" t="s">
        <v>112</v>
      </c>
      <c r="AT20" t="s">
        <v>47</v>
      </c>
      <c r="AU20">
        <v>0.14197778</v>
      </c>
      <c r="AV20">
        <v>0</v>
      </c>
      <c r="AW20">
        <v>5.1477820000000001E-2</v>
      </c>
      <c r="AX20">
        <v>1.1052116E-3</v>
      </c>
      <c r="AY20" s="1">
        <v>2.5653825E-5</v>
      </c>
      <c r="AZ20" s="1">
        <v>1.0273230000000001E-5</v>
      </c>
      <c r="BA20">
        <v>2.3948731000000001E-3</v>
      </c>
      <c r="BB20">
        <v>1.6082661000000001E-4</v>
      </c>
      <c r="BC20">
        <v>4.3174954E-4</v>
      </c>
      <c r="BD20" s="149">
        <v>2.3986086E-4</v>
      </c>
      <c r="BE20" s="143">
        <v>5.3968691999999995E-4</v>
      </c>
      <c r="BF20" s="138">
        <v>1.1401385999999999E-3</v>
      </c>
      <c r="BG20" s="1">
        <v>1.1367264E-4</v>
      </c>
      <c r="BH20" s="1">
        <v>-3.3580520000000003E-5</v>
      </c>
      <c r="BI20">
        <v>-9.3026399000000002E-4</v>
      </c>
      <c r="BJ20">
        <v>2.3599014000000001E-2</v>
      </c>
      <c r="BK20">
        <v>6.1702843E-2</v>
      </c>
    </row>
    <row r="25" spans="1:63" x14ac:dyDescent="0.35">
      <c r="I25" s="120"/>
      <c r="J25" s="94" t="s">
        <v>99</v>
      </c>
      <c r="AF25" s="120"/>
      <c r="AG25" s="94" t="s">
        <v>99</v>
      </c>
    </row>
    <row r="26" spans="1:63" x14ac:dyDescent="0.35">
      <c r="A26" t="s">
        <v>2</v>
      </c>
      <c r="B26" t="s">
        <v>62</v>
      </c>
      <c r="I26" s="16" t="s">
        <v>89</v>
      </c>
      <c r="J26" s="19">
        <v>60</v>
      </c>
      <c r="K26" s="119" t="s">
        <v>115</v>
      </c>
      <c r="X26" t="s">
        <v>2</v>
      </c>
      <c r="Y26" t="s">
        <v>62</v>
      </c>
      <c r="AF26" s="16" t="s">
        <v>89</v>
      </c>
      <c r="AG26" s="19">
        <v>60</v>
      </c>
      <c r="AH26" s="119" t="s">
        <v>115</v>
      </c>
      <c r="BE26" s="170" t="s">
        <v>131</v>
      </c>
    </row>
    <row r="27" spans="1:63" x14ac:dyDescent="0.35">
      <c r="A27" t="s">
        <v>3</v>
      </c>
      <c r="B27" t="s">
        <v>4</v>
      </c>
      <c r="I27" s="100" t="s">
        <v>103</v>
      </c>
      <c r="J27" s="47">
        <v>50</v>
      </c>
      <c r="K27" s="192">
        <f>J27+J29</f>
        <v>100</v>
      </c>
      <c r="X27" t="s">
        <v>3</v>
      </c>
      <c r="Y27" t="s">
        <v>4</v>
      </c>
      <c r="AF27" s="100" t="s">
        <v>103</v>
      </c>
      <c r="AG27" s="47">
        <v>50</v>
      </c>
      <c r="AH27" s="192">
        <f>AG27+AG29</f>
        <v>100</v>
      </c>
      <c r="BE27" s="143">
        <f>BE15/50</f>
        <v>1.4164470400000002E-3</v>
      </c>
    </row>
    <row r="28" spans="1:63" x14ac:dyDescent="0.35">
      <c r="A28" t="s">
        <v>63</v>
      </c>
      <c r="B28" t="s">
        <v>100</v>
      </c>
      <c r="I28" s="16"/>
      <c r="J28" s="14" t="s">
        <v>74</v>
      </c>
      <c r="K28" s="192"/>
      <c r="X28" t="s">
        <v>63</v>
      </c>
      <c r="Y28" t="s">
        <v>100</v>
      </c>
      <c r="AF28" s="16"/>
      <c r="AG28" s="14" t="s">
        <v>74</v>
      </c>
      <c r="AH28" s="192"/>
      <c r="BE28" s="143">
        <f t="shared" ref="BE28:BE32" si="2">BE16/50</f>
        <v>2.9631332E-5</v>
      </c>
    </row>
    <row r="29" spans="1:63" x14ac:dyDescent="0.35">
      <c r="A29" t="s">
        <v>5</v>
      </c>
      <c r="B29" t="s">
        <v>106</v>
      </c>
      <c r="I29" s="98" t="s">
        <v>102</v>
      </c>
      <c r="J29" s="99">
        <v>50</v>
      </c>
      <c r="K29" s="192"/>
      <c r="X29" t="s">
        <v>5</v>
      </c>
      <c r="Y29" t="s">
        <v>106</v>
      </c>
      <c r="AF29" s="98" t="s">
        <v>102</v>
      </c>
      <c r="AG29" s="99">
        <v>50</v>
      </c>
      <c r="AH29" s="192"/>
      <c r="BE29" s="143">
        <f t="shared" si="2"/>
        <v>3.6696544000000001E-8</v>
      </c>
    </row>
    <row r="30" spans="1:63" x14ac:dyDescent="0.35">
      <c r="A30" t="s">
        <v>7</v>
      </c>
      <c r="B30" t="s">
        <v>8</v>
      </c>
      <c r="I30" s="97" t="s">
        <v>73</v>
      </c>
      <c r="J30" s="101">
        <v>50</v>
      </c>
      <c r="X30" t="s">
        <v>7</v>
      </c>
      <c r="Y30" t="s">
        <v>8</v>
      </c>
      <c r="AF30" s="97" t="s">
        <v>73</v>
      </c>
      <c r="AG30" s="101">
        <v>50</v>
      </c>
      <c r="BE30" s="143">
        <f t="shared" si="2"/>
        <v>7.0479858000000003E-6</v>
      </c>
    </row>
    <row r="31" spans="1:63" x14ac:dyDescent="0.35">
      <c r="A31" t="s">
        <v>9</v>
      </c>
      <c r="B31" t="s">
        <v>10</v>
      </c>
      <c r="I31" s="16"/>
      <c r="J31" s="62" t="s">
        <v>74</v>
      </c>
      <c r="X31" t="s">
        <v>9</v>
      </c>
      <c r="Y31" t="s">
        <v>10</v>
      </c>
      <c r="AF31" s="16"/>
      <c r="AG31" s="62" t="s">
        <v>74</v>
      </c>
      <c r="BE31" s="143">
        <f t="shared" si="2"/>
        <v>2.9577468E-6</v>
      </c>
    </row>
    <row r="32" spans="1:63" x14ac:dyDescent="0.35">
      <c r="A32" t="s">
        <v>11</v>
      </c>
      <c r="B32" t="s">
        <v>12</v>
      </c>
      <c r="X32" t="s">
        <v>11</v>
      </c>
      <c r="Y32" t="s">
        <v>12</v>
      </c>
      <c r="BE32" s="143">
        <f t="shared" si="2"/>
        <v>1.0793738399999998E-5</v>
      </c>
    </row>
    <row r="33" spans="1:43" x14ac:dyDescent="0.35">
      <c r="A33" t="s">
        <v>13</v>
      </c>
      <c r="B33" t="s">
        <v>12</v>
      </c>
      <c r="X33" t="s">
        <v>13</v>
      </c>
      <c r="Y33" t="s">
        <v>12</v>
      </c>
    </row>
    <row r="34" spans="1:43" x14ac:dyDescent="0.35">
      <c r="A34" t="s">
        <v>14</v>
      </c>
      <c r="B34" t="s">
        <v>15</v>
      </c>
      <c r="X34" t="s">
        <v>14</v>
      </c>
      <c r="Y34" t="s">
        <v>15</v>
      </c>
    </row>
    <row r="35" spans="1:43" x14ac:dyDescent="0.35">
      <c r="A35" t="s">
        <v>16</v>
      </c>
      <c r="B35" t="s">
        <v>17</v>
      </c>
      <c r="X35" t="s">
        <v>16</v>
      </c>
      <c r="Y35" t="s">
        <v>17</v>
      </c>
    </row>
    <row r="37" spans="1:43" s="2" customFormat="1" ht="116" x14ac:dyDescent="0.35">
      <c r="A37" s="2" t="s">
        <v>15</v>
      </c>
      <c r="B37" s="2" t="s">
        <v>18</v>
      </c>
      <c r="C37" s="2" t="s">
        <v>65</v>
      </c>
      <c r="D37" s="2" t="s">
        <v>79</v>
      </c>
      <c r="E37" s="2" t="s">
        <v>67</v>
      </c>
      <c r="F37" s="2" t="s">
        <v>68</v>
      </c>
      <c r="G37" s="2" t="s">
        <v>69</v>
      </c>
      <c r="H37" s="2" t="s">
        <v>66</v>
      </c>
      <c r="I37" s="2" t="s">
        <v>80</v>
      </c>
      <c r="J37" s="149" t="s">
        <v>101</v>
      </c>
      <c r="K37" s="140" t="s">
        <v>87</v>
      </c>
      <c r="L37" s="135" t="s">
        <v>81</v>
      </c>
      <c r="M37" s="2" t="s">
        <v>82</v>
      </c>
      <c r="N37" s="2" t="s">
        <v>96</v>
      </c>
      <c r="O37" s="2" t="s">
        <v>97</v>
      </c>
      <c r="P37" s="2" t="s">
        <v>70</v>
      </c>
      <c r="Q37" s="2" t="s">
        <v>83</v>
      </c>
      <c r="R37" s="2" t="s">
        <v>64</v>
      </c>
      <c r="X37" s="2" t="s">
        <v>15</v>
      </c>
      <c r="Y37" s="2" t="s">
        <v>18</v>
      </c>
      <c r="Z37" s="2" t="s">
        <v>65</v>
      </c>
      <c r="AA37" s="2" t="s">
        <v>79</v>
      </c>
      <c r="AB37" s="2" t="s">
        <v>67</v>
      </c>
      <c r="AC37" s="2" t="s">
        <v>68</v>
      </c>
      <c r="AD37" s="2" t="s">
        <v>69</v>
      </c>
      <c r="AE37" s="2" t="s">
        <v>66</v>
      </c>
      <c r="AF37" s="2" t="s">
        <v>80</v>
      </c>
      <c r="AG37" s="149" t="s">
        <v>101</v>
      </c>
      <c r="AH37" s="140" t="s">
        <v>87</v>
      </c>
      <c r="AI37" s="135" t="s">
        <v>81</v>
      </c>
      <c r="AJ37" s="2" t="s">
        <v>82</v>
      </c>
      <c r="AK37" s="2" t="s">
        <v>96</v>
      </c>
      <c r="AL37" s="2" t="s">
        <v>97</v>
      </c>
      <c r="AM37" s="2" t="s">
        <v>70</v>
      </c>
      <c r="AN37" s="2" t="s">
        <v>83</v>
      </c>
      <c r="AO37" s="2" t="s">
        <v>64</v>
      </c>
    </row>
    <row r="38" spans="1:43" x14ac:dyDescent="0.35">
      <c r="A38" t="s">
        <v>107</v>
      </c>
      <c r="B38" t="s">
        <v>47</v>
      </c>
      <c r="C38">
        <v>1.5839729</v>
      </c>
      <c r="D38">
        <v>2.1033230999999999E-2</v>
      </c>
      <c r="E38">
        <v>4.0112874000000002E-4</v>
      </c>
      <c r="F38">
        <v>1.5309977000000001E-4</v>
      </c>
      <c r="G38">
        <v>6.5521870999999995E-2</v>
      </c>
      <c r="H38">
        <v>1.1560754E-3</v>
      </c>
      <c r="I38">
        <v>5.6657882E-2</v>
      </c>
      <c r="J38" s="150">
        <v>3.1476601E-2</v>
      </c>
      <c r="K38" s="143">
        <f>BE27*50</f>
        <v>7.0822352000000005E-2</v>
      </c>
      <c r="L38" s="138">
        <v>0.14961878000000001</v>
      </c>
      <c r="M38">
        <v>1.1717896000000001E-3</v>
      </c>
      <c r="N38">
        <v>-4.4067241000000004E-3</v>
      </c>
      <c r="O38">
        <v>-7.9439609999999994E-2</v>
      </c>
      <c r="P38">
        <v>0.17464755000000001</v>
      </c>
      <c r="Q38">
        <v>0.59026292000000002</v>
      </c>
      <c r="R38" s="128">
        <f>SUM(C38:Q38)</f>
        <v>2.6630498464100008</v>
      </c>
      <c r="S38" s="129">
        <f>SUM(R38:R40)</f>
        <v>2.8272689265772417</v>
      </c>
      <c r="T38" s="130" t="s">
        <v>113</v>
      </c>
      <c r="X38" t="s">
        <v>107</v>
      </c>
      <c r="Y38" t="s">
        <v>47</v>
      </c>
      <c r="Z38">
        <v>1.5839729</v>
      </c>
      <c r="AA38">
        <v>2.1033230999999999E-2</v>
      </c>
      <c r="AB38">
        <v>4.0112874000000002E-4</v>
      </c>
      <c r="AC38">
        <v>1.5309977000000001E-4</v>
      </c>
      <c r="AD38">
        <v>6.5521870999999995E-2</v>
      </c>
      <c r="AE38">
        <v>1.1560754E-3</v>
      </c>
      <c r="AF38">
        <v>5.6657882E-2</v>
      </c>
      <c r="AG38" s="150">
        <v>3.1476601E-2</v>
      </c>
      <c r="AH38" s="143">
        <f>K38</f>
        <v>7.0822352000000005E-2</v>
      </c>
      <c r="AI38" s="138">
        <v>1.4961878</v>
      </c>
      <c r="AJ38">
        <v>1.1717896000000001E-3</v>
      </c>
      <c r="AK38">
        <v>-4.4067241000000004E-3</v>
      </c>
      <c r="AL38">
        <v>-7.9439609999999994E-2</v>
      </c>
      <c r="AM38">
        <v>0.17464755000000001</v>
      </c>
      <c r="AN38">
        <v>0.59026292000000002</v>
      </c>
      <c r="AO38" s="128">
        <f>SUM(Z38:AN38)</f>
        <v>4.0096188664100003</v>
      </c>
      <c r="AP38" s="129">
        <f>SUM(AO38:AO40)</f>
        <v>4.2020423511589415</v>
      </c>
      <c r="AQ38" s="130" t="s">
        <v>113</v>
      </c>
    </row>
    <row r="39" spans="1:43" x14ac:dyDescent="0.35">
      <c r="A39" t="s">
        <v>108</v>
      </c>
      <c r="B39" t="s">
        <v>47</v>
      </c>
      <c r="C39">
        <v>6.1838179E-2</v>
      </c>
      <c r="D39">
        <v>9.0319994000000008E-3</v>
      </c>
      <c r="E39" s="1">
        <v>3.3708309000000002E-5</v>
      </c>
      <c r="F39" s="1">
        <v>1.6260898E-5</v>
      </c>
      <c r="G39">
        <v>7.0410795999999998E-3</v>
      </c>
      <c r="H39">
        <v>8.6479926999999998E-4</v>
      </c>
      <c r="I39">
        <v>1.1852532999999999E-3</v>
      </c>
      <c r="J39" s="150">
        <v>6.5847403000000003E-4</v>
      </c>
      <c r="K39" s="143">
        <f>BE28*50</f>
        <v>1.4815665999999999E-3</v>
      </c>
      <c r="L39" s="138">
        <v>3.1299466E-3</v>
      </c>
      <c r="M39" s="1">
        <v>5.9770167999999995E-4</v>
      </c>
      <c r="N39" s="1">
        <v>-9.2186363999999997E-5</v>
      </c>
      <c r="O39">
        <v>-2.1491229000000001E-3</v>
      </c>
      <c r="P39">
        <v>2.6862614E-2</v>
      </c>
      <c r="Q39">
        <v>5.3627397E-2</v>
      </c>
      <c r="R39" s="128">
        <f t="shared" ref="R39:R43" si="3">SUM(C39:Q39)</f>
        <v>0.16412767042299997</v>
      </c>
      <c r="S39" s="131"/>
      <c r="T39" s="132"/>
      <c r="X39" t="s">
        <v>108</v>
      </c>
      <c r="Y39" t="s">
        <v>47</v>
      </c>
      <c r="Z39">
        <v>6.1838179E-2</v>
      </c>
      <c r="AA39">
        <v>9.0319994000000008E-3</v>
      </c>
      <c r="AB39" s="1">
        <v>3.3708309000000002E-5</v>
      </c>
      <c r="AC39" s="1">
        <v>1.6260898E-5</v>
      </c>
      <c r="AD39">
        <v>7.0410795999999998E-3</v>
      </c>
      <c r="AE39">
        <v>8.6479926999999998E-4</v>
      </c>
      <c r="AF39">
        <v>1.1852532999999999E-3</v>
      </c>
      <c r="AG39" s="150">
        <v>6.5847403000000003E-4</v>
      </c>
      <c r="AH39" s="143">
        <f t="shared" ref="AH39:AH43" si="4">K39</f>
        <v>1.4815665999999999E-3</v>
      </c>
      <c r="AI39" s="138">
        <v>3.1299464999999999E-2</v>
      </c>
      <c r="AJ39" s="1">
        <v>5.9770167999999995E-4</v>
      </c>
      <c r="AK39" s="1">
        <v>-9.2186363999999997E-5</v>
      </c>
      <c r="AL39">
        <v>-2.1491229000000001E-3</v>
      </c>
      <c r="AM39">
        <v>2.6862614E-2</v>
      </c>
      <c r="AN39">
        <v>5.3627397E-2</v>
      </c>
      <c r="AO39" s="128">
        <f t="shared" ref="AO39:AO43" si="5">SUM(Z39:AN39)</f>
        <v>0.19229718882299998</v>
      </c>
      <c r="AP39" s="131"/>
      <c r="AQ39" s="132"/>
    </row>
    <row r="40" spans="1:43" x14ac:dyDescent="0.35">
      <c r="A40" t="s">
        <v>109</v>
      </c>
      <c r="B40" t="s">
        <v>47</v>
      </c>
      <c r="C40" s="1">
        <v>2.5978636000000001E-5</v>
      </c>
      <c r="D40">
        <v>0</v>
      </c>
      <c r="E40" s="1">
        <v>1.3002516E-7</v>
      </c>
      <c r="F40" s="1">
        <v>5.7966917000000002E-8</v>
      </c>
      <c r="G40" s="1">
        <v>3.1256681999999999E-5</v>
      </c>
      <c r="H40" s="1">
        <v>9.3549545000000004E-8</v>
      </c>
      <c r="I40" s="1">
        <v>1.4678618000000001E-6</v>
      </c>
      <c r="J40" s="151">
        <v>8.1547874999999996E-7</v>
      </c>
      <c r="K40" s="143">
        <f t="shared" ref="K40:K43" si="6">BE29*50</f>
        <v>1.8348272E-6</v>
      </c>
      <c r="L40" s="139">
        <v>3.8762423E-6</v>
      </c>
      <c r="M40" s="1">
        <v>8.8568999E-8</v>
      </c>
      <c r="N40" s="1">
        <v>-1.1416703E-7</v>
      </c>
      <c r="O40" s="1">
        <v>-1.3591203999999999E-6</v>
      </c>
      <c r="P40" s="1">
        <v>2.7283193000000001E-5</v>
      </c>
      <c r="Q40">
        <v>0</v>
      </c>
      <c r="R40" s="128">
        <f t="shared" si="3"/>
        <v>9.140974424100001E-5</v>
      </c>
      <c r="S40" s="131"/>
      <c r="T40" s="132"/>
      <c r="X40" t="s">
        <v>109</v>
      </c>
      <c r="Y40" t="s">
        <v>47</v>
      </c>
      <c r="Z40" s="1">
        <v>2.5978636000000001E-5</v>
      </c>
      <c r="AA40">
        <v>0</v>
      </c>
      <c r="AB40" s="1">
        <v>1.3002516E-7</v>
      </c>
      <c r="AC40" s="1">
        <v>5.7966917000000002E-8</v>
      </c>
      <c r="AD40" s="1">
        <v>3.1256681999999999E-5</v>
      </c>
      <c r="AE40" s="1">
        <v>9.3549545000000004E-8</v>
      </c>
      <c r="AF40" s="1">
        <v>1.4678618000000001E-6</v>
      </c>
      <c r="AG40" s="151">
        <v>8.1547874999999996E-7</v>
      </c>
      <c r="AH40" s="143">
        <f t="shared" si="4"/>
        <v>1.8348272E-6</v>
      </c>
      <c r="AI40" s="139">
        <v>3.8762423999999999E-5</v>
      </c>
      <c r="AJ40" s="1">
        <v>8.8568999E-8</v>
      </c>
      <c r="AK40" s="1">
        <v>-1.1416703E-7</v>
      </c>
      <c r="AL40" s="1">
        <v>-1.3591203999999999E-6</v>
      </c>
      <c r="AM40" s="1">
        <v>2.7283193000000001E-5</v>
      </c>
      <c r="AN40">
        <v>0</v>
      </c>
      <c r="AO40" s="128">
        <f t="shared" si="5"/>
        <v>1.2629592594100002E-4</v>
      </c>
      <c r="AP40" s="131"/>
      <c r="AQ40" s="132"/>
    </row>
    <row r="41" spans="1:43" x14ac:dyDescent="0.35">
      <c r="A41" t="s">
        <v>110</v>
      </c>
      <c r="B41" t="s">
        <v>47</v>
      </c>
      <c r="C41">
        <v>3.0715550000000001E-2</v>
      </c>
      <c r="D41" s="1">
        <v>1.1101886E-7</v>
      </c>
      <c r="E41" s="1">
        <v>9.5481613999999992E-6</v>
      </c>
      <c r="F41" s="1">
        <v>5.1551457000000002E-6</v>
      </c>
      <c r="G41">
        <v>0.17177037000000001</v>
      </c>
      <c r="H41" s="1">
        <v>8.0473633000000005E-5</v>
      </c>
      <c r="I41">
        <v>2.8191944000000003E-4</v>
      </c>
      <c r="J41" s="150">
        <v>1.5662191000000001E-4</v>
      </c>
      <c r="K41" s="143">
        <f t="shared" si="6"/>
        <v>3.5239929000000002E-4</v>
      </c>
      <c r="L41" s="138">
        <v>7.4447613999999997E-4</v>
      </c>
      <c r="M41" s="1">
        <v>6.3471455000000001E-5</v>
      </c>
      <c r="N41" s="1">
        <v>-2.1927066999999999E-5</v>
      </c>
      <c r="O41">
        <v>-4.2100386000000001E-4</v>
      </c>
      <c r="P41">
        <v>1.0692617999999999E-2</v>
      </c>
      <c r="Q41">
        <v>0</v>
      </c>
      <c r="R41" s="128">
        <f t="shared" si="3"/>
        <v>0.21442978326695999</v>
      </c>
      <c r="S41" s="131">
        <f>SUM(R41:R43)</f>
        <v>0.39910596330135995</v>
      </c>
      <c r="T41" s="132" t="s">
        <v>114</v>
      </c>
      <c r="X41" t="s">
        <v>110</v>
      </c>
      <c r="Y41" t="s">
        <v>47</v>
      </c>
      <c r="Z41">
        <v>3.0715550000000001E-2</v>
      </c>
      <c r="AA41" s="1">
        <v>1.1101886E-7</v>
      </c>
      <c r="AB41" s="1">
        <v>9.5481613999999992E-6</v>
      </c>
      <c r="AC41" s="1">
        <v>5.1551457000000002E-6</v>
      </c>
      <c r="AD41">
        <v>0.17177037000000001</v>
      </c>
      <c r="AE41" s="1">
        <v>8.0473633000000005E-5</v>
      </c>
      <c r="AF41">
        <v>2.8191944000000003E-4</v>
      </c>
      <c r="AG41" s="150">
        <v>1.5662191000000001E-4</v>
      </c>
      <c r="AH41" s="143">
        <f t="shared" si="4"/>
        <v>3.5239929000000002E-4</v>
      </c>
      <c r="AI41" s="138">
        <v>7.4447614000000004E-3</v>
      </c>
      <c r="AJ41" s="1">
        <v>6.3471455000000001E-5</v>
      </c>
      <c r="AK41" s="1">
        <v>-2.1927066999999999E-5</v>
      </c>
      <c r="AL41">
        <v>-4.2100386000000001E-4</v>
      </c>
      <c r="AM41">
        <v>1.0692617999999999E-2</v>
      </c>
      <c r="AN41">
        <v>0</v>
      </c>
      <c r="AO41" s="128">
        <f t="shared" si="5"/>
        <v>0.22113006852695999</v>
      </c>
      <c r="AP41" s="131">
        <f>SUM(AO41:AO43)</f>
        <v>0.41887932717136001</v>
      </c>
      <c r="AQ41" s="132" t="s">
        <v>114</v>
      </c>
    </row>
    <row r="42" spans="1:43" x14ac:dyDescent="0.35">
      <c r="A42" t="s">
        <v>111</v>
      </c>
      <c r="B42" t="s">
        <v>47</v>
      </c>
      <c r="C42">
        <v>9.3997908999999998E-3</v>
      </c>
      <c r="D42" s="1">
        <v>4.4206879000000001E-5</v>
      </c>
      <c r="E42" s="1">
        <v>3.7576910999999999E-6</v>
      </c>
      <c r="F42" s="1">
        <v>1.3537980999999999E-6</v>
      </c>
      <c r="G42">
        <v>7.4159059999999997E-4</v>
      </c>
      <c r="H42" s="1">
        <v>8.6633629000000003E-5</v>
      </c>
      <c r="I42">
        <v>1.1830987E-4</v>
      </c>
      <c r="J42" s="151">
        <v>6.5727706000000001E-5</v>
      </c>
      <c r="K42" s="143">
        <f t="shared" si="6"/>
        <v>1.4788734E-4</v>
      </c>
      <c r="L42" s="138">
        <v>3.1242569000000003E-4</v>
      </c>
      <c r="M42" s="1">
        <v>6.0677534999999999E-5</v>
      </c>
      <c r="N42" s="1">
        <v>-9.2018788000000001E-6</v>
      </c>
      <c r="O42">
        <v>-2.4410643999999999E-4</v>
      </c>
      <c r="P42">
        <v>1.1904501E-2</v>
      </c>
      <c r="Q42">
        <v>2.0063208999999999E-2</v>
      </c>
      <c r="R42" s="128">
        <f t="shared" si="3"/>
        <v>4.2696763319399998E-2</v>
      </c>
      <c r="S42" s="29"/>
      <c r="T42" s="8"/>
      <c r="X42" t="s">
        <v>111</v>
      </c>
      <c r="Y42" t="s">
        <v>47</v>
      </c>
      <c r="Z42">
        <v>9.3997908999999998E-3</v>
      </c>
      <c r="AA42" s="1">
        <v>4.4206879000000001E-5</v>
      </c>
      <c r="AB42" s="1">
        <v>3.7576910999999999E-6</v>
      </c>
      <c r="AC42" s="1">
        <v>1.3537980999999999E-6</v>
      </c>
      <c r="AD42">
        <v>7.4159059999999997E-4</v>
      </c>
      <c r="AE42" s="1">
        <v>8.6633629000000003E-5</v>
      </c>
      <c r="AF42">
        <v>1.1830987E-4</v>
      </c>
      <c r="AG42" s="151">
        <v>6.5727706000000001E-5</v>
      </c>
      <c r="AH42" s="143">
        <f t="shared" si="4"/>
        <v>1.4788734E-4</v>
      </c>
      <c r="AI42" s="138">
        <v>3.1242569E-3</v>
      </c>
      <c r="AJ42" s="1">
        <v>6.0677534999999999E-5</v>
      </c>
      <c r="AK42" s="1">
        <v>-9.2018788000000001E-6</v>
      </c>
      <c r="AL42">
        <v>-2.4410643999999999E-4</v>
      </c>
      <c r="AM42">
        <v>1.1904501E-2</v>
      </c>
      <c r="AN42">
        <v>2.0063208999999999E-2</v>
      </c>
      <c r="AO42" s="128">
        <f t="shared" si="5"/>
        <v>4.5508594529399995E-2</v>
      </c>
      <c r="AP42" s="29"/>
      <c r="AQ42" s="8"/>
    </row>
    <row r="43" spans="1:43" x14ac:dyDescent="0.35">
      <c r="A43" t="s">
        <v>112</v>
      </c>
      <c r="B43" t="s">
        <v>47</v>
      </c>
      <c r="C43">
        <v>5.1477820000000001E-2</v>
      </c>
      <c r="D43">
        <v>1.1068489E-3</v>
      </c>
      <c r="E43" s="1">
        <v>2.5653825E-5</v>
      </c>
      <c r="F43" s="1">
        <v>1.0273230000000001E-5</v>
      </c>
      <c r="G43">
        <v>2.3948731000000001E-3</v>
      </c>
      <c r="H43">
        <v>1.6082661000000001E-4</v>
      </c>
      <c r="I43">
        <v>4.3174954E-4</v>
      </c>
      <c r="J43" s="150">
        <v>2.3986086E-4</v>
      </c>
      <c r="K43" s="143">
        <f t="shared" si="6"/>
        <v>5.3968691999999995E-4</v>
      </c>
      <c r="L43" s="138">
        <v>1.1401385999999999E-3</v>
      </c>
      <c r="M43" s="1">
        <v>1.1367264E-4</v>
      </c>
      <c r="N43" s="1">
        <v>-3.3580520000000003E-5</v>
      </c>
      <c r="O43">
        <v>-9.3026399000000002E-4</v>
      </c>
      <c r="P43">
        <v>2.3599014000000001E-2</v>
      </c>
      <c r="Q43">
        <v>6.1702843E-2</v>
      </c>
      <c r="R43" s="128">
        <f t="shared" si="3"/>
        <v>0.141979416715</v>
      </c>
      <c r="S43" s="12"/>
      <c r="T43" s="9"/>
      <c r="X43" t="s">
        <v>112</v>
      </c>
      <c r="Y43" t="s">
        <v>47</v>
      </c>
      <c r="Z43">
        <v>5.1477820000000001E-2</v>
      </c>
      <c r="AA43">
        <v>1.1068489E-3</v>
      </c>
      <c r="AB43" s="1">
        <v>2.5653825E-5</v>
      </c>
      <c r="AC43" s="1">
        <v>1.0273230000000001E-5</v>
      </c>
      <c r="AD43">
        <v>2.3948731000000001E-3</v>
      </c>
      <c r="AE43">
        <v>1.6082661000000001E-4</v>
      </c>
      <c r="AF43">
        <v>4.3174954E-4</v>
      </c>
      <c r="AG43" s="150">
        <v>2.3986086E-4</v>
      </c>
      <c r="AH43" s="143">
        <f t="shared" si="4"/>
        <v>5.3968691999999995E-4</v>
      </c>
      <c r="AI43" s="138">
        <v>1.1401385999999999E-2</v>
      </c>
      <c r="AJ43" s="1">
        <v>1.1367264E-4</v>
      </c>
      <c r="AK43" s="1">
        <v>-3.3580520000000003E-5</v>
      </c>
      <c r="AL43">
        <v>-9.3026399000000002E-4</v>
      </c>
      <c r="AM43">
        <v>2.3599014000000001E-2</v>
      </c>
      <c r="AN43">
        <v>6.1702843E-2</v>
      </c>
      <c r="AO43" s="128">
        <f t="shared" si="5"/>
        <v>0.15224066411500001</v>
      </c>
      <c r="AP43" s="12"/>
      <c r="AQ43" s="9"/>
    </row>
    <row r="46" spans="1:43" x14ac:dyDescent="0.35">
      <c r="A46" t="s">
        <v>2</v>
      </c>
      <c r="B46" t="s">
        <v>62</v>
      </c>
      <c r="X46" t="s">
        <v>2</v>
      </c>
      <c r="Y46" t="s">
        <v>62</v>
      </c>
    </row>
    <row r="47" spans="1:43" x14ac:dyDescent="0.35">
      <c r="A47" t="s">
        <v>3</v>
      </c>
      <c r="B47" t="s">
        <v>4</v>
      </c>
      <c r="X47" t="s">
        <v>3</v>
      </c>
      <c r="Y47" t="s">
        <v>4</v>
      </c>
    </row>
    <row r="48" spans="1:43" x14ac:dyDescent="0.35">
      <c r="A48" t="s">
        <v>63</v>
      </c>
      <c r="B48" t="s">
        <v>100</v>
      </c>
      <c r="I48" s="120"/>
      <c r="J48" s="94" t="s">
        <v>99</v>
      </c>
      <c r="X48" t="s">
        <v>63</v>
      </c>
      <c r="Y48" t="s">
        <v>100</v>
      </c>
      <c r="AF48" s="120"/>
      <c r="AG48" s="94" t="s">
        <v>99</v>
      </c>
    </row>
    <row r="49" spans="1:43" x14ac:dyDescent="0.35">
      <c r="A49" t="s">
        <v>5</v>
      </c>
      <c r="B49" t="s">
        <v>106</v>
      </c>
      <c r="I49" s="16" t="s">
        <v>89</v>
      </c>
      <c r="J49" s="19">
        <v>60</v>
      </c>
      <c r="K49" s="119" t="s">
        <v>115</v>
      </c>
      <c r="X49" t="s">
        <v>5</v>
      </c>
      <c r="Y49" t="s">
        <v>106</v>
      </c>
      <c r="AF49" s="16" t="s">
        <v>89</v>
      </c>
      <c r="AG49" s="19">
        <v>60</v>
      </c>
      <c r="AH49" s="119" t="s">
        <v>115</v>
      </c>
    </row>
    <row r="50" spans="1:43" x14ac:dyDescent="0.35">
      <c r="A50" t="s">
        <v>7</v>
      </c>
      <c r="B50" t="s">
        <v>8</v>
      </c>
      <c r="I50" s="100" t="s">
        <v>103</v>
      </c>
      <c r="J50" s="47">
        <v>100</v>
      </c>
      <c r="K50" s="192">
        <f>J50+J52</f>
        <v>200</v>
      </c>
      <c r="X50" t="s">
        <v>7</v>
      </c>
      <c r="Y50" t="s">
        <v>8</v>
      </c>
      <c r="AF50" s="100" t="s">
        <v>103</v>
      </c>
      <c r="AG50" s="47">
        <v>100</v>
      </c>
      <c r="AH50" s="192">
        <f>AG50+AG52</f>
        <v>200</v>
      </c>
    </row>
    <row r="51" spans="1:43" x14ac:dyDescent="0.35">
      <c r="A51" t="s">
        <v>9</v>
      </c>
      <c r="B51" t="s">
        <v>10</v>
      </c>
      <c r="I51" s="16"/>
      <c r="J51" s="14" t="s">
        <v>74</v>
      </c>
      <c r="K51" s="192"/>
      <c r="X51" t="s">
        <v>9</v>
      </c>
      <c r="Y51" t="s">
        <v>10</v>
      </c>
      <c r="AF51" s="16"/>
      <c r="AG51" s="14" t="s">
        <v>74</v>
      </c>
      <c r="AH51" s="192"/>
    </row>
    <row r="52" spans="1:43" x14ac:dyDescent="0.35">
      <c r="A52" t="s">
        <v>11</v>
      </c>
      <c r="B52" t="s">
        <v>12</v>
      </c>
      <c r="I52" s="98" t="s">
        <v>102</v>
      </c>
      <c r="J52" s="99">
        <v>100</v>
      </c>
      <c r="K52" s="192"/>
      <c r="X52" t="s">
        <v>11</v>
      </c>
      <c r="Y52" t="s">
        <v>12</v>
      </c>
      <c r="AF52" s="98" t="s">
        <v>102</v>
      </c>
      <c r="AG52" s="99">
        <v>100</v>
      </c>
      <c r="AH52" s="192"/>
    </row>
    <row r="53" spans="1:43" x14ac:dyDescent="0.35">
      <c r="A53" t="s">
        <v>13</v>
      </c>
      <c r="B53" t="s">
        <v>12</v>
      </c>
      <c r="I53" s="97" t="s">
        <v>73</v>
      </c>
      <c r="J53" s="101">
        <v>50</v>
      </c>
      <c r="X53" t="s">
        <v>13</v>
      </c>
      <c r="Y53" t="s">
        <v>12</v>
      </c>
      <c r="AF53" s="97" t="s">
        <v>73</v>
      </c>
      <c r="AG53" s="101">
        <v>50</v>
      </c>
    </row>
    <row r="54" spans="1:43" x14ac:dyDescent="0.35">
      <c r="A54" t="s">
        <v>14</v>
      </c>
      <c r="B54" t="s">
        <v>15</v>
      </c>
      <c r="I54" s="16"/>
      <c r="J54" s="62" t="s">
        <v>74</v>
      </c>
      <c r="X54" t="s">
        <v>14</v>
      </c>
      <c r="Y54" t="s">
        <v>15</v>
      </c>
      <c r="AF54" s="16"/>
      <c r="AG54" s="62" t="s">
        <v>74</v>
      </c>
    </row>
    <row r="55" spans="1:43" x14ac:dyDescent="0.35">
      <c r="A55" t="s">
        <v>16</v>
      </c>
      <c r="B55" t="s">
        <v>17</v>
      </c>
      <c r="X55" t="s">
        <v>16</v>
      </c>
      <c r="Y55" t="s">
        <v>17</v>
      </c>
    </row>
    <row r="57" spans="1:43" ht="116" x14ac:dyDescent="0.35">
      <c r="A57" s="2" t="s">
        <v>15</v>
      </c>
      <c r="B57" s="2" t="s">
        <v>18</v>
      </c>
      <c r="C57" s="2" t="s">
        <v>65</v>
      </c>
      <c r="D57" s="2" t="s">
        <v>79</v>
      </c>
      <c r="E57" s="2" t="s">
        <v>67</v>
      </c>
      <c r="F57" s="2" t="s">
        <v>68</v>
      </c>
      <c r="G57" s="2" t="s">
        <v>69</v>
      </c>
      <c r="H57" s="2" t="s">
        <v>66</v>
      </c>
      <c r="I57" s="2" t="s">
        <v>80</v>
      </c>
      <c r="J57" s="149" t="s">
        <v>101</v>
      </c>
      <c r="K57" s="140" t="s">
        <v>87</v>
      </c>
      <c r="L57" s="135" t="s">
        <v>81</v>
      </c>
      <c r="M57" s="2" t="s">
        <v>82</v>
      </c>
      <c r="N57" s="2" t="s">
        <v>96</v>
      </c>
      <c r="O57" s="2" t="s">
        <v>97</v>
      </c>
      <c r="P57" s="2" t="s">
        <v>70</v>
      </c>
      <c r="Q57" s="2" t="s">
        <v>83</v>
      </c>
      <c r="R57" s="2" t="s">
        <v>64</v>
      </c>
      <c r="X57" s="2" t="s">
        <v>15</v>
      </c>
      <c r="Y57" s="2" t="s">
        <v>18</v>
      </c>
      <c r="Z57" s="2" t="s">
        <v>65</v>
      </c>
      <c r="AA57" s="2" t="s">
        <v>79</v>
      </c>
      <c r="AB57" s="2" t="s">
        <v>67</v>
      </c>
      <c r="AC57" s="2" t="s">
        <v>68</v>
      </c>
      <c r="AD57" s="2" t="s">
        <v>69</v>
      </c>
      <c r="AE57" s="2" t="s">
        <v>66</v>
      </c>
      <c r="AF57" s="2" t="s">
        <v>80</v>
      </c>
      <c r="AG57" s="149" t="s">
        <v>101</v>
      </c>
      <c r="AH57" s="140" t="s">
        <v>87</v>
      </c>
      <c r="AI57" s="135" t="s">
        <v>81</v>
      </c>
      <c r="AJ57" s="2" t="s">
        <v>82</v>
      </c>
      <c r="AK57" s="2" t="s">
        <v>96</v>
      </c>
      <c r="AL57" s="2" t="s">
        <v>97</v>
      </c>
      <c r="AM57" s="2" t="s">
        <v>70</v>
      </c>
      <c r="AN57" s="2" t="s">
        <v>83</v>
      </c>
      <c r="AO57" s="2" t="s">
        <v>64</v>
      </c>
    </row>
    <row r="58" spans="1:43" s="2" customFormat="1" x14ac:dyDescent="0.35">
      <c r="A58" t="s">
        <v>107</v>
      </c>
      <c r="B58" t="s">
        <v>47</v>
      </c>
      <c r="C58">
        <v>1.5839729</v>
      </c>
      <c r="D58">
        <v>2.1033230999999999E-2</v>
      </c>
      <c r="E58">
        <v>4.0112874000000002E-4</v>
      </c>
      <c r="F58">
        <v>1.5309977000000001E-4</v>
      </c>
      <c r="G58">
        <v>6.5521870999999995E-2</v>
      </c>
      <c r="H58">
        <v>1.1560754E-3</v>
      </c>
      <c r="I58">
        <v>5.6657882E-2</v>
      </c>
      <c r="J58" s="150">
        <v>6.2953202E-2</v>
      </c>
      <c r="K58" s="143">
        <f>BE27*100</f>
        <v>0.14164470400000001</v>
      </c>
      <c r="L58" s="138">
        <v>0.14961878000000001</v>
      </c>
      <c r="M58">
        <v>1.1717896000000001E-3</v>
      </c>
      <c r="N58">
        <v>-4.4067241000000004E-3</v>
      </c>
      <c r="O58">
        <v>-7.9439609999999994E-2</v>
      </c>
      <c r="P58">
        <v>0.17464755000000001</v>
      </c>
      <c r="Q58">
        <v>0.59026292000000002</v>
      </c>
      <c r="R58" s="128">
        <f>SUM(C58:Q58)</f>
        <v>2.7653487994100008</v>
      </c>
      <c r="S58" s="129">
        <f>SUM(R58:R60)</f>
        <v>2.9317105705531916</v>
      </c>
      <c r="T58" s="130" t="s">
        <v>113</v>
      </c>
      <c r="X58" t="s">
        <v>107</v>
      </c>
      <c r="Y58" t="s">
        <v>47</v>
      </c>
      <c r="Z58">
        <v>1.5839729</v>
      </c>
      <c r="AA58">
        <v>2.1033230999999999E-2</v>
      </c>
      <c r="AB58">
        <v>4.0112874000000002E-4</v>
      </c>
      <c r="AC58">
        <v>1.5309977000000001E-4</v>
      </c>
      <c r="AD58">
        <v>6.5521870999999995E-2</v>
      </c>
      <c r="AE58">
        <v>1.1560754E-3</v>
      </c>
      <c r="AF58">
        <v>5.6657882E-2</v>
      </c>
      <c r="AG58" s="150">
        <v>6.2953202E-2</v>
      </c>
      <c r="AH58" s="143">
        <f>K58</f>
        <v>0.14164470400000001</v>
      </c>
      <c r="AI58" s="138">
        <v>1.4961878</v>
      </c>
      <c r="AJ58">
        <v>1.1717896000000001E-3</v>
      </c>
      <c r="AK58">
        <v>-4.4067241000000004E-3</v>
      </c>
      <c r="AL58">
        <v>-7.9439609999999994E-2</v>
      </c>
      <c r="AM58">
        <v>0.17464755000000001</v>
      </c>
      <c r="AN58">
        <v>0.59026292000000002</v>
      </c>
      <c r="AO58" s="128">
        <f>SUM(Z58:AN58)</f>
        <v>4.1119178194100003</v>
      </c>
      <c r="AP58" s="129">
        <f>SUM(AO58:AO60)</f>
        <v>4.3064839951348919</v>
      </c>
      <c r="AQ58" s="130" t="s">
        <v>113</v>
      </c>
    </row>
    <row r="59" spans="1:43" x14ac:dyDescent="0.35">
      <c r="A59" t="s">
        <v>108</v>
      </c>
      <c r="B59" t="s">
        <v>47</v>
      </c>
      <c r="C59">
        <v>6.1838179E-2</v>
      </c>
      <c r="D59">
        <v>9.0319994000000008E-3</v>
      </c>
      <c r="E59" s="1">
        <v>3.3708309000000002E-5</v>
      </c>
      <c r="F59" s="1">
        <v>1.6260898E-5</v>
      </c>
      <c r="G59">
        <v>7.0410795999999998E-3</v>
      </c>
      <c r="H59">
        <v>8.6479926999999998E-4</v>
      </c>
      <c r="I59">
        <v>1.1852532999999999E-3</v>
      </c>
      <c r="J59" s="150">
        <v>1.3169480999999999E-3</v>
      </c>
      <c r="K59" s="143">
        <f t="shared" ref="K59:K63" si="7">BE28*100</f>
        <v>2.9631331999999998E-3</v>
      </c>
      <c r="L59" s="138">
        <v>3.1299466E-3</v>
      </c>
      <c r="M59" s="1">
        <v>5.9770167999999995E-4</v>
      </c>
      <c r="N59" s="1">
        <v>-9.2186363999999997E-5</v>
      </c>
      <c r="O59">
        <v>-2.1491229000000001E-3</v>
      </c>
      <c r="P59">
        <v>2.6862614E-2</v>
      </c>
      <c r="Q59">
        <v>5.3627397E-2</v>
      </c>
      <c r="R59" s="128">
        <f t="shared" ref="R59:R63" si="8">SUM(C59:Q59)</f>
        <v>0.16626771109299998</v>
      </c>
      <c r="S59" s="131"/>
      <c r="T59" s="132"/>
      <c r="X59" t="s">
        <v>108</v>
      </c>
      <c r="Y59" t="s">
        <v>47</v>
      </c>
      <c r="Z59">
        <v>6.1838179E-2</v>
      </c>
      <c r="AA59">
        <v>9.0319994000000008E-3</v>
      </c>
      <c r="AB59" s="1">
        <v>3.3708309000000002E-5</v>
      </c>
      <c r="AC59" s="1">
        <v>1.6260898E-5</v>
      </c>
      <c r="AD59">
        <v>7.0410795999999998E-3</v>
      </c>
      <c r="AE59">
        <v>8.6479926999999998E-4</v>
      </c>
      <c r="AF59">
        <v>1.1852532999999999E-3</v>
      </c>
      <c r="AG59" s="150">
        <v>1.3169480999999999E-3</v>
      </c>
      <c r="AH59" s="143">
        <f t="shared" ref="AH59:AH63" si="9">K59</f>
        <v>2.9631331999999998E-3</v>
      </c>
      <c r="AI59" s="138">
        <v>3.1299464999999999E-2</v>
      </c>
      <c r="AJ59" s="1">
        <v>5.9770167999999995E-4</v>
      </c>
      <c r="AK59" s="1">
        <v>-9.2186363999999997E-5</v>
      </c>
      <c r="AL59">
        <v>-2.1491229000000001E-3</v>
      </c>
      <c r="AM59">
        <v>2.6862614E-2</v>
      </c>
      <c r="AN59">
        <v>5.3627397E-2</v>
      </c>
      <c r="AO59" s="128">
        <f t="shared" ref="AO59:AO63" si="10">SUM(Z59:AN59)</f>
        <v>0.19443722949299999</v>
      </c>
      <c r="AP59" s="131"/>
      <c r="AQ59" s="132"/>
    </row>
    <row r="60" spans="1:43" x14ac:dyDescent="0.35">
      <c r="A60" t="s">
        <v>109</v>
      </c>
      <c r="B60" t="s">
        <v>47</v>
      </c>
      <c r="C60" s="1">
        <v>2.5978636000000001E-5</v>
      </c>
      <c r="D60">
        <v>0</v>
      </c>
      <c r="E60" s="1">
        <v>1.3002516E-7</v>
      </c>
      <c r="F60" s="1">
        <v>5.7966917000000002E-8</v>
      </c>
      <c r="G60" s="1">
        <v>3.1256681999999999E-5</v>
      </c>
      <c r="H60" s="1">
        <v>9.3549545000000004E-8</v>
      </c>
      <c r="I60" s="1">
        <v>1.4678618000000001E-6</v>
      </c>
      <c r="J60" s="151">
        <v>1.6309574999999999E-6</v>
      </c>
      <c r="K60" s="143">
        <f t="shared" si="7"/>
        <v>3.6696544E-6</v>
      </c>
      <c r="L60" s="139">
        <v>3.8762423E-6</v>
      </c>
      <c r="M60" s="1">
        <v>8.8568999E-8</v>
      </c>
      <c r="N60" s="1">
        <v>-1.1416703E-7</v>
      </c>
      <c r="O60" s="1">
        <v>-1.3591203999999999E-6</v>
      </c>
      <c r="P60" s="1">
        <v>2.7283193000000001E-5</v>
      </c>
      <c r="Q60">
        <v>0</v>
      </c>
      <c r="R60" s="128">
        <f t="shared" si="8"/>
        <v>9.4060050191000015E-5</v>
      </c>
      <c r="S60" s="131"/>
      <c r="T60" s="132"/>
      <c r="X60" t="s">
        <v>109</v>
      </c>
      <c r="Y60" t="s">
        <v>47</v>
      </c>
      <c r="Z60" s="1">
        <v>2.5978636000000001E-5</v>
      </c>
      <c r="AA60">
        <v>0</v>
      </c>
      <c r="AB60" s="1">
        <v>1.3002516E-7</v>
      </c>
      <c r="AC60" s="1">
        <v>5.7966917000000002E-8</v>
      </c>
      <c r="AD60" s="1">
        <v>3.1256681999999999E-5</v>
      </c>
      <c r="AE60" s="1">
        <v>9.3549545000000004E-8</v>
      </c>
      <c r="AF60" s="1">
        <v>1.4678618000000001E-6</v>
      </c>
      <c r="AG60" s="151">
        <v>1.6309574999999999E-6</v>
      </c>
      <c r="AH60" s="143">
        <f t="shared" si="9"/>
        <v>3.6696544E-6</v>
      </c>
      <c r="AI60" s="139">
        <v>3.8762423999999999E-5</v>
      </c>
      <c r="AJ60" s="1">
        <v>8.8568999E-8</v>
      </c>
      <c r="AK60" s="1">
        <v>-1.1416703E-7</v>
      </c>
      <c r="AL60" s="1">
        <v>-1.3591203999999999E-6</v>
      </c>
      <c r="AM60" s="1">
        <v>2.7283193000000001E-5</v>
      </c>
      <c r="AN60">
        <v>0</v>
      </c>
      <c r="AO60" s="128">
        <f t="shared" si="10"/>
        <v>1.2894623189100001E-4</v>
      </c>
      <c r="AP60" s="131"/>
      <c r="AQ60" s="132"/>
    </row>
    <row r="61" spans="1:43" x14ac:dyDescent="0.35">
      <c r="A61" t="s">
        <v>110</v>
      </c>
      <c r="B61" t="s">
        <v>47</v>
      </c>
      <c r="C61">
        <v>3.0715550000000001E-2</v>
      </c>
      <c r="D61" s="1">
        <v>1.1101886E-7</v>
      </c>
      <c r="E61" s="1">
        <v>9.5481613999999992E-6</v>
      </c>
      <c r="F61" s="1">
        <v>5.1551457000000002E-6</v>
      </c>
      <c r="G61">
        <v>0.17177037000000001</v>
      </c>
      <c r="H61" s="1">
        <v>8.0473633000000005E-5</v>
      </c>
      <c r="I61">
        <v>2.8191944000000003E-4</v>
      </c>
      <c r="J61" s="150">
        <v>3.1324382000000003E-4</v>
      </c>
      <c r="K61" s="143">
        <f t="shared" si="7"/>
        <v>7.0479858000000004E-4</v>
      </c>
      <c r="L61" s="138">
        <v>7.4447613999999997E-4</v>
      </c>
      <c r="M61" s="1">
        <v>6.3471455000000001E-5</v>
      </c>
      <c r="N61" s="1">
        <v>-2.1927066999999999E-5</v>
      </c>
      <c r="O61">
        <v>-4.2100386000000001E-4</v>
      </c>
      <c r="P61">
        <v>1.0692617999999999E-2</v>
      </c>
      <c r="Q61">
        <v>0</v>
      </c>
      <c r="R61" s="128">
        <f t="shared" si="8"/>
        <v>0.21493880446696001</v>
      </c>
      <c r="S61" s="131">
        <f>SUM(R61:R63)</f>
        <v>0.40060814731535999</v>
      </c>
      <c r="T61" s="132" t="s">
        <v>114</v>
      </c>
      <c r="X61" t="s">
        <v>110</v>
      </c>
      <c r="Y61" t="s">
        <v>47</v>
      </c>
      <c r="Z61">
        <v>3.0715550000000001E-2</v>
      </c>
      <c r="AA61" s="1">
        <v>1.1101886E-7</v>
      </c>
      <c r="AB61" s="1">
        <v>9.5481613999999992E-6</v>
      </c>
      <c r="AC61" s="1">
        <v>5.1551457000000002E-6</v>
      </c>
      <c r="AD61">
        <v>0.17177037000000001</v>
      </c>
      <c r="AE61" s="1">
        <v>8.0473633000000005E-5</v>
      </c>
      <c r="AF61">
        <v>2.8191944000000003E-4</v>
      </c>
      <c r="AG61" s="150">
        <v>3.1324382000000003E-4</v>
      </c>
      <c r="AH61" s="143">
        <f t="shared" si="9"/>
        <v>7.0479858000000004E-4</v>
      </c>
      <c r="AI61" s="138">
        <v>7.4447614000000004E-3</v>
      </c>
      <c r="AJ61" s="1">
        <v>6.3471455000000001E-5</v>
      </c>
      <c r="AK61" s="1">
        <v>-2.1927066999999999E-5</v>
      </c>
      <c r="AL61">
        <v>-4.2100386000000001E-4</v>
      </c>
      <c r="AM61">
        <v>1.0692617999999999E-2</v>
      </c>
      <c r="AN61">
        <v>0</v>
      </c>
      <c r="AO61" s="128">
        <f t="shared" si="10"/>
        <v>0.22163908972696</v>
      </c>
      <c r="AP61" s="131">
        <f>SUM(AO61:AO63)</f>
        <v>0.42038151118536005</v>
      </c>
      <c r="AQ61" s="132" t="s">
        <v>114</v>
      </c>
    </row>
    <row r="62" spans="1:43" x14ac:dyDescent="0.35">
      <c r="A62" t="s">
        <v>111</v>
      </c>
      <c r="B62" t="s">
        <v>47</v>
      </c>
      <c r="C62">
        <v>9.3997908999999998E-3</v>
      </c>
      <c r="D62" s="1">
        <v>4.4206879000000001E-5</v>
      </c>
      <c r="E62" s="1">
        <v>3.7576910999999999E-6</v>
      </c>
      <c r="F62" s="1">
        <v>1.3537980999999999E-6</v>
      </c>
      <c r="G62">
        <v>7.4159059999999997E-4</v>
      </c>
      <c r="H62" s="1">
        <v>8.6633629000000003E-5</v>
      </c>
      <c r="I62">
        <v>1.1830987E-4</v>
      </c>
      <c r="J62" s="151">
        <v>1.3145541000000001E-4</v>
      </c>
      <c r="K62" s="143">
        <f t="shared" si="7"/>
        <v>2.9577468E-4</v>
      </c>
      <c r="L62" s="138">
        <v>3.1242569000000003E-4</v>
      </c>
      <c r="M62" s="1">
        <v>6.0677534999999999E-5</v>
      </c>
      <c r="N62" s="1">
        <v>-9.2018788000000001E-6</v>
      </c>
      <c r="O62">
        <v>-2.4410643999999999E-4</v>
      </c>
      <c r="P62">
        <v>1.1904501E-2</v>
      </c>
      <c r="Q62">
        <v>2.0063208999999999E-2</v>
      </c>
      <c r="R62" s="128">
        <f t="shared" si="8"/>
        <v>4.2910378363399997E-2</v>
      </c>
      <c r="S62" s="29"/>
      <c r="T62" s="8"/>
      <c r="X62" t="s">
        <v>111</v>
      </c>
      <c r="Y62" t="s">
        <v>47</v>
      </c>
      <c r="Z62">
        <v>9.3997908999999998E-3</v>
      </c>
      <c r="AA62" s="1">
        <v>4.4206879000000001E-5</v>
      </c>
      <c r="AB62" s="1">
        <v>3.7576910999999999E-6</v>
      </c>
      <c r="AC62" s="1">
        <v>1.3537980999999999E-6</v>
      </c>
      <c r="AD62">
        <v>7.4159059999999997E-4</v>
      </c>
      <c r="AE62" s="1">
        <v>8.6633629000000003E-5</v>
      </c>
      <c r="AF62">
        <v>1.1830987E-4</v>
      </c>
      <c r="AG62" s="151">
        <v>1.3145541000000001E-4</v>
      </c>
      <c r="AH62" s="143">
        <f t="shared" si="9"/>
        <v>2.9577468E-4</v>
      </c>
      <c r="AI62" s="138">
        <v>3.1242569E-3</v>
      </c>
      <c r="AJ62" s="1">
        <v>6.0677534999999999E-5</v>
      </c>
      <c r="AK62" s="1">
        <v>-9.2018788000000001E-6</v>
      </c>
      <c r="AL62">
        <v>-2.4410643999999999E-4</v>
      </c>
      <c r="AM62">
        <v>1.1904501E-2</v>
      </c>
      <c r="AN62">
        <v>2.0063208999999999E-2</v>
      </c>
      <c r="AO62" s="128">
        <f t="shared" si="10"/>
        <v>4.5722209573399994E-2</v>
      </c>
      <c r="AP62" s="29"/>
      <c r="AQ62" s="8"/>
    </row>
    <row r="63" spans="1:43" x14ac:dyDescent="0.35">
      <c r="A63" t="s">
        <v>112</v>
      </c>
      <c r="B63" t="s">
        <v>47</v>
      </c>
      <c r="C63">
        <v>5.1477820000000001E-2</v>
      </c>
      <c r="D63">
        <v>1.1068489E-3</v>
      </c>
      <c r="E63" s="1">
        <v>2.5653825E-5</v>
      </c>
      <c r="F63" s="1">
        <v>1.0273230000000001E-5</v>
      </c>
      <c r="G63">
        <v>2.3948731000000001E-3</v>
      </c>
      <c r="H63">
        <v>1.6082661000000001E-4</v>
      </c>
      <c r="I63">
        <v>4.3174954E-4</v>
      </c>
      <c r="J63" s="150">
        <v>4.7972170999999999E-4</v>
      </c>
      <c r="K63" s="143">
        <f t="shared" si="7"/>
        <v>1.0793738399999999E-3</v>
      </c>
      <c r="L63" s="138">
        <v>1.1401385999999999E-3</v>
      </c>
      <c r="M63" s="1">
        <v>1.1367264E-4</v>
      </c>
      <c r="N63" s="1">
        <v>-3.3580520000000003E-5</v>
      </c>
      <c r="O63">
        <v>-9.3026399000000002E-4</v>
      </c>
      <c r="P63">
        <v>2.3599014000000001E-2</v>
      </c>
      <c r="Q63">
        <v>6.1702843E-2</v>
      </c>
      <c r="R63" s="128">
        <f t="shared" si="8"/>
        <v>0.142758964485</v>
      </c>
      <c r="S63" s="12"/>
      <c r="T63" s="9"/>
      <c r="X63" t="s">
        <v>112</v>
      </c>
      <c r="Y63" t="s">
        <v>47</v>
      </c>
      <c r="Z63">
        <v>5.1477820000000001E-2</v>
      </c>
      <c r="AA63">
        <v>1.1068489E-3</v>
      </c>
      <c r="AB63" s="1">
        <v>2.5653825E-5</v>
      </c>
      <c r="AC63" s="1">
        <v>1.0273230000000001E-5</v>
      </c>
      <c r="AD63">
        <v>2.3948731000000001E-3</v>
      </c>
      <c r="AE63">
        <v>1.6082661000000001E-4</v>
      </c>
      <c r="AF63">
        <v>4.3174954E-4</v>
      </c>
      <c r="AG63" s="150">
        <v>4.7972170999999999E-4</v>
      </c>
      <c r="AH63" s="143">
        <f t="shared" si="9"/>
        <v>1.0793738399999999E-3</v>
      </c>
      <c r="AI63" s="138">
        <v>1.1401385999999999E-2</v>
      </c>
      <c r="AJ63" s="1">
        <v>1.1367264E-4</v>
      </c>
      <c r="AK63" s="1">
        <v>-3.3580520000000003E-5</v>
      </c>
      <c r="AL63">
        <v>-9.3026399000000002E-4</v>
      </c>
      <c r="AM63">
        <v>2.3599014000000001E-2</v>
      </c>
      <c r="AN63">
        <v>6.1702843E-2</v>
      </c>
      <c r="AO63" s="128">
        <f t="shared" si="10"/>
        <v>0.15302021188500001</v>
      </c>
      <c r="AP63" s="12"/>
      <c r="AQ63" s="9"/>
    </row>
    <row r="67" spans="1:43" x14ac:dyDescent="0.35">
      <c r="A67" t="s">
        <v>2</v>
      </c>
      <c r="B67" t="s">
        <v>62</v>
      </c>
      <c r="X67" t="s">
        <v>2</v>
      </c>
      <c r="Y67" t="s">
        <v>62</v>
      </c>
    </row>
    <row r="68" spans="1:43" x14ac:dyDescent="0.35">
      <c r="A68" t="s">
        <v>3</v>
      </c>
      <c r="B68" t="s">
        <v>4</v>
      </c>
      <c r="I68" s="120"/>
      <c r="J68" s="94" t="s">
        <v>99</v>
      </c>
      <c r="X68" t="s">
        <v>3</v>
      </c>
      <c r="Y68" t="s">
        <v>4</v>
      </c>
      <c r="AF68" s="120"/>
      <c r="AG68" s="94" t="s">
        <v>99</v>
      </c>
    </row>
    <row r="69" spans="1:43" x14ac:dyDescent="0.35">
      <c r="A69" t="s">
        <v>63</v>
      </c>
      <c r="B69" t="s">
        <v>100</v>
      </c>
      <c r="I69" s="16" t="s">
        <v>89</v>
      </c>
      <c r="J69" s="19">
        <v>60</v>
      </c>
      <c r="K69" s="119" t="s">
        <v>115</v>
      </c>
      <c r="X69" t="s">
        <v>63</v>
      </c>
      <c r="Y69" t="s">
        <v>100</v>
      </c>
      <c r="AF69" s="16" t="s">
        <v>89</v>
      </c>
      <c r="AG69" s="19">
        <v>60</v>
      </c>
      <c r="AH69" s="119" t="s">
        <v>115</v>
      </c>
    </row>
    <row r="70" spans="1:43" x14ac:dyDescent="0.35">
      <c r="A70" t="s">
        <v>5</v>
      </c>
      <c r="B70" t="s">
        <v>106</v>
      </c>
      <c r="I70" s="100" t="s">
        <v>103</v>
      </c>
      <c r="J70" s="47">
        <v>150</v>
      </c>
      <c r="K70" s="192">
        <f>J70+J72</f>
        <v>300</v>
      </c>
      <c r="X70" t="s">
        <v>5</v>
      </c>
      <c r="Y70" t="s">
        <v>106</v>
      </c>
      <c r="AF70" s="100" t="s">
        <v>103</v>
      </c>
      <c r="AG70" s="47">
        <v>150</v>
      </c>
      <c r="AH70" s="192">
        <f>AG70+AG72</f>
        <v>300</v>
      </c>
    </row>
    <row r="71" spans="1:43" x14ac:dyDescent="0.35">
      <c r="A71" t="s">
        <v>7</v>
      </c>
      <c r="B71" t="s">
        <v>8</v>
      </c>
      <c r="I71" s="16"/>
      <c r="J71" s="14" t="s">
        <v>74</v>
      </c>
      <c r="K71" s="192"/>
      <c r="X71" t="s">
        <v>7</v>
      </c>
      <c r="Y71" t="s">
        <v>8</v>
      </c>
      <c r="AF71" s="16"/>
      <c r="AG71" s="14" t="s">
        <v>74</v>
      </c>
      <c r="AH71" s="192"/>
    </row>
    <row r="72" spans="1:43" x14ac:dyDescent="0.35">
      <c r="A72" t="s">
        <v>9</v>
      </c>
      <c r="B72" t="s">
        <v>10</v>
      </c>
      <c r="I72" s="98" t="s">
        <v>102</v>
      </c>
      <c r="J72" s="99">
        <v>150</v>
      </c>
      <c r="K72" s="192"/>
      <c r="X72" t="s">
        <v>9</v>
      </c>
      <c r="Y72" t="s">
        <v>10</v>
      </c>
      <c r="AF72" s="98" t="s">
        <v>102</v>
      </c>
      <c r="AG72" s="99">
        <v>150</v>
      </c>
      <c r="AH72" s="192"/>
    </row>
    <row r="73" spans="1:43" x14ac:dyDescent="0.35">
      <c r="A73" t="s">
        <v>11</v>
      </c>
      <c r="B73" t="s">
        <v>12</v>
      </c>
      <c r="I73" s="97" t="s">
        <v>73</v>
      </c>
      <c r="J73" s="101">
        <v>50</v>
      </c>
      <c r="X73" t="s">
        <v>11</v>
      </c>
      <c r="Y73" t="s">
        <v>12</v>
      </c>
      <c r="AF73" s="97" t="s">
        <v>73</v>
      </c>
      <c r="AG73" s="101">
        <v>50</v>
      </c>
    </row>
    <row r="74" spans="1:43" x14ac:dyDescent="0.35">
      <c r="A74" t="s">
        <v>13</v>
      </c>
      <c r="B74" t="s">
        <v>12</v>
      </c>
      <c r="I74" s="16"/>
      <c r="J74" s="62" t="s">
        <v>74</v>
      </c>
      <c r="X74" t="s">
        <v>13</v>
      </c>
      <c r="Y74" t="s">
        <v>12</v>
      </c>
      <c r="AF74" s="16"/>
      <c r="AG74" s="62" t="s">
        <v>74</v>
      </c>
    </row>
    <row r="75" spans="1:43" x14ac:dyDescent="0.35">
      <c r="A75" t="s">
        <v>14</v>
      </c>
      <c r="B75" t="s">
        <v>15</v>
      </c>
      <c r="X75" t="s">
        <v>14</v>
      </c>
      <c r="Y75" t="s">
        <v>15</v>
      </c>
    </row>
    <row r="76" spans="1:43" x14ac:dyDescent="0.35">
      <c r="A76" t="s">
        <v>16</v>
      </c>
      <c r="B76" t="s">
        <v>17</v>
      </c>
      <c r="X76" t="s">
        <v>16</v>
      </c>
      <c r="Y76" t="s">
        <v>17</v>
      </c>
    </row>
    <row r="78" spans="1:43" s="2" customFormat="1" ht="116" x14ac:dyDescent="0.35">
      <c r="A78" s="2" t="s">
        <v>15</v>
      </c>
      <c r="B78" s="2" t="s">
        <v>18</v>
      </c>
      <c r="C78" s="2" t="s">
        <v>65</v>
      </c>
      <c r="D78" s="2" t="s">
        <v>79</v>
      </c>
      <c r="E78" s="2" t="s">
        <v>67</v>
      </c>
      <c r="F78" s="2" t="s">
        <v>68</v>
      </c>
      <c r="G78" s="2" t="s">
        <v>69</v>
      </c>
      <c r="H78" s="2" t="s">
        <v>66</v>
      </c>
      <c r="I78" s="2" t="s">
        <v>80</v>
      </c>
      <c r="J78" s="149" t="s">
        <v>101</v>
      </c>
      <c r="K78" s="140" t="s">
        <v>87</v>
      </c>
      <c r="L78" s="135" t="s">
        <v>81</v>
      </c>
      <c r="M78" s="2" t="s">
        <v>82</v>
      </c>
      <c r="N78" s="2" t="s">
        <v>96</v>
      </c>
      <c r="O78" s="2" t="s">
        <v>97</v>
      </c>
      <c r="P78" s="2" t="s">
        <v>70</v>
      </c>
      <c r="Q78" s="2" t="s">
        <v>83</v>
      </c>
      <c r="R78" s="2" t="s">
        <v>64</v>
      </c>
      <c r="X78" s="2" t="s">
        <v>15</v>
      </c>
      <c r="Y78" s="2" t="s">
        <v>18</v>
      </c>
      <c r="Z78" s="2" t="s">
        <v>65</v>
      </c>
      <c r="AA78" s="2" t="s">
        <v>79</v>
      </c>
      <c r="AB78" s="2" t="s">
        <v>67</v>
      </c>
      <c r="AC78" s="2" t="s">
        <v>68</v>
      </c>
      <c r="AD78" s="2" t="s">
        <v>69</v>
      </c>
      <c r="AE78" s="2" t="s">
        <v>66</v>
      </c>
      <c r="AF78" s="2" t="s">
        <v>80</v>
      </c>
      <c r="AG78" s="149" t="s">
        <v>101</v>
      </c>
      <c r="AH78" s="140" t="s">
        <v>87</v>
      </c>
      <c r="AI78" s="135" t="s">
        <v>81</v>
      </c>
      <c r="AJ78" s="2" t="s">
        <v>82</v>
      </c>
      <c r="AK78" s="2" t="s">
        <v>96</v>
      </c>
      <c r="AL78" s="2" t="s">
        <v>97</v>
      </c>
      <c r="AM78" s="2" t="s">
        <v>70</v>
      </c>
      <c r="AN78" s="2" t="s">
        <v>83</v>
      </c>
      <c r="AO78" s="2" t="s">
        <v>64</v>
      </c>
    </row>
    <row r="79" spans="1:43" x14ac:dyDescent="0.35">
      <c r="A79" t="s">
        <v>107</v>
      </c>
      <c r="B79" t="s">
        <v>47</v>
      </c>
      <c r="C79">
        <v>1.5839729</v>
      </c>
      <c r="D79">
        <v>2.1033230999999999E-2</v>
      </c>
      <c r="E79">
        <v>4.0112874000000002E-4</v>
      </c>
      <c r="F79">
        <v>1.5309977000000001E-4</v>
      </c>
      <c r="G79">
        <v>6.5521870999999995E-2</v>
      </c>
      <c r="H79">
        <v>1.1560754E-3</v>
      </c>
      <c r="I79">
        <v>5.6657882E-2</v>
      </c>
      <c r="J79" s="150">
        <v>9.4429803000000007E-2</v>
      </c>
      <c r="K79" s="143">
        <f>BE27*150</f>
        <v>0.21246705600000004</v>
      </c>
      <c r="L79" s="138">
        <v>0.14961878000000001</v>
      </c>
      <c r="M79">
        <v>1.1717896000000001E-3</v>
      </c>
      <c r="N79">
        <v>-4.4067241000000004E-3</v>
      </c>
      <c r="O79">
        <v>-7.9439609999999994E-2</v>
      </c>
      <c r="P79">
        <v>0.17464755000000001</v>
      </c>
      <c r="Q79">
        <v>0.59026292000000002</v>
      </c>
      <c r="R79" s="128">
        <f>SUM(C79:Q79)</f>
        <v>2.8676477524099999</v>
      </c>
      <c r="S79" s="129">
        <f>SUM(R79:R81)</f>
        <v>3.0361522144591908</v>
      </c>
      <c r="T79" s="130" t="s">
        <v>113</v>
      </c>
      <c r="X79" t="s">
        <v>107</v>
      </c>
      <c r="Y79" t="s">
        <v>47</v>
      </c>
      <c r="Z79">
        <v>1.5839729</v>
      </c>
      <c r="AA79">
        <v>2.1033230999999999E-2</v>
      </c>
      <c r="AB79">
        <v>4.0112874000000002E-4</v>
      </c>
      <c r="AC79">
        <v>1.5309977000000001E-4</v>
      </c>
      <c r="AD79">
        <v>6.5521870999999995E-2</v>
      </c>
      <c r="AE79">
        <v>1.1560754E-3</v>
      </c>
      <c r="AF79">
        <v>5.6657882E-2</v>
      </c>
      <c r="AG79" s="150">
        <v>9.4429803000000007E-2</v>
      </c>
      <c r="AH79" s="143">
        <f>K79</f>
        <v>0.21246705600000004</v>
      </c>
      <c r="AI79" s="138">
        <v>1.4961878</v>
      </c>
      <c r="AJ79">
        <v>1.1717896000000001E-3</v>
      </c>
      <c r="AK79">
        <v>-4.4067241000000004E-3</v>
      </c>
      <c r="AL79">
        <v>-7.9439609999999994E-2</v>
      </c>
      <c r="AM79">
        <v>0.17464755000000001</v>
      </c>
      <c r="AN79">
        <v>0.59026292000000002</v>
      </c>
      <c r="AO79" s="128">
        <f>SUM(Z79:AN79)</f>
        <v>4.2142167724100004</v>
      </c>
      <c r="AP79" s="129">
        <f>SUM(AO79:AO81)</f>
        <v>4.4109256390408911</v>
      </c>
      <c r="AQ79" s="130" t="s">
        <v>113</v>
      </c>
    </row>
    <row r="80" spans="1:43" x14ac:dyDescent="0.35">
      <c r="A80" t="s">
        <v>108</v>
      </c>
      <c r="B80" t="s">
        <v>47</v>
      </c>
      <c r="C80">
        <v>6.1838179E-2</v>
      </c>
      <c r="D80">
        <v>9.0319994000000008E-3</v>
      </c>
      <c r="E80" s="1">
        <v>3.3708309000000002E-5</v>
      </c>
      <c r="F80" s="1">
        <v>1.6260898E-5</v>
      </c>
      <c r="G80">
        <v>7.0410795999999998E-3</v>
      </c>
      <c r="H80">
        <v>8.6479926999999998E-4</v>
      </c>
      <c r="I80">
        <v>1.1852532999999999E-3</v>
      </c>
      <c r="J80" s="150">
        <v>1.9754221000000001E-3</v>
      </c>
      <c r="K80" s="143">
        <f t="shared" ref="K80:K84" si="11">BE28*150</f>
        <v>4.4446998000000001E-3</v>
      </c>
      <c r="L80" s="138">
        <v>3.1299466E-3</v>
      </c>
      <c r="M80" s="1">
        <v>5.9770167999999995E-4</v>
      </c>
      <c r="N80" s="1">
        <v>-9.2186363999999997E-5</v>
      </c>
      <c r="O80">
        <v>-2.1491229000000001E-3</v>
      </c>
      <c r="P80">
        <v>2.6862614E-2</v>
      </c>
      <c r="Q80">
        <v>5.3627397E-2</v>
      </c>
      <c r="R80" s="128">
        <f t="shared" ref="R80:R84" si="12">SUM(C80:Q80)</f>
        <v>0.16840775169299999</v>
      </c>
      <c r="S80" s="131"/>
      <c r="T80" s="132"/>
      <c r="X80" t="s">
        <v>108</v>
      </c>
      <c r="Y80" t="s">
        <v>47</v>
      </c>
      <c r="Z80">
        <v>6.1838179E-2</v>
      </c>
      <c r="AA80">
        <v>9.0319994000000008E-3</v>
      </c>
      <c r="AB80" s="1">
        <v>3.3708309000000002E-5</v>
      </c>
      <c r="AC80" s="1">
        <v>1.6260898E-5</v>
      </c>
      <c r="AD80">
        <v>7.0410795999999998E-3</v>
      </c>
      <c r="AE80">
        <v>8.6479926999999998E-4</v>
      </c>
      <c r="AF80">
        <v>1.1852532999999999E-3</v>
      </c>
      <c r="AG80" s="150">
        <v>1.9754221000000001E-3</v>
      </c>
      <c r="AH80" s="143">
        <f t="shared" ref="AH80:AH84" si="13">K80</f>
        <v>4.4446998000000001E-3</v>
      </c>
      <c r="AI80" s="138">
        <v>3.1299464999999999E-2</v>
      </c>
      <c r="AJ80" s="1">
        <v>5.9770167999999995E-4</v>
      </c>
      <c r="AK80" s="1">
        <v>-9.2186363999999997E-5</v>
      </c>
      <c r="AL80">
        <v>-2.1491229000000001E-3</v>
      </c>
      <c r="AM80">
        <v>2.6862614E-2</v>
      </c>
      <c r="AN80">
        <v>5.3627397E-2</v>
      </c>
      <c r="AO80" s="128">
        <f t="shared" ref="AO80:AO84" si="14">SUM(Z80:AN80)</f>
        <v>0.19657727009299997</v>
      </c>
      <c r="AP80" s="131"/>
      <c r="AQ80" s="132"/>
    </row>
    <row r="81" spans="1:43" x14ac:dyDescent="0.35">
      <c r="A81" t="s">
        <v>109</v>
      </c>
      <c r="B81" t="s">
        <v>47</v>
      </c>
      <c r="C81" s="1">
        <v>2.5978636000000001E-5</v>
      </c>
      <c r="D81">
        <v>0</v>
      </c>
      <c r="E81" s="1">
        <v>1.3002516E-7</v>
      </c>
      <c r="F81" s="1">
        <v>5.7966917000000002E-8</v>
      </c>
      <c r="G81" s="1">
        <v>3.1256681999999999E-5</v>
      </c>
      <c r="H81" s="1">
        <v>9.3549545000000004E-8</v>
      </c>
      <c r="I81" s="1">
        <v>1.4678618000000001E-6</v>
      </c>
      <c r="J81" s="151">
        <v>2.4464363E-6</v>
      </c>
      <c r="K81" s="143">
        <f t="shared" si="11"/>
        <v>5.5044816000000006E-6</v>
      </c>
      <c r="L81" s="139">
        <v>3.8762423E-6</v>
      </c>
      <c r="M81" s="1">
        <v>8.8568999E-8</v>
      </c>
      <c r="N81" s="1">
        <v>-1.1416703E-7</v>
      </c>
      <c r="O81" s="1">
        <v>-1.3591203999999999E-6</v>
      </c>
      <c r="P81" s="1">
        <v>2.7283193000000001E-5</v>
      </c>
      <c r="Q81">
        <v>0</v>
      </c>
      <c r="R81" s="128">
        <f t="shared" si="12"/>
        <v>9.6710356191000008E-5</v>
      </c>
      <c r="S81" s="131"/>
      <c r="T81" s="132"/>
      <c r="X81" t="s">
        <v>109</v>
      </c>
      <c r="Y81" t="s">
        <v>47</v>
      </c>
      <c r="Z81" s="1">
        <v>2.5978636000000001E-5</v>
      </c>
      <c r="AA81">
        <v>0</v>
      </c>
      <c r="AB81" s="1">
        <v>1.3002516E-7</v>
      </c>
      <c r="AC81" s="1">
        <v>5.7966917000000002E-8</v>
      </c>
      <c r="AD81" s="1">
        <v>3.1256681999999999E-5</v>
      </c>
      <c r="AE81" s="1">
        <v>9.3549545000000004E-8</v>
      </c>
      <c r="AF81" s="1">
        <v>1.4678618000000001E-6</v>
      </c>
      <c r="AG81" s="151">
        <v>2.4464363E-6</v>
      </c>
      <c r="AH81" s="143">
        <f t="shared" si="13"/>
        <v>5.5044816000000006E-6</v>
      </c>
      <c r="AI81" s="139">
        <v>3.8762423999999999E-5</v>
      </c>
      <c r="AJ81" s="1">
        <v>8.8568999E-8</v>
      </c>
      <c r="AK81" s="1">
        <v>-1.1416703E-7</v>
      </c>
      <c r="AL81" s="1">
        <v>-1.3591203999999999E-6</v>
      </c>
      <c r="AM81" s="1">
        <v>2.7283193000000001E-5</v>
      </c>
      <c r="AN81">
        <v>0</v>
      </c>
      <c r="AO81" s="128">
        <f t="shared" si="14"/>
        <v>1.3159653789100002E-4</v>
      </c>
      <c r="AP81" s="131"/>
      <c r="AQ81" s="132"/>
    </row>
    <row r="82" spans="1:43" x14ac:dyDescent="0.35">
      <c r="A82" t="s">
        <v>110</v>
      </c>
      <c r="B82" t="s">
        <v>47</v>
      </c>
      <c r="C82">
        <v>3.0715550000000001E-2</v>
      </c>
      <c r="D82" s="1">
        <v>1.1101886E-7</v>
      </c>
      <c r="E82" s="1">
        <v>9.5481613999999992E-6</v>
      </c>
      <c r="F82" s="1">
        <v>5.1551457000000002E-6</v>
      </c>
      <c r="G82">
        <v>0.17177037000000001</v>
      </c>
      <c r="H82" s="1">
        <v>8.0473633000000005E-5</v>
      </c>
      <c r="I82">
        <v>2.8191944000000003E-4</v>
      </c>
      <c r="J82" s="150">
        <v>4.6986572999999998E-4</v>
      </c>
      <c r="K82" s="143">
        <f t="shared" si="11"/>
        <v>1.0571978699999999E-3</v>
      </c>
      <c r="L82" s="138">
        <v>7.4447613999999997E-4</v>
      </c>
      <c r="M82" s="1">
        <v>6.3471455000000001E-5</v>
      </c>
      <c r="N82" s="1">
        <v>-2.1927066999999999E-5</v>
      </c>
      <c r="O82">
        <v>-4.2100386000000001E-4</v>
      </c>
      <c r="P82">
        <v>1.0692617999999999E-2</v>
      </c>
      <c r="Q82">
        <v>0</v>
      </c>
      <c r="R82" s="128">
        <f t="shared" si="12"/>
        <v>0.21544782566696</v>
      </c>
      <c r="S82" s="131">
        <f>SUM(R82:R84)</f>
        <v>0.40211033134536001</v>
      </c>
      <c r="T82" s="132" t="s">
        <v>114</v>
      </c>
      <c r="X82" t="s">
        <v>110</v>
      </c>
      <c r="Y82" t="s">
        <v>47</v>
      </c>
      <c r="Z82">
        <v>3.0715550000000001E-2</v>
      </c>
      <c r="AA82" s="1">
        <v>1.1101886E-7</v>
      </c>
      <c r="AB82" s="1">
        <v>9.5481613999999992E-6</v>
      </c>
      <c r="AC82" s="1">
        <v>5.1551457000000002E-6</v>
      </c>
      <c r="AD82">
        <v>0.17177037000000001</v>
      </c>
      <c r="AE82" s="1">
        <v>8.0473633000000005E-5</v>
      </c>
      <c r="AF82">
        <v>2.8191944000000003E-4</v>
      </c>
      <c r="AG82" s="150">
        <v>4.6986572999999998E-4</v>
      </c>
      <c r="AH82" s="143">
        <f t="shared" si="13"/>
        <v>1.0571978699999999E-3</v>
      </c>
      <c r="AI82" s="138">
        <v>7.4447614000000004E-3</v>
      </c>
      <c r="AJ82" s="1">
        <v>6.3471455000000001E-5</v>
      </c>
      <c r="AK82" s="1">
        <v>-2.1927066999999999E-5</v>
      </c>
      <c r="AL82">
        <v>-4.2100386000000001E-4</v>
      </c>
      <c r="AM82">
        <v>1.0692617999999999E-2</v>
      </c>
      <c r="AN82">
        <v>0</v>
      </c>
      <c r="AO82" s="128">
        <f t="shared" si="14"/>
        <v>0.22214811092695999</v>
      </c>
      <c r="AP82" s="131">
        <f>SUM(AO82:AO84)</f>
        <v>0.42188369521535996</v>
      </c>
      <c r="AQ82" s="132" t="s">
        <v>114</v>
      </c>
    </row>
    <row r="83" spans="1:43" x14ac:dyDescent="0.35">
      <c r="A83" t="s">
        <v>111</v>
      </c>
      <c r="B83" t="s">
        <v>47</v>
      </c>
      <c r="C83">
        <v>9.3997908999999998E-3</v>
      </c>
      <c r="D83" s="1">
        <v>4.4206879000000001E-5</v>
      </c>
      <c r="E83" s="1">
        <v>3.7576910999999999E-6</v>
      </c>
      <c r="F83" s="1">
        <v>1.3537980999999999E-6</v>
      </c>
      <c r="G83">
        <v>7.4159059999999997E-4</v>
      </c>
      <c r="H83" s="1">
        <v>8.6633629000000003E-5</v>
      </c>
      <c r="I83">
        <v>1.1830987E-4</v>
      </c>
      <c r="J83" s="151">
        <v>1.9718312000000001E-4</v>
      </c>
      <c r="K83" s="143">
        <f t="shared" si="11"/>
        <v>4.4366202000000002E-4</v>
      </c>
      <c r="L83" s="138">
        <v>3.1242569000000003E-4</v>
      </c>
      <c r="M83" s="1">
        <v>6.0677534999999999E-5</v>
      </c>
      <c r="N83" s="1">
        <v>-9.2018788000000001E-6</v>
      </c>
      <c r="O83">
        <v>-2.4410643999999999E-4</v>
      </c>
      <c r="P83">
        <v>1.1904501E-2</v>
      </c>
      <c r="Q83">
        <v>2.0063208999999999E-2</v>
      </c>
      <c r="R83" s="128">
        <f t="shared" si="12"/>
        <v>4.3123993413399994E-2</v>
      </c>
      <c r="S83" s="29"/>
      <c r="T83" s="8"/>
      <c r="X83" t="s">
        <v>111</v>
      </c>
      <c r="Y83" t="s">
        <v>47</v>
      </c>
      <c r="Z83">
        <v>9.3997908999999998E-3</v>
      </c>
      <c r="AA83" s="1">
        <v>4.4206879000000001E-5</v>
      </c>
      <c r="AB83" s="1">
        <v>3.7576910999999999E-6</v>
      </c>
      <c r="AC83" s="1">
        <v>1.3537980999999999E-6</v>
      </c>
      <c r="AD83">
        <v>7.4159059999999997E-4</v>
      </c>
      <c r="AE83" s="1">
        <v>8.6633629000000003E-5</v>
      </c>
      <c r="AF83">
        <v>1.1830987E-4</v>
      </c>
      <c r="AG83" s="151">
        <v>1.9718312000000001E-4</v>
      </c>
      <c r="AH83" s="143">
        <f t="shared" si="13"/>
        <v>4.4366202000000002E-4</v>
      </c>
      <c r="AI83" s="138">
        <v>3.1242569E-3</v>
      </c>
      <c r="AJ83" s="1">
        <v>6.0677534999999999E-5</v>
      </c>
      <c r="AK83" s="1">
        <v>-9.2018788000000001E-6</v>
      </c>
      <c r="AL83">
        <v>-2.4410643999999999E-4</v>
      </c>
      <c r="AM83">
        <v>1.1904501E-2</v>
      </c>
      <c r="AN83">
        <v>2.0063208999999999E-2</v>
      </c>
      <c r="AO83" s="128">
        <f t="shared" si="14"/>
        <v>4.5935824623399998E-2</v>
      </c>
      <c r="AP83" s="29"/>
      <c r="AQ83" s="8"/>
    </row>
    <row r="84" spans="1:43" x14ac:dyDescent="0.35">
      <c r="A84" t="s">
        <v>112</v>
      </c>
      <c r="B84" t="s">
        <v>47</v>
      </c>
      <c r="C84">
        <v>5.1477820000000001E-2</v>
      </c>
      <c r="D84">
        <v>1.1068489E-3</v>
      </c>
      <c r="E84" s="1">
        <v>2.5653825E-5</v>
      </c>
      <c r="F84" s="1">
        <v>1.0273230000000001E-5</v>
      </c>
      <c r="G84">
        <v>2.3948731000000001E-3</v>
      </c>
      <c r="H84">
        <v>1.6082661000000001E-4</v>
      </c>
      <c r="I84">
        <v>4.3174954E-4</v>
      </c>
      <c r="J84" s="150">
        <v>7.1958256999999997E-4</v>
      </c>
      <c r="K84" s="143">
        <f t="shared" si="11"/>
        <v>1.6190607599999999E-3</v>
      </c>
      <c r="L84" s="138">
        <v>1.1401385999999999E-3</v>
      </c>
      <c r="M84" s="1">
        <v>1.1367264E-4</v>
      </c>
      <c r="N84" s="1">
        <v>-3.3580520000000003E-5</v>
      </c>
      <c r="O84">
        <v>-9.3026399000000002E-4</v>
      </c>
      <c r="P84">
        <v>2.3599014000000001E-2</v>
      </c>
      <c r="Q84">
        <v>6.1702843E-2</v>
      </c>
      <c r="R84" s="128">
        <f t="shared" si="12"/>
        <v>0.143538512265</v>
      </c>
      <c r="S84" s="12"/>
      <c r="T84" s="9"/>
      <c r="X84" t="s">
        <v>112</v>
      </c>
      <c r="Y84" t="s">
        <v>47</v>
      </c>
      <c r="Z84">
        <v>5.1477820000000001E-2</v>
      </c>
      <c r="AA84">
        <v>1.1068489E-3</v>
      </c>
      <c r="AB84" s="1">
        <v>2.5653825E-5</v>
      </c>
      <c r="AC84" s="1">
        <v>1.0273230000000001E-5</v>
      </c>
      <c r="AD84">
        <v>2.3948731000000001E-3</v>
      </c>
      <c r="AE84">
        <v>1.6082661000000001E-4</v>
      </c>
      <c r="AF84">
        <v>4.3174954E-4</v>
      </c>
      <c r="AG84" s="150">
        <v>7.1958256999999997E-4</v>
      </c>
      <c r="AH84" s="143">
        <f t="shared" si="13"/>
        <v>1.6190607599999999E-3</v>
      </c>
      <c r="AI84" s="138">
        <v>1.1401385999999999E-2</v>
      </c>
      <c r="AJ84" s="1">
        <v>1.1367264E-4</v>
      </c>
      <c r="AK84" s="1">
        <v>-3.3580520000000003E-5</v>
      </c>
      <c r="AL84">
        <v>-9.3026399000000002E-4</v>
      </c>
      <c r="AM84">
        <v>2.3599014000000001E-2</v>
      </c>
      <c r="AN84">
        <v>6.1702843E-2</v>
      </c>
      <c r="AO84" s="128">
        <f t="shared" si="14"/>
        <v>0.15379975966500001</v>
      </c>
      <c r="AP84" s="12"/>
      <c r="AQ84" s="9"/>
    </row>
    <row r="89" spans="1:43" x14ac:dyDescent="0.35">
      <c r="A89" t="s">
        <v>2</v>
      </c>
      <c r="B89" t="s">
        <v>62</v>
      </c>
      <c r="I89" s="120"/>
      <c r="J89" s="94" t="s">
        <v>99</v>
      </c>
      <c r="X89" t="s">
        <v>2</v>
      </c>
      <c r="Y89" t="s">
        <v>62</v>
      </c>
      <c r="AF89" s="120"/>
      <c r="AG89" s="94" t="s">
        <v>99</v>
      </c>
    </row>
    <row r="90" spans="1:43" x14ac:dyDescent="0.35">
      <c r="A90" t="s">
        <v>3</v>
      </c>
      <c r="B90" t="s">
        <v>4</v>
      </c>
      <c r="I90" s="16" t="s">
        <v>89</v>
      </c>
      <c r="J90" s="19">
        <v>60</v>
      </c>
      <c r="K90" s="119" t="s">
        <v>115</v>
      </c>
      <c r="X90" t="s">
        <v>3</v>
      </c>
      <c r="Y90" t="s">
        <v>4</v>
      </c>
      <c r="AF90" s="16" t="s">
        <v>89</v>
      </c>
      <c r="AG90" s="19">
        <v>60</v>
      </c>
      <c r="AH90" s="119" t="s">
        <v>115</v>
      </c>
    </row>
    <row r="91" spans="1:43" x14ac:dyDescent="0.35">
      <c r="A91" t="s">
        <v>63</v>
      </c>
      <c r="B91" t="s">
        <v>100</v>
      </c>
      <c r="I91" s="100" t="s">
        <v>103</v>
      </c>
      <c r="J91" s="47">
        <v>200</v>
      </c>
      <c r="K91" s="192">
        <f>J91+J93</f>
        <v>400</v>
      </c>
      <c r="X91" t="s">
        <v>63</v>
      </c>
      <c r="Y91" t="s">
        <v>100</v>
      </c>
      <c r="AF91" s="100" t="s">
        <v>103</v>
      </c>
      <c r="AG91" s="47">
        <v>200</v>
      </c>
      <c r="AH91" s="192">
        <f>AG91+AG93</f>
        <v>400</v>
      </c>
    </row>
    <row r="92" spans="1:43" x14ac:dyDescent="0.35">
      <c r="A92" t="s">
        <v>5</v>
      </c>
      <c r="B92" t="s">
        <v>106</v>
      </c>
      <c r="I92" s="16"/>
      <c r="J92" s="14" t="s">
        <v>74</v>
      </c>
      <c r="K92" s="192"/>
      <c r="X92" t="s">
        <v>5</v>
      </c>
      <c r="Y92" t="s">
        <v>106</v>
      </c>
      <c r="AF92" s="16"/>
      <c r="AG92" s="14" t="s">
        <v>74</v>
      </c>
      <c r="AH92" s="192"/>
    </row>
    <row r="93" spans="1:43" x14ac:dyDescent="0.35">
      <c r="A93" t="s">
        <v>7</v>
      </c>
      <c r="B93" t="s">
        <v>8</v>
      </c>
      <c r="I93" s="98" t="s">
        <v>102</v>
      </c>
      <c r="J93" s="99">
        <v>200</v>
      </c>
      <c r="K93" s="192"/>
      <c r="X93" t="s">
        <v>7</v>
      </c>
      <c r="Y93" t="s">
        <v>8</v>
      </c>
      <c r="AF93" s="98" t="s">
        <v>102</v>
      </c>
      <c r="AG93" s="99">
        <v>200</v>
      </c>
      <c r="AH93" s="192"/>
    </row>
    <row r="94" spans="1:43" x14ac:dyDescent="0.35">
      <c r="A94" t="s">
        <v>9</v>
      </c>
      <c r="B94" t="s">
        <v>10</v>
      </c>
      <c r="I94" s="97" t="s">
        <v>73</v>
      </c>
      <c r="J94" s="101">
        <v>50</v>
      </c>
      <c r="X94" t="s">
        <v>9</v>
      </c>
      <c r="Y94" t="s">
        <v>10</v>
      </c>
      <c r="AF94" s="97" t="s">
        <v>73</v>
      </c>
      <c r="AG94" s="101">
        <v>50</v>
      </c>
    </row>
    <row r="95" spans="1:43" x14ac:dyDescent="0.35">
      <c r="A95" t="s">
        <v>11</v>
      </c>
      <c r="B95" t="s">
        <v>12</v>
      </c>
      <c r="I95" s="16"/>
      <c r="J95" s="62" t="s">
        <v>74</v>
      </c>
      <c r="X95" t="s">
        <v>11</v>
      </c>
      <c r="Y95" t="s">
        <v>12</v>
      </c>
      <c r="AF95" s="16"/>
      <c r="AG95" s="62" t="s">
        <v>74</v>
      </c>
    </row>
    <row r="96" spans="1:43" x14ac:dyDescent="0.35">
      <c r="A96" t="s">
        <v>13</v>
      </c>
      <c r="B96" t="s">
        <v>12</v>
      </c>
      <c r="X96" t="s">
        <v>13</v>
      </c>
      <c r="Y96" t="s">
        <v>12</v>
      </c>
    </row>
    <row r="97" spans="1:43" x14ac:dyDescent="0.35">
      <c r="A97" t="s">
        <v>14</v>
      </c>
      <c r="B97" t="s">
        <v>15</v>
      </c>
      <c r="X97" t="s">
        <v>14</v>
      </c>
      <c r="Y97" t="s">
        <v>15</v>
      </c>
    </row>
    <row r="98" spans="1:43" x14ac:dyDescent="0.35">
      <c r="A98" t="s">
        <v>16</v>
      </c>
      <c r="B98" t="s">
        <v>17</v>
      </c>
      <c r="X98" t="s">
        <v>16</v>
      </c>
      <c r="Y98" t="s">
        <v>17</v>
      </c>
    </row>
    <row r="100" spans="1:43" s="2" customFormat="1" ht="116" x14ac:dyDescent="0.35">
      <c r="A100" s="2" t="s">
        <v>15</v>
      </c>
      <c r="B100" s="2" t="s">
        <v>18</v>
      </c>
      <c r="C100" s="2" t="s">
        <v>65</v>
      </c>
      <c r="D100" s="2" t="s">
        <v>79</v>
      </c>
      <c r="E100" s="2" t="s">
        <v>67</v>
      </c>
      <c r="F100" s="2" t="s">
        <v>68</v>
      </c>
      <c r="G100" s="2" t="s">
        <v>69</v>
      </c>
      <c r="H100" s="2" t="s">
        <v>66</v>
      </c>
      <c r="I100" s="2" t="s">
        <v>80</v>
      </c>
      <c r="J100" s="149" t="s">
        <v>101</v>
      </c>
      <c r="K100" s="140" t="s">
        <v>87</v>
      </c>
      <c r="L100" s="135" t="s">
        <v>81</v>
      </c>
      <c r="M100" s="2" t="s">
        <v>82</v>
      </c>
      <c r="N100" s="2" t="s">
        <v>96</v>
      </c>
      <c r="O100" s="2" t="s">
        <v>97</v>
      </c>
      <c r="P100" s="2" t="s">
        <v>70</v>
      </c>
      <c r="Q100" s="2" t="s">
        <v>83</v>
      </c>
      <c r="R100" s="2" t="s">
        <v>64</v>
      </c>
      <c r="X100" s="2" t="s">
        <v>15</v>
      </c>
      <c r="Y100" s="2" t="s">
        <v>18</v>
      </c>
      <c r="Z100" s="2" t="s">
        <v>65</v>
      </c>
      <c r="AA100" s="2" t="s">
        <v>79</v>
      </c>
      <c r="AB100" s="2" t="s">
        <v>67</v>
      </c>
      <c r="AC100" s="2" t="s">
        <v>68</v>
      </c>
      <c r="AD100" s="2" t="s">
        <v>69</v>
      </c>
      <c r="AE100" s="2" t="s">
        <v>66</v>
      </c>
      <c r="AF100" s="2" t="s">
        <v>80</v>
      </c>
      <c r="AG100" s="149" t="s">
        <v>101</v>
      </c>
      <c r="AH100" s="140" t="s">
        <v>87</v>
      </c>
      <c r="AI100" s="135" t="s">
        <v>81</v>
      </c>
      <c r="AJ100" s="2" t="s">
        <v>82</v>
      </c>
      <c r="AK100" s="2" t="s">
        <v>96</v>
      </c>
      <c r="AL100" s="2" t="s">
        <v>97</v>
      </c>
      <c r="AM100" s="2" t="s">
        <v>70</v>
      </c>
      <c r="AN100" s="2" t="s">
        <v>83</v>
      </c>
      <c r="AO100" s="2" t="s">
        <v>64</v>
      </c>
    </row>
    <row r="101" spans="1:43" x14ac:dyDescent="0.35">
      <c r="A101" t="s">
        <v>107</v>
      </c>
      <c r="B101" t="s">
        <v>47</v>
      </c>
      <c r="C101">
        <v>1.5839729</v>
      </c>
      <c r="D101">
        <v>2.1033230999999999E-2</v>
      </c>
      <c r="E101">
        <v>4.0112874000000002E-4</v>
      </c>
      <c r="F101">
        <v>1.5309977000000001E-4</v>
      </c>
      <c r="G101">
        <v>6.5521870999999995E-2</v>
      </c>
      <c r="H101">
        <v>1.1560754E-3</v>
      </c>
      <c r="I101">
        <v>5.6657882E-2</v>
      </c>
      <c r="J101" s="150">
        <v>0.1259064</v>
      </c>
      <c r="K101" s="143">
        <f>BE27*200</f>
        <v>0.28328940800000002</v>
      </c>
      <c r="L101" s="138">
        <v>0.14961878000000001</v>
      </c>
      <c r="M101">
        <v>1.1717896000000001E-3</v>
      </c>
      <c r="N101">
        <v>-4.4067241000000004E-3</v>
      </c>
      <c r="O101">
        <v>-7.9439609999999994E-2</v>
      </c>
      <c r="P101">
        <v>0.17464755000000001</v>
      </c>
      <c r="Q101">
        <v>0.59026292000000002</v>
      </c>
      <c r="R101" s="128">
        <f>SUM(C101:Q101)</f>
        <v>2.9699467014100005</v>
      </c>
      <c r="S101" s="129">
        <f>SUM(R101:R103)</f>
        <v>3.1405938543650915</v>
      </c>
      <c r="T101" s="130" t="s">
        <v>113</v>
      </c>
      <c r="X101" t="s">
        <v>107</v>
      </c>
      <c r="Y101" t="s">
        <v>47</v>
      </c>
      <c r="Z101">
        <v>1.5839729</v>
      </c>
      <c r="AA101">
        <v>2.1033230999999999E-2</v>
      </c>
      <c r="AB101">
        <v>4.0112874000000002E-4</v>
      </c>
      <c r="AC101">
        <v>1.5309977000000001E-4</v>
      </c>
      <c r="AD101">
        <v>6.5521870999999995E-2</v>
      </c>
      <c r="AE101">
        <v>1.1560754E-3</v>
      </c>
      <c r="AF101">
        <v>5.6657882E-2</v>
      </c>
      <c r="AG101" s="150">
        <v>0.1259064</v>
      </c>
      <c r="AH101" s="143">
        <f>K101</f>
        <v>0.28328940800000002</v>
      </c>
      <c r="AI101" s="138">
        <v>1.4961878</v>
      </c>
      <c r="AJ101">
        <v>1.1717896000000001E-3</v>
      </c>
      <c r="AK101">
        <v>-4.4067241000000004E-3</v>
      </c>
      <c r="AL101">
        <v>-7.9439609999999994E-2</v>
      </c>
      <c r="AM101">
        <v>0.17464755000000001</v>
      </c>
      <c r="AN101">
        <v>0.59026292000000002</v>
      </c>
      <c r="AO101" s="128">
        <f>SUM(Z101:AN101)</f>
        <v>4.3165157214100001</v>
      </c>
      <c r="AP101" s="129">
        <f>SUM(AO101:AO103)</f>
        <v>4.5153672789467905</v>
      </c>
      <c r="AQ101" s="130" t="s">
        <v>113</v>
      </c>
    </row>
    <row r="102" spans="1:43" x14ac:dyDescent="0.35">
      <c r="A102" t="s">
        <v>108</v>
      </c>
      <c r="B102" t="s">
        <v>47</v>
      </c>
      <c r="C102">
        <v>6.1838179E-2</v>
      </c>
      <c r="D102">
        <v>9.0319994000000008E-3</v>
      </c>
      <c r="E102" s="1">
        <v>3.3708309000000002E-5</v>
      </c>
      <c r="F102" s="1">
        <v>1.6260898E-5</v>
      </c>
      <c r="G102">
        <v>7.0410795999999998E-3</v>
      </c>
      <c r="H102">
        <v>8.6479926999999998E-4</v>
      </c>
      <c r="I102">
        <v>1.1852532999999999E-3</v>
      </c>
      <c r="J102" s="150">
        <v>2.6338961000000002E-3</v>
      </c>
      <c r="K102" s="143">
        <f t="shared" ref="K102:K106" si="15">BE28*200</f>
        <v>5.9262663999999996E-3</v>
      </c>
      <c r="L102" s="138">
        <v>3.1299466E-3</v>
      </c>
      <c r="M102" s="1">
        <v>5.9770167999999995E-4</v>
      </c>
      <c r="N102" s="1">
        <v>-9.2186363999999997E-5</v>
      </c>
      <c r="O102">
        <v>-2.1491229000000001E-3</v>
      </c>
      <c r="P102">
        <v>2.6862614E-2</v>
      </c>
      <c r="Q102">
        <v>5.3627397E-2</v>
      </c>
      <c r="R102" s="128">
        <f t="shared" ref="R102:R106" si="16">SUM(C102:Q102)</f>
        <v>0.17054779229299999</v>
      </c>
      <c r="S102" s="131"/>
      <c r="T102" s="132"/>
      <c r="X102" t="s">
        <v>108</v>
      </c>
      <c r="Y102" t="s">
        <v>47</v>
      </c>
      <c r="Z102">
        <v>6.1838179E-2</v>
      </c>
      <c r="AA102">
        <v>9.0319994000000008E-3</v>
      </c>
      <c r="AB102" s="1">
        <v>3.3708309000000002E-5</v>
      </c>
      <c r="AC102" s="1">
        <v>1.6260898E-5</v>
      </c>
      <c r="AD102">
        <v>7.0410795999999998E-3</v>
      </c>
      <c r="AE102">
        <v>8.6479926999999998E-4</v>
      </c>
      <c r="AF102">
        <v>1.1852532999999999E-3</v>
      </c>
      <c r="AG102" s="150">
        <v>2.6338961000000002E-3</v>
      </c>
      <c r="AH102" s="143">
        <f t="shared" ref="AH102:AH106" si="17">K102</f>
        <v>5.9262663999999996E-3</v>
      </c>
      <c r="AI102" s="138">
        <v>3.1299464999999999E-2</v>
      </c>
      <c r="AJ102" s="1">
        <v>5.9770167999999995E-4</v>
      </c>
      <c r="AK102" s="1">
        <v>-9.2186363999999997E-5</v>
      </c>
      <c r="AL102">
        <v>-2.1491229000000001E-3</v>
      </c>
      <c r="AM102">
        <v>2.6862614E-2</v>
      </c>
      <c r="AN102">
        <v>5.3627397E-2</v>
      </c>
      <c r="AO102" s="128">
        <f t="shared" ref="AO102:AO106" si="18">SUM(Z102:AN102)</f>
        <v>0.198717310693</v>
      </c>
      <c r="AP102" s="131"/>
      <c r="AQ102" s="132"/>
    </row>
    <row r="103" spans="1:43" x14ac:dyDescent="0.35">
      <c r="A103" t="s">
        <v>109</v>
      </c>
      <c r="B103" t="s">
        <v>47</v>
      </c>
      <c r="C103" s="1">
        <v>2.5978636000000001E-5</v>
      </c>
      <c r="D103">
        <v>0</v>
      </c>
      <c r="E103" s="1">
        <v>1.3002516E-7</v>
      </c>
      <c r="F103" s="1">
        <v>5.7966917000000002E-8</v>
      </c>
      <c r="G103" s="1">
        <v>3.1256681999999999E-5</v>
      </c>
      <c r="H103" s="1">
        <v>9.3549545000000004E-8</v>
      </c>
      <c r="I103" s="1">
        <v>1.4678618000000001E-6</v>
      </c>
      <c r="J103" s="151">
        <v>3.2619149999999998E-6</v>
      </c>
      <c r="K103" s="143">
        <f t="shared" si="15"/>
        <v>7.3393087999999999E-6</v>
      </c>
      <c r="L103" s="139">
        <v>3.8762423E-6</v>
      </c>
      <c r="M103" s="1">
        <v>8.8568999E-8</v>
      </c>
      <c r="N103" s="1">
        <v>-1.1416703E-7</v>
      </c>
      <c r="O103" s="1">
        <v>-1.3591203999999999E-6</v>
      </c>
      <c r="P103" s="1">
        <v>2.7283193000000001E-5</v>
      </c>
      <c r="Q103">
        <v>0</v>
      </c>
      <c r="R103" s="128">
        <f t="shared" si="16"/>
        <v>9.9360662091000011E-5</v>
      </c>
      <c r="S103" s="131"/>
      <c r="T103" s="132"/>
      <c r="X103" t="s">
        <v>109</v>
      </c>
      <c r="Y103" t="s">
        <v>47</v>
      </c>
      <c r="Z103" s="1">
        <v>2.5978636000000001E-5</v>
      </c>
      <c r="AA103">
        <v>0</v>
      </c>
      <c r="AB103" s="1">
        <v>1.3002516E-7</v>
      </c>
      <c r="AC103" s="1">
        <v>5.7966917000000002E-8</v>
      </c>
      <c r="AD103" s="1">
        <v>3.1256681999999999E-5</v>
      </c>
      <c r="AE103" s="1">
        <v>9.3549545000000004E-8</v>
      </c>
      <c r="AF103" s="1">
        <v>1.4678618000000001E-6</v>
      </c>
      <c r="AG103" s="151">
        <v>3.2619149999999998E-6</v>
      </c>
      <c r="AH103" s="143">
        <f t="shared" si="17"/>
        <v>7.3393087999999999E-6</v>
      </c>
      <c r="AI103" s="139">
        <v>3.8762423999999999E-5</v>
      </c>
      <c r="AJ103" s="1">
        <v>8.8568999E-8</v>
      </c>
      <c r="AK103" s="1">
        <v>-1.1416703E-7</v>
      </c>
      <c r="AL103" s="1">
        <v>-1.3591203999999999E-6</v>
      </c>
      <c r="AM103" s="1">
        <v>2.7283193000000001E-5</v>
      </c>
      <c r="AN103">
        <v>0</v>
      </c>
      <c r="AO103" s="128">
        <f t="shared" si="18"/>
        <v>1.3424684379100002E-4</v>
      </c>
      <c r="AP103" s="131"/>
      <c r="AQ103" s="132"/>
    </row>
    <row r="104" spans="1:43" x14ac:dyDescent="0.35">
      <c r="A104" t="s">
        <v>110</v>
      </c>
      <c r="B104" t="s">
        <v>47</v>
      </c>
      <c r="C104">
        <v>3.0715550000000001E-2</v>
      </c>
      <c r="D104" s="1">
        <v>1.1101886E-7</v>
      </c>
      <c r="E104" s="1">
        <v>9.5481613999999992E-6</v>
      </c>
      <c r="F104" s="1">
        <v>5.1551457000000002E-6</v>
      </c>
      <c r="G104">
        <v>0.17177037000000001</v>
      </c>
      <c r="H104" s="1">
        <v>8.0473633000000005E-5</v>
      </c>
      <c r="I104">
        <v>2.8191944000000003E-4</v>
      </c>
      <c r="J104" s="150">
        <v>6.2648762999999998E-4</v>
      </c>
      <c r="K104" s="143">
        <f t="shared" si="15"/>
        <v>1.4095971600000001E-3</v>
      </c>
      <c r="L104" s="138">
        <v>7.4447613999999997E-4</v>
      </c>
      <c r="M104" s="1">
        <v>6.3471455000000001E-5</v>
      </c>
      <c r="N104" s="1">
        <v>-2.1927066999999999E-5</v>
      </c>
      <c r="O104">
        <v>-4.2100386000000001E-4</v>
      </c>
      <c r="P104">
        <v>1.0692617999999999E-2</v>
      </c>
      <c r="Q104">
        <v>0</v>
      </c>
      <c r="R104" s="128">
        <f t="shared" si="16"/>
        <v>0.21595684685696001</v>
      </c>
      <c r="S104" s="131">
        <f>SUM(R104:R106)</f>
        <v>0.40361251534536002</v>
      </c>
      <c r="T104" s="132" t="s">
        <v>114</v>
      </c>
      <c r="X104" t="s">
        <v>110</v>
      </c>
      <c r="Y104" t="s">
        <v>47</v>
      </c>
      <c r="Z104">
        <v>3.0715550000000001E-2</v>
      </c>
      <c r="AA104" s="1">
        <v>1.1101886E-7</v>
      </c>
      <c r="AB104" s="1">
        <v>9.5481613999999992E-6</v>
      </c>
      <c r="AC104" s="1">
        <v>5.1551457000000002E-6</v>
      </c>
      <c r="AD104">
        <v>0.17177037000000001</v>
      </c>
      <c r="AE104" s="1">
        <v>8.0473633000000005E-5</v>
      </c>
      <c r="AF104">
        <v>2.8191944000000003E-4</v>
      </c>
      <c r="AG104" s="150">
        <v>6.2648762999999998E-4</v>
      </c>
      <c r="AH104" s="143">
        <f t="shared" si="17"/>
        <v>1.4095971600000001E-3</v>
      </c>
      <c r="AI104" s="138">
        <v>7.4447614000000004E-3</v>
      </c>
      <c r="AJ104" s="1">
        <v>6.3471455000000001E-5</v>
      </c>
      <c r="AK104" s="1">
        <v>-2.1927066999999999E-5</v>
      </c>
      <c r="AL104">
        <v>-4.2100386000000001E-4</v>
      </c>
      <c r="AM104">
        <v>1.0692617999999999E-2</v>
      </c>
      <c r="AN104">
        <v>0</v>
      </c>
      <c r="AO104" s="128">
        <f t="shared" si="18"/>
        <v>0.22265713211696</v>
      </c>
      <c r="AP104" s="131">
        <f>SUM(AO104:AO106)</f>
        <v>0.42338587921535997</v>
      </c>
      <c r="AQ104" s="132" t="s">
        <v>114</v>
      </c>
    </row>
    <row r="105" spans="1:43" x14ac:dyDescent="0.35">
      <c r="A105" t="s">
        <v>111</v>
      </c>
      <c r="B105" t="s">
        <v>47</v>
      </c>
      <c r="C105">
        <v>9.3997908999999998E-3</v>
      </c>
      <c r="D105" s="1">
        <v>4.4206879000000001E-5</v>
      </c>
      <c r="E105" s="1">
        <v>3.7576910999999999E-6</v>
      </c>
      <c r="F105" s="1">
        <v>1.3537980999999999E-6</v>
      </c>
      <c r="G105">
        <v>7.4159059999999997E-4</v>
      </c>
      <c r="H105" s="1">
        <v>8.6633629000000003E-5</v>
      </c>
      <c r="I105">
        <v>1.1830987E-4</v>
      </c>
      <c r="J105" s="151">
        <v>2.6291082000000002E-4</v>
      </c>
      <c r="K105" s="143">
        <f t="shared" si="15"/>
        <v>5.9154936E-4</v>
      </c>
      <c r="L105" s="138">
        <v>3.1242569000000003E-4</v>
      </c>
      <c r="M105" s="1">
        <v>6.0677534999999999E-5</v>
      </c>
      <c r="N105" s="1">
        <v>-9.2018788000000001E-6</v>
      </c>
      <c r="O105">
        <v>-2.4410643999999999E-4</v>
      </c>
      <c r="P105">
        <v>1.1904501E-2</v>
      </c>
      <c r="Q105">
        <v>2.0063208999999999E-2</v>
      </c>
      <c r="R105" s="128">
        <f t="shared" si="16"/>
        <v>4.3337608453399998E-2</v>
      </c>
      <c r="S105" s="29"/>
      <c r="T105" s="8"/>
      <c r="X105" t="s">
        <v>111</v>
      </c>
      <c r="Y105" t="s">
        <v>47</v>
      </c>
      <c r="Z105">
        <v>9.3997908999999998E-3</v>
      </c>
      <c r="AA105" s="1">
        <v>4.4206879000000001E-5</v>
      </c>
      <c r="AB105" s="1">
        <v>3.7576910999999999E-6</v>
      </c>
      <c r="AC105" s="1">
        <v>1.3537980999999999E-6</v>
      </c>
      <c r="AD105">
        <v>7.4159059999999997E-4</v>
      </c>
      <c r="AE105" s="1">
        <v>8.6633629000000003E-5</v>
      </c>
      <c r="AF105">
        <v>1.1830987E-4</v>
      </c>
      <c r="AG105" s="151">
        <v>2.6291082000000002E-4</v>
      </c>
      <c r="AH105" s="143">
        <f t="shared" si="17"/>
        <v>5.9154936E-4</v>
      </c>
      <c r="AI105" s="138">
        <v>3.1242569E-3</v>
      </c>
      <c r="AJ105" s="1">
        <v>6.0677534999999999E-5</v>
      </c>
      <c r="AK105" s="1">
        <v>-9.2018788000000001E-6</v>
      </c>
      <c r="AL105">
        <v>-2.4410643999999999E-4</v>
      </c>
      <c r="AM105">
        <v>1.1904501E-2</v>
      </c>
      <c r="AN105">
        <v>2.0063208999999999E-2</v>
      </c>
      <c r="AO105" s="128">
        <f t="shared" si="18"/>
        <v>4.6149439663399995E-2</v>
      </c>
      <c r="AP105" s="29"/>
      <c r="AQ105" s="8"/>
    </row>
    <row r="106" spans="1:43" x14ac:dyDescent="0.35">
      <c r="A106" t="s">
        <v>112</v>
      </c>
      <c r="B106" t="s">
        <v>47</v>
      </c>
      <c r="C106">
        <v>5.1477820000000001E-2</v>
      </c>
      <c r="D106">
        <v>1.1068489E-3</v>
      </c>
      <c r="E106" s="1">
        <v>2.5653825E-5</v>
      </c>
      <c r="F106" s="1">
        <v>1.0273230000000001E-5</v>
      </c>
      <c r="G106">
        <v>2.3948731000000001E-3</v>
      </c>
      <c r="H106">
        <v>1.6082661000000001E-4</v>
      </c>
      <c r="I106">
        <v>4.3174954E-4</v>
      </c>
      <c r="J106" s="150">
        <v>9.5944341999999998E-4</v>
      </c>
      <c r="K106" s="143">
        <f t="shared" si="15"/>
        <v>2.1587476799999998E-3</v>
      </c>
      <c r="L106" s="138">
        <v>1.1401385999999999E-3</v>
      </c>
      <c r="M106" s="1">
        <v>1.1367264E-4</v>
      </c>
      <c r="N106" s="1">
        <v>-3.3580520000000003E-5</v>
      </c>
      <c r="O106">
        <v>-9.3026399000000002E-4</v>
      </c>
      <c r="P106">
        <v>2.3599014000000001E-2</v>
      </c>
      <c r="Q106">
        <v>6.1702843E-2</v>
      </c>
      <c r="R106" s="128">
        <f t="shared" si="16"/>
        <v>0.144318060035</v>
      </c>
      <c r="S106" s="12"/>
      <c r="T106" s="9"/>
      <c r="X106" t="s">
        <v>112</v>
      </c>
      <c r="Y106" t="s">
        <v>47</v>
      </c>
      <c r="Z106">
        <v>5.1477820000000001E-2</v>
      </c>
      <c r="AA106">
        <v>1.1068489E-3</v>
      </c>
      <c r="AB106" s="1">
        <v>2.5653825E-5</v>
      </c>
      <c r="AC106" s="1">
        <v>1.0273230000000001E-5</v>
      </c>
      <c r="AD106">
        <v>2.3948731000000001E-3</v>
      </c>
      <c r="AE106">
        <v>1.6082661000000001E-4</v>
      </c>
      <c r="AF106">
        <v>4.3174954E-4</v>
      </c>
      <c r="AG106" s="150">
        <v>9.5944341999999998E-4</v>
      </c>
      <c r="AH106" s="143">
        <f t="shared" si="17"/>
        <v>2.1587476799999998E-3</v>
      </c>
      <c r="AI106" s="138">
        <v>1.1401385999999999E-2</v>
      </c>
      <c r="AJ106" s="1">
        <v>1.1367264E-4</v>
      </c>
      <c r="AK106" s="1">
        <v>-3.3580520000000003E-5</v>
      </c>
      <c r="AL106">
        <v>-9.3026399000000002E-4</v>
      </c>
      <c r="AM106">
        <v>2.3599014000000001E-2</v>
      </c>
      <c r="AN106">
        <v>6.1702843E-2</v>
      </c>
      <c r="AO106" s="128">
        <f t="shared" si="18"/>
        <v>0.15457930743500001</v>
      </c>
      <c r="AP106" s="12"/>
      <c r="AQ106" s="9"/>
    </row>
    <row r="113" spans="1:43" x14ac:dyDescent="0.35">
      <c r="A113" t="s">
        <v>2</v>
      </c>
      <c r="B113" t="s">
        <v>62</v>
      </c>
      <c r="I113" s="120"/>
      <c r="J113" s="94" t="s">
        <v>99</v>
      </c>
      <c r="X113" t="s">
        <v>2</v>
      </c>
      <c r="Y113" t="s">
        <v>62</v>
      </c>
      <c r="AF113" s="120"/>
      <c r="AG113" s="94" t="s">
        <v>99</v>
      </c>
    </row>
    <row r="114" spans="1:43" x14ac:dyDescent="0.35">
      <c r="A114" t="s">
        <v>3</v>
      </c>
      <c r="B114" t="s">
        <v>4</v>
      </c>
      <c r="I114" s="16" t="s">
        <v>89</v>
      </c>
      <c r="J114" s="19">
        <v>60</v>
      </c>
      <c r="K114" s="119" t="s">
        <v>115</v>
      </c>
      <c r="X114" t="s">
        <v>3</v>
      </c>
      <c r="Y114" t="s">
        <v>4</v>
      </c>
      <c r="AF114" s="16" t="s">
        <v>89</v>
      </c>
      <c r="AG114" s="19">
        <v>60</v>
      </c>
      <c r="AH114" s="119" t="s">
        <v>115</v>
      </c>
    </row>
    <row r="115" spans="1:43" x14ac:dyDescent="0.35">
      <c r="A115" t="s">
        <v>63</v>
      </c>
      <c r="B115" t="s">
        <v>100</v>
      </c>
      <c r="I115" s="100" t="s">
        <v>103</v>
      </c>
      <c r="J115" s="47">
        <v>250</v>
      </c>
      <c r="K115" s="192">
        <f>J115+J117</f>
        <v>500</v>
      </c>
      <c r="X115" t="s">
        <v>63</v>
      </c>
      <c r="Y115" t="s">
        <v>100</v>
      </c>
      <c r="AF115" s="100" t="s">
        <v>103</v>
      </c>
      <c r="AG115" s="47">
        <v>250</v>
      </c>
      <c r="AH115" s="192">
        <f>AG115+AG117</f>
        <v>500</v>
      </c>
    </row>
    <row r="116" spans="1:43" x14ac:dyDescent="0.35">
      <c r="A116" t="s">
        <v>5</v>
      </c>
      <c r="B116" t="s">
        <v>106</v>
      </c>
      <c r="I116" s="16"/>
      <c r="J116" s="14" t="s">
        <v>74</v>
      </c>
      <c r="K116" s="192"/>
      <c r="X116" t="s">
        <v>5</v>
      </c>
      <c r="Y116" t="s">
        <v>106</v>
      </c>
      <c r="AF116" s="16"/>
      <c r="AG116" s="14" t="s">
        <v>74</v>
      </c>
      <c r="AH116" s="192"/>
    </row>
    <row r="117" spans="1:43" x14ac:dyDescent="0.35">
      <c r="A117" t="s">
        <v>7</v>
      </c>
      <c r="B117" t="s">
        <v>8</v>
      </c>
      <c r="I117" s="98" t="s">
        <v>102</v>
      </c>
      <c r="J117" s="99">
        <v>250</v>
      </c>
      <c r="K117" s="192"/>
      <c r="X117" t="s">
        <v>7</v>
      </c>
      <c r="Y117" t="s">
        <v>8</v>
      </c>
      <c r="AF117" s="98" t="s">
        <v>102</v>
      </c>
      <c r="AG117" s="99">
        <v>250</v>
      </c>
      <c r="AH117" s="192"/>
    </row>
    <row r="118" spans="1:43" x14ac:dyDescent="0.35">
      <c r="A118" t="s">
        <v>9</v>
      </c>
      <c r="B118" t="s">
        <v>10</v>
      </c>
      <c r="I118" s="97" t="s">
        <v>73</v>
      </c>
      <c r="J118" s="101">
        <v>50</v>
      </c>
      <c r="X118" t="s">
        <v>9</v>
      </c>
      <c r="Y118" t="s">
        <v>10</v>
      </c>
      <c r="AF118" s="97" t="s">
        <v>73</v>
      </c>
      <c r="AG118" s="101">
        <v>50</v>
      </c>
    </row>
    <row r="119" spans="1:43" x14ac:dyDescent="0.35">
      <c r="A119" t="s">
        <v>11</v>
      </c>
      <c r="B119" t="s">
        <v>12</v>
      </c>
      <c r="I119" s="16"/>
      <c r="J119" s="62" t="s">
        <v>74</v>
      </c>
      <c r="X119" t="s">
        <v>11</v>
      </c>
      <c r="Y119" t="s">
        <v>12</v>
      </c>
      <c r="AF119" s="16"/>
      <c r="AG119" s="62" t="s">
        <v>74</v>
      </c>
    </row>
    <row r="120" spans="1:43" x14ac:dyDescent="0.35">
      <c r="A120" t="s">
        <v>13</v>
      </c>
      <c r="B120" t="s">
        <v>12</v>
      </c>
      <c r="X120" t="s">
        <v>13</v>
      </c>
      <c r="Y120" t="s">
        <v>12</v>
      </c>
    </row>
    <row r="121" spans="1:43" x14ac:dyDescent="0.35">
      <c r="A121" t="s">
        <v>14</v>
      </c>
      <c r="B121" t="s">
        <v>15</v>
      </c>
      <c r="X121" t="s">
        <v>14</v>
      </c>
      <c r="Y121" t="s">
        <v>15</v>
      </c>
    </row>
    <row r="122" spans="1:43" x14ac:dyDescent="0.35">
      <c r="A122" t="s">
        <v>16</v>
      </c>
      <c r="B122" t="s">
        <v>17</v>
      </c>
      <c r="X122" t="s">
        <v>16</v>
      </c>
      <c r="Y122" t="s">
        <v>17</v>
      </c>
    </row>
    <row r="124" spans="1:43" s="2" customFormat="1" ht="116" x14ac:dyDescent="0.35">
      <c r="A124" s="2" t="s">
        <v>15</v>
      </c>
      <c r="B124" s="2" t="s">
        <v>18</v>
      </c>
      <c r="C124" s="52" t="s">
        <v>65</v>
      </c>
      <c r="D124" s="2" t="s">
        <v>79</v>
      </c>
      <c r="E124" s="2" t="s">
        <v>67</v>
      </c>
      <c r="F124" s="2" t="s">
        <v>68</v>
      </c>
      <c r="G124" s="2" t="s">
        <v>69</v>
      </c>
      <c r="H124" s="2" t="s">
        <v>66</v>
      </c>
      <c r="I124" s="2" t="s">
        <v>80</v>
      </c>
      <c r="J124" s="149" t="s">
        <v>101</v>
      </c>
      <c r="K124" s="140" t="s">
        <v>87</v>
      </c>
      <c r="L124" s="135" t="s">
        <v>81</v>
      </c>
      <c r="M124" s="2" t="s">
        <v>82</v>
      </c>
      <c r="N124" s="2" t="s">
        <v>96</v>
      </c>
      <c r="O124" s="2" t="s">
        <v>97</v>
      </c>
      <c r="P124" s="2" t="s">
        <v>70</v>
      </c>
      <c r="Q124" s="2" t="s">
        <v>83</v>
      </c>
      <c r="R124" s="2" t="s">
        <v>64</v>
      </c>
      <c r="X124" s="2" t="s">
        <v>15</v>
      </c>
      <c r="Y124" s="2" t="s">
        <v>18</v>
      </c>
      <c r="Z124" s="52" t="s">
        <v>65</v>
      </c>
      <c r="AA124" s="2" t="s">
        <v>79</v>
      </c>
      <c r="AB124" s="2" t="s">
        <v>67</v>
      </c>
      <c r="AC124" s="2" t="s">
        <v>68</v>
      </c>
      <c r="AD124" s="2" t="s">
        <v>69</v>
      </c>
      <c r="AE124" s="2" t="s">
        <v>66</v>
      </c>
      <c r="AF124" s="2" t="s">
        <v>80</v>
      </c>
      <c r="AG124" s="149" t="s">
        <v>101</v>
      </c>
      <c r="AH124" s="140" t="s">
        <v>87</v>
      </c>
      <c r="AI124" s="135" t="s">
        <v>81</v>
      </c>
      <c r="AJ124" s="2" t="s">
        <v>82</v>
      </c>
      <c r="AK124" s="2" t="s">
        <v>96</v>
      </c>
      <c r="AL124" s="2" t="s">
        <v>97</v>
      </c>
      <c r="AM124" s="2" t="s">
        <v>70</v>
      </c>
      <c r="AN124" s="2" t="s">
        <v>83</v>
      </c>
      <c r="AO124" s="2" t="s">
        <v>64</v>
      </c>
    </row>
    <row r="125" spans="1:43" x14ac:dyDescent="0.35">
      <c r="A125" t="s">
        <v>107</v>
      </c>
      <c r="B125" t="s">
        <v>47</v>
      </c>
      <c r="C125" s="1">
        <v>1.5839729</v>
      </c>
      <c r="D125" s="1">
        <v>2.1033230999999999E-2</v>
      </c>
      <c r="E125" s="1">
        <v>4.0112874000000002E-4</v>
      </c>
      <c r="F125" s="1">
        <v>1.5309977000000001E-4</v>
      </c>
      <c r="G125" s="1">
        <v>6.5521870999999995E-2</v>
      </c>
      <c r="H125" s="1">
        <v>1.1560754E-3</v>
      </c>
      <c r="I125" s="1">
        <v>5.6657882E-2</v>
      </c>
      <c r="J125" s="150">
        <v>0.157383</v>
      </c>
      <c r="K125" s="143">
        <f>BE27*250</f>
        <v>0.35411176000000005</v>
      </c>
      <c r="L125" s="138">
        <v>0.14961878000000001</v>
      </c>
      <c r="M125">
        <v>1.1717896000000001E-3</v>
      </c>
      <c r="N125">
        <v>-4.4067241000000004E-3</v>
      </c>
      <c r="O125">
        <v>-7.9439609999999994E-2</v>
      </c>
      <c r="P125">
        <v>0.17464755000000001</v>
      </c>
      <c r="Q125">
        <v>0.59026292000000002</v>
      </c>
      <c r="R125" s="128">
        <f>SUM(C125:Q125)</f>
        <v>3.0722456534100004</v>
      </c>
      <c r="S125" s="129">
        <f>SUM(R125:R127)</f>
        <v>3.2450354973710915</v>
      </c>
      <c r="T125" s="130" t="s">
        <v>113</v>
      </c>
      <c r="X125" t="s">
        <v>107</v>
      </c>
      <c r="Y125" t="s">
        <v>47</v>
      </c>
      <c r="Z125" s="1">
        <v>1.5839729</v>
      </c>
      <c r="AA125" s="1">
        <v>2.1033230999999999E-2</v>
      </c>
      <c r="AB125" s="1">
        <v>4.0112874000000002E-4</v>
      </c>
      <c r="AC125" s="1">
        <v>1.5309977000000001E-4</v>
      </c>
      <c r="AD125" s="1">
        <v>6.5521870999999995E-2</v>
      </c>
      <c r="AE125" s="1">
        <v>1.1560754E-3</v>
      </c>
      <c r="AF125" s="1">
        <v>5.6657882E-2</v>
      </c>
      <c r="AG125" s="150">
        <v>0.157383</v>
      </c>
      <c r="AH125" s="143">
        <f>K125</f>
        <v>0.35411176000000005</v>
      </c>
      <c r="AI125" s="138">
        <v>1.4961878</v>
      </c>
      <c r="AJ125">
        <v>1.1717896000000001E-3</v>
      </c>
      <c r="AK125">
        <v>-4.4067241000000004E-3</v>
      </c>
      <c r="AL125">
        <v>-7.9439609999999994E-2</v>
      </c>
      <c r="AM125">
        <v>0.17464755000000001</v>
      </c>
      <c r="AN125">
        <v>0.59026292000000002</v>
      </c>
      <c r="AO125" s="128">
        <f>SUM(Z125:AN125)</f>
        <v>4.41881467341</v>
      </c>
      <c r="AP125" s="129">
        <f>SUM(AO125:AO127)</f>
        <v>4.6198089219527914</v>
      </c>
      <c r="AQ125" s="130" t="s">
        <v>113</v>
      </c>
    </row>
    <row r="126" spans="1:43" x14ac:dyDescent="0.35">
      <c r="A126" t="s">
        <v>108</v>
      </c>
      <c r="B126" t="s">
        <v>47</v>
      </c>
      <c r="C126" s="1">
        <v>6.1838179E-2</v>
      </c>
      <c r="D126">
        <v>9.0319994000000008E-3</v>
      </c>
      <c r="E126" s="1">
        <v>3.3708309000000002E-5</v>
      </c>
      <c r="F126" s="1">
        <v>1.6260898E-5</v>
      </c>
      <c r="G126">
        <v>7.0410795999999998E-3</v>
      </c>
      <c r="H126" s="1">
        <v>8.6479926999999998E-4</v>
      </c>
      <c r="I126">
        <v>1.1852532999999999E-3</v>
      </c>
      <c r="J126" s="150">
        <v>3.2923701999999998E-3</v>
      </c>
      <c r="K126" s="143">
        <f t="shared" ref="K126:K130" si="19">BE28*250</f>
        <v>7.407833E-3</v>
      </c>
      <c r="L126" s="138">
        <v>3.1299466E-3</v>
      </c>
      <c r="M126" s="1">
        <v>5.9770167999999995E-4</v>
      </c>
      <c r="N126" s="1">
        <v>-9.2186363999999997E-5</v>
      </c>
      <c r="O126">
        <v>-2.1491229000000001E-3</v>
      </c>
      <c r="P126">
        <v>2.6862614E-2</v>
      </c>
      <c r="Q126">
        <v>5.3627397E-2</v>
      </c>
      <c r="R126" s="128">
        <f t="shared" ref="R126:R130" si="20">SUM(C126:Q126)</f>
        <v>0.172687832993</v>
      </c>
      <c r="S126" s="131"/>
      <c r="T126" s="132"/>
      <c r="X126" t="s">
        <v>108</v>
      </c>
      <c r="Y126" t="s">
        <v>47</v>
      </c>
      <c r="Z126" s="1">
        <v>6.1838179E-2</v>
      </c>
      <c r="AA126">
        <v>9.0319994000000008E-3</v>
      </c>
      <c r="AB126" s="1">
        <v>3.3708309000000002E-5</v>
      </c>
      <c r="AC126" s="1">
        <v>1.6260898E-5</v>
      </c>
      <c r="AD126">
        <v>7.0410795999999998E-3</v>
      </c>
      <c r="AE126" s="1">
        <v>8.6479926999999998E-4</v>
      </c>
      <c r="AF126">
        <v>1.1852532999999999E-3</v>
      </c>
      <c r="AG126" s="150">
        <v>3.2923701999999998E-3</v>
      </c>
      <c r="AH126" s="143">
        <f t="shared" ref="AH126:AH130" si="21">K126</f>
        <v>7.407833E-3</v>
      </c>
      <c r="AI126" s="138">
        <v>3.1299464999999999E-2</v>
      </c>
      <c r="AJ126" s="1">
        <v>5.9770167999999995E-4</v>
      </c>
      <c r="AK126" s="1">
        <v>-9.2186363999999997E-5</v>
      </c>
      <c r="AL126">
        <v>-2.1491229000000001E-3</v>
      </c>
      <c r="AM126">
        <v>2.6862614E-2</v>
      </c>
      <c r="AN126">
        <v>5.3627397E-2</v>
      </c>
      <c r="AO126" s="128">
        <f t="shared" ref="AO126:AO130" si="22">SUM(Z126:AN126)</f>
        <v>0.20085735139299998</v>
      </c>
      <c r="AP126" s="131"/>
      <c r="AQ126" s="132"/>
    </row>
    <row r="127" spans="1:43" x14ac:dyDescent="0.35">
      <c r="A127" t="s">
        <v>109</v>
      </c>
      <c r="B127" t="s">
        <v>47</v>
      </c>
      <c r="C127" s="1">
        <v>2.5978636000000001E-5</v>
      </c>
      <c r="D127">
        <v>0</v>
      </c>
      <c r="E127" s="1">
        <v>1.3002516E-7</v>
      </c>
      <c r="F127" s="1">
        <v>5.7966917000000002E-8</v>
      </c>
      <c r="G127" s="1">
        <v>3.1256681999999999E-5</v>
      </c>
      <c r="H127" s="1">
        <v>9.3549545000000004E-8</v>
      </c>
      <c r="I127" s="1">
        <v>1.4678618000000001E-6</v>
      </c>
      <c r="J127" s="151">
        <v>4.0773937999999997E-6</v>
      </c>
      <c r="K127" s="143">
        <f t="shared" si="19"/>
        <v>9.174136000000001E-6</v>
      </c>
      <c r="L127" s="139">
        <v>3.8762423E-6</v>
      </c>
      <c r="M127" s="1">
        <v>8.8568999E-8</v>
      </c>
      <c r="N127" s="1">
        <v>-1.1416703E-7</v>
      </c>
      <c r="O127" s="1">
        <v>-1.3591203999999999E-6</v>
      </c>
      <c r="P127" s="1">
        <v>2.7283193000000001E-5</v>
      </c>
      <c r="Q127">
        <v>0</v>
      </c>
      <c r="R127" s="128">
        <f t="shared" si="20"/>
        <v>1.0201096809100002E-4</v>
      </c>
      <c r="S127" s="131"/>
      <c r="T127" s="132"/>
      <c r="X127" t="s">
        <v>109</v>
      </c>
      <c r="Y127" t="s">
        <v>47</v>
      </c>
      <c r="Z127" s="1">
        <v>2.5978636000000001E-5</v>
      </c>
      <c r="AA127">
        <v>0</v>
      </c>
      <c r="AB127" s="1">
        <v>1.3002516E-7</v>
      </c>
      <c r="AC127" s="1">
        <v>5.7966917000000002E-8</v>
      </c>
      <c r="AD127" s="1">
        <v>3.1256681999999999E-5</v>
      </c>
      <c r="AE127" s="1">
        <v>9.3549545000000004E-8</v>
      </c>
      <c r="AF127" s="1">
        <v>1.4678618000000001E-6</v>
      </c>
      <c r="AG127" s="151">
        <v>4.0773937999999997E-6</v>
      </c>
      <c r="AH127" s="143">
        <f t="shared" si="21"/>
        <v>9.174136000000001E-6</v>
      </c>
      <c r="AI127" s="139">
        <v>3.8762423999999999E-5</v>
      </c>
      <c r="AJ127" s="1">
        <v>8.8568999E-8</v>
      </c>
      <c r="AK127" s="1">
        <v>-1.1416703E-7</v>
      </c>
      <c r="AL127" s="1">
        <v>-1.3591203999999999E-6</v>
      </c>
      <c r="AM127" s="1">
        <v>2.7283193000000001E-5</v>
      </c>
      <c r="AN127">
        <v>0</v>
      </c>
      <c r="AO127" s="128">
        <f t="shared" si="22"/>
        <v>1.3689714979100003E-4</v>
      </c>
      <c r="AP127" s="131"/>
      <c r="AQ127" s="132"/>
    </row>
    <row r="128" spans="1:43" x14ac:dyDescent="0.35">
      <c r="A128" t="s">
        <v>110</v>
      </c>
      <c r="B128" t="s">
        <v>47</v>
      </c>
      <c r="C128" s="1">
        <v>3.0715550000000001E-2</v>
      </c>
      <c r="D128" s="1">
        <v>1.1101886E-7</v>
      </c>
      <c r="E128" s="1">
        <v>9.5481613999999992E-6</v>
      </c>
      <c r="F128" s="1">
        <v>5.1551457000000002E-6</v>
      </c>
      <c r="G128">
        <v>0.17177037000000001</v>
      </c>
      <c r="H128" s="1">
        <v>8.0473633000000005E-5</v>
      </c>
      <c r="I128">
        <v>2.8191944000000003E-4</v>
      </c>
      <c r="J128" s="150">
        <v>7.8310954000000005E-4</v>
      </c>
      <c r="K128" s="143">
        <f t="shared" si="19"/>
        <v>1.76199645E-3</v>
      </c>
      <c r="L128" s="138">
        <v>7.4447613999999997E-4</v>
      </c>
      <c r="M128" s="1">
        <v>6.3471455000000001E-5</v>
      </c>
      <c r="N128" s="1">
        <v>-2.1927066999999999E-5</v>
      </c>
      <c r="O128">
        <v>-4.2100386000000001E-4</v>
      </c>
      <c r="P128">
        <v>1.0692617999999999E-2</v>
      </c>
      <c r="Q128">
        <v>0</v>
      </c>
      <c r="R128" s="128">
        <f t="shared" si="20"/>
        <v>0.21646586805696</v>
      </c>
      <c r="S128" s="131">
        <f>SUM(R128:R130)</f>
        <v>0.40511469939536005</v>
      </c>
      <c r="T128" s="132" t="s">
        <v>114</v>
      </c>
      <c r="X128" t="s">
        <v>110</v>
      </c>
      <c r="Y128" t="s">
        <v>47</v>
      </c>
      <c r="Z128" s="1">
        <v>3.0715550000000001E-2</v>
      </c>
      <c r="AA128" s="1">
        <v>1.1101886E-7</v>
      </c>
      <c r="AB128" s="1">
        <v>9.5481613999999992E-6</v>
      </c>
      <c r="AC128" s="1">
        <v>5.1551457000000002E-6</v>
      </c>
      <c r="AD128">
        <v>0.17177037000000001</v>
      </c>
      <c r="AE128" s="1">
        <v>8.0473633000000005E-5</v>
      </c>
      <c r="AF128">
        <v>2.8191944000000003E-4</v>
      </c>
      <c r="AG128" s="150">
        <v>7.8310954000000005E-4</v>
      </c>
      <c r="AH128" s="143">
        <f t="shared" si="21"/>
        <v>1.76199645E-3</v>
      </c>
      <c r="AI128" s="138">
        <v>7.4447614000000004E-3</v>
      </c>
      <c r="AJ128" s="1">
        <v>6.3471455000000001E-5</v>
      </c>
      <c r="AK128" s="1">
        <v>-2.1927066999999999E-5</v>
      </c>
      <c r="AL128">
        <v>-4.2100386000000001E-4</v>
      </c>
      <c r="AM128">
        <v>1.0692617999999999E-2</v>
      </c>
      <c r="AN128">
        <v>0</v>
      </c>
      <c r="AO128" s="128">
        <f t="shared" si="22"/>
        <v>0.22316615331695999</v>
      </c>
      <c r="AP128" s="131">
        <f>SUM(AO128:AO130)</f>
        <v>0.42488806326535999</v>
      </c>
      <c r="AQ128" s="132" t="s">
        <v>114</v>
      </c>
    </row>
    <row r="129" spans="1:43" x14ac:dyDescent="0.35">
      <c r="A129" t="s">
        <v>111</v>
      </c>
      <c r="B129" t="s">
        <v>47</v>
      </c>
      <c r="C129">
        <v>9.3997908999999998E-3</v>
      </c>
      <c r="D129" s="1">
        <v>4.4206879000000001E-5</v>
      </c>
      <c r="E129" s="1">
        <v>3.7576910999999999E-6</v>
      </c>
      <c r="F129" s="1">
        <v>1.3537980999999999E-6</v>
      </c>
      <c r="G129">
        <v>7.4159059999999997E-4</v>
      </c>
      <c r="H129" s="1">
        <v>8.6633629000000003E-5</v>
      </c>
      <c r="I129">
        <v>1.1830987E-4</v>
      </c>
      <c r="J129" s="151">
        <v>3.2863853000000002E-4</v>
      </c>
      <c r="K129" s="143">
        <f t="shared" si="19"/>
        <v>7.3943670000000002E-4</v>
      </c>
      <c r="L129" s="138">
        <v>3.1242569000000003E-4</v>
      </c>
      <c r="M129" s="1">
        <v>6.0677534999999999E-5</v>
      </c>
      <c r="N129" s="1">
        <v>-9.2018788000000001E-6</v>
      </c>
      <c r="O129">
        <v>-2.4410643999999999E-4</v>
      </c>
      <c r="P129">
        <v>1.1904501E-2</v>
      </c>
      <c r="Q129">
        <v>2.0063208999999999E-2</v>
      </c>
      <c r="R129" s="128">
        <f t="shared" si="20"/>
        <v>4.3551223503399995E-2</v>
      </c>
      <c r="S129" s="29"/>
      <c r="T129" s="8"/>
      <c r="X129" t="s">
        <v>111</v>
      </c>
      <c r="Y129" t="s">
        <v>47</v>
      </c>
      <c r="Z129">
        <v>9.3997908999999998E-3</v>
      </c>
      <c r="AA129" s="1">
        <v>4.4206879000000001E-5</v>
      </c>
      <c r="AB129" s="1">
        <v>3.7576910999999999E-6</v>
      </c>
      <c r="AC129" s="1">
        <v>1.3537980999999999E-6</v>
      </c>
      <c r="AD129">
        <v>7.4159059999999997E-4</v>
      </c>
      <c r="AE129" s="1">
        <v>8.6633629000000003E-5</v>
      </c>
      <c r="AF129">
        <v>1.1830987E-4</v>
      </c>
      <c r="AG129" s="151">
        <v>3.2863853000000002E-4</v>
      </c>
      <c r="AH129" s="143">
        <f t="shared" si="21"/>
        <v>7.3943670000000002E-4</v>
      </c>
      <c r="AI129" s="138">
        <v>3.1242569E-3</v>
      </c>
      <c r="AJ129" s="1">
        <v>6.0677534999999999E-5</v>
      </c>
      <c r="AK129" s="1">
        <v>-9.2018788000000001E-6</v>
      </c>
      <c r="AL129">
        <v>-2.4410643999999999E-4</v>
      </c>
      <c r="AM129">
        <v>1.1904501E-2</v>
      </c>
      <c r="AN129">
        <v>2.0063208999999999E-2</v>
      </c>
      <c r="AO129" s="128">
        <f t="shared" si="22"/>
        <v>4.63630547134E-2</v>
      </c>
      <c r="AP129" s="29"/>
      <c r="AQ129" s="8"/>
    </row>
    <row r="130" spans="1:43" x14ac:dyDescent="0.35">
      <c r="A130" t="s">
        <v>112</v>
      </c>
      <c r="B130" t="s">
        <v>47</v>
      </c>
      <c r="C130">
        <v>5.1477820000000001E-2</v>
      </c>
      <c r="D130">
        <v>1.1068489E-3</v>
      </c>
      <c r="E130" s="1">
        <v>2.5653825E-5</v>
      </c>
      <c r="F130" s="1">
        <v>1.0273230000000001E-5</v>
      </c>
      <c r="G130">
        <v>2.3948731000000001E-3</v>
      </c>
      <c r="H130">
        <v>1.6082661000000001E-4</v>
      </c>
      <c r="I130">
        <v>4.3174954E-4</v>
      </c>
      <c r="J130" s="150">
        <v>1.1993043000000001E-3</v>
      </c>
      <c r="K130" s="143">
        <f t="shared" si="19"/>
        <v>2.6984345999999998E-3</v>
      </c>
      <c r="L130" s="138">
        <v>1.1401385999999999E-3</v>
      </c>
      <c r="M130" s="1">
        <v>1.1367264E-4</v>
      </c>
      <c r="N130" s="1">
        <v>-3.3580520000000003E-5</v>
      </c>
      <c r="O130">
        <v>-9.3026399000000002E-4</v>
      </c>
      <c r="P130">
        <v>2.3599014000000001E-2</v>
      </c>
      <c r="Q130">
        <v>6.1702843E-2</v>
      </c>
      <c r="R130" s="128">
        <f t="shared" si="20"/>
        <v>0.145097607835</v>
      </c>
      <c r="S130" s="12"/>
      <c r="T130" s="9"/>
      <c r="X130" t="s">
        <v>112</v>
      </c>
      <c r="Y130" t="s">
        <v>47</v>
      </c>
      <c r="Z130">
        <v>5.1477820000000001E-2</v>
      </c>
      <c r="AA130">
        <v>1.1068489E-3</v>
      </c>
      <c r="AB130" s="1">
        <v>2.5653825E-5</v>
      </c>
      <c r="AC130" s="1">
        <v>1.0273230000000001E-5</v>
      </c>
      <c r="AD130">
        <v>2.3948731000000001E-3</v>
      </c>
      <c r="AE130">
        <v>1.6082661000000001E-4</v>
      </c>
      <c r="AF130">
        <v>4.3174954E-4</v>
      </c>
      <c r="AG130" s="150">
        <v>1.1993043000000001E-3</v>
      </c>
      <c r="AH130" s="143">
        <f t="shared" si="21"/>
        <v>2.6984345999999998E-3</v>
      </c>
      <c r="AI130" s="138">
        <v>1.1401385999999999E-2</v>
      </c>
      <c r="AJ130" s="1">
        <v>1.1367264E-4</v>
      </c>
      <c r="AK130" s="1">
        <v>-3.3580520000000003E-5</v>
      </c>
      <c r="AL130">
        <v>-9.3026399000000002E-4</v>
      </c>
      <c r="AM130">
        <v>2.3599014000000001E-2</v>
      </c>
      <c r="AN130">
        <v>6.1702843E-2</v>
      </c>
      <c r="AO130" s="128">
        <f t="shared" si="22"/>
        <v>0.15535885523500001</v>
      </c>
      <c r="AP130" s="12"/>
      <c r="AQ130" s="9"/>
    </row>
    <row r="136" spans="1:43" s="152" customFormat="1" ht="3.75" customHeight="1" x14ac:dyDescent="0.35"/>
    <row r="142" spans="1:43" x14ac:dyDescent="0.35">
      <c r="A142" t="s">
        <v>2</v>
      </c>
      <c r="B142" t="s">
        <v>62</v>
      </c>
      <c r="I142" s="120"/>
      <c r="J142" s="94" t="s">
        <v>99</v>
      </c>
      <c r="X142" t="s">
        <v>2</v>
      </c>
      <c r="Y142" t="s">
        <v>62</v>
      </c>
      <c r="AF142" s="120"/>
      <c r="AG142" s="94" t="s">
        <v>99</v>
      </c>
    </row>
    <row r="143" spans="1:43" x14ac:dyDescent="0.35">
      <c r="A143" t="s">
        <v>3</v>
      </c>
      <c r="B143" t="s">
        <v>4</v>
      </c>
      <c r="I143" s="16" t="s">
        <v>89</v>
      </c>
      <c r="J143" s="19">
        <v>60</v>
      </c>
      <c r="K143" s="119" t="s">
        <v>115</v>
      </c>
      <c r="X143" t="s">
        <v>3</v>
      </c>
      <c r="Y143" t="s">
        <v>4</v>
      </c>
      <c r="AF143" s="16" t="s">
        <v>89</v>
      </c>
      <c r="AG143" s="19">
        <v>60</v>
      </c>
      <c r="AH143" s="119" t="s">
        <v>115</v>
      </c>
    </row>
    <row r="144" spans="1:43" x14ac:dyDescent="0.35">
      <c r="A144" t="s">
        <v>63</v>
      </c>
      <c r="B144" t="s">
        <v>100</v>
      </c>
      <c r="I144" s="100" t="s">
        <v>103</v>
      </c>
      <c r="J144" s="47">
        <v>0</v>
      </c>
      <c r="K144" s="192">
        <f>J144+J146</f>
        <v>150</v>
      </c>
      <c r="X144" t="s">
        <v>63</v>
      </c>
      <c r="Y144" t="s">
        <v>100</v>
      </c>
      <c r="AF144" s="100" t="s">
        <v>103</v>
      </c>
      <c r="AG144" s="47">
        <v>0</v>
      </c>
      <c r="AH144" s="192">
        <f>AG144+AG146</f>
        <v>150</v>
      </c>
    </row>
    <row r="145" spans="1:43" x14ac:dyDescent="0.35">
      <c r="A145" t="s">
        <v>5</v>
      </c>
      <c r="B145" t="s">
        <v>106</v>
      </c>
      <c r="I145" s="16"/>
      <c r="J145" s="14" t="s">
        <v>74</v>
      </c>
      <c r="K145" s="192"/>
      <c r="X145" t="s">
        <v>5</v>
      </c>
      <c r="Y145" t="s">
        <v>106</v>
      </c>
      <c r="AF145" s="16"/>
      <c r="AG145" s="14" t="s">
        <v>74</v>
      </c>
      <c r="AH145" s="192"/>
    </row>
    <row r="146" spans="1:43" x14ac:dyDescent="0.35">
      <c r="A146" t="s">
        <v>7</v>
      </c>
      <c r="B146" t="s">
        <v>8</v>
      </c>
      <c r="I146" s="98" t="s">
        <v>102</v>
      </c>
      <c r="J146" s="99">
        <v>150</v>
      </c>
      <c r="K146" s="192"/>
      <c r="X146" t="s">
        <v>7</v>
      </c>
      <c r="Y146" t="s">
        <v>8</v>
      </c>
      <c r="AF146" s="98" t="s">
        <v>102</v>
      </c>
      <c r="AG146" s="99">
        <v>150</v>
      </c>
      <c r="AH146" s="192"/>
    </row>
    <row r="147" spans="1:43" x14ac:dyDescent="0.35">
      <c r="A147" t="s">
        <v>9</v>
      </c>
      <c r="B147" t="s">
        <v>10</v>
      </c>
      <c r="I147" s="97" t="s">
        <v>73</v>
      </c>
      <c r="J147" s="101">
        <v>50</v>
      </c>
      <c r="X147" t="s">
        <v>9</v>
      </c>
      <c r="Y147" t="s">
        <v>10</v>
      </c>
      <c r="AF147" s="97" t="s">
        <v>73</v>
      </c>
      <c r="AG147" s="101">
        <v>50</v>
      </c>
    </row>
    <row r="148" spans="1:43" x14ac:dyDescent="0.35">
      <c r="A148" t="s">
        <v>11</v>
      </c>
      <c r="B148" t="s">
        <v>12</v>
      </c>
      <c r="I148" s="16"/>
      <c r="J148" s="62" t="s">
        <v>74</v>
      </c>
      <c r="X148" t="s">
        <v>11</v>
      </c>
      <c r="Y148" t="s">
        <v>12</v>
      </c>
      <c r="AF148" s="16"/>
      <c r="AG148" s="62" t="s">
        <v>74</v>
      </c>
    </row>
    <row r="149" spans="1:43" x14ac:dyDescent="0.35">
      <c r="A149" t="s">
        <v>13</v>
      </c>
      <c r="B149" t="s">
        <v>12</v>
      </c>
      <c r="X149" t="s">
        <v>13</v>
      </c>
      <c r="Y149" t="s">
        <v>12</v>
      </c>
    </row>
    <row r="150" spans="1:43" x14ac:dyDescent="0.35">
      <c r="A150" t="s">
        <v>14</v>
      </c>
      <c r="B150" t="s">
        <v>15</v>
      </c>
      <c r="X150" t="s">
        <v>14</v>
      </c>
      <c r="Y150" t="s">
        <v>15</v>
      </c>
    </row>
    <row r="151" spans="1:43" x14ac:dyDescent="0.35">
      <c r="A151" t="s">
        <v>16</v>
      </c>
      <c r="B151" t="s">
        <v>17</v>
      </c>
      <c r="X151" t="s">
        <v>16</v>
      </c>
      <c r="Y151" t="s">
        <v>17</v>
      </c>
    </row>
    <row r="153" spans="1:43" s="2" customFormat="1" ht="116" x14ac:dyDescent="0.35">
      <c r="A153" s="2" t="s">
        <v>15</v>
      </c>
      <c r="B153" s="2" t="s">
        <v>18</v>
      </c>
      <c r="C153" s="2" t="s">
        <v>65</v>
      </c>
      <c r="D153" s="2" t="s">
        <v>79</v>
      </c>
      <c r="E153" s="2" t="s">
        <v>67</v>
      </c>
      <c r="F153" s="2" t="s">
        <v>68</v>
      </c>
      <c r="G153" s="2" t="s">
        <v>69</v>
      </c>
      <c r="H153" s="2" t="s">
        <v>66</v>
      </c>
      <c r="I153" s="2" t="s">
        <v>80</v>
      </c>
      <c r="J153" s="149" t="s">
        <v>101</v>
      </c>
      <c r="K153" s="140" t="s">
        <v>87</v>
      </c>
      <c r="L153" s="135" t="s">
        <v>81</v>
      </c>
      <c r="M153" s="2" t="s">
        <v>82</v>
      </c>
      <c r="N153" s="2" t="s">
        <v>96</v>
      </c>
      <c r="O153" s="2" t="s">
        <v>97</v>
      </c>
      <c r="P153" s="2" t="s">
        <v>70</v>
      </c>
      <c r="Q153" s="2" t="s">
        <v>83</v>
      </c>
      <c r="R153" s="2" t="s">
        <v>64</v>
      </c>
      <c r="X153" s="2" t="s">
        <v>15</v>
      </c>
      <c r="Y153" s="2" t="s">
        <v>18</v>
      </c>
      <c r="Z153" s="2" t="s">
        <v>65</v>
      </c>
      <c r="AA153" s="2" t="s">
        <v>79</v>
      </c>
      <c r="AB153" s="2" t="s">
        <v>67</v>
      </c>
      <c r="AC153" s="2" t="s">
        <v>68</v>
      </c>
      <c r="AD153" s="2" t="s">
        <v>69</v>
      </c>
      <c r="AE153" s="2" t="s">
        <v>66</v>
      </c>
      <c r="AF153" s="2" t="s">
        <v>80</v>
      </c>
      <c r="AG153" s="149" t="s">
        <v>101</v>
      </c>
      <c r="AH153" s="140" t="s">
        <v>87</v>
      </c>
      <c r="AI153" s="135" t="s">
        <v>81</v>
      </c>
      <c r="AJ153" s="2" t="s">
        <v>82</v>
      </c>
      <c r="AK153" s="2" t="s">
        <v>96</v>
      </c>
      <c r="AL153" s="2" t="s">
        <v>97</v>
      </c>
      <c r="AM153" s="2" t="s">
        <v>70</v>
      </c>
      <c r="AN153" s="2" t="s">
        <v>83</v>
      </c>
      <c r="AO153" s="2" t="s">
        <v>64</v>
      </c>
    </row>
    <row r="154" spans="1:43" x14ac:dyDescent="0.35">
      <c r="A154" t="s">
        <v>107</v>
      </c>
      <c r="B154" t="s">
        <v>47</v>
      </c>
      <c r="C154">
        <v>1.5839729</v>
      </c>
      <c r="D154">
        <v>2.1033230999999999E-2</v>
      </c>
      <c r="E154">
        <v>4.0112874000000002E-4</v>
      </c>
      <c r="F154">
        <v>1.5309977000000001E-4</v>
      </c>
      <c r="G154">
        <v>6.5521870999999995E-2</v>
      </c>
      <c r="H154">
        <v>1.1560754E-3</v>
      </c>
      <c r="I154">
        <v>5.6657882E-2</v>
      </c>
      <c r="J154" s="150">
        <v>9.4429803000000007E-2</v>
      </c>
      <c r="K154" s="143">
        <v>0</v>
      </c>
      <c r="L154" s="138">
        <v>0.14961878000000001</v>
      </c>
      <c r="M154">
        <v>1.1717896000000001E-3</v>
      </c>
      <c r="N154">
        <v>-4.4067241000000004E-3</v>
      </c>
      <c r="O154">
        <v>-7.9439610999999993E-2</v>
      </c>
      <c r="P154">
        <v>0.17464755000000001</v>
      </c>
      <c r="Q154">
        <v>0.59026292000000002</v>
      </c>
      <c r="R154" s="128">
        <f>SUM(C154:Q154)</f>
        <v>2.6551806954100003</v>
      </c>
      <c r="S154" s="129">
        <f>SUM(R154:R156)</f>
        <v>2.8192349530776912</v>
      </c>
      <c r="T154" s="130" t="s">
        <v>113</v>
      </c>
      <c r="X154" t="s">
        <v>107</v>
      </c>
      <c r="Y154" t="s">
        <v>47</v>
      </c>
      <c r="Z154">
        <v>1.5839729</v>
      </c>
      <c r="AA154">
        <v>2.1033230999999999E-2</v>
      </c>
      <c r="AB154">
        <v>4.0112874000000002E-4</v>
      </c>
      <c r="AC154">
        <v>1.5309977000000001E-4</v>
      </c>
      <c r="AD154">
        <v>6.5521870999999995E-2</v>
      </c>
      <c r="AE154">
        <v>1.1560754E-3</v>
      </c>
      <c r="AF154">
        <v>5.6657882E-2</v>
      </c>
      <c r="AG154" s="150">
        <v>9.4429803000000007E-2</v>
      </c>
      <c r="AH154" s="143">
        <v>0</v>
      </c>
      <c r="AI154" s="138">
        <v>1.4961878</v>
      </c>
      <c r="AJ154">
        <v>1.1717896000000001E-3</v>
      </c>
      <c r="AK154">
        <v>-4.4067241000000004E-3</v>
      </c>
      <c r="AL154">
        <v>-7.9439610999999993E-2</v>
      </c>
      <c r="AM154">
        <v>0.17464755000000001</v>
      </c>
      <c r="AN154">
        <v>0.59026292000000002</v>
      </c>
      <c r="AO154" s="128">
        <f>SUM(Z154:AN154)</f>
        <v>4.0017497154099999</v>
      </c>
      <c r="AP154" s="129">
        <f>SUM(AO154:AO156)</f>
        <v>4.1940083777592916</v>
      </c>
      <c r="AQ154" s="130" t="s">
        <v>113</v>
      </c>
    </row>
    <row r="155" spans="1:43" x14ac:dyDescent="0.35">
      <c r="A155" t="s">
        <v>108</v>
      </c>
      <c r="B155" t="s">
        <v>47</v>
      </c>
      <c r="C155">
        <v>6.1838179E-2</v>
      </c>
      <c r="D155">
        <v>9.0319994000000008E-3</v>
      </c>
      <c r="E155" s="1">
        <v>3.3708309000000002E-5</v>
      </c>
      <c r="F155" s="1">
        <v>1.6260898E-5</v>
      </c>
      <c r="G155">
        <v>7.0410797000000002E-3</v>
      </c>
      <c r="H155">
        <v>8.6479926999999998E-4</v>
      </c>
      <c r="I155">
        <v>1.1852531999999999E-3</v>
      </c>
      <c r="J155" s="150">
        <v>1.9754221000000001E-3</v>
      </c>
      <c r="K155" s="143">
        <v>0</v>
      </c>
      <c r="L155" s="138">
        <v>3.1299464999999999E-3</v>
      </c>
      <c r="M155" s="1">
        <v>5.9770167999999995E-4</v>
      </c>
      <c r="N155" s="1">
        <v>-9.2186363999999997E-5</v>
      </c>
      <c r="O155">
        <v>-2.1491229000000001E-3</v>
      </c>
      <c r="P155">
        <v>2.6862614E-2</v>
      </c>
      <c r="Q155">
        <v>5.3627397E-2</v>
      </c>
      <c r="R155" s="128">
        <f t="shared" ref="R155:R159" si="23">SUM(C155:Q155)</f>
        <v>0.16396305179299997</v>
      </c>
      <c r="S155" s="131"/>
      <c r="T155" s="132"/>
      <c r="X155" t="s">
        <v>108</v>
      </c>
      <c r="Y155" t="s">
        <v>47</v>
      </c>
      <c r="Z155">
        <v>6.1838179E-2</v>
      </c>
      <c r="AA155">
        <v>9.0319994000000008E-3</v>
      </c>
      <c r="AB155" s="1">
        <v>3.3708309000000002E-5</v>
      </c>
      <c r="AC155" s="1">
        <v>1.6260898E-5</v>
      </c>
      <c r="AD155">
        <v>7.0410797000000002E-3</v>
      </c>
      <c r="AE155">
        <v>8.6479926999999998E-4</v>
      </c>
      <c r="AF155">
        <v>1.1852531999999999E-3</v>
      </c>
      <c r="AG155" s="150">
        <v>1.9754221000000001E-3</v>
      </c>
      <c r="AH155" s="143">
        <v>0</v>
      </c>
      <c r="AI155" s="138">
        <v>3.1299464999999999E-2</v>
      </c>
      <c r="AJ155" s="1">
        <v>5.9770167999999995E-4</v>
      </c>
      <c r="AK155" s="1">
        <v>-9.2186363999999997E-5</v>
      </c>
      <c r="AL155">
        <v>-2.1491229000000001E-3</v>
      </c>
      <c r="AM155">
        <v>2.6862614E-2</v>
      </c>
      <c r="AN155">
        <v>5.3627397E-2</v>
      </c>
      <c r="AO155" s="128">
        <f>SUM(Z155:AN155)</f>
        <v>0.19213257029299999</v>
      </c>
      <c r="AP155" s="131"/>
      <c r="AQ155" s="132"/>
    </row>
    <row r="156" spans="1:43" x14ac:dyDescent="0.35">
      <c r="A156" t="s">
        <v>109</v>
      </c>
      <c r="B156" t="s">
        <v>47</v>
      </c>
      <c r="C156" s="1">
        <v>2.5978636000000001E-5</v>
      </c>
      <c r="D156">
        <v>0</v>
      </c>
      <c r="E156" s="1">
        <v>1.3002516E-7</v>
      </c>
      <c r="F156" s="1">
        <v>5.7966917000000002E-8</v>
      </c>
      <c r="G156" s="1">
        <v>3.1256681999999999E-5</v>
      </c>
      <c r="H156" s="1">
        <v>9.3549545000000004E-8</v>
      </c>
      <c r="I156" s="1">
        <v>1.4678618000000001E-6</v>
      </c>
      <c r="J156" s="151">
        <v>2.4464363E-6</v>
      </c>
      <c r="K156" s="144">
        <v>0</v>
      </c>
      <c r="L156" s="139">
        <v>3.8762423999999999E-6</v>
      </c>
      <c r="M156" s="1">
        <v>8.8568999E-8</v>
      </c>
      <c r="N156" s="1">
        <v>-1.1416703E-7</v>
      </c>
      <c r="O156" s="1">
        <v>-1.3591203999999999E-6</v>
      </c>
      <c r="P156" s="1">
        <v>2.7283193000000001E-5</v>
      </c>
      <c r="Q156">
        <v>0</v>
      </c>
      <c r="R156" s="128">
        <f t="shared" si="23"/>
        <v>9.1205874691000015E-5</v>
      </c>
      <c r="S156" s="131"/>
      <c r="T156" s="132"/>
      <c r="X156" t="s">
        <v>109</v>
      </c>
      <c r="Y156" t="s">
        <v>47</v>
      </c>
      <c r="Z156" s="1">
        <v>2.5978636000000001E-5</v>
      </c>
      <c r="AA156">
        <v>0</v>
      </c>
      <c r="AB156" s="1">
        <v>1.3002516E-7</v>
      </c>
      <c r="AC156" s="1">
        <v>5.7966917000000002E-8</v>
      </c>
      <c r="AD156" s="1">
        <v>3.1256681999999999E-5</v>
      </c>
      <c r="AE156" s="1">
        <v>9.3549545000000004E-8</v>
      </c>
      <c r="AF156" s="1">
        <v>1.4678618000000001E-6</v>
      </c>
      <c r="AG156" s="151">
        <v>2.4464363E-6</v>
      </c>
      <c r="AH156" s="144">
        <v>0</v>
      </c>
      <c r="AI156" s="139">
        <v>3.8762423999999999E-5</v>
      </c>
      <c r="AJ156" s="1">
        <v>8.8568999E-8</v>
      </c>
      <c r="AK156" s="1">
        <v>-1.1416703E-7</v>
      </c>
      <c r="AL156" s="1">
        <v>-1.3591203999999999E-6</v>
      </c>
      <c r="AM156" s="1">
        <v>2.7283193000000001E-5</v>
      </c>
      <c r="AN156">
        <v>0</v>
      </c>
      <c r="AO156" s="128">
        <f t="shared" ref="AO156:AO159" si="24">SUM(Z156:AN156)</f>
        <v>1.26092056291E-4</v>
      </c>
      <c r="AP156" s="131"/>
      <c r="AQ156" s="132"/>
    </row>
    <row r="157" spans="1:43" x14ac:dyDescent="0.35">
      <c r="A157" t="s">
        <v>110</v>
      </c>
      <c r="B157" t="s">
        <v>47</v>
      </c>
      <c r="C157">
        <v>3.0715550000000001E-2</v>
      </c>
      <c r="D157" s="1">
        <v>1.1101886E-7</v>
      </c>
      <c r="E157" s="1">
        <v>9.5481613999999992E-6</v>
      </c>
      <c r="F157" s="1">
        <v>5.1551457000000002E-6</v>
      </c>
      <c r="G157">
        <v>0.17177038</v>
      </c>
      <c r="H157" s="1">
        <v>8.0473633000000005E-5</v>
      </c>
      <c r="I157">
        <v>2.8191944000000003E-4</v>
      </c>
      <c r="J157" s="150">
        <v>4.6986572999999998E-4</v>
      </c>
      <c r="K157" s="143">
        <v>0</v>
      </c>
      <c r="L157" s="138">
        <v>7.4447613999999997E-4</v>
      </c>
      <c r="M157" s="1">
        <v>6.3471455000000001E-5</v>
      </c>
      <c r="N157" s="1">
        <v>-2.1927066999999999E-5</v>
      </c>
      <c r="O157">
        <v>-4.2100386999999997E-4</v>
      </c>
      <c r="P157">
        <v>1.0692617999999999E-2</v>
      </c>
      <c r="Q157">
        <v>0</v>
      </c>
      <c r="R157" s="128">
        <f t="shared" si="23"/>
        <v>0.21439063778695999</v>
      </c>
      <c r="S157" s="131">
        <f>SUM(R157:R159)</f>
        <v>0.39899042067536</v>
      </c>
      <c r="T157" s="132" t="s">
        <v>114</v>
      </c>
      <c r="X157" t="s">
        <v>110</v>
      </c>
      <c r="Y157" t="s">
        <v>47</v>
      </c>
      <c r="Z157">
        <v>3.0715550000000001E-2</v>
      </c>
      <c r="AA157" s="1">
        <v>1.1101886E-7</v>
      </c>
      <c r="AB157" s="1">
        <v>9.5481613999999992E-6</v>
      </c>
      <c r="AC157" s="1">
        <v>5.1551457000000002E-6</v>
      </c>
      <c r="AD157">
        <v>0.17177038</v>
      </c>
      <c r="AE157" s="1">
        <v>8.0473633000000005E-5</v>
      </c>
      <c r="AF157">
        <v>2.8191944000000003E-4</v>
      </c>
      <c r="AG157" s="150">
        <v>4.6986572999999998E-4</v>
      </c>
      <c r="AH157" s="143">
        <v>0</v>
      </c>
      <c r="AI157" s="138">
        <v>7.4447614000000004E-3</v>
      </c>
      <c r="AJ157" s="1">
        <v>6.3471455000000001E-5</v>
      </c>
      <c r="AK157" s="1">
        <v>-2.1927066999999999E-5</v>
      </c>
      <c r="AL157">
        <v>-4.2100386999999997E-4</v>
      </c>
      <c r="AM157">
        <v>1.0692617999999999E-2</v>
      </c>
      <c r="AN157">
        <v>0</v>
      </c>
      <c r="AO157" s="128">
        <f t="shared" si="24"/>
        <v>0.22109092304695999</v>
      </c>
      <c r="AP157" s="131">
        <f>SUM(AO157:AO159)</f>
        <v>0.41876378454536001</v>
      </c>
      <c r="AQ157" s="132" t="s">
        <v>114</v>
      </c>
    </row>
    <row r="158" spans="1:43" x14ac:dyDescent="0.35">
      <c r="A158" t="s">
        <v>111</v>
      </c>
      <c r="B158" t="s">
        <v>47</v>
      </c>
      <c r="C158">
        <v>9.3997908999999998E-3</v>
      </c>
      <c r="D158" s="1">
        <v>4.4206879000000001E-5</v>
      </c>
      <c r="E158" s="1">
        <v>3.7576910999999999E-6</v>
      </c>
      <c r="F158" s="1">
        <v>1.3537980999999999E-6</v>
      </c>
      <c r="G158">
        <v>7.4159059999999997E-4</v>
      </c>
      <c r="H158" s="1">
        <v>8.6633629000000003E-5</v>
      </c>
      <c r="I158">
        <v>1.1830987E-4</v>
      </c>
      <c r="J158" s="151">
        <v>1.9718312000000001E-4</v>
      </c>
      <c r="K158" s="143">
        <v>0</v>
      </c>
      <c r="L158" s="138">
        <v>3.1242569000000003E-4</v>
      </c>
      <c r="M158" s="1">
        <v>6.0677534999999999E-5</v>
      </c>
      <c r="N158" s="1">
        <v>-9.2018788000000001E-6</v>
      </c>
      <c r="O158">
        <v>-2.4410643999999999E-4</v>
      </c>
      <c r="P158">
        <v>1.1904501E-2</v>
      </c>
      <c r="Q158">
        <v>2.0063208999999999E-2</v>
      </c>
      <c r="R158" s="128">
        <f t="shared" si="23"/>
        <v>4.2680331393399995E-2</v>
      </c>
      <c r="S158" s="29"/>
      <c r="T158" s="8"/>
      <c r="X158" t="s">
        <v>111</v>
      </c>
      <c r="Y158" t="s">
        <v>47</v>
      </c>
      <c r="Z158">
        <v>9.3997908999999998E-3</v>
      </c>
      <c r="AA158" s="1">
        <v>4.4206879000000001E-5</v>
      </c>
      <c r="AB158" s="1">
        <v>3.7576910999999999E-6</v>
      </c>
      <c r="AC158" s="1">
        <v>1.3537980999999999E-6</v>
      </c>
      <c r="AD158">
        <v>7.4159059999999997E-4</v>
      </c>
      <c r="AE158" s="1">
        <v>8.6633629000000003E-5</v>
      </c>
      <c r="AF158">
        <v>1.1830987E-4</v>
      </c>
      <c r="AG158" s="151">
        <v>1.9718312000000001E-4</v>
      </c>
      <c r="AH158" s="143">
        <v>0</v>
      </c>
      <c r="AI158" s="138">
        <v>3.1242569E-3</v>
      </c>
      <c r="AJ158" s="1">
        <v>6.0677534999999999E-5</v>
      </c>
      <c r="AK158" s="1">
        <v>-9.2018788000000001E-6</v>
      </c>
      <c r="AL158">
        <v>-2.4410643999999999E-4</v>
      </c>
      <c r="AM158">
        <v>1.1904501E-2</v>
      </c>
      <c r="AN158">
        <v>2.0063208999999999E-2</v>
      </c>
      <c r="AO158" s="128">
        <f t="shared" si="24"/>
        <v>4.5492162603399999E-2</v>
      </c>
      <c r="AP158" s="29"/>
      <c r="AQ158" s="8"/>
    </row>
    <row r="159" spans="1:43" x14ac:dyDescent="0.35">
      <c r="A159" t="s">
        <v>112</v>
      </c>
      <c r="B159" t="s">
        <v>47</v>
      </c>
      <c r="C159">
        <v>5.1477820000000001E-2</v>
      </c>
      <c r="D159">
        <v>1.1068489E-3</v>
      </c>
      <c r="E159" s="1">
        <v>2.5653825E-5</v>
      </c>
      <c r="F159" s="1">
        <v>1.0273230000000001E-5</v>
      </c>
      <c r="G159">
        <v>2.3948731000000001E-3</v>
      </c>
      <c r="H159">
        <v>1.6082661000000001E-4</v>
      </c>
      <c r="I159">
        <v>4.3174954E-4</v>
      </c>
      <c r="J159" s="150">
        <v>7.1958256000000001E-4</v>
      </c>
      <c r="K159" s="143">
        <v>0</v>
      </c>
      <c r="L159" s="138">
        <v>1.1401385999999999E-3</v>
      </c>
      <c r="M159" s="1">
        <v>1.1367264E-4</v>
      </c>
      <c r="N159" s="1">
        <v>-3.3580520000000003E-5</v>
      </c>
      <c r="O159">
        <v>-9.3026399000000002E-4</v>
      </c>
      <c r="P159">
        <v>2.3599014000000001E-2</v>
      </c>
      <c r="Q159">
        <v>6.1702843E-2</v>
      </c>
      <c r="R159" s="128">
        <f t="shared" si="23"/>
        <v>0.14191945149500002</v>
      </c>
      <c r="S159" s="12"/>
      <c r="T159" s="9"/>
      <c r="X159" t="s">
        <v>112</v>
      </c>
      <c r="Y159" t="s">
        <v>47</v>
      </c>
      <c r="Z159">
        <v>5.1477820000000001E-2</v>
      </c>
      <c r="AA159">
        <v>1.1068489E-3</v>
      </c>
      <c r="AB159" s="1">
        <v>2.5653825E-5</v>
      </c>
      <c r="AC159" s="1">
        <v>1.0273230000000001E-5</v>
      </c>
      <c r="AD159">
        <v>2.3948731000000001E-3</v>
      </c>
      <c r="AE159">
        <v>1.6082661000000001E-4</v>
      </c>
      <c r="AF159">
        <v>4.3174954E-4</v>
      </c>
      <c r="AG159" s="150">
        <v>7.1958256000000001E-4</v>
      </c>
      <c r="AH159" s="143">
        <v>0</v>
      </c>
      <c r="AI159" s="138">
        <v>1.1401385999999999E-2</v>
      </c>
      <c r="AJ159" s="1">
        <v>1.1367264E-4</v>
      </c>
      <c r="AK159" s="1">
        <v>-3.3580520000000003E-5</v>
      </c>
      <c r="AL159">
        <v>-9.3026399000000002E-4</v>
      </c>
      <c r="AM159">
        <v>2.3599014000000001E-2</v>
      </c>
      <c r="AN159">
        <v>6.1702843E-2</v>
      </c>
      <c r="AO159" s="128">
        <f t="shared" si="24"/>
        <v>0.15218069889499999</v>
      </c>
      <c r="AP159" s="12"/>
      <c r="AQ159" s="9"/>
    </row>
    <row r="161" spans="1:41" x14ac:dyDescent="0.35">
      <c r="A161" s="125" t="s">
        <v>117</v>
      </c>
      <c r="B161" s="125" t="s">
        <v>47</v>
      </c>
      <c r="C161" s="125">
        <f>SUM(C154:C156)</f>
        <v>1.645837057636</v>
      </c>
      <c r="D161" s="125">
        <f t="shared" ref="D161:P161" si="25">SUM(D154:D156)</f>
        <v>3.00652304E-2</v>
      </c>
      <c r="E161" s="125">
        <f t="shared" si="25"/>
        <v>4.3496707416E-4</v>
      </c>
      <c r="F161" s="125">
        <f t="shared" si="25"/>
        <v>1.6941863491700001E-4</v>
      </c>
      <c r="G161" s="125">
        <f t="shared" si="25"/>
        <v>7.2594207381999995E-2</v>
      </c>
      <c r="H161" s="125">
        <f t="shared" si="25"/>
        <v>2.020968219545E-3</v>
      </c>
      <c r="I161" s="125">
        <f t="shared" si="25"/>
        <v>5.7844603061799997E-2</v>
      </c>
      <c r="J161" s="125">
        <f t="shared" si="25"/>
        <v>9.6407671536300005E-2</v>
      </c>
      <c r="K161" s="125">
        <f t="shared" si="25"/>
        <v>0</v>
      </c>
      <c r="L161" s="125">
        <f t="shared" si="25"/>
        <v>0.15275260274240002</v>
      </c>
      <c r="M161" s="125">
        <f t="shared" si="25"/>
        <v>1.7695798489989999E-3</v>
      </c>
      <c r="N161" s="125">
        <f t="shared" si="25"/>
        <v>-4.4990246310299999E-3</v>
      </c>
      <c r="O161" s="125">
        <f t="shared" si="25"/>
        <v>-8.159009302039999E-2</v>
      </c>
      <c r="P161" s="125">
        <f t="shared" si="25"/>
        <v>0.20153744719300001</v>
      </c>
      <c r="Q161" s="125">
        <f t="shared" ref="Q161:R161" si="26">SUM(Q154:Q156)</f>
        <v>0.64389031699999999</v>
      </c>
      <c r="R161" s="125">
        <f t="shared" si="26"/>
        <v>2.8192349530776912</v>
      </c>
      <c r="X161" s="125" t="s">
        <v>117</v>
      </c>
      <c r="Y161" s="125" t="s">
        <v>47</v>
      </c>
      <c r="Z161" s="125">
        <f>SUM(Z154:Z156)</f>
        <v>1.645837057636</v>
      </c>
      <c r="AA161" s="125">
        <f t="shared" ref="AA161:AO161" si="27">SUM(AA154:AA156)</f>
        <v>3.00652304E-2</v>
      </c>
      <c r="AB161" s="125">
        <f t="shared" si="27"/>
        <v>4.3496707416E-4</v>
      </c>
      <c r="AC161" s="125">
        <f t="shared" si="27"/>
        <v>1.6941863491700001E-4</v>
      </c>
      <c r="AD161" s="125">
        <f t="shared" si="27"/>
        <v>7.2594207381999995E-2</v>
      </c>
      <c r="AE161" s="125">
        <f t="shared" si="27"/>
        <v>2.020968219545E-3</v>
      </c>
      <c r="AF161" s="125">
        <f t="shared" si="27"/>
        <v>5.7844603061799997E-2</v>
      </c>
      <c r="AG161" s="125">
        <f t="shared" si="27"/>
        <v>9.6407671536300005E-2</v>
      </c>
      <c r="AH161" s="125">
        <f t="shared" si="27"/>
        <v>0</v>
      </c>
      <c r="AI161" s="125">
        <f t="shared" si="27"/>
        <v>1.5275260274239999</v>
      </c>
      <c r="AJ161" s="125">
        <f t="shared" si="27"/>
        <v>1.7695798489989999E-3</v>
      </c>
      <c r="AK161" s="125">
        <f t="shared" si="27"/>
        <v>-4.4990246310299999E-3</v>
      </c>
      <c r="AL161" s="125">
        <f t="shared" si="27"/>
        <v>-8.159009302039999E-2</v>
      </c>
      <c r="AM161" s="125">
        <f t="shared" si="27"/>
        <v>0.20153744719300001</v>
      </c>
      <c r="AN161" s="125">
        <f t="shared" si="27"/>
        <v>0.64389031699999999</v>
      </c>
      <c r="AO161" s="125">
        <f t="shared" si="27"/>
        <v>4.1940083777592916</v>
      </c>
    </row>
    <row r="162" spans="1:41" x14ac:dyDescent="0.35">
      <c r="A162" s="125" t="s">
        <v>118</v>
      </c>
      <c r="B162" s="125" t="s">
        <v>47</v>
      </c>
      <c r="C162" s="125">
        <f>SUM(C157:C159)</f>
        <v>9.1593160899999998E-2</v>
      </c>
      <c r="D162" s="125">
        <f t="shared" ref="D162:P162" si="28">SUM(D157:D159)</f>
        <v>1.15116679786E-3</v>
      </c>
      <c r="E162" s="125">
        <f t="shared" si="28"/>
        <v>3.8959677500000001E-5</v>
      </c>
      <c r="F162" s="125">
        <f t="shared" si="28"/>
        <v>1.6782173800000002E-5</v>
      </c>
      <c r="G162" s="125">
        <f t="shared" si="28"/>
        <v>0.17490684370000001</v>
      </c>
      <c r="H162" s="125">
        <f t="shared" si="28"/>
        <v>3.2793387200000002E-4</v>
      </c>
      <c r="I162" s="125">
        <f t="shared" si="28"/>
        <v>8.3197885E-4</v>
      </c>
      <c r="J162" s="125">
        <f t="shared" si="28"/>
        <v>1.38663141E-3</v>
      </c>
      <c r="K162" s="125">
        <f t="shared" si="28"/>
        <v>0</v>
      </c>
      <c r="L162" s="125">
        <f t="shared" si="28"/>
        <v>2.1970404299999999E-3</v>
      </c>
      <c r="M162" s="125">
        <f t="shared" si="28"/>
        <v>2.3782163000000002E-4</v>
      </c>
      <c r="N162" s="125">
        <f t="shared" si="28"/>
        <v>-6.4709465800000005E-5</v>
      </c>
      <c r="O162" s="125">
        <f t="shared" si="28"/>
        <v>-1.5953743E-3</v>
      </c>
      <c r="P162" s="125">
        <f t="shared" si="28"/>
        <v>4.6196133E-2</v>
      </c>
      <c r="Q162" s="125">
        <f t="shared" ref="Q162:R162" si="29">SUM(Q157:Q159)</f>
        <v>8.1766052000000006E-2</v>
      </c>
      <c r="R162" s="125">
        <f t="shared" si="29"/>
        <v>0.39899042067536</v>
      </c>
      <c r="X162" s="125" t="s">
        <v>118</v>
      </c>
      <c r="Y162" s="125" t="s">
        <v>47</v>
      </c>
      <c r="Z162" s="125">
        <f>SUM(Z157:Z159)</f>
        <v>9.1593160899999998E-2</v>
      </c>
      <c r="AA162" s="125">
        <f t="shared" ref="AA162:AO162" si="30">SUM(AA157:AA159)</f>
        <v>1.15116679786E-3</v>
      </c>
      <c r="AB162" s="125">
        <f t="shared" si="30"/>
        <v>3.8959677500000001E-5</v>
      </c>
      <c r="AC162" s="125">
        <f t="shared" si="30"/>
        <v>1.6782173800000002E-5</v>
      </c>
      <c r="AD162" s="125">
        <f t="shared" si="30"/>
        <v>0.17490684370000001</v>
      </c>
      <c r="AE162" s="125">
        <f t="shared" si="30"/>
        <v>3.2793387200000002E-4</v>
      </c>
      <c r="AF162" s="125">
        <f t="shared" si="30"/>
        <v>8.3197885E-4</v>
      </c>
      <c r="AG162" s="125">
        <f t="shared" si="30"/>
        <v>1.38663141E-3</v>
      </c>
      <c r="AH162" s="125">
        <f t="shared" si="30"/>
        <v>0</v>
      </c>
      <c r="AI162" s="125">
        <f t="shared" si="30"/>
        <v>2.1970404299999999E-2</v>
      </c>
      <c r="AJ162" s="125">
        <f t="shared" si="30"/>
        <v>2.3782163000000002E-4</v>
      </c>
      <c r="AK162" s="125">
        <f t="shared" si="30"/>
        <v>-6.4709465800000005E-5</v>
      </c>
      <c r="AL162" s="125">
        <f t="shared" si="30"/>
        <v>-1.5953743E-3</v>
      </c>
      <c r="AM162" s="125">
        <f t="shared" si="30"/>
        <v>4.6196133E-2</v>
      </c>
      <c r="AN162" s="125">
        <f t="shared" si="30"/>
        <v>8.1766052000000006E-2</v>
      </c>
      <c r="AO162" s="125">
        <f t="shared" si="30"/>
        <v>0.41876378454536001</v>
      </c>
    </row>
    <row r="180" spans="28:39" s="2" customFormat="1" x14ac:dyDescent="0.35"/>
    <row r="182" spans="28:39" x14ac:dyDescent="0.35">
      <c r="AD182" s="1"/>
      <c r="AE182" s="1"/>
      <c r="AK182" s="1"/>
    </row>
    <row r="183" spans="28:39" x14ac:dyDescent="0.35">
      <c r="AB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28:39" x14ac:dyDescent="0.35">
      <c r="AC184" s="1"/>
      <c r="AD184" s="1"/>
      <c r="AE184" s="1"/>
      <c r="AG184" s="1"/>
      <c r="AJ184" s="1"/>
      <c r="AK184" s="1"/>
    </row>
    <row r="185" spans="28:39" x14ac:dyDescent="0.35">
      <c r="AC185" s="1"/>
      <c r="AD185" s="1"/>
      <c r="AE185" s="1"/>
      <c r="AG185" s="1"/>
      <c r="AJ185" s="1"/>
      <c r="AK185" s="1"/>
    </row>
    <row r="186" spans="28:39" x14ac:dyDescent="0.35">
      <c r="AD186" s="1"/>
      <c r="AE186" s="1"/>
      <c r="AK186" s="1"/>
    </row>
  </sheetData>
  <mergeCells count="14">
    <mergeCell ref="K144:K146"/>
    <mergeCell ref="AH5:AH7"/>
    <mergeCell ref="AH27:AH29"/>
    <mergeCell ref="AH50:AH52"/>
    <mergeCell ref="AH70:AH72"/>
    <mergeCell ref="AH91:AH93"/>
    <mergeCell ref="AH115:AH117"/>
    <mergeCell ref="AH144:AH146"/>
    <mergeCell ref="K50:K52"/>
    <mergeCell ref="K27:K29"/>
    <mergeCell ref="K5:K7"/>
    <mergeCell ref="K70:K72"/>
    <mergeCell ref="K91:K93"/>
    <mergeCell ref="K115:K1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RIF2</vt:lpstr>
      <vt:lpstr>RIF2 (CED)</vt:lpstr>
      <vt:lpstr>RIF1</vt:lpstr>
      <vt:lpstr>RIF1 (CED)</vt:lpstr>
      <vt:lpstr>DELTA</vt:lpstr>
      <vt:lpstr>DELTA (CED)</vt:lpstr>
      <vt:lpstr>HP</vt:lpstr>
      <vt:lpstr>HP (CED)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ELISA DI GIUSEPPE</cp:lastModifiedBy>
  <cp:revision/>
  <cp:lastPrinted>2022-06-17T13:39:39Z</cp:lastPrinted>
  <dcterms:created xsi:type="dcterms:W3CDTF">2022-05-16T11:18:00Z</dcterms:created>
  <dcterms:modified xsi:type="dcterms:W3CDTF">2023-02-08T10:01:07Z</dcterms:modified>
  <cp:category/>
  <cp:contentStatus/>
</cp:coreProperties>
</file>