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0" documentId="13_ncr:1_{992241D3-A440-4E64-BF46-F0F8BB01D03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S with SMAP Parameteriza" sheetId="22" r:id="rId1"/>
    <sheet name="2S with Zheng'sParameterization" sheetId="21" r:id="rId2"/>
  </sheets>
  <definedNames>
    <definedName name="_xlnm._FilterDatabase" localSheetId="0" hidden="1">'2S with SMAP Parameteriza'!$B$1:$B$24</definedName>
    <definedName name="_xlnm._FilterDatabase" localSheetId="1" hidden="1">'2S with Zheng''sParameterization'!$B$1:$B$24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22" l="1"/>
  <c r="H4" i="22"/>
  <c r="H5" i="22"/>
  <c r="H6" i="22"/>
  <c r="H7" i="22"/>
  <c r="H8" i="22"/>
  <c r="H9" i="22"/>
  <c r="H10" i="22"/>
  <c r="H11" i="22"/>
  <c r="H12" i="22"/>
  <c r="H13" i="22"/>
  <c r="H14" i="22"/>
  <c r="H15" i="22"/>
  <c r="H16" i="22"/>
  <c r="H17" i="22"/>
  <c r="H18" i="22"/>
  <c r="H19" i="22"/>
  <c r="H20" i="22"/>
  <c r="H21" i="22"/>
  <c r="H22" i="22"/>
  <c r="H23" i="22"/>
  <c r="H24" i="22"/>
  <c r="G3" i="22"/>
  <c r="G4" i="22"/>
  <c r="G5" i="22"/>
  <c r="G6" i="22"/>
  <c r="G7" i="22"/>
  <c r="G8" i="22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H2" i="22"/>
  <c r="G2" i="22"/>
  <c r="O24" i="22"/>
  <c r="N24" i="22"/>
  <c r="M24" i="22"/>
  <c r="O23" i="22"/>
  <c r="P23" i="22" s="1"/>
  <c r="N23" i="22"/>
  <c r="Q23" i="22" s="1"/>
  <c r="U23" i="22" s="1"/>
  <c r="M23" i="22"/>
  <c r="O22" i="22"/>
  <c r="N22" i="22"/>
  <c r="M22" i="22"/>
  <c r="P22" i="22" s="1"/>
  <c r="Q21" i="22"/>
  <c r="P21" i="22"/>
  <c r="U21" i="22" s="1"/>
  <c r="O21" i="22"/>
  <c r="N21" i="22"/>
  <c r="M21" i="22"/>
  <c r="O20" i="22"/>
  <c r="N20" i="22"/>
  <c r="Q20" i="22" s="1"/>
  <c r="M20" i="22"/>
  <c r="P20" i="22" s="1"/>
  <c r="O19" i="22"/>
  <c r="N19" i="22"/>
  <c r="Q19" i="22" s="1"/>
  <c r="M19" i="22"/>
  <c r="P19" i="22" s="1"/>
  <c r="S19" i="22" s="1"/>
  <c r="O18" i="22"/>
  <c r="N18" i="22"/>
  <c r="M18" i="22"/>
  <c r="O17" i="22"/>
  <c r="P17" i="22" s="1"/>
  <c r="N17" i="22"/>
  <c r="Q17" i="22" s="1"/>
  <c r="T17" i="22" s="1"/>
  <c r="M17" i="22"/>
  <c r="O16" i="22"/>
  <c r="N16" i="22"/>
  <c r="M16" i="22"/>
  <c r="P16" i="22" s="1"/>
  <c r="Q15" i="22"/>
  <c r="P15" i="22"/>
  <c r="S15" i="22" s="1"/>
  <c r="O15" i="22"/>
  <c r="N15" i="22"/>
  <c r="M15" i="22"/>
  <c r="O14" i="22"/>
  <c r="N14" i="22"/>
  <c r="Q14" i="22" s="1"/>
  <c r="M14" i="22"/>
  <c r="P14" i="22" s="1"/>
  <c r="O13" i="22"/>
  <c r="N13" i="22"/>
  <c r="Q13" i="22" s="1"/>
  <c r="M13" i="22"/>
  <c r="P13" i="22" s="1"/>
  <c r="O12" i="22"/>
  <c r="N12" i="22"/>
  <c r="M12" i="22"/>
  <c r="O11" i="22"/>
  <c r="P11" i="22" s="1"/>
  <c r="S11" i="22" s="1"/>
  <c r="N11" i="22"/>
  <c r="Q11" i="22" s="1"/>
  <c r="M11" i="22"/>
  <c r="O10" i="22"/>
  <c r="N10" i="22"/>
  <c r="Q10" i="22" s="1"/>
  <c r="M10" i="22"/>
  <c r="P10" i="22" s="1"/>
  <c r="Q9" i="22"/>
  <c r="P9" i="22"/>
  <c r="U9" i="22" s="1"/>
  <c r="O9" i="22"/>
  <c r="N9" i="22"/>
  <c r="M9" i="22"/>
  <c r="O8" i="22"/>
  <c r="N8" i="22"/>
  <c r="Q8" i="22" s="1"/>
  <c r="M8" i="22"/>
  <c r="P8" i="22" s="1"/>
  <c r="O7" i="22"/>
  <c r="N7" i="22"/>
  <c r="Q7" i="22" s="1"/>
  <c r="M7" i="22"/>
  <c r="P7" i="22" s="1"/>
  <c r="S7" i="22" s="1"/>
  <c r="O6" i="22"/>
  <c r="N6" i="22"/>
  <c r="M6" i="22"/>
  <c r="O5" i="22"/>
  <c r="P5" i="22" s="1"/>
  <c r="U5" i="22" s="1"/>
  <c r="N5" i="22"/>
  <c r="Q5" i="22" s="1"/>
  <c r="T5" i="22" s="1"/>
  <c r="M5" i="22"/>
  <c r="O4" i="22"/>
  <c r="N4" i="22"/>
  <c r="Q4" i="22" s="1"/>
  <c r="M4" i="22"/>
  <c r="P4" i="22" s="1"/>
  <c r="Q3" i="22"/>
  <c r="P3" i="22"/>
  <c r="S3" i="22" s="1"/>
  <c r="O3" i="22"/>
  <c r="N3" i="22"/>
  <c r="M3" i="22"/>
  <c r="O2" i="22"/>
  <c r="N2" i="22"/>
  <c r="Q2" i="22" s="1"/>
  <c r="M2" i="22"/>
  <c r="P2" i="22" s="1"/>
  <c r="U19" i="22" l="1"/>
  <c r="U17" i="22"/>
  <c r="U7" i="22"/>
  <c r="W7" i="22" s="1"/>
  <c r="U11" i="22"/>
  <c r="S23" i="22"/>
  <c r="Q6" i="22"/>
  <c r="T6" i="22" s="1"/>
  <c r="Q12" i="22"/>
  <c r="Q18" i="22"/>
  <c r="T18" i="22" s="1"/>
  <c r="Q24" i="22"/>
  <c r="U3" i="22"/>
  <c r="Y3" i="22" s="1"/>
  <c r="T9" i="22"/>
  <c r="U15" i="22"/>
  <c r="Y15" i="22" s="1"/>
  <c r="T21" i="22"/>
  <c r="Q16" i="22"/>
  <c r="R16" i="22" s="1"/>
  <c r="Q22" i="22"/>
  <c r="S22" i="22" s="1"/>
  <c r="P6" i="22"/>
  <c r="P12" i="22"/>
  <c r="P18" i="22"/>
  <c r="S18" i="22" s="1"/>
  <c r="P24" i="22"/>
  <c r="U13" i="22"/>
  <c r="T13" i="22"/>
  <c r="S24" i="22"/>
  <c r="R24" i="22"/>
  <c r="U2" i="22"/>
  <c r="T2" i="22"/>
  <c r="U4" i="22"/>
  <c r="T4" i="22"/>
  <c r="U8" i="22"/>
  <c r="T8" i="22"/>
  <c r="T10" i="22"/>
  <c r="U10" i="22"/>
  <c r="U12" i="22"/>
  <c r="T12" i="22"/>
  <c r="U14" i="22"/>
  <c r="T14" i="22"/>
  <c r="T16" i="22"/>
  <c r="U20" i="22"/>
  <c r="T20" i="22"/>
  <c r="U24" i="22"/>
  <c r="T24" i="22"/>
  <c r="Y11" i="22"/>
  <c r="W11" i="22"/>
  <c r="Y19" i="22"/>
  <c r="W19" i="22"/>
  <c r="Y23" i="22"/>
  <c r="W23" i="22"/>
  <c r="S2" i="22"/>
  <c r="R2" i="22"/>
  <c r="S4" i="22"/>
  <c r="R4" i="22"/>
  <c r="S6" i="22"/>
  <c r="R6" i="22"/>
  <c r="S8" i="22"/>
  <c r="R8" i="22"/>
  <c r="S10" i="22"/>
  <c r="R10" i="22"/>
  <c r="S12" i="22"/>
  <c r="R12" i="22"/>
  <c r="S14" i="22"/>
  <c r="R14" i="22"/>
  <c r="R18" i="22"/>
  <c r="S20" i="22"/>
  <c r="R20" i="22"/>
  <c r="R11" i="22"/>
  <c r="R19" i="22"/>
  <c r="R23" i="22"/>
  <c r="R7" i="22"/>
  <c r="R15" i="22"/>
  <c r="T3" i="22"/>
  <c r="T7" i="22"/>
  <c r="T11" i="22"/>
  <c r="T15" i="22"/>
  <c r="T19" i="22"/>
  <c r="T23" i="22"/>
  <c r="R3" i="22"/>
  <c r="R5" i="22"/>
  <c r="R9" i="22"/>
  <c r="R13" i="22"/>
  <c r="R17" i="22"/>
  <c r="R21" i="22"/>
  <c r="S5" i="22"/>
  <c r="S9" i="22"/>
  <c r="S13" i="22"/>
  <c r="S17" i="22"/>
  <c r="S21" i="22"/>
  <c r="S16" i="22" l="1"/>
  <c r="Y7" i="22"/>
  <c r="W3" i="22"/>
  <c r="T22" i="22"/>
  <c r="U22" i="22"/>
  <c r="Y22" i="22" s="1"/>
  <c r="R22" i="22"/>
  <c r="X22" i="22" s="1"/>
  <c r="W15" i="22"/>
  <c r="U18" i="22"/>
  <c r="Y18" i="22" s="1"/>
  <c r="U6" i="22"/>
  <c r="Y6" i="22" s="1"/>
  <c r="U16" i="22"/>
  <c r="Y16" i="22" s="1"/>
  <c r="V5" i="22"/>
  <c r="X5" i="22"/>
  <c r="X11" i="22"/>
  <c r="V11" i="22"/>
  <c r="Y14" i="22"/>
  <c r="W14" i="22"/>
  <c r="Y2" i="22"/>
  <c r="W2" i="22"/>
  <c r="Y24" i="22"/>
  <c r="W24" i="22"/>
  <c r="X3" i="22"/>
  <c r="V3" i="22"/>
  <c r="X12" i="22"/>
  <c r="V12" i="22"/>
  <c r="X24" i="22"/>
  <c r="V24" i="22"/>
  <c r="W21" i="22"/>
  <c r="Y21" i="22"/>
  <c r="V22" i="22"/>
  <c r="X10" i="22"/>
  <c r="V10" i="22"/>
  <c r="Y12" i="22"/>
  <c r="W12" i="22"/>
  <c r="W17" i="22"/>
  <c r="Y17" i="22"/>
  <c r="Y10" i="22"/>
  <c r="W10" i="22"/>
  <c r="X14" i="22"/>
  <c r="V14" i="22"/>
  <c r="W13" i="22"/>
  <c r="Y13" i="22"/>
  <c r="X20" i="22"/>
  <c r="V20" i="22"/>
  <c r="X8" i="22"/>
  <c r="V8" i="22"/>
  <c r="V13" i="22"/>
  <c r="X13" i="22"/>
  <c r="V9" i="22"/>
  <c r="X9" i="22"/>
  <c r="Y4" i="22"/>
  <c r="W4" i="22"/>
  <c r="X2" i="22"/>
  <c r="V2" i="22"/>
  <c r="Y9" i="22"/>
  <c r="W9" i="22"/>
  <c r="Y20" i="22"/>
  <c r="W20" i="22"/>
  <c r="Y8" i="22"/>
  <c r="W8" i="22"/>
  <c r="W5" i="22"/>
  <c r="Y5" i="22"/>
  <c r="X18" i="22"/>
  <c r="V18" i="22"/>
  <c r="X6" i="22"/>
  <c r="V6" i="22"/>
  <c r="V21" i="22"/>
  <c r="X21" i="22"/>
  <c r="X15" i="22"/>
  <c r="V15" i="22"/>
  <c r="W6" i="22"/>
  <c r="V17" i="22"/>
  <c r="X17" i="22"/>
  <c r="X7" i="22"/>
  <c r="V7" i="22"/>
  <c r="X16" i="22"/>
  <c r="V16" i="22"/>
  <c r="X4" i="22"/>
  <c r="V4" i="22"/>
  <c r="X23" i="22"/>
  <c r="V23" i="22"/>
  <c r="W16" i="22"/>
  <c r="X19" i="22"/>
  <c r="V19" i="22"/>
  <c r="W18" i="22" l="1"/>
  <c r="W22" i="22"/>
  <c r="O3" i="21" l="1"/>
  <c r="O4" i="21"/>
  <c r="O5" i="21"/>
  <c r="O6" i="21"/>
  <c r="O7" i="21"/>
  <c r="O8" i="21"/>
  <c r="O9" i="21"/>
  <c r="O10" i="21"/>
  <c r="O11" i="21"/>
  <c r="O12" i="21"/>
  <c r="O13" i="21"/>
  <c r="O14" i="21"/>
  <c r="O15" i="21"/>
  <c r="O16" i="21"/>
  <c r="O17" i="21"/>
  <c r="O18" i="21"/>
  <c r="O19" i="21"/>
  <c r="O20" i="21"/>
  <c r="O21" i="21"/>
  <c r="O22" i="21"/>
  <c r="O23" i="21"/>
  <c r="O24" i="21"/>
  <c r="O2" i="21"/>
  <c r="N3" i="21"/>
  <c r="N4" i="21"/>
  <c r="N5" i="21"/>
  <c r="N6" i="21"/>
  <c r="N7" i="21"/>
  <c r="N8" i="21"/>
  <c r="N9" i="21"/>
  <c r="N10" i="21"/>
  <c r="N11" i="21"/>
  <c r="N12" i="21"/>
  <c r="Q12" i="21" s="1"/>
  <c r="N13" i="21"/>
  <c r="N14" i="21"/>
  <c r="N15" i="21"/>
  <c r="N16" i="21"/>
  <c r="N17" i="21"/>
  <c r="N18" i="21"/>
  <c r="N19" i="21"/>
  <c r="N20" i="21"/>
  <c r="N21" i="21"/>
  <c r="N22" i="21"/>
  <c r="N23" i="21"/>
  <c r="N24" i="21"/>
  <c r="Q24" i="21" s="1"/>
  <c r="N2" i="21"/>
  <c r="M3" i="21"/>
  <c r="M4" i="21"/>
  <c r="M5" i="21"/>
  <c r="M6" i="21"/>
  <c r="M7" i="21"/>
  <c r="M8" i="21"/>
  <c r="P8" i="21" s="1"/>
  <c r="M9" i="21"/>
  <c r="M10" i="21"/>
  <c r="M11" i="21"/>
  <c r="M12" i="21"/>
  <c r="P12" i="21" s="1"/>
  <c r="M13" i="21"/>
  <c r="M14" i="21"/>
  <c r="M15" i="21"/>
  <c r="M16" i="21"/>
  <c r="M17" i="21"/>
  <c r="M18" i="21"/>
  <c r="M19" i="21"/>
  <c r="M20" i="21"/>
  <c r="P20" i="21" s="1"/>
  <c r="M21" i="21"/>
  <c r="M22" i="21"/>
  <c r="M23" i="21"/>
  <c r="M24" i="21"/>
  <c r="P24" i="21" s="1"/>
  <c r="M2" i="21"/>
  <c r="H24" i="21"/>
  <c r="G24" i="21"/>
  <c r="H23" i="21"/>
  <c r="G23" i="21"/>
  <c r="H22" i="21"/>
  <c r="G22" i="21"/>
  <c r="H21" i="21"/>
  <c r="G21" i="21"/>
  <c r="H20" i="21"/>
  <c r="G20" i="21"/>
  <c r="H19" i="21"/>
  <c r="G19" i="21"/>
  <c r="H18" i="21"/>
  <c r="G18" i="21"/>
  <c r="H17" i="21"/>
  <c r="G17" i="21"/>
  <c r="H16" i="21"/>
  <c r="G16" i="21"/>
  <c r="H15" i="21"/>
  <c r="G15" i="21"/>
  <c r="H14" i="21"/>
  <c r="G14" i="21"/>
  <c r="H13" i="21"/>
  <c r="G13" i="21"/>
  <c r="H12" i="21"/>
  <c r="G12" i="21"/>
  <c r="H11" i="21"/>
  <c r="G11" i="21"/>
  <c r="H10" i="21"/>
  <c r="G10" i="21"/>
  <c r="H9" i="21"/>
  <c r="G9" i="21"/>
  <c r="H8" i="21"/>
  <c r="G8" i="21"/>
  <c r="H7" i="21"/>
  <c r="G7" i="21"/>
  <c r="H6" i="21"/>
  <c r="G6" i="21"/>
  <c r="H5" i="21"/>
  <c r="G5" i="21"/>
  <c r="H4" i="21"/>
  <c r="G4" i="21"/>
  <c r="H3" i="21"/>
  <c r="G3" i="21"/>
  <c r="H2" i="21"/>
  <c r="G2" i="21"/>
  <c r="Q7" i="21" l="1"/>
  <c r="R7" i="21" s="1"/>
  <c r="P7" i="21"/>
  <c r="P2" i="21"/>
  <c r="P13" i="21"/>
  <c r="Q19" i="21"/>
  <c r="Q22" i="21"/>
  <c r="Q10" i="21"/>
  <c r="S10" i="21" s="1"/>
  <c r="P22" i="21"/>
  <c r="P10" i="21"/>
  <c r="P19" i="21"/>
  <c r="S19" i="21" s="1"/>
  <c r="P5" i="21"/>
  <c r="P4" i="21"/>
  <c r="P15" i="21"/>
  <c r="S15" i="21" s="1"/>
  <c r="Q2" i="21"/>
  <c r="U2" i="21" s="1"/>
  <c r="P16" i="21"/>
  <c r="P18" i="21"/>
  <c r="Q4" i="21"/>
  <c r="Q15" i="21"/>
  <c r="Q20" i="21"/>
  <c r="U20" i="21" s="1"/>
  <c r="Q8" i="21"/>
  <c r="T8" i="21" s="1"/>
  <c r="Q17" i="21"/>
  <c r="Q6" i="21"/>
  <c r="P17" i="21"/>
  <c r="T17" i="21" s="1"/>
  <c r="P6" i="21"/>
  <c r="Q16" i="21"/>
  <c r="Q5" i="21"/>
  <c r="Q11" i="21"/>
  <c r="P23" i="21"/>
  <c r="P11" i="21"/>
  <c r="S11" i="21" s="1"/>
  <c r="Q18" i="21"/>
  <c r="Q21" i="21"/>
  <c r="Q9" i="21"/>
  <c r="P21" i="21"/>
  <c r="P9" i="21"/>
  <c r="R9" i="21" s="1"/>
  <c r="U12" i="21"/>
  <c r="S22" i="21"/>
  <c r="R22" i="21"/>
  <c r="Q14" i="21"/>
  <c r="Q3" i="21"/>
  <c r="P14" i="21"/>
  <c r="P3" i="21"/>
  <c r="Q13" i="21"/>
  <c r="S13" i="21" s="1"/>
  <c r="R24" i="21"/>
  <c r="R12" i="21"/>
  <c r="S12" i="21"/>
  <c r="Q23" i="21"/>
  <c r="T22" i="21"/>
  <c r="U22" i="21"/>
  <c r="T24" i="21"/>
  <c r="U24" i="21"/>
  <c r="U8" i="21"/>
  <c r="S24" i="21"/>
  <c r="T12" i="21"/>
  <c r="S21" i="21" l="1"/>
  <c r="S17" i="21"/>
  <c r="R10" i="21"/>
  <c r="T7" i="21"/>
  <c r="T4" i="21"/>
  <c r="U19" i="21"/>
  <c r="W19" i="21" s="1"/>
  <c r="S18" i="21"/>
  <c r="U10" i="21"/>
  <c r="Y10" i="21" s="1"/>
  <c r="R20" i="21"/>
  <c r="R2" i="21"/>
  <c r="U5" i="21"/>
  <c r="S7" i="21"/>
  <c r="S2" i="21"/>
  <c r="Y2" i="21" s="1"/>
  <c r="U16" i="21"/>
  <c r="R19" i="21"/>
  <c r="T10" i="21"/>
  <c r="T2" i="21"/>
  <c r="U4" i="21"/>
  <c r="U7" i="21"/>
  <c r="S5" i="21"/>
  <c r="T19" i="21"/>
  <c r="U18" i="21"/>
  <c r="R4" i="21"/>
  <c r="V4" i="21" s="1"/>
  <c r="S4" i="21"/>
  <c r="T15" i="21"/>
  <c r="R15" i="21"/>
  <c r="V15" i="21" s="1"/>
  <c r="S20" i="21"/>
  <c r="Y20" i="21" s="1"/>
  <c r="T21" i="21"/>
  <c r="S8" i="21"/>
  <c r="Y8" i="21" s="1"/>
  <c r="T20" i="21"/>
  <c r="U15" i="21"/>
  <c r="R21" i="21"/>
  <c r="R8" i="21"/>
  <c r="V8" i="21" s="1"/>
  <c r="R16" i="21"/>
  <c r="X16" i="21" s="1"/>
  <c r="S16" i="21"/>
  <c r="T16" i="21"/>
  <c r="T9" i="21"/>
  <c r="U21" i="21"/>
  <c r="W21" i="21" s="1"/>
  <c r="W20" i="21"/>
  <c r="T11" i="21"/>
  <c r="R5" i="21"/>
  <c r="U6" i="21"/>
  <c r="T5" i="21"/>
  <c r="T6" i="21"/>
  <c r="U17" i="21"/>
  <c r="R18" i="21"/>
  <c r="U9" i="21"/>
  <c r="R6" i="21"/>
  <c r="V6" i="21" s="1"/>
  <c r="U11" i="21"/>
  <c r="Y11" i="21" s="1"/>
  <c r="S6" i="21"/>
  <c r="R17" i="21"/>
  <c r="T18" i="21"/>
  <c r="R11" i="21"/>
  <c r="S9" i="21"/>
  <c r="R13" i="21"/>
  <c r="U23" i="21"/>
  <c r="T23" i="21"/>
  <c r="S3" i="21"/>
  <c r="R3" i="21"/>
  <c r="U3" i="21"/>
  <c r="T3" i="21"/>
  <c r="R14" i="21"/>
  <c r="S14" i="21"/>
  <c r="U14" i="21"/>
  <c r="Y14" i="21" s="1"/>
  <c r="T14" i="21"/>
  <c r="U13" i="21"/>
  <c r="Y13" i="21" s="1"/>
  <c r="T13" i="21"/>
  <c r="X13" i="21" s="1"/>
  <c r="R23" i="21"/>
  <c r="S23" i="21"/>
  <c r="X9" i="21"/>
  <c r="X8" i="21"/>
  <c r="Y19" i="21"/>
  <c r="Y22" i="21"/>
  <c r="W10" i="21"/>
  <c r="Y21" i="21"/>
  <c r="V19" i="21"/>
  <c r="V21" i="21"/>
  <c r="Y24" i="21"/>
  <c r="X12" i="21"/>
  <c r="V12" i="21"/>
  <c r="X4" i="21"/>
  <c r="Y12" i="21"/>
  <c r="W12" i="21"/>
  <c r="W2" i="21"/>
  <c r="X24" i="21"/>
  <c r="V24" i="21"/>
  <c r="X2" i="21" l="1"/>
  <c r="X21" i="21"/>
  <c r="X19" i="21"/>
  <c r="X15" i="21"/>
  <c r="W8" i="21"/>
  <c r="V2" i="21"/>
  <c r="X14" i="21"/>
  <c r="X6" i="21"/>
  <c r="Y9" i="21"/>
  <c r="V20" i="21"/>
  <c r="X20" i="21"/>
  <c r="X11" i="21"/>
  <c r="W11" i="21"/>
  <c r="W6" i="21"/>
  <c r="W14" i="21"/>
  <c r="Y6" i="21"/>
  <c r="V14" i="21"/>
  <c r="V11" i="21"/>
  <c r="W13" i="21"/>
  <c r="V13" i="21"/>
  <c r="W9" i="21"/>
  <c r="V9" i="21"/>
  <c r="W22" i="21"/>
  <c r="Y4" i="21"/>
  <c r="W4" i="21"/>
  <c r="X3" i="21"/>
  <c r="V3" i="21"/>
  <c r="Y17" i="21"/>
  <c r="W17" i="21"/>
  <c r="V5" i="21"/>
  <c r="X5" i="21"/>
  <c r="X10" i="21"/>
  <c r="V10" i="21"/>
  <c r="Y18" i="21"/>
  <c r="W18" i="21"/>
  <c r="V16" i="21"/>
  <c r="V7" i="21"/>
  <c r="X7" i="21"/>
  <c r="X18" i="21"/>
  <c r="V18" i="21"/>
  <c r="W24" i="21"/>
  <c r="Y3" i="21"/>
  <c r="W3" i="21"/>
  <c r="V22" i="21"/>
  <c r="X22" i="21"/>
  <c r="Y15" i="21"/>
  <c r="W15" i="21"/>
  <c r="X17" i="21"/>
  <c r="V17" i="21"/>
  <c r="X23" i="21"/>
  <c r="V23" i="21"/>
  <c r="W5" i="21"/>
  <c r="Y5" i="21"/>
  <c r="Y7" i="21"/>
  <c r="W7" i="21"/>
  <c r="Y23" i="21"/>
  <c r="W23" i="21"/>
  <c r="Y16" i="21"/>
  <c r="W16" i="21"/>
</calcChain>
</file>

<file path=xl/sharedStrings.xml><?xml version="1.0" encoding="utf-8"?>
<sst xmlns="http://schemas.openxmlformats.org/spreadsheetml/2006/main" count="46" uniqueCount="24">
  <si>
    <t>Date</t>
  </si>
  <si>
    <t>Omega</t>
    <phoneticPr fontId="1" type="noConversion"/>
  </si>
  <si>
    <r>
      <t>r</t>
    </r>
    <r>
      <rPr>
        <vertAlign val="subscript"/>
        <sz val="11"/>
        <color theme="1"/>
        <rFont val="宋体"/>
        <family val="3"/>
        <charset val="134"/>
        <scheme val="minor"/>
      </rPr>
      <t>s</t>
    </r>
    <r>
      <rPr>
        <vertAlign val="superscript"/>
        <sz val="11"/>
        <color theme="1"/>
        <rFont val="宋体"/>
        <family val="3"/>
        <charset val="134"/>
        <scheme val="minor"/>
      </rPr>
      <t>H</t>
    </r>
    <r>
      <rPr>
        <sz val="11"/>
        <color theme="1"/>
        <rFont val="宋体"/>
        <family val="2"/>
        <scheme val="minor"/>
      </rPr>
      <t xml:space="preserve"> estimated by eq. (8)</t>
    </r>
    <phoneticPr fontId="1" type="noConversion"/>
  </si>
  <si>
    <r>
      <t>r</t>
    </r>
    <r>
      <rPr>
        <vertAlign val="subscript"/>
        <sz val="11"/>
        <color theme="1"/>
        <rFont val="宋体"/>
        <family val="3"/>
        <charset val="134"/>
        <scheme val="minor"/>
      </rPr>
      <t>s</t>
    </r>
    <r>
      <rPr>
        <vertAlign val="superscript"/>
        <sz val="11"/>
        <color theme="1"/>
        <rFont val="宋体"/>
        <family val="3"/>
        <charset val="134"/>
        <scheme val="minor"/>
      </rPr>
      <t>V</t>
    </r>
    <r>
      <rPr>
        <sz val="11"/>
        <color theme="1"/>
        <rFont val="宋体"/>
        <family val="2"/>
        <scheme val="minor"/>
      </rPr>
      <t xml:space="preserve"> estimated by eq. (9)</t>
    </r>
    <phoneticPr fontId="1" type="noConversion"/>
  </si>
  <si>
    <r>
      <t>T</t>
    </r>
    <r>
      <rPr>
        <vertAlign val="subscript"/>
        <sz val="11"/>
        <color theme="1"/>
        <rFont val="宋体"/>
        <family val="3"/>
        <charset val="134"/>
        <scheme val="minor"/>
      </rPr>
      <t>eff</t>
    </r>
    <r>
      <rPr>
        <sz val="11"/>
        <color theme="1"/>
        <rFont val="宋体"/>
        <family val="2"/>
        <scheme val="minor"/>
      </rPr>
      <t xml:space="preserve"> estimated by eq. (11)</t>
    </r>
    <phoneticPr fontId="1" type="noConversion"/>
  </si>
  <si>
    <r>
      <t>r</t>
    </r>
    <r>
      <rPr>
        <vertAlign val="superscript"/>
        <sz val="11"/>
        <color rgb="FFFF0000"/>
        <rFont val="宋体"/>
        <family val="3"/>
        <charset val="134"/>
        <scheme val="minor"/>
      </rPr>
      <t>H</t>
    </r>
    <r>
      <rPr>
        <sz val="11"/>
        <color rgb="FFFF0000"/>
        <rFont val="宋体"/>
        <family val="3"/>
        <charset val="134"/>
        <scheme val="minor"/>
      </rPr>
      <t xml:space="preserve"> estimated by eq. (7)</t>
    </r>
    <phoneticPr fontId="1" type="noConversion"/>
  </si>
  <si>
    <r>
      <t>r</t>
    </r>
    <r>
      <rPr>
        <vertAlign val="superscript"/>
        <sz val="11"/>
        <color rgb="FFFF0000"/>
        <rFont val="宋体"/>
        <family val="3"/>
        <charset val="134"/>
        <scheme val="minor"/>
      </rPr>
      <t>V</t>
    </r>
    <r>
      <rPr>
        <sz val="11"/>
        <color rgb="FFFF0000"/>
        <rFont val="宋体"/>
        <family val="3"/>
        <charset val="134"/>
        <scheme val="minor"/>
      </rPr>
      <t xml:space="preserve"> estimated by eq. (7)</t>
    </r>
    <phoneticPr fontId="1" type="noConversion"/>
  </si>
  <si>
    <r>
      <t>τ</t>
    </r>
    <r>
      <rPr>
        <sz val="11"/>
        <color rgb="FFFF0000"/>
        <rFont val="宋体"/>
        <family val="1"/>
        <charset val="134"/>
      </rPr>
      <t xml:space="preserve"> estimated by eq. (12a)</t>
    </r>
    <phoneticPr fontId="1" type="noConversion"/>
  </si>
  <si>
    <t>tvnum(intermediate variable)</t>
    <phoneticPr fontId="1" type="noConversion"/>
  </si>
  <si>
    <t>rvnum(intermediate variable)</t>
    <phoneticPr fontId="1" type="noConversion"/>
  </si>
  <si>
    <t>denum(intermediate variable)</t>
    <phoneticPr fontId="1" type="noConversion"/>
  </si>
  <si>
    <r>
      <rPr>
        <sz val="11"/>
        <color rgb="FFFF0000"/>
        <rFont val="Calibri"/>
        <family val="2"/>
        <charset val="161"/>
      </rPr>
      <t>γ</t>
    </r>
    <r>
      <rPr>
        <sz val="11"/>
        <color rgb="FFFF0000"/>
        <rFont val="宋体"/>
        <family val="2"/>
        <scheme val="minor"/>
      </rPr>
      <t>v estimated by eq. (5)</t>
    </r>
    <phoneticPr fontId="1" type="noConversion"/>
  </si>
  <si>
    <r>
      <t>r</t>
    </r>
    <r>
      <rPr>
        <vertAlign val="subscript"/>
        <sz val="11"/>
        <color rgb="FFFF0000"/>
        <rFont val="宋体"/>
        <family val="3"/>
        <charset val="134"/>
        <scheme val="minor"/>
      </rPr>
      <t>v</t>
    </r>
    <r>
      <rPr>
        <sz val="11"/>
        <color rgb="FFFF0000"/>
        <rFont val="宋体"/>
        <family val="3"/>
        <charset val="134"/>
        <scheme val="minor"/>
      </rPr>
      <t xml:space="preserve"> estimated by eq. (6)</t>
    </r>
    <phoneticPr fontId="1" type="noConversion"/>
  </si>
  <si>
    <r>
      <t>e</t>
    </r>
    <r>
      <rPr>
        <vertAlign val="subscript"/>
        <sz val="11"/>
        <color rgb="FFFF0000"/>
        <rFont val="宋体"/>
        <family val="3"/>
        <charset val="134"/>
        <scheme val="minor"/>
      </rPr>
      <t>s</t>
    </r>
    <r>
      <rPr>
        <vertAlign val="superscript"/>
        <sz val="11"/>
        <color rgb="FFFF0000"/>
        <rFont val="宋体"/>
        <family val="3"/>
        <charset val="134"/>
        <scheme val="minor"/>
      </rPr>
      <t>H</t>
    </r>
    <r>
      <rPr>
        <sz val="11"/>
        <color rgb="FFFF0000"/>
        <rFont val="宋体"/>
        <family val="3"/>
        <charset val="134"/>
        <scheme val="minor"/>
      </rPr>
      <t xml:space="preserve"> estimated by eq. (2)</t>
    </r>
    <phoneticPr fontId="1" type="noConversion"/>
  </si>
  <si>
    <r>
      <t>e</t>
    </r>
    <r>
      <rPr>
        <vertAlign val="subscript"/>
        <sz val="11"/>
        <color rgb="FFFF0000"/>
        <rFont val="宋体"/>
        <family val="3"/>
        <charset val="134"/>
        <scheme val="minor"/>
      </rPr>
      <t>s</t>
    </r>
    <r>
      <rPr>
        <vertAlign val="superscript"/>
        <sz val="11"/>
        <color rgb="FFFF0000"/>
        <rFont val="宋体"/>
        <family val="3"/>
        <charset val="134"/>
        <scheme val="minor"/>
      </rPr>
      <t>V</t>
    </r>
    <r>
      <rPr>
        <sz val="11"/>
        <color rgb="FFFF0000"/>
        <rFont val="宋体"/>
        <family val="3"/>
        <charset val="134"/>
        <scheme val="minor"/>
      </rPr>
      <t xml:space="preserve"> estimated by eq. (2)</t>
    </r>
    <phoneticPr fontId="1" type="noConversion"/>
  </si>
  <si>
    <r>
      <t>e</t>
    </r>
    <r>
      <rPr>
        <vertAlign val="subscript"/>
        <sz val="11"/>
        <color rgb="FFFF0000"/>
        <rFont val="宋体"/>
        <family val="3"/>
        <charset val="134"/>
        <scheme val="minor"/>
      </rPr>
      <t>v</t>
    </r>
    <r>
      <rPr>
        <vertAlign val="superscript"/>
        <sz val="11"/>
        <color rgb="FFFF0000"/>
        <rFont val="宋体"/>
        <family val="3"/>
        <charset val="134"/>
        <scheme val="minor"/>
      </rPr>
      <t>H</t>
    </r>
    <r>
      <rPr>
        <sz val="11"/>
        <color rgb="FFFF0000"/>
        <rFont val="宋体"/>
        <family val="3"/>
        <charset val="134"/>
        <scheme val="minor"/>
      </rPr>
      <t xml:space="preserve"> estimated by eq. (3)</t>
    </r>
    <phoneticPr fontId="1" type="noConversion"/>
  </si>
  <si>
    <r>
      <t>e</t>
    </r>
    <r>
      <rPr>
        <vertAlign val="subscript"/>
        <sz val="11"/>
        <color rgb="FFFF0000"/>
        <rFont val="宋体"/>
        <family val="3"/>
        <charset val="134"/>
        <scheme val="minor"/>
      </rPr>
      <t>v</t>
    </r>
    <r>
      <rPr>
        <vertAlign val="superscript"/>
        <sz val="11"/>
        <color rgb="FFFF0000"/>
        <rFont val="宋体"/>
        <family val="3"/>
        <charset val="134"/>
        <scheme val="minor"/>
      </rPr>
      <t>V</t>
    </r>
    <r>
      <rPr>
        <sz val="11"/>
        <color rgb="FFFF0000"/>
        <rFont val="宋体"/>
        <family val="3"/>
        <charset val="134"/>
        <scheme val="minor"/>
      </rPr>
      <t xml:space="preserve"> estimated by eq. (3)</t>
    </r>
    <phoneticPr fontId="1" type="noConversion"/>
  </si>
  <si>
    <r>
      <t>e</t>
    </r>
    <r>
      <rPr>
        <vertAlign val="subscript"/>
        <sz val="11"/>
        <color rgb="FFFF0000"/>
        <rFont val="宋体"/>
        <family val="3"/>
        <charset val="134"/>
        <scheme val="minor"/>
      </rPr>
      <t>sky</t>
    </r>
    <r>
      <rPr>
        <vertAlign val="superscript"/>
        <sz val="11"/>
        <color rgb="FFFF0000"/>
        <rFont val="宋体"/>
        <family val="3"/>
        <charset val="134"/>
        <scheme val="minor"/>
      </rPr>
      <t>H</t>
    </r>
    <r>
      <rPr>
        <sz val="11"/>
        <color rgb="FFFF0000"/>
        <rFont val="宋体"/>
        <family val="3"/>
        <charset val="134"/>
        <scheme val="minor"/>
      </rPr>
      <t xml:space="preserve"> estimated by eq. (4)</t>
    </r>
    <phoneticPr fontId="1" type="noConversion"/>
  </si>
  <si>
    <r>
      <t>e</t>
    </r>
    <r>
      <rPr>
        <vertAlign val="subscript"/>
        <sz val="11"/>
        <color rgb="FFFF0000"/>
        <rFont val="宋体"/>
        <family val="3"/>
        <charset val="134"/>
        <scheme val="minor"/>
      </rPr>
      <t>sky</t>
    </r>
    <r>
      <rPr>
        <vertAlign val="superscript"/>
        <sz val="11"/>
        <color rgb="FFFF0000"/>
        <rFont val="宋体"/>
        <family val="3"/>
        <charset val="134"/>
        <scheme val="minor"/>
      </rPr>
      <t>V</t>
    </r>
    <r>
      <rPr>
        <sz val="11"/>
        <color rgb="FFFF0000"/>
        <rFont val="宋体"/>
        <family val="3"/>
        <charset val="134"/>
        <scheme val="minor"/>
      </rPr>
      <t xml:space="preserve"> estimated by eq. (4)</t>
    </r>
    <phoneticPr fontId="1" type="noConversion"/>
  </si>
  <si>
    <r>
      <t>T</t>
    </r>
    <r>
      <rPr>
        <vertAlign val="subscript"/>
        <sz val="11"/>
        <color rgb="FFFF0000"/>
        <rFont val="宋体"/>
        <family val="3"/>
        <charset val="134"/>
        <scheme val="minor"/>
      </rPr>
      <t>B</t>
    </r>
    <r>
      <rPr>
        <vertAlign val="superscript"/>
        <sz val="11"/>
        <color rgb="FFFF0000"/>
        <rFont val="宋体"/>
        <family val="3"/>
        <charset val="134"/>
        <scheme val="minor"/>
      </rPr>
      <t>H</t>
    </r>
    <r>
      <rPr>
        <sz val="11"/>
        <color rgb="FFFF0000"/>
        <rFont val="宋体"/>
        <family val="3"/>
        <charset val="134"/>
        <scheme val="minor"/>
      </rPr>
      <t xml:space="preserve"> estimated by eq. (1)</t>
    </r>
    <phoneticPr fontId="1" type="noConversion"/>
  </si>
  <si>
    <r>
      <t>T</t>
    </r>
    <r>
      <rPr>
        <vertAlign val="subscript"/>
        <sz val="11"/>
        <color rgb="FFFF0000"/>
        <rFont val="宋体"/>
        <family val="3"/>
        <charset val="134"/>
        <scheme val="minor"/>
      </rPr>
      <t>B</t>
    </r>
    <r>
      <rPr>
        <vertAlign val="superscript"/>
        <sz val="11"/>
        <color rgb="FFFF0000"/>
        <rFont val="宋体"/>
        <family val="3"/>
        <charset val="134"/>
        <scheme val="minor"/>
      </rPr>
      <t>V</t>
    </r>
    <r>
      <rPr>
        <sz val="11"/>
        <color rgb="FFFF0000"/>
        <rFont val="宋体"/>
        <family val="3"/>
        <charset val="134"/>
        <scheme val="minor"/>
      </rPr>
      <t xml:space="preserve"> estimated by eq. (1)</t>
    </r>
    <phoneticPr fontId="1" type="noConversion"/>
  </si>
  <si>
    <r>
      <t>T</t>
    </r>
    <r>
      <rPr>
        <vertAlign val="subscript"/>
        <sz val="11"/>
        <color rgb="FFFF0000"/>
        <rFont val="宋体"/>
        <family val="3"/>
        <charset val="134"/>
        <scheme val="minor"/>
      </rPr>
      <t>B</t>
    </r>
    <r>
      <rPr>
        <vertAlign val="superscript"/>
        <sz val="11"/>
        <color rgb="FFFF0000"/>
        <rFont val="宋体"/>
        <family val="3"/>
        <charset val="134"/>
        <scheme val="minor"/>
      </rPr>
      <t>H</t>
    </r>
    <r>
      <rPr>
        <sz val="11"/>
        <color rgb="FFFF0000"/>
        <rFont val="宋体"/>
        <family val="3"/>
        <charset val="134"/>
        <scheme val="minor"/>
      </rPr>
      <t xml:space="preserve"> extracted from SMAP measurements</t>
    </r>
    <phoneticPr fontId="1" type="noConversion"/>
  </si>
  <si>
    <r>
      <t>T</t>
    </r>
    <r>
      <rPr>
        <vertAlign val="subscript"/>
        <sz val="11"/>
        <color rgb="FFFF0000"/>
        <rFont val="宋体"/>
        <family val="3"/>
        <charset val="134"/>
        <scheme val="minor"/>
      </rPr>
      <t>B</t>
    </r>
    <r>
      <rPr>
        <vertAlign val="superscript"/>
        <sz val="11"/>
        <color rgb="FFFF0000"/>
        <rFont val="宋体"/>
        <family val="3"/>
        <charset val="134"/>
        <scheme val="minor"/>
      </rPr>
      <t>V</t>
    </r>
    <r>
      <rPr>
        <sz val="11"/>
        <color rgb="FFFF0000"/>
        <rFont val="宋体"/>
        <family val="3"/>
        <charset val="134"/>
        <scheme val="minor"/>
      </rPr>
      <t xml:space="preserve"> extracted from SMAP measurements</t>
    </r>
    <phoneticPr fontId="1" type="noConversion"/>
  </si>
  <si>
    <r>
      <t>τ</t>
    </r>
    <r>
      <rPr>
        <sz val="11"/>
        <color rgb="FFFF0000"/>
        <rFont val="宋体"/>
        <family val="1"/>
        <charset val="134"/>
      </rPr>
      <t xml:space="preserve"> estimated by eq. (11a)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</si>
</sst>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vertAlign val="subscript"/>
      <sz val="11"/>
      <color theme="1"/>
      <name val="宋体"/>
      <family val="3"/>
      <charset val="134"/>
      <scheme val="minor"/>
    </font>
    <font>
      <vertAlign val="superscript"/>
      <sz val="11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vertAlign val="superscript"/>
      <sz val="11"/>
      <color rgb="FFFF0000"/>
      <name val="宋体"/>
      <family val="3"/>
      <charset val="134"/>
      <scheme val="minor"/>
    </font>
    <font>
      <sz val="11"/>
      <color rgb="FFFF0000"/>
      <name val="Calibri"/>
      <family val="1"/>
      <charset val="161"/>
    </font>
    <font>
      <sz val="11"/>
      <color rgb="FFFF0000"/>
      <name val="宋体"/>
      <family val="1"/>
      <charset val="134"/>
    </font>
    <font>
      <sz val="11"/>
      <color rgb="FFFF0000"/>
      <name val="宋体"/>
      <family val="2"/>
      <scheme val="minor"/>
    </font>
    <font>
      <sz val="11"/>
      <color rgb="FFFF0000"/>
      <name val="宋体"/>
      <family val="2"/>
      <charset val="161"/>
      <scheme val="minor"/>
    </font>
    <font>
      <sz val="11"/>
      <color rgb="FFFF0000"/>
      <name val="Calibri"/>
      <family val="2"/>
      <charset val="161"/>
    </font>
    <font>
      <vertAlign val="subscript"/>
      <sz val="11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2" fontId="0" fillId="0" borderId="0" xfId="0" applyNumberFormat="1"/>
    <xf numFmtId="22" fontId="0" fillId="0" borderId="0" xfId="0" applyNumberFormat="1" applyAlignment="1"/>
    <xf numFmtId="176" fontId="0" fillId="0" borderId="0" xfId="0" applyNumberFormat="1"/>
    <xf numFmtId="2" fontId="4" fillId="0" borderId="0" xfId="0" applyNumberFormat="1" applyFont="1"/>
    <xf numFmtId="2" fontId="6" fillId="0" borderId="0" xfId="0" applyNumberFormat="1" applyFont="1"/>
    <xf numFmtId="2" fontId="8" fillId="0" borderId="0" xfId="0" applyNumberFormat="1" applyFont="1"/>
    <xf numFmtId="2" fontId="9" fillId="0" borderId="0" xfId="0" applyNumberFormat="1" applyFont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635DF6-A01C-48D4-B1F7-0802AE1D2096}">
  <dimension ref="A1:Y24"/>
  <sheetViews>
    <sheetView tabSelected="1" workbookViewId="0">
      <pane ySplit="1" topLeftCell="A2" activePane="bottomLeft" state="frozen"/>
      <selection pane="bottomLeft"/>
    </sheetView>
  </sheetViews>
  <sheetFormatPr defaultRowHeight="14.4" x14ac:dyDescent="0.25"/>
  <cols>
    <col min="1" max="1" width="18.109375" customWidth="1"/>
    <col min="2" max="2" width="36.109375" style="1" customWidth="1"/>
    <col min="3" max="3" width="35.88671875" style="1" customWidth="1"/>
    <col min="4" max="4" width="8.88671875" style="1"/>
    <col min="5" max="5" width="24.5546875" style="1" customWidth="1"/>
    <col min="6" max="6" width="23.5546875" style="1" customWidth="1"/>
    <col min="7" max="7" width="23.21875" style="1" customWidth="1"/>
    <col min="8" max="8" width="23.109375" style="1" customWidth="1"/>
    <col min="9" max="9" width="8.88671875" style="1"/>
    <col min="10" max="10" width="25.5546875" style="1" customWidth="1"/>
    <col min="11" max="11" width="24.109375" style="1" customWidth="1"/>
    <col min="12" max="12" width="8.88671875" style="1"/>
    <col min="13" max="13" width="28.44140625" style="1" customWidth="1"/>
    <col min="14" max="14" width="28.33203125" style="1" customWidth="1"/>
    <col min="15" max="15" width="28.21875" style="1" customWidth="1"/>
    <col min="16" max="16" width="23.88671875" style="1" customWidth="1"/>
    <col min="17" max="17" width="23.109375" style="1" customWidth="1"/>
    <col min="18" max="18" width="23.44140625" style="1" customWidth="1"/>
    <col min="19" max="19" width="24.109375" style="1" customWidth="1"/>
    <col min="20" max="20" width="24.44140625" style="1" customWidth="1"/>
    <col min="21" max="21" width="23.88671875" style="1" customWidth="1"/>
    <col min="22" max="23" width="25.21875" style="1" customWidth="1"/>
    <col min="24" max="24" width="24.44140625" style="1" customWidth="1"/>
    <col min="25" max="25" width="23.77734375" style="1" customWidth="1"/>
  </cols>
  <sheetData>
    <row r="1" spans="1:25" ht="18" x14ac:dyDescent="0.35">
      <c r="A1" t="s">
        <v>0</v>
      </c>
      <c r="B1" s="4" t="s">
        <v>21</v>
      </c>
      <c r="C1" s="4" t="s">
        <v>22</v>
      </c>
      <c r="E1" s="1" t="s">
        <v>2</v>
      </c>
      <c r="F1" s="1" t="s">
        <v>3</v>
      </c>
      <c r="G1" s="4" t="s">
        <v>5</v>
      </c>
      <c r="H1" s="4" t="s">
        <v>6</v>
      </c>
      <c r="J1" s="1" t="s">
        <v>4</v>
      </c>
      <c r="K1" s="5" t="s">
        <v>23</v>
      </c>
      <c r="L1" s="6" t="s">
        <v>1</v>
      </c>
      <c r="M1" s="1" t="s">
        <v>8</v>
      </c>
      <c r="N1" s="1" t="s">
        <v>9</v>
      </c>
      <c r="O1" s="1" t="s">
        <v>10</v>
      </c>
      <c r="P1" s="7" t="s">
        <v>11</v>
      </c>
      <c r="Q1" s="4" t="s">
        <v>12</v>
      </c>
      <c r="R1" s="4" t="s">
        <v>13</v>
      </c>
      <c r="S1" s="4" t="s">
        <v>14</v>
      </c>
      <c r="T1" s="4" t="s">
        <v>15</v>
      </c>
      <c r="U1" s="4" t="s">
        <v>16</v>
      </c>
      <c r="V1" s="4" t="s">
        <v>17</v>
      </c>
      <c r="W1" s="4" t="s">
        <v>18</v>
      </c>
      <c r="X1" s="4" t="s">
        <v>19</v>
      </c>
      <c r="Y1" s="4" t="s">
        <v>20</v>
      </c>
    </row>
    <row r="2" spans="1:25" x14ac:dyDescent="0.25">
      <c r="A2" s="2">
        <v>42590.3125</v>
      </c>
      <c r="B2" s="1">
        <v>226.52420000000001</v>
      </c>
      <c r="C2" s="1">
        <v>245.2337</v>
      </c>
      <c r="E2" s="1">
        <v>0.4078</v>
      </c>
      <c r="F2" s="1">
        <v>0.21809999999999999</v>
      </c>
      <c r="G2" s="1">
        <f>((1-0)*E2+0*F2)*EXP(-0.156*POWER(COS(40*PI()/180),2))</f>
        <v>0.372125923223322</v>
      </c>
      <c r="H2" s="1">
        <f>((1-0)*F2+0*E2)*EXP(-0.156*POWER(COS(40*PI()/180),2))</f>
        <v>0.19902075491664181</v>
      </c>
      <c r="J2" s="3">
        <v>15.1892</v>
      </c>
      <c r="K2" s="1">
        <v>0.26629067640144682</v>
      </c>
      <c r="L2" s="1">
        <v>0.05</v>
      </c>
      <c r="M2" s="1">
        <f>2*EXP(K2*POWER(1-L2*L2,0.5)*_xlfn.SEC(40*PI()/180))*(1-L2*L2+POWER(1-L2*L2,0.5))</f>
        <v>5.6496873376601702</v>
      </c>
      <c r="N2" s="1">
        <f>L2*(EXP(2*K2*POWER(1-L2*L2,0.5)*_xlfn.SEC(40*PI()/180))-1)*(1+POWER(1-L2*L2,0.5))</f>
        <v>0.10018121920805777</v>
      </c>
      <c r="O2" s="1">
        <f>EXP(2*K2*POWER(1-L2*L2,0.5)*_xlfn.SEC(40*PI()/180))*(2-L2*L2+2*POWER(1-L2*L2,0.5))-L2*L2</f>
        <v>7.9972411060946484</v>
      </c>
      <c r="P2" s="1">
        <f>M2/O2</f>
        <v>0.70645454635031302</v>
      </c>
      <c r="Q2" s="1">
        <f>N2/O2</f>
        <v>1.2526972474508775E-2</v>
      </c>
      <c r="R2" s="1">
        <f>P2*(1-G2)/(1-G2*Q2)</f>
        <v>0.44564190537043707</v>
      </c>
      <c r="S2" s="1">
        <f>P2*(1-H2)/(1-H2*Q2)</f>
        <v>0.56726970493327211</v>
      </c>
      <c r="T2" s="1">
        <f>(1-Q2-P2)*(1-G2*Q2+G2*P2)/(1-G2*Q2)</f>
        <v>0.35524144240695704</v>
      </c>
      <c r="U2" s="1">
        <f>(1-Q2-P2)*(1-H2*Q2+H2*P2)/(1-H2*Q2)</f>
        <v>0.32062818356435585</v>
      </c>
      <c r="V2" s="1">
        <f>1-R2-T2</f>
        <v>0.19911665222260594</v>
      </c>
      <c r="W2" s="1">
        <f>1-S2-U2</f>
        <v>0.11210211150237204</v>
      </c>
      <c r="X2" s="1">
        <f>(J2+273.15)*R2+(J2+273.15)*T2</f>
        <v>230.92606379145562</v>
      </c>
      <c r="Y2" s="1">
        <f>(J2+273.15)*S2+(J2+273.15)*U2</f>
        <v>256.01576685109524</v>
      </c>
    </row>
    <row r="3" spans="1:25" x14ac:dyDescent="0.25">
      <c r="A3" s="2">
        <v>42590.770833333336</v>
      </c>
      <c r="B3" s="1">
        <v>230.5882</v>
      </c>
      <c r="C3" s="1">
        <v>253.56909999999999</v>
      </c>
      <c r="E3" s="1">
        <v>0.3886</v>
      </c>
      <c r="F3" s="1">
        <v>0.2011</v>
      </c>
      <c r="G3" s="1">
        <f t="shared" ref="G3:G24" si="0">((1-0)*E3+0*F3)*EXP(-0.156*POWER(COS(40*PI()/180),2))</f>
        <v>0.35460552664193951</v>
      </c>
      <c r="H3" s="1">
        <f t="shared" ref="H3:H24" si="1">((1-0)*F3+0*E3)*EXP(-0.156*POWER(COS(40*PI()/180),2))</f>
        <v>0.18350790377687606</v>
      </c>
      <c r="J3" s="3">
        <v>16.024899999999999</v>
      </c>
      <c r="K3" s="1">
        <v>0.26629067640144682</v>
      </c>
      <c r="L3" s="1">
        <v>0.05</v>
      </c>
      <c r="M3" s="1">
        <f t="shared" ref="M3:M24" si="2">2*EXP(K3*POWER(1-L3*L3,0.5)*_xlfn.SEC(40*PI()/180))*(1-L3*L3+POWER(1-L3*L3,0.5))</f>
        <v>5.6496873376601702</v>
      </c>
      <c r="N3" s="1">
        <f t="shared" ref="N3:N24" si="3">L3*(EXP(2*K3*POWER(1-L3*L3,0.5)*_xlfn.SEC(40*PI()/180))-1)*(1+POWER(1-L3*L3,0.5))</f>
        <v>0.10018121920805777</v>
      </c>
      <c r="O3" s="1">
        <f t="shared" ref="O3:O24" si="4">EXP(2*K3*POWER(1-L3*L3,0.5)*_xlfn.SEC(40*PI()/180))*(2-L3*L3+2*POWER(1-L3*L3,0.5))-L3*L3</f>
        <v>7.9972411060946484</v>
      </c>
      <c r="P3" s="1">
        <f t="shared" ref="P3:P24" si="5">M3/O3</f>
        <v>0.70645454635031302</v>
      </c>
      <c r="Q3" s="1">
        <f t="shared" ref="Q3:Q24" si="6">N3/O3</f>
        <v>1.2526972474508775E-2</v>
      </c>
      <c r="R3" s="1">
        <f t="shared" ref="R3:R24" si="7">P3*(1-G3)/(1-G3*Q3)</f>
        <v>0.45797625162126593</v>
      </c>
      <c r="S3" s="1">
        <f t="shared" ref="S3:S24" si="8">P3*(1-H3)/(1-H3*Q3)</f>
        <v>0.57814358902773122</v>
      </c>
      <c r="T3" s="1">
        <f t="shared" ref="T3:T24" si="9">(1-Q3-P3)*(1-G3*Q3+G3*P3)/(1-G3*Q3)</f>
        <v>0.35173129159465327</v>
      </c>
      <c r="U3" s="1">
        <f t="shared" ref="U3:U24" si="10">(1-Q3-P3)*(1-H3*Q3+H3*P3)/(1-H3*Q3)</f>
        <v>0.31753365611143164</v>
      </c>
      <c r="V3" s="1">
        <f t="shared" ref="V3:W24" si="11">1-R3-T3</f>
        <v>0.19029245678408074</v>
      </c>
      <c r="W3" s="1">
        <f t="shared" si="11"/>
        <v>0.10432275486083714</v>
      </c>
      <c r="X3" s="1">
        <f t="shared" ref="X3:X24" si="12">(J3+273.15)*R3+(J3+273.15)*T3</f>
        <v>234.1470978387091</v>
      </c>
      <c r="Y3" s="1">
        <f t="shared" ref="Y3:Y24" si="13">(J3+273.15)*S3+(J3+273.15)*U3</f>
        <v>259.00737779539287</v>
      </c>
    </row>
    <row r="4" spans="1:25" x14ac:dyDescent="0.25">
      <c r="A4" s="2">
        <v>42591.802083333336</v>
      </c>
      <c r="B4" s="1">
        <v>233.9237</v>
      </c>
      <c r="C4" s="1">
        <v>257.10399999999998</v>
      </c>
      <c r="E4" s="1">
        <v>0.36830000000000002</v>
      </c>
      <c r="F4" s="1">
        <v>0.1837</v>
      </c>
      <c r="G4" s="1">
        <f t="shared" si="0"/>
        <v>0.33608135733974864</v>
      </c>
      <c r="H4" s="1">
        <f t="shared" si="1"/>
        <v>0.16763004437499818</v>
      </c>
      <c r="J4" s="3">
        <v>16.373799999999999</v>
      </c>
      <c r="K4" s="1">
        <v>0.26464435027913602</v>
      </c>
      <c r="L4" s="1">
        <v>0.05</v>
      </c>
      <c r="M4" s="1">
        <f t="shared" si="2"/>
        <v>5.6375736391925289</v>
      </c>
      <c r="N4" s="1">
        <f t="shared" si="3"/>
        <v>9.9323975852578114E-2</v>
      </c>
      <c r="O4" s="1">
        <f t="shared" si="4"/>
        <v>7.962972816370546</v>
      </c>
      <c r="P4" s="1">
        <f t="shared" si="5"/>
        <v>0.70797348794191739</v>
      </c>
      <c r="Q4" s="1">
        <f t="shared" si="6"/>
        <v>1.24732280447303E-2</v>
      </c>
      <c r="R4" s="1">
        <f t="shared" si="7"/>
        <v>0.47201549527263881</v>
      </c>
      <c r="S4" s="1">
        <f t="shared" si="8"/>
        <v>0.5905305939389458</v>
      </c>
      <c r="T4" s="1">
        <f t="shared" si="9"/>
        <v>0.3463492774113755</v>
      </c>
      <c r="U4" s="1">
        <f t="shared" si="10"/>
        <v>0.31279951858130978</v>
      </c>
      <c r="V4" s="1">
        <f t="shared" si="11"/>
        <v>0.18163522731598575</v>
      </c>
      <c r="W4" s="1">
        <f t="shared" si="11"/>
        <v>9.6669887479744421E-2</v>
      </c>
      <c r="X4" s="1">
        <f t="shared" si="12"/>
        <v>236.936078773612</v>
      </c>
      <c r="Y4" s="1">
        <f t="shared" si="13"/>
        <v>261.53556683129199</v>
      </c>
    </row>
    <row r="5" spans="1:25" x14ac:dyDescent="0.25">
      <c r="A5" s="2">
        <v>42593.322916666664</v>
      </c>
      <c r="B5" s="1">
        <v>235.2081</v>
      </c>
      <c r="C5" s="1">
        <v>254.2783</v>
      </c>
      <c r="E5" s="1">
        <v>0.35120000000000001</v>
      </c>
      <c r="F5" s="1">
        <v>0.16950000000000001</v>
      </c>
      <c r="G5" s="1">
        <f t="shared" si="0"/>
        <v>0.32047725413445488</v>
      </c>
      <c r="H5" s="1">
        <f t="shared" si="1"/>
        <v>0.15467225107001736</v>
      </c>
      <c r="J5" s="3">
        <v>15.584</v>
      </c>
      <c r="K5" s="1">
        <v>0.26136448818445707</v>
      </c>
      <c r="L5" s="1">
        <v>0.05</v>
      </c>
      <c r="M5" s="1">
        <f t="shared" si="2"/>
        <v>5.6135177140945558</v>
      </c>
      <c r="N5" s="1">
        <f t="shared" si="3"/>
        <v>9.7627078720514057E-2</v>
      </c>
      <c r="O5" s="1">
        <f t="shared" si="4"/>
        <v>7.8951393800634975</v>
      </c>
      <c r="P5" s="1">
        <f t="shared" si="5"/>
        <v>0.71100932407470796</v>
      </c>
      <c r="Q5" s="1">
        <f t="shared" si="6"/>
        <v>1.2365466145795754E-2</v>
      </c>
      <c r="R5" s="1">
        <f t="shared" si="7"/>
        <v>0.48506926527790245</v>
      </c>
      <c r="S5" s="1">
        <f t="shared" si="8"/>
        <v>0.60218765217035619</v>
      </c>
      <c r="T5" s="1">
        <f t="shared" si="9"/>
        <v>0.33990845274018083</v>
      </c>
      <c r="U5" s="1">
        <f t="shared" si="10"/>
        <v>0.30710492346632112</v>
      </c>
      <c r="V5" s="1">
        <f t="shared" si="11"/>
        <v>0.17502228198191666</v>
      </c>
      <c r="W5" s="1">
        <f t="shared" si="11"/>
        <v>9.0707424363322686E-2</v>
      </c>
      <c r="X5" s="1">
        <f t="shared" si="12"/>
        <v>238.19911643423325</v>
      </c>
      <c r="Y5" s="1">
        <f t="shared" si="13"/>
        <v>262.54368253388037</v>
      </c>
    </row>
    <row r="6" spans="1:25" x14ac:dyDescent="0.25">
      <c r="A6" s="2">
        <v>42593.78125</v>
      </c>
      <c r="B6" s="1">
        <v>238.75739999999999</v>
      </c>
      <c r="C6" s="1">
        <v>258.75349999999997</v>
      </c>
      <c r="E6" s="1">
        <v>0.3463</v>
      </c>
      <c r="F6" s="1">
        <v>0.16569999999999999</v>
      </c>
      <c r="G6" s="1">
        <f t="shared" si="0"/>
        <v>0.31600590292358122</v>
      </c>
      <c r="H6" s="1">
        <f t="shared" si="1"/>
        <v>0.15120467257995207</v>
      </c>
      <c r="J6" s="3">
        <v>16.917400000000001</v>
      </c>
      <c r="K6" s="1">
        <v>0.26136448818445707</v>
      </c>
      <c r="L6" s="1">
        <v>0.05</v>
      </c>
      <c r="M6" s="1">
        <f t="shared" si="2"/>
        <v>5.6135177140945558</v>
      </c>
      <c r="N6" s="1">
        <f t="shared" si="3"/>
        <v>9.7627078720514057E-2</v>
      </c>
      <c r="O6" s="1">
        <f t="shared" si="4"/>
        <v>7.8951393800634975</v>
      </c>
      <c r="P6" s="1">
        <f t="shared" si="5"/>
        <v>0.71100932407470796</v>
      </c>
      <c r="Q6" s="1">
        <f t="shared" si="6"/>
        <v>1.2365466145795754E-2</v>
      </c>
      <c r="R6" s="1">
        <f t="shared" si="7"/>
        <v>0.48823398436511228</v>
      </c>
      <c r="S6" s="1">
        <f t="shared" si="8"/>
        <v>0.60463188208787633</v>
      </c>
      <c r="T6" s="1">
        <f t="shared" si="9"/>
        <v>0.33902205088667725</v>
      </c>
      <c r="U6" s="1">
        <f t="shared" si="10"/>
        <v>0.30642032244184625</v>
      </c>
      <c r="V6" s="1">
        <f t="shared" si="11"/>
        <v>0.17274396474821052</v>
      </c>
      <c r="W6" s="1">
        <f t="shared" si="11"/>
        <v>8.8947795470277424E-2</v>
      </c>
      <c r="X6" s="1">
        <f t="shared" si="12"/>
        <v>239.96000727979489</v>
      </c>
      <c r="Y6" s="1">
        <f t="shared" si="13"/>
        <v>264.26654423220481</v>
      </c>
    </row>
    <row r="7" spans="1:25" x14ac:dyDescent="0.25">
      <c r="A7" s="2">
        <v>42596.333333333336</v>
      </c>
      <c r="B7" s="1">
        <v>223.9348</v>
      </c>
      <c r="C7" s="1">
        <v>245.18860000000001</v>
      </c>
      <c r="E7" s="1">
        <v>0.32150000000000001</v>
      </c>
      <c r="F7" s="1">
        <v>0.14630000000000001</v>
      </c>
      <c r="G7" s="1">
        <f t="shared" si="0"/>
        <v>0.2933753906726288</v>
      </c>
      <c r="H7" s="1">
        <f t="shared" si="1"/>
        <v>0.13350177186751352</v>
      </c>
      <c r="J7" s="3">
        <v>16.1965</v>
      </c>
      <c r="K7" s="1">
        <v>0.25735381728012446</v>
      </c>
      <c r="L7" s="1">
        <v>0.05</v>
      </c>
      <c r="M7" s="1">
        <f t="shared" si="2"/>
        <v>5.5842411814409871</v>
      </c>
      <c r="N7" s="1">
        <f t="shared" si="3"/>
        <v>9.5571710893493783E-2</v>
      </c>
      <c r="O7" s="1">
        <f t="shared" si="4"/>
        <v>7.812976083333691</v>
      </c>
      <c r="P7" s="1">
        <f t="shared" si="5"/>
        <v>0.71473931596348461</v>
      </c>
      <c r="Q7" s="1">
        <f t="shared" si="6"/>
        <v>1.2232433566175033E-2</v>
      </c>
      <c r="R7" s="1">
        <f t="shared" si="7"/>
        <v>0.50687139674877946</v>
      </c>
      <c r="S7" s="1">
        <f t="shared" si="8"/>
        <v>0.6203333872618797</v>
      </c>
      <c r="T7" s="1">
        <f t="shared" si="9"/>
        <v>0.33048489942369835</v>
      </c>
      <c r="U7" s="1">
        <f t="shared" si="10"/>
        <v>0.29912293754382385</v>
      </c>
      <c r="V7" s="1">
        <f t="shared" si="11"/>
        <v>0.16264370382752219</v>
      </c>
      <c r="W7" s="1">
        <f t="shared" si="11"/>
        <v>8.0543675194296449E-2</v>
      </c>
      <c r="X7" s="1">
        <f t="shared" si="12"/>
        <v>242.28611355046985</v>
      </c>
      <c r="Y7" s="1">
        <f t="shared" si="13"/>
        <v>266.04146948539352</v>
      </c>
    </row>
    <row r="8" spans="1:25" x14ac:dyDescent="0.25">
      <c r="A8" s="2">
        <v>42596.791666666664</v>
      </c>
      <c r="B8" s="1">
        <v>227.47710000000001</v>
      </c>
      <c r="C8" s="1">
        <v>251.7158</v>
      </c>
      <c r="E8" s="1">
        <v>0.3221</v>
      </c>
      <c r="F8" s="1">
        <v>0.14680000000000001</v>
      </c>
      <c r="G8" s="1">
        <f t="shared" si="0"/>
        <v>0.29392290306579699</v>
      </c>
      <c r="H8" s="1">
        <f t="shared" si="1"/>
        <v>0.1339580321951537</v>
      </c>
      <c r="J8" s="3">
        <v>17.895800000000001</v>
      </c>
      <c r="K8" s="1">
        <v>0.25735381728012446</v>
      </c>
      <c r="L8" s="1">
        <v>0.05</v>
      </c>
      <c r="M8" s="1">
        <f t="shared" si="2"/>
        <v>5.5842411814409871</v>
      </c>
      <c r="N8" s="1">
        <f t="shared" si="3"/>
        <v>9.5571710893493783E-2</v>
      </c>
      <c r="O8" s="1">
        <f t="shared" si="4"/>
        <v>7.812976083333691</v>
      </c>
      <c r="P8" s="1">
        <f t="shared" si="5"/>
        <v>0.71473931596348461</v>
      </c>
      <c r="Q8" s="1">
        <f t="shared" si="6"/>
        <v>1.2232433566175033E-2</v>
      </c>
      <c r="R8" s="1">
        <f t="shared" si="7"/>
        <v>0.50648206303297005</v>
      </c>
      <c r="S8" s="1">
        <f t="shared" si="8"/>
        <v>0.62001021269163614</v>
      </c>
      <c r="T8" s="1">
        <f t="shared" si="9"/>
        <v>0.33059251492646319</v>
      </c>
      <c r="U8" s="1">
        <f t="shared" si="10"/>
        <v>0.29921226603618223</v>
      </c>
      <c r="V8" s="1">
        <f t="shared" si="11"/>
        <v>0.16292542204056676</v>
      </c>
      <c r="W8" s="1">
        <f t="shared" si="11"/>
        <v>8.0777521272181629E-2</v>
      </c>
      <c r="X8" s="1">
        <f t="shared" si="12"/>
        <v>243.62704020186561</v>
      </c>
      <c r="Y8" s="1">
        <f t="shared" si="13"/>
        <v>267.53584169932088</v>
      </c>
    </row>
    <row r="9" spans="1:25" x14ac:dyDescent="0.25">
      <c r="A9" s="2">
        <v>42598.3125</v>
      </c>
      <c r="B9" s="1">
        <v>232.5042</v>
      </c>
      <c r="C9" s="1">
        <v>251.00280000000001</v>
      </c>
      <c r="E9" s="1">
        <v>0.30830000000000002</v>
      </c>
      <c r="F9" s="1">
        <v>0.13639999999999999</v>
      </c>
      <c r="G9" s="1">
        <f t="shared" si="0"/>
        <v>0.28133011802292834</v>
      </c>
      <c r="H9" s="1">
        <f t="shared" si="1"/>
        <v>0.12446781738023815</v>
      </c>
      <c r="J9" s="3">
        <v>16.3874</v>
      </c>
      <c r="K9" s="1">
        <v>0.25498576886310459</v>
      </c>
      <c r="L9" s="1">
        <v>0.05</v>
      </c>
      <c r="M9" s="1">
        <f t="shared" si="2"/>
        <v>5.5670269759790765</v>
      </c>
      <c r="N9" s="1">
        <f t="shared" si="3"/>
        <v>9.4368199950106438E-2</v>
      </c>
      <c r="O9" s="1">
        <f t="shared" si="4"/>
        <v>7.7648657522001834</v>
      </c>
      <c r="P9" s="1">
        <f t="shared" si="5"/>
        <v>0.71695083387651015</v>
      </c>
      <c r="Q9" s="1">
        <f t="shared" si="6"/>
        <v>1.2153230070122862E-2</v>
      </c>
      <c r="R9" s="1">
        <f t="shared" si="7"/>
        <v>0.51701869409083678</v>
      </c>
      <c r="S9" s="1">
        <f t="shared" si="8"/>
        <v>0.62866450041660571</v>
      </c>
      <c r="T9" s="1">
        <f t="shared" si="9"/>
        <v>0.3257230669435528</v>
      </c>
      <c r="U9" s="1">
        <f t="shared" si="10"/>
        <v>0.29510658255377337</v>
      </c>
      <c r="V9" s="1">
        <f t="shared" si="11"/>
        <v>0.15725823896561042</v>
      </c>
      <c r="W9" s="1">
        <f t="shared" si="11"/>
        <v>7.6228917029620924E-2</v>
      </c>
      <c r="X9" s="1">
        <f t="shared" si="12"/>
        <v>244.00525836131845</v>
      </c>
      <c r="Y9" s="1">
        <f t="shared" si="13"/>
        <v>267.46627755842781</v>
      </c>
    </row>
    <row r="10" spans="1:25" x14ac:dyDescent="0.25">
      <c r="A10" s="2">
        <v>42598.770833333336</v>
      </c>
      <c r="B10" s="1">
        <v>236.29339999999999</v>
      </c>
      <c r="C10" s="1">
        <v>258.95699999999999</v>
      </c>
      <c r="E10" s="1">
        <v>0.30980000000000002</v>
      </c>
      <c r="F10" s="1">
        <v>0.1376</v>
      </c>
      <c r="G10" s="1">
        <f t="shared" si="0"/>
        <v>0.28269889900584888</v>
      </c>
      <c r="H10" s="1">
        <f t="shared" si="1"/>
        <v>0.12556284216657457</v>
      </c>
      <c r="J10" s="3">
        <v>18.4588</v>
      </c>
      <c r="K10" s="1">
        <v>0.25498576886310459</v>
      </c>
      <c r="L10" s="1">
        <v>0.05</v>
      </c>
      <c r="M10" s="1">
        <f t="shared" si="2"/>
        <v>5.5670269759790765</v>
      </c>
      <c r="N10" s="1">
        <f t="shared" si="3"/>
        <v>9.4368199950106438E-2</v>
      </c>
      <c r="O10" s="1">
        <f t="shared" si="4"/>
        <v>7.7648657522001834</v>
      </c>
      <c r="P10" s="1">
        <f t="shared" si="5"/>
        <v>0.71695083387651015</v>
      </c>
      <c r="Q10" s="1">
        <f t="shared" si="6"/>
        <v>1.2153230070122862E-2</v>
      </c>
      <c r="R10" s="1">
        <f t="shared" si="7"/>
        <v>0.51604259248977258</v>
      </c>
      <c r="S10" s="1">
        <f t="shared" si="8"/>
        <v>0.6278866007351902</v>
      </c>
      <c r="T10" s="1">
        <f t="shared" si="9"/>
        <v>0.32599074201721046</v>
      </c>
      <c r="U10" s="1">
        <f t="shared" si="10"/>
        <v>0.29531990497256072</v>
      </c>
      <c r="V10" s="1">
        <f t="shared" si="11"/>
        <v>0.15796666549301697</v>
      </c>
      <c r="W10" s="1">
        <f t="shared" si="11"/>
        <v>7.6793494292249076E-2</v>
      </c>
      <c r="X10" s="1">
        <f t="shared" si="12"/>
        <v>245.54433023557988</v>
      </c>
      <c r="Y10" s="1">
        <f t="shared" si="13"/>
        <v>269.21514128163039</v>
      </c>
    </row>
    <row r="11" spans="1:25" x14ac:dyDescent="0.25">
      <c r="A11" s="2">
        <v>42599.802083333336</v>
      </c>
      <c r="B11" s="1">
        <v>240.71100000000001</v>
      </c>
      <c r="C11" s="1">
        <v>263.5917</v>
      </c>
      <c r="E11" s="1">
        <v>0.3029</v>
      </c>
      <c r="F11" s="1">
        <v>0.13250000000000001</v>
      </c>
      <c r="G11" s="1">
        <f t="shared" si="0"/>
        <v>0.2764025064844145</v>
      </c>
      <c r="H11" s="1">
        <f t="shared" si="1"/>
        <v>0.12090898682464485</v>
      </c>
      <c r="J11" s="3">
        <v>18.7865</v>
      </c>
      <c r="K11" s="1">
        <v>0.25380515209769883</v>
      </c>
      <c r="L11" s="1">
        <v>0.05</v>
      </c>
      <c r="M11" s="1">
        <f t="shared" si="2"/>
        <v>5.5584644765652058</v>
      </c>
      <c r="N11" s="1">
        <f t="shared" si="3"/>
        <v>9.3770946645970188E-2</v>
      </c>
      <c r="O11" s="1">
        <f t="shared" si="4"/>
        <v>7.7409905607111034</v>
      </c>
      <c r="P11" s="1">
        <f t="shared" si="5"/>
        <v>0.71805596880286005</v>
      </c>
      <c r="Q11" s="1">
        <f t="shared" si="6"/>
        <v>1.2113559099516096E-2</v>
      </c>
      <c r="R11" s="1">
        <f t="shared" si="7"/>
        <v>0.52132902249756119</v>
      </c>
      <c r="S11" s="1">
        <f t="shared" si="8"/>
        <v>0.63216243836051822</v>
      </c>
      <c r="T11" s="1">
        <f t="shared" si="9"/>
        <v>0.32356430485222298</v>
      </c>
      <c r="U11" s="1">
        <f t="shared" si="10"/>
        <v>0.29329135880466534</v>
      </c>
      <c r="V11" s="1">
        <f t="shared" si="11"/>
        <v>0.15510667265021583</v>
      </c>
      <c r="W11" s="1">
        <f t="shared" si="11"/>
        <v>7.4546202834816444E-2</v>
      </c>
      <c r="X11" s="1">
        <f t="shared" si="12"/>
        <v>246.65520085985025</v>
      </c>
      <c r="Y11" s="1">
        <f t="shared" si="13"/>
        <v>270.17374245611359</v>
      </c>
    </row>
    <row r="12" spans="1:25" x14ac:dyDescent="0.25">
      <c r="A12" s="2">
        <v>42601.322916666664</v>
      </c>
      <c r="B12" s="1">
        <v>239.78290000000001</v>
      </c>
      <c r="C12" s="1">
        <v>258.0949</v>
      </c>
      <c r="E12" s="1">
        <v>0.28610000000000002</v>
      </c>
      <c r="F12" s="1">
        <v>0.12039999999999999</v>
      </c>
      <c r="G12" s="1">
        <f t="shared" si="0"/>
        <v>0.26107215947570483</v>
      </c>
      <c r="H12" s="1">
        <f t="shared" si="1"/>
        <v>0.10986748689575274</v>
      </c>
      <c r="J12" s="3">
        <v>16.9145</v>
      </c>
      <c r="K12" s="1">
        <v>0.25145073345309582</v>
      </c>
      <c r="L12" s="1">
        <v>0.05</v>
      </c>
      <c r="M12" s="1">
        <f t="shared" si="2"/>
        <v>5.5414282025404296</v>
      </c>
      <c r="N12" s="1">
        <f t="shared" si="3"/>
        <v>9.2585363003730589E-2</v>
      </c>
      <c r="O12" s="1">
        <f t="shared" si="4"/>
        <v>7.6935968731605122</v>
      </c>
      <c r="P12" s="1">
        <f t="shared" si="5"/>
        <v>0.72026495459776063</v>
      </c>
      <c r="Q12" s="1">
        <f t="shared" si="6"/>
        <v>1.2034080356707945E-2</v>
      </c>
      <c r="R12" s="1">
        <f t="shared" si="7"/>
        <v>0.53390121878583474</v>
      </c>
      <c r="S12" s="1">
        <f t="shared" si="8"/>
        <v>0.64198005073552145</v>
      </c>
      <c r="T12" s="1">
        <f t="shared" si="9"/>
        <v>0.3181984072491611</v>
      </c>
      <c r="U12" s="1">
        <f t="shared" si="10"/>
        <v>0.28891317884333595</v>
      </c>
      <c r="V12" s="1">
        <f t="shared" si="11"/>
        <v>0.14790037396500416</v>
      </c>
      <c r="W12" s="1">
        <f t="shared" si="11"/>
        <v>6.9106770421142605E-2</v>
      </c>
      <c r="X12" s="1">
        <f t="shared" si="12"/>
        <v>247.16385197602801</v>
      </c>
      <c r="Y12" s="1">
        <f t="shared" si="13"/>
        <v>270.01907919117644</v>
      </c>
    </row>
    <row r="13" spans="1:25" x14ac:dyDescent="0.25">
      <c r="A13" s="2">
        <v>42601.78125</v>
      </c>
      <c r="B13" s="1">
        <v>239.76089999999999</v>
      </c>
      <c r="C13" s="1">
        <v>261.96499999999997</v>
      </c>
      <c r="E13" s="1">
        <v>0.28849999999999998</v>
      </c>
      <c r="F13" s="1">
        <v>0.1222</v>
      </c>
      <c r="G13" s="1">
        <f t="shared" si="0"/>
        <v>0.2632622090483776</v>
      </c>
      <c r="H13" s="1">
        <f t="shared" si="1"/>
        <v>0.11151002407525736</v>
      </c>
      <c r="J13" s="3">
        <v>18.8369</v>
      </c>
      <c r="K13" s="1">
        <v>0.25145073345309582</v>
      </c>
      <c r="L13" s="1">
        <v>0.05</v>
      </c>
      <c r="M13" s="1">
        <f t="shared" si="2"/>
        <v>5.5414282025404296</v>
      </c>
      <c r="N13" s="1">
        <f t="shared" si="3"/>
        <v>9.2585363003730589E-2</v>
      </c>
      <c r="O13" s="1">
        <f t="shared" si="4"/>
        <v>7.6935968731605122</v>
      </c>
      <c r="P13" s="1">
        <f t="shared" si="5"/>
        <v>0.72026495459776063</v>
      </c>
      <c r="Q13" s="1">
        <f t="shared" si="6"/>
        <v>1.2034080356707945E-2</v>
      </c>
      <c r="R13" s="1">
        <f t="shared" si="7"/>
        <v>0.53233290531754673</v>
      </c>
      <c r="S13" s="1">
        <f t="shared" si="8"/>
        <v>0.64080810576155289</v>
      </c>
      <c r="T13" s="1">
        <f t="shared" si="9"/>
        <v>0.31862336019602611</v>
      </c>
      <c r="U13" s="1">
        <f t="shared" si="10"/>
        <v>0.28923073109313918</v>
      </c>
      <c r="V13" s="1">
        <f t="shared" si="11"/>
        <v>0.14904373448642716</v>
      </c>
      <c r="W13" s="1">
        <f t="shared" si="11"/>
        <v>6.9961163145307925E-2</v>
      </c>
      <c r="X13" s="1">
        <f t="shared" si="12"/>
        <v>248.46808200288504</v>
      </c>
      <c r="Y13" s="1">
        <f t="shared" si="13"/>
        <v>271.55915685280729</v>
      </c>
    </row>
    <row r="14" spans="1:25" x14ac:dyDescent="0.25">
      <c r="A14" s="2">
        <v>42603.302083333336</v>
      </c>
      <c r="B14" s="1">
        <v>244.04480000000001</v>
      </c>
      <c r="C14" s="1">
        <v>263.47620000000001</v>
      </c>
      <c r="E14" s="1">
        <v>0.2702</v>
      </c>
      <c r="F14" s="1">
        <v>0.1095</v>
      </c>
      <c r="G14" s="1">
        <f t="shared" si="0"/>
        <v>0.24656308105674743</v>
      </c>
      <c r="H14" s="1">
        <f t="shared" si="1"/>
        <v>9.9921011753197064E-2</v>
      </c>
      <c r="J14" s="3">
        <v>17.105599999999999</v>
      </c>
      <c r="K14" s="1">
        <v>0.24910540132343731</v>
      </c>
      <c r="L14" s="1">
        <v>0.05</v>
      </c>
      <c r="M14" s="1">
        <f t="shared" si="2"/>
        <v>5.5245095905973232</v>
      </c>
      <c r="N14" s="1">
        <f t="shared" si="3"/>
        <v>9.1411569354009292E-2</v>
      </c>
      <c r="O14" s="1">
        <f t="shared" si="4"/>
        <v>7.646674490376391</v>
      </c>
      <c r="P14" s="1">
        <f t="shared" si="5"/>
        <v>0.72247218023339599</v>
      </c>
      <c r="Q14" s="1">
        <f t="shared" si="6"/>
        <v>1.1954421424509958E-2</v>
      </c>
      <c r="R14" s="1">
        <f t="shared" si="7"/>
        <v>0.54594640087518465</v>
      </c>
      <c r="S14" s="1">
        <f t="shared" si="8"/>
        <v>0.65105971847679456</v>
      </c>
      <c r="T14" s="1">
        <f t="shared" si="9"/>
        <v>0.31302115999974617</v>
      </c>
      <c r="U14" s="1">
        <f t="shared" si="10"/>
        <v>0.28476811016907122</v>
      </c>
      <c r="V14" s="1">
        <f t="shared" si="11"/>
        <v>0.14103243912506919</v>
      </c>
      <c r="W14" s="1">
        <f t="shared" si="11"/>
        <v>6.4172171354134222E-2</v>
      </c>
      <c r="X14" s="1">
        <f t="shared" si="12"/>
        <v>249.32014476228954</v>
      </c>
      <c r="Y14" s="1">
        <f t="shared" si="13"/>
        <v>271.62926790030292</v>
      </c>
    </row>
    <row r="15" spans="1:25" x14ac:dyDescent="0.25">
      <c r="A15" s="2">
        <v>42604.333333333336</v>
      </c>
      <c r="B15" s="1">
        <v>247.62860000000001</v>
      </c>
      <c r="C15" s="1">
        <v>263.34100000000001</v>
      </c>
      <c r="E15" s="1">
        <v>0.26290000000000002</v>
      </c>
      <c r="F15" s="1">
        <v>0.1046</v>
      </c>
      <c r="G15" s="1">
        <f t="shared" si="0"/>
        <v>0.239901680273201</v>
      </c>
      <c r="H15" s="1">
        <f t="shared" si="1"/>
        <v>9.54496605423234E-2</v>
      </c>
      <c r="J15" s="3">
        <v>17.004999999999999</v>
      </c>
      <c r="K15" s="1">
        <v>0.24793614270171238</v>
      </c>
      <c r="L15" s="1">
        <v>0.05</v>
      </c>
      <c r="M15" s="1">
        <f t="shared" si="2"/>
        <v>5.5160941703133366</v>
      </c>
      <c r="N15" s="1">
        <f t="shared" si="3"/>
        <v>9.0829053920969544E-2</v>
      </c>
      <c r="O15" s="1">
        <f t="shared" si="4"/>
        <v>7.6233884450538252</v>
      </c>
      <c r="P15" s="1">
        <f t="shared" si="5"/>
        <v>0.72357511493360482</v>
      </c>
      <c r="Q15" s="1">
        <f t="shared" si="6"/>
        <v>1.1914525224003358E-2</v>
      </c>
      <c r="R15" s="1">
        <f t="shared" si="7"/>
        <v>0.55156477471710352</v>
      </c>
      <c r="S15" s="1">
        <f t="shared" si="8"/>
        <v>0.6552552966584656</v>
      </c>
      <c r="T15" s="1">
        <f t="shared" si="9"/>
        <v>0.31055750672266924</v>
      </c>
      <c r="U15" s="1">
        <f t="shared" si="10"/>
        <v>0.28279956677605383</v>
      </c>
      <c r="V15" s="1">
        <f t="shared" si="11"/>
        <v>0.13787771856022724</v>
      </c>
      <c r="W15" s="1">
        <f t="shared" si="11"/>
        <v>6.1945136565480563E-2</v>
      </c>
      <c r="X15" s="1">
        <f t="shared" si="12"/>
        <v>250.14909057115727</v>
      </c>
      <c r="Y15" s="1">
        <f t="shared" si="13"/>
        <v>272.18130889984297</v>
      </c>
    </row>
    <row r="16" spans="1:25" x14ac:dyDescent="0.25">
      <c r="A16" s="2">
        <v>42604.791666666664</v>
      </c>
      <c r="B16" s="1">
        <v>246.74459999999999</v>
      </c>
      <c r="C16" s="1">
        <v>264.05309999999997</v>
      </c>
      <c r="E16" s="1">
        <v>0.26829999999999998</v>
      </c>
      <c r="F16" s="1">
        <v>0.10829999999999999</v>
      </c>
      <c r="G16" s="1">
        <f t="shared" si="0"/>
        <v>0.24482929181171478</v>
      </c>
      <c r="H16" s="1">
        <f t="shared" si="1"/>
        <v>9.8825986966860652E-2</v>
      </c>
      <c r="J16" s="3">
        <v>19.358699999999999</v>
      </c>
      <c r="K16" s="1">
        <v>0.24793614270171238</v>
      </c>
      <c r="L16" s="1">
        <v>0.05</v>
      </c>
      <c r="M16" s="1">
        <f t="shared" si="2"/>
        <v>5.5160941703133366</v>
      </c>
      <c r="N16" s="1">
        <f t="shared" si="3"/>
        <v>9.0829053920969544E-2</v>
      </c>
      <c r="O16" s="1">
        <f t="shared" si="4"/>
        <v>7.6233884450538252</v>
      </c>
      <c r="P16" s="1">
        <f t="shared" si="5"/>
        <v>0.72357511493360482</v>
      </c>
      <c r="Q16" s="1">
        <f t="shared" si="6"/>
        <v>1.1914525224003358E-2</v>
      </c>
      <c r="R16" s="1">
        <f t="shared" si="7"/>
        <v>0.54802132374926538</v>
      </c>
      <c r="S16" s="1">
        <f t="shared" si="8"/>
        <v>0.6528357811523039</v>
      </c>
      <c r="T16" s="1">
        <f t="shared" si="9"/>
        <v>0.31150608811012387</v>
      </c>
      <c r="U16" s="1">
        <f t="shared" si="10"/>
        <v>0.28344727077891257</v>
      </c>
      <c r="V16" s="1">
        <f t="shared" si="11"/>
        <v>0.14047258814061075</v>
      </c>
      <c r="W16" s="1">
        <f t="shared" si="11"/>
        <v>6.371694806878353E-2</v>
      </c>
      <c r="X16" s="1">
        <f t="shared" si="12"/>
        <v>251.4192458573545</v>
      </c>
      <c r="Y16" s="1">
        <f t="shared" si="13"/>
        <v>273.87093835243257</v>
      </c>
    </row>
    <row r="17" spans="1:25" x14ac:dyDescent="0.25">
      <c r="A17" s="2">
        <v>42606.3125</v>
      </c>
      <c r="B17" s="1">
        <v>213.4289</v>
      </c>
      <c r="C17" s="1">
        <v>237.7251</v>
      </c>
      <c r="E17" s="1">
        <v>0.45200000000000001</v>
      </c>
      <c r="F17" s="1">
        <v>0.25950000000000001</v>
      </c>
      <c r="G17" s="1">
        <f t="shared" si="0"/>
        <v>0.41245933618671299</v>
      </c>
      <c r="H17" s="1">
        <f t="shared" si="1"/>
        <v>0.23679911004524784</v>
      </c>
      <c r="J17" s="3">
        <v>16.8583</v>
      </c>
      <c r="K17" s="1">
        <v>0.24560444034447068</v>
      </c>
      <c r="L17" s="1">
        <v>0.05</v>
      </c>
      <c r="M17" s="1">
        <f t="shared" si="2"/>
        <v>5.4993506294747601</v>
      </c>
      <c r="N17" s="1">
        <f t="shared" si="3"/>
        <v>8.9672707005892055E-2</v>
      </c>
      <c r="O17" s="1">
        <f t="shared" si="4"/>
        <v>7.5771634952141431</v>
      </c>
      <c r="P17" s="1">
        <f t="shared" si="5"/>
        <v>0.72577959192093944</v>
      </c>
      <c r="Q17" s="1">
        <f t="shared" si="6"/>
        <v>1.1834601043323239E-2</v>
      </c>
      <c r="R17" s="1">
        <f t="shared" si="7"/>
        <v>0.42851673841376614</v>
      </c>
      <c r="S17" s="1">
        <f t="shared" si="8"/>
        <v>0.55547229880821214</v>
      </c>
      <c r="T17" s="1">
        <f t="shared" si="9"/>
        <v>0.34131748568141451</v>
      </c>
      <c r="U17" s="1">
        <f t="shared" si="10"/>
        <v>0.30760720073626086</v>
      </c>
      <c r="V17" s="1">
        <f t="shared" si="11"/>
        <v>0.23016577590481935</v>
      </c>
      <c r="W17" s="1">
        <f t="shared" si="11"/>
        <v>0.13692050045552701</v>
      </c>
      <c r="X17" s="1">
        <f t="shared" si="12"/>
        <v>223.25831461166234</v>
      </c>
      <c r="Y17" s="1">
        <f t="shared" si="13"/>
        <v>250.30021842774335</v>
      </c>
    </row>
    <row r="18" spans="1:25" x14ac:dyDescent="0.25">
      <c r="A18" s="2">
        <v>42606.770833333336</v>
      </c>
      <c r="B18" s="1">
        <v>216.48929999999999</v>
      </c>
      <c r="C18" s="1">
        <v>244.86609999999999</v>
      </c>
      <c r="E18" s="1">
        <v>0.43619999999999998</v>
      </c>
      <c r="F18" s="1">
        <v>0.24429999999999999</v>
      </c>
      <c r="G18" s="1">
        <f t="shared" si="0"/>
        <v>0.39804150983328362</v>
      </c>
      <c r="H18" s="1">
        <f t="shared" si="1"/>
        <v>0.22292879608498667</v>
      </c>
      <c r="J18" s="3">
        <v>17.636099999999999</v>
      </c>
      <c r="K18" s="1">
        <v>0.24560444034447068</v>
      </c>
      <c r="L18" s="1">
        <v>0.05</v>
      </c>
      <c r="M18" s="1">
        <f t="shared" si="2"/>
        <v>5.4993506294747601</v>
      </c>
      <c r="N18" s="1">
        <f t="shared" si="3"/>
        <v>8.9672707005892055E-2</v>
      </c>
      <c r="O18" s="1">
        <f t="shared" si="4"/>
        <v>7.5771634952141431</v>
      </c>
      <c r="P18" s="1">
        <f t="shared" si="5"/>
        <v>0.72577959192093944</v>
      </c>
      <c r="Q18" s="1">
        <f t="shared" si="6"/>
        <v>1.1834601043323239E-2</v>
      </c>
      <c r="R18" s="1">
        <f t="shared" si="7"/>
        <v>0.43895696544855628</v>
      </c>
      <c r="S18" s="1">
        <f t="shared" si="8"/>
        <v>0.56547429704615926</v>
      </c>
      <c r="T18" s="1">
        <f t="shared" si="9"/>
        <v>0.33854531070033145</v>
      </c>
      <c r="U18" s="1">
        <f t="shared" si="10"/>
        <v>0.30495138787092008</v>
      </c>
      <c r="V18" s="1">
        <f t="shared" si="11"/>
        <v>0.22249772385111222</v>
      </c>
      <c r="W18" s="1">
        <f t="shared" si="11"/>
        <v>0.12957431508292067</v>
      </c>
      <c r="X18" s="1">
        <f t="shared" si="12"/>
        <v>226.08685462245808</v>
      </c>
      <c r="Y18" s="1">
        <f t="shared" si="13"/>
        <v>253.10769025686631</v>
      </c>
    </row>
    <row r="19" spans="1:25" x14ac:dyDescent="0.25">
      <c r="A19" s="2">
        <v>42607.802083333336</v>
      </c>
      <c r="B19" s="1">
        <v>212.5549</v>
      </c>
      <c r="C19" s="1">
        <v>241.02760000000001</v>
      </c>
      <c r="E19" s="1">
        <v>0.46710000000000002</v>
      </c>
      <c r="F19" s="1">
        <v>0.2742</v>
      </c>
      <c r="G19" s="1">
        <f t="shared" si="0"/>
        <v>0.42623839808144609</v>
      </c>
      <c r="H19" s="1">
        <f t="shared" si="1"/>
        <v>0.25021316367786878</v>
      </c>
      <c r="J19" s="3">
        <v>17.779699999999998</v>
      </c>
      <c r="K19" s="1">
        <v>0.24444199660895416</v>
      </c>
      <c r="L19" s="1">
        <v>0.05</v>
      </c>
      <c r="M19" s="1">
        <f t="shared" si="2"/>
        <v>5.4910223214674136</v>
      </c>
      <c r="N19" s="1">
        <f t="shared" si="3"/>
        <v>8.9098844288607287E-2</v>
      </c>
      <c r="O19" s="1">
        <f t="shared" si="4"/>
        <v>7.5542233420685152</v>
      </c>
      <c r="P19" s="1">
        <f t="shared" si="5"/>
        <v>0.72688111971598779</v>
      </c>
      <c r="Q19" s="1">
        <f t="shared" si="6"/>
        <v>1.1794573744256022E-2</v>
      </c>
      <c r="R19" s="1">
        <f t="shared" si="7"/>
        <v>0.41916373760236081</v>
      </c>
      <c r="S19" s="1">
        <f t="shared" si="8"/>
        <v>0.54661905411589151</v>
      </c>
      <c r="T19" s="1">
        <f t="shared" si="9"/>
        <v>0.34269810732504136</v>
      </c>
      <c r="U19" s="1">
        <f t="shared" si="10"/>
        <v>0.30899340249569968</v>
      </c>
      <c r="V19" s="1">
        <f t="shared" si="11"/>
        <v>0.23813815507259783</v>
      </c>
      <c r="W19" s="1">
        <f t="shared" si="11"/>
        <v>0.14438754338840881</v>
      </c>
      <c r="X19" s="1">
        <f t="shared" si="12"/>
        <v>221.64823798617562</v>
      </c>
      <c r="Y19" s="1">
        <f t="shared" si="13"/>
        <v>248.92307531827322</v>
      </c>
    </row>
    <row r="20" spans="1:25" x14ac:dyDescent="0.25">
      <c r="A20" s="2">
        <v>42609.322916666664</v>
      </c>
      <c r="B20" s="1">
        <v>212.53540000000001</v>
      </c>
      <c r="C20" s="1">
        <v>235.85079999999999</v>
      </c>
      <c r="E20" s="1">
        <v>0.48220000000000002</v>
      </c>
      <c r="F20" s="1">
        <v>0.28949999999999998</v>
      </c>
      <c r="G20" s="1">
        <f t="shared" si="0"/>
        <v>0.44001745997617919</v>
      </c>
      <c r="H20" s="1">
        <f t="shared" si="1"/>
        <v>0.26417472970365796</v>
      </c>
      <c r="J20" s="3">
        <v>16.667200000000001</v>
      </c>
      <c r="K20" s="1">
        <v>0.24212392402412944</v>
      </c>
      <c r="L20" s="1">
        <v>0.05</v>
      </c>
      <c r="M20" s="1">
        <f t="shared" si="2"/>
        <v>5.4744521646378992</v>
      </c>
      <c r="N20" s="1">
        <f t="shared" si="3"/>
        <v>8.7959662982906792E-2</v>
      </c>
      <c r="O20" s="1">
        <f t="shared" si="4"/>
        <v>7.5086845871951304</v>
      </c>
      <c r="P20" s="1">
        <f t="shared" si="5"/>
        <v>0.72908271762722709</v>
      </c>
      <c r="Q20" s="1">
        <f t="shared" si="6"/>
        <v>1.1714390445019896E-2</v>
      </c>
      <c r="R20" s="1">
        <f t="shared" si="7"/>
        <v>0.41038895689159538</v>
      </c>
      <c r="S20" s="1">
        <f t="shared" si="8"/>
        <v>0.53814284934463641</v>
      </c>
      <c r="T20" s="1">
        <f t="shared" si="9"/>
        <v>0.3427883895039085</v>
      </c>
      <c r="U20" s="1">
        <f t="shared" si="10"/>
        <v>0.30928170068976452</v>
      </c>
      <c r="V20" s="1">
        <f t="shared" si="11"/>
        <v>0.24682265360449612</v>
      </c>
      <c r="W20" s="1">
        <f t="shared" si="11"/>
        <v>0.15257544996559907</v>
      </c>
      <c r="X20" s="1">
        <f t="shared" si="12"/>
        <v>218.283749635775</v>
      </c>
      <c r="Y20" s="1">
        <f t="shared" si="13"/>
        <v>245.59821030222994</v>
      </c>
    </row>
    <row r="21" spans="1:25" x14ac:dyDescent="0.25">
      <c r="A21" s="2">
        <v>42609.78125</v>
      </c>
      <c r="B21" s="1">
        <v>209.81229999999999</v>
      </c>
      <c r="C21" s="1">
        <v>236.61619999999999</v>
      </c>
      <c r="E21" s="1">
        <v>0.46679999999999999</v>
      </c>
      <c r="F21" s="1">
        <v>0.27389999999999998</v>
      </c>
      <c r="G21" s="1">
        <f t="shared" si="0"/>
        <v>0.42596464188486199</v>
      </c>
      <c r="H21" s="1">
        <f t="shared" si="1"/>
        <v>0.24993940748128468</v>
      </c>
      <c r="J21" s="3">
        <v>17.476099999999999</v>
      </c>
      <c r="K21" s="1">
        <v>0.24212392402412944</v>
      </c>
      <c r="L21" s="1">
        <v>0.05</v>
      </c>
      <c r="M21" s="1">
        <f t="shared" si="2"/>
        <v>5.4744521646378992</v>
      </c>
      <c r="N21" s="1">
        <f t="shared" si="3"/>
        <v>8.7959662982906792E-2</v>
      </c>
      <c r="O21" s="1">
        <f t="shared" si="4"/>
        <v>7.5086845871951304</v>
      </c>
      <c r="P21" s="1">
        <f t="shared" si="5"/>
        <v>0.72908271762722709</v>
      </c>
      <c r="Q21" s="1">
        <f t="shared" si="6"/>
        <v>1.1714390445019896E-2</v>
      </c>
      <c r="R21" s="1">
        <f t="shared" si="7"/>
        <v>0.42061810799067784</v>
      </c>
      <c r="S21" s="1">
        <f t="shared" si="8"/>
        <v>0.5484620505288873</v>
      </c>
      <c r="T21" s="1">
        <f t="shared" si="9"/>
        <v>0.3401055359631775</v>
      </c>
      <c r="U21" s="1">
        <f t="shared" si="10"/>
        <v>0.30657522923709757</v>
      </c>
      <c r="V21" s="1">
        <f t="shared" si="11"/>
        <v>0.23927635604614461</v>
      </c>
      <c r="W21" s="1">
        <f t="shared" si="11"/>
        <v>0.14496272023401513</v>
      </c>
      <c r="X21" s="1">
        <f t="shared" si="12"/>
        <v>221.08614582009753</v>
      </c>
      <c r="Y21" s="1">
        <f t="shared" si="13"/>
        <v>248.49614997299705</v>
      </c>
    </row>
    <row r="22" spans="1:25" x14ac:dyDescent="0.25">
      <c r="A22" s="2">
        <v>42611.302083333336</v>
      </c>
      <c r="B22" s="1">
        <v>213.99930000000001</v>
      </c>
      <c r="C22" s="1">
        <v>236.7963</v>
      </c>
      <c r="E22" s="1">
        <v>0.46189999999999998</v>
      </c>
      <c r="F22" s="1">
        <v>0.26919999999999999</v>
      </c>
      <c r="G22" s="1">
        <f t="shared" si="0"/>
        <v>0.42149329067398827</v>
      </c>
      <c r="H22" s="1">
        <f t="shared" si="1"/>
        <v>0.2456505604014671</v>
      </c>
      <c r="J22" s="3">
        <v>16.617599999999999</v>
      </c>
      <c r="K22" s="1">
        <v>0.23969790770431804</v>
      </c>
      <c r="L22" s="1">
        <v>0.05</v>
      </c>
      <c r="M22" s="1">
        <f t="shared" si="2"/>
        <v>5.4571639471259408</v>
      </c>
      <c r="N22" s="1">
        <f t="shared" si="3"/>
        <v>8.6774785648485231E-2</v>
      </c>
      <c r="O22" s="1">
        <f t="shared" si="4"/>
        <v>7.4613191342885159</v>
      </c>
      <c r="P22" s="1">
        <f t="shared" si="5"/>
        <v>0.73139398662731447</v>
      </c>
      <c r="Q22" s="1">
        <f t="shared" si="6"/>
        <v>1.1629952302899286E-2</v>
      </c>
      <c r="R22" s="1">
        <f t="shared" si="7"/>
        <v>0.42520063936638952</v>
      </c>
      <c r="S22" s="1">
        <f t="shared" si="8"/>
        <v>0.55330739020069708</v>
      </c>
      <c r="T22" s="1">
        <f t="shared" si="9"/>
        <v>0.33658628447570593</v>
      </c>
      <c r="U22" s="1">
        <f t="shared" si="10"/>
        <v>0.3032785488734856</v>
      </c>
      <c r="V22" s="1">
        <f t="shared" si="11"/>
        <v>0.23821307615790455</v>
      </c>
      <c r="W22" s="1">
        <f t="shared" si="11"/>
        <v>0.14341406092581732</v>
      </c>
      <c r="X22" s="1">
        <f t="shared" si="12"/>
        <v>220.74116863310672</v>
      </c>
      <c r="Y22" s="1">
        <f t="shared" si="13"/>
        <v>248.21085175927209</v>
      </c>
    </row>
    <row r="23" spans="1:25" x14ac:dyDescent="0.25">
      <c r="A23" s="2">
        <v>42612.333333333336</v>
      </c>
      <c r="B23" s="1">
        <v>214.97479999999999</v>
      </c>
      <c r="C23" s="1">
        <v>236.6908</v>
      </c>
      <c r="E23" s="1">
        <v>0.50900000000000001</v>
      </c>
      <c r="F23" s="1">
        <v>0.31740000000000002</v>
      </c>
      <c r="G23" s="1">
        <f t="shared" si="0"/>
        <v>0.46447301353769227</v>
      </c>
      <c r="H23" s="1">
        <f t="shared" si="1"/>
        <v>0.28963405598597941</v>
      </c>
      <c r="J23" s="3">
        <v>15.3428</v>
      </c>
      <c r="K23" s="1">
        <v>0.238430276803481</v>
      </c>
      <c r="L23" s="1">
        <v>0.05</v>
      </c>
      <c r="M23" s="1">
        <f t="shared" si="2"/>
        <v>5.4481523146091613</v>
      </c>
      <c r="N23" s="1">
        <f t="shared" si="3"/>
        <v>8.6158644036853332E-2</v>
      </c>
      <c r="O23" s="1">
        <f t="shared" si="4"/>
        <v>7.4366888830027964</v>
      </c>
      <c r="P23" s="1">
        <f t="shared" si="5"/>
        <v>0.73260457716086391</v>
      </c>
      <c r="Q23" s="1">
        <f t="shared" si="6"/>
        <v>1.1585619002265438E-2</v>
      </c>
      <c r="R23" s="1">
        <f t="shared" si="7"/>
        <v>0.39445215029439062</v>
      </c>
      <c r="S23" s="1">
        <f t="shared" si="8"/>
        <v>0.52216952880045431</v>
      </c>
      <c r="T23" s="1">
        <f t="shared" si="9"/>
        <v>0.34332644427299619</v>
      </c>
      <c r="U23" s="1">
        <f t="shared" si="10"/>
        <v>0.31027213206315557</v>
      </c>
      <c r="V23" s="1">
        <f t="shared" si="11"/>
        <v>0.26222140543261319</v>
      </c>
      <c r="W23" s="1">
        <f t="shared" si="11"/>
        <v>0.16755833913639012</v>
      </c>
      <c r="X23" s="1">
        <f t="shared" si="12"/>
        <v>212.84381252681021</v>
      </c>
      <c r="Y23" s="1">
        <f t="shared" si="13"/>
        <v>240.1534255791932</v>
      </c>
    </row>
    <row r="24" spans="1:25" x14ac:dyDescent="0.25">
      <c r="A24" s="2">
        <v>42612.791666666664</v>
      </c>
      <c r="B24" s="1">
        <v>205.0496</v>
      </c>
      <c r="C24" s="1">
        <v>233.12780000000001</v>
      </c>
      <c r="E24" s="1">
        <v>0.49719999999999998</v>
      </c>
      <c r="F24" s="1">
        <v>0.3049</v>
      </c>
      <c r="G24" s="1">
        <f t="shared" si="0"/>
        <v>0.45370526980538423</v>
      </c>
      <c r="H24" s="1">
        <f t="shared" si="1"/>
        <v>0.27822754779497522</v>
      </c>
      <c r="J24" s="3">
        <v>15.897</v>
      </c>
      <c r="K24" s="1">
        <v>0.238430276803481</v>
      </c>
      <c r="L24" s="1">
        <v>0.05</v>
      </c>
      <c r="M24" s="1">
        <f t="shared" si="2"/>
        <v>5.4481523146091613</v>
      </c>
      <c r="N24" s="1">
        <f t="shared" si="3"/>
        <v>8.6158644036853332E-2</v>
      </c>
      <c r="O24" s="1">
        <f t="shared" si="4"/>
        <v>7.4366888830027964</v>
      </c>
      <c r="P24" s="1">
        <f t="shared" si="5"/>
        <v>0.73260457716086391</v>
      </c>
      <c r="Q24" s="1">
        <f t="shared" si="6"/>
        <v>1.1585619002265438E-2</v>
      </c>
      <c r="R24" s="1">
        <f t="shared" si="7"/>
        <v>0.40233286498059534</v>
      </c>
      <c r="S24" s="1">
        <f t="shared" si="8"/>
        <v>0.53048378393500251</v>
      </c>
      <c r="T24" s="1">
        <f t="shared" si="9"/>
        <v>0.34128685023558708</v>
      </c>
      <c r="U24" s="1">
        <f t="shared" si="10"/>
        <v>0.30812033417766593</v>
      </c>
      <c r="V24" s="1">
        <f t="shared" si="11"/>
        <v>0.25638028478381764</v>
      </c>
      <c r="W24" s="1">
        <f t="shared" si="11"/>
        <v>0.16139588188733156</v>
      </c>
      <c r="X24" s="1">
        <f t="shared" si="12"/>
        <v>214.94104782409187</v>
      </c>
      <c r="Y24" s="1">
        <f t="shared" si="13"/>
        <v>242.39600452811246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24"/>
  <sheetViews>
    <sheetView workbookViewId="0">
      <pane ySplit="1" topLeftCell="A2" activePane="bottomLeft" state="frozen"/>
      <selection pane="bottomLeft" activeCell="B15" sqref="B15"/>
    </sheetView>
  </sheetViews>
  <sheetFormatPr defaultRowHeight="14.4" x14ac:dyDescent="0.25"/>
  <cols>
    <col min="1" max="1" width="18.109375" customWidth="1"/>
    <col min="2" max="2" width="36.109375" style="1" customWidth="1"/>
    <col min="3" max="3" width="35.88671875" style="1" customWidth="1"/>
    <col min="4" max="4" width="9.109375" style="1"/>
    <col min="5" max="5" width="24.5546875" style="1" customWidth="1"/>
    <col min="6" max="6" width="23.5546875" style="1" customWidth="1"/>
    <col min="7" max="7" width="23.21875" style="1" customWidth="1"/>
    <col min="8" max="8" width="23.109375" style="1" customWidth="1"/>
    <col min="9" max="9" width="9.109375" style="1"/>
    <col min="10" max="10" width="25.5546875" style="1" customWidth="1"/>
    <col min="11" max="11" width="24.109375" style="1" customWidth="1"/>
    <col min="12" max="12" width="9.109375" style="1"/>
    <col min="13" max="13" width="28.44140625" style="1" customWidth="1"/>
    <col min="14" max="14" width="28.33203125" style="1" customWidth="1"/>
    <col min="15" max="15" width="28.21875" style="1" customWidth="1"/>
    <col min="16" max="16" width="23.88671875" style="1" customWidth="1"/>
    <col min="17" max="17" width="23.109375" style="1" customWidth="1"/>
    <col min="18" max="18" width="23.44140625" style="1" customWidth="1"/>
    <col min="19" max="19" width="24.109375" style="1" customWidth="1"/>
    <col min="20" max="20" width="24.44140625" style="1" customWidth="1"/>
    <col min="21" max="21" width="23.88671875" style="1" customWidth="1"/>
    <col min="22" max="23" width="25.21875" style="1" customWidth="1"/>
    <col min="24" max="24" width="24.44140625" style="1" customWidth="1"/>
    <col min="25" max="25" width="23.77734375" style="1" customWidth="1"/>
  </cols>
  <sheetData>
    <row r="1" spans="1:25" ht="18" x14ac:dyDescent="0.35">
      <c r="A1" t="s">
        <v>0</v>
      </c>
      <c r="B1" s="4" t="s">
        <v>21</v>
      </c>
      <c r="C1" s="4" t="s">
        <v>22</v>
      </c>
      <c r="E1" s="1" t="s">
        <v>2</v>
      </c>
      <c r="F1" s="1" t="s">
        <v>3</v>
      </c>
      <c r="G1" s="4" t="s">
        <v>5</v>
      </c>
      <c r="H1" s="4" t="s">
        <v>6</v>
      </c>
      <c r="J1" s="1" t="s">
        <v>4</v>
      </c>
      <c r="K1" s="5" t="s">
        <v>7</v>
      </c>
      <c r="L1" s="6" t="s">
        <v>1</v>
      </c>
      <c r="M1" s="1" t="s">
        <v>8</v>
      </c>
      <c r="N1" s="1" t="s">
        <v>9</v>
      </c>
      <c r="O1" s="1" t="s">
        <v>10</v>
      </c>
      <c r="P1" s="7" t="s">
        <v>11</v>
      </c>
      <c r="Q1" s="4" t="s">
        <v>12</v>
      </c>
      <c r="R1" s="4" t="s">
        <v>13</v>
      </c>
      <c r="S1" s="4" t="s">
        <v>14</v>
      </c>
      <c r="T1" s="4" t="s">
        <v>15</v>
      </c>
      <c r="U1" s="4" t="s">
        <v>16</v>
      </c>
      <c r="V1" s="4" t="s">
        <v>17</v>
      </c>
      <c r="W1" s="4" t="s">
        <v>18</v>
      </c>
      <c r="X1" s="4" t="s">
        <v>19</v>
      </c>
      <c r="Y1" s="4" t="s">
        <v>20</v>
      </c>
    </row>
    <row r="2" spans="1:25" x14ac:dyDescent="0.25">
      <c r="A2" s="2">
        <v>42590.3125</v>
      </c>
      <c r="B2" s="1">
        <v>226.52420000000001</v>
      </c>
      <c r="C2" s="1">
        <v>245.2337</v>
      </c>
      <c r="E2" s="1">
        <v>0.4078</v>
      </c>
      <c r="F2" s="1">
        <v>0.21809999999999999</v>
      </c>
      <c r="G2" s="1">
        <f>((1-0.1)*E2+0.1*F2)*EXP(-0.58*POWER(COS(40*PI()/180),2))</f>
        <v>0.27665860097080014</v>
      </c>
      <c r="H2" s="1">
        <f>((1-0.1)*F2+0.1*E2)*EXP(-0.58*POWER(COS(40*PI()/180),2))</f>
        <v>0.16867899733083247</v>
      </c>
      <c r="J2" s="3">
        <v>15.1892</v>
      </c>
      <c r="K2" s="1">
        <v>8.5046833333333335E-2</v>
      </c>
      <c r="L2" s="1">
        <v>0.05</v>
      </c>
      <c r="M2" s="1">
        <f>2*EXP(K2*POWER(1-L2*L2,0.5)*_xlfn.SEC(40*PI()/180))*(1-L2*L2+POWER(1-L2*L2,0.5))</f>
        <v>4.4606705516631218</v>
      </c>
      <c r="N2" s="1">
        <f>L2*(EXP(2*K2*POWER(1-L2*L2,0.5)*_xlfn.SEC(40*PI()/180))-1)*(1+POWER(1-L2*L2,0.5))</f>
        <v>2.4812121369540557E-2</v>
      </c>
      <c r="O2" s="1">
        <f>EXP(2*K2*POWER(1-L2*L2,0.5)*_xlfn.SEC(40*PI()/180))*(2-L2*L2+2*POWER(1-L2*L2,0.5))-L2*L2</f>
        <v>4.9843625991164346</v>
      </c>
      <c r="P2" s="1">
        <f>M2/O2</f>
        <v>0.89493299553564853</v>
      </c>
      <c r="Q2" s="1">
        <f>N2/O2</f>
        <v>4.977992847859612E-3</v>
      </c>
      <c r="R2" s="1">
        <f>P2*(1-G2)/(1-G2*Q2)</f>
        <v>0.64823483698664375</v>
      </c>
      <c r="S2" s="1">
        <f>P2*(1-H2)/(1-H2*Q2)</f>
        <v>0.74460182454683188</v>
      </c>
      <c r="T2" s="1">
        <f>(1-Q2-P2)*(1-G2*Q2+G2*P2)/(1-G2*Q2)</f>
        <v>0.12490431688541652</v>
      </c>
      <c r="U2" s="1">
        <f>(1-Q2-P2)*(1-H2*Q2+H2*P2)/(1-H2*Q2)</f>
        <v>0.11521078602074364</v>
      </c>
      <c r="V2" s="1">
        <f>1-R2-T2</f>
        <v>0.22686084612793972</v>
      </c>
      <c r="W2" s="1">
        <f>1-S2-U2</f>
        <v>0.14018738943242448</v>
      </c>
      <c r="X2" s="1">
        <f>(J2+273.15)*R2+(J2+273.15)*T2</f>
        <v>222.92632511614676</v>
      </c>
      <c r="Y2" s="1">
        <f>(J2+273.15)*S2+(J2+273.15)*U2</f>
        <v>247.91768028096629</v>
      </c>
    </row>
    <row r="3" spans="1:25" x14ac:dyDescent="0.25">
      <c r="A3" s="2">
        <v>42590.770833333336</v>
      </c>
      <c r="B3" s="1">
        <v>230.5882</v>
      </c>
      <c r="C3" s="1">
        <v>253.56909999999999</v>
      </c>
      <c r="E3" s="1">
        <v>0.3886</v>
      </c>
      <c r="F3" s="1">
        <v>0.2011</v>
      </c>
      <c r="G3" s="1">
        <f t="shared" ref="G3:G24" si="0">((1-0.1)*E3+0.1*F3)*EXP(-0.58*POWER(COS(40*PI()/180),2))</f>
        <v>0.2631540353600556</v>
      </c>
      <c r="H3" s="1">
        <f t="shared" ref="H3:H24" si="1">((1-0.1)*F3+0.1*E3)*EXP(-0.58*POWER(COS(40*PI()/180),2))</f>
        <v>0.15642669913183246</v>
      </c>
      <c r="J3" s="3">
        <v>16.024899999999999</v>
      </c>
      <c r="K3" s="1">
        <v>8.5046833333333335E-2</v>
      </c>
      <c r="L3" s="1">
        <v>0.05</v>
      </c>
      <c r="M3" s="1">
        <f t="shared" ref="M3:M24" si="2">2*EXP(K3*POWER(1-L3*L3,0.5)*_xlfn.SEC(40*PI()/180))*(1-L3*L3+POWER(1-L3*L3,0.5))</f>
        <v>4.4606705516631218</v>
      </c>
      <c r="N3" s="1">
        <f t="shared" ref="N3:N24" si="3">L3*(EXP(2*K3*POWER(1-L3*L3,0.5)*_xlfn.SEC(40*PI()/180))-1)*(1+POWER(1-L3*L3,0.5))</f>
        <v>2.4812121369540557E-2</v>
      </c>
      <c r="O3" s="1">
        <f t="shared" ref="O3:O24" si="4">EXP(2*K3*POWER(1-L3*L3,0.5)*_xlfn.SEC(40*PI()/180))*(2-L3*L3+2*POWER(1-L3*L3,0.5))-L3*L3</f>
        <v>4.9843625991164346</v>
      </c>
      <c r="P3" s="1">
        <f t="shared" ref="P3:P24" si="5">M3/O3</f>
        <v>0.89493299553564853</v>
      </c>
      <c r="Q3" s="1">
        <f t="shared" ref="Q3:Q24" si="6">N3/O3</f>
        <v>4.977992847859612E-3</v>
      </c>
      <c r="R3" s="1">
        <f t="shared" ref="R3:R24" si="7">P3*(1-G3)/(1-G3*Q3)</f>
        <v>0.66029273593938465</v>
      </c>
      <c r="S3" s="1">
        <f t="shared" ref="S3:S24" si="8">P3*(1-H3)/(1-H3*Q3)</f>
        <v>0.75552990542949428</v>
      </c>
      <c r="T3" s="1">
        <f t="shared" ref="T3:T24" si="9">(1-Q3-P3)*(1-G3*Q3+G3*P3)/(1-G3*Q3)</f>
        <v>0.1236914158845577</v>
      </c>
      <c r="U3" s="1">
        <f t="shared" ref="U3:U24" si="10">(1-Q3-P3)*(1-H3*Q3+H3*P3)/(1-H3*Q3)</f>
        <v>0.11411153313332134</v>
      </c>
      <c r="V3" s="1">
        <f t="shared" ref="V3:W24" si="11">1-R3-T3</f>
        <v>0.21601584817605765</v>
      </c>
      <c r="W3" s="1">
        <f t="shared" si="11"/>
        <v>0.13035856143718438</v>
      </c>
      <c r="X3" s="1">
        <f t="shared" ref="X3:X24" si="12">(J3+273.15)*R3+(J3+273.15)*T3</f>
        <v>226.70853870527333</v>
      </c>
      <c r="Y3" s="1">
        <f t="shared" ref="Y3:Y24" si="13">(J3+273.15)*S3+(J3+273.15)*U3</f>
        <v>251.47847603225833</v>
      </c>
    </row>
    <row r="4" spans="1:25" x14ac:dyDescent="0.25">
      <c r="A4" s="2">
        <v>42591.802083333336</v>
      </c>
      <c r="B4" s="1">
        <v>233.9237</v>
      </c>
      <c r="C4" s="1">
        <v>257.10399999999998</v>
      </c>
      <c r="E4" s="1">
        <v>0.36830000000000002</v>
      </c>
      <c r="F4" s="1">
        <v>0.1837</v>
      </c>
      <c r="G4" s="1">
        <f t="shared" si="0"/>
        <v>0.24891660870721066</v>
      </c>
      <c r="H4" s="1">
        <f t="shared" si="1"/>
        <v>0.14383998861265065</v>
      </c>
      <c r="J4" s="3">
        <v>16.373799999999999</v>
      </c>
      <c r="K4" s="1">
        <v>8.2252583333333337E-2</v>
      </c>
      <c r="L4" s="1">
        <v>0.05</v>
      </c>
      <c r="M4" s="1">
        <f t="shared" si="2"/>
        <v>4.4444495730591127</v>
      </c>
      <c r="N4" s="1">
        <f t="shared" si="3"/>
        <v>2.3906481287215085E-2</v>
      </c>
      <c r="O4" s="1">
        <f t="shared" si="4"/>
        <v>4.9481596509938157</v>
      </c>
      <c r="P4" s="1">
        <f t="shared" si="5"/>
        <v>0.89820254125520482</v>
      </c>
      <c r="Q4" s="1">
        <f t="shared" si="6"/>
        <v>4.8313884299213293E-3</v>
      </c>
      <c r="R4" s="1">
        <f t="shared" si="7"/>
        <v>0.6754373003124674</v>
      </c>
      <c r="S4" s="1">
        <f t="shared" si="8"/>
        <v>0.76953988727500255</v>
      </c>
      <c r="T4" s="1">
        <f t="shared" si="9"/>
        <v>0.11867160821652033</v>
      </c>
      <c r="U4" s="1">
        <f t="shared" si="10"/>
        <v>0.10950255087474528</v>
      </c>
      <c r="V4" s="1">
        <f t="shared" si="11"/>
        <v>0.20589109147101226</v>
      </c>
      <c r="W4" s="1">
        <f t="shared" si="11"/>
        <v>0.12095756185025217</v>
      </c>
      <c r="X4" s="1">
        <f t="shared" si="12"/>
        <v>229.91342881116492</v>
      </c>
      <c r="Y4" s="1">
        <f t="shared" si="13"/>
        <v>254.50370705437996</v>
      </c>
    </row>
    <row r="5" spans="1:25" x14ac:dyDescent="0.25">
      <c r="A5" s="2">
        <v>42593.322916666664</v>
      </c>
      <c r="B5" s="1">
        <v>235.2081</v>
      </c>
      <c r="C5" s="1">
        <v>254.2783</v>
      </c>
      <c r="E5" s="1">
        <v>0.35120000000000001</v>
      </c>
      <c r="F5" s="1">
        <v>0.16950000000000001</v>
      </c>
      <c r="G5" s="1">
        <f t="shared" si="0"/>
        <v>0.23695603189390113</v>
      </c>
      <c r="H5" s="1">
        <f t="shared" si="1"/>
        <v>0.13353012793300431</v>
      </c>
      <c r="J5" s="3">
        <v>15.584</v>
      </c>
      <c r="K5" s="1">
        <v>7.8090624999999997E-2</v>
      </c>
      <c r="L5" s="1">
        <v>0.05</v>
      </c>
      <c r="M5" s="1">
        <f t="shared" si="2"/>
        <v>4.4203981690704719</v>
      </c>
      <c r="N5" s="1">
        <f t="shared" si="3"/>
        <v>2.2569730292867685E-2</v>
      </c>
      <c r="O5" s="1">
        <f t="shared" si="4"/>
        <v>4.894723050907662</v>
      </c>
      <c r="P5" s="1">
        <f t="shared" si="5"/>
        <v>0.90309464357759062</v>
      </c>
      <c r="Q5" s="1">
        <f t="shared" si="6"/>
        <v>4.6110331592065104E-3</v>
      </c>
      <c r="R5" s="1">
        <f t="shared" si="7"/>
        <v>0.68985466397794082</v>
      </c>
      <c r="S5" s="1">
        <f t="shared" si="8"/>
        <v>0.7829863942845755</v>
      </c>
      <c r="T5" s="1">
        <f t="shared" si="9"/>
        <v>0.11206633226212988</v>
      </c>
      <c r="U5" s="1">
        <f t="shared" si="10"/>
        <v>0.10343098436364674</v>
      </c>
      <c r="V5" s="1">
        <f t="shared" si="11"/>
        <v>0.19807900375992932</v>
      </c>
      <c r="W5" s="1">
        <f t="shared" si="11"/>
        <v>0.11358262135177775</v>
      </c>
      <c r="X5" s="1">
        <f t="shared" si="12"/>
        <v>231.54185692838055</v>
      </c>
      <c r="Y5" s="1">
        <f t="shared" si="13"/>
        <v>255.93883540661579</v>
      </c>
    </row>
    <row r="6" spans="1:25" x14ac:dyDescent="0.25">
      <c r="A6" s="2">
        <v>42593.78125</v>
      </c>
      <c r="B6" s="1">
        <v>238.75739999999999</v>
      </c>
      <c r="C6" s="1">
        <v>258.75349999999997</v>
      </c>
      <c r="E6" s="1">
        <v>0.3463</v>
      </c>
      <c r="F6" s="1">
        <v>0.16569999999999999</v>
      </c>
      <c r="G6" s="1">
        <f t="shared" si="0"/>
        <v>0.23354787229034649</v>
      </c>
      <c r="H6" s="1">
        <f t="shared" si="1"/>
        <v>0.13074810203532192</v>
      </c>
      <c r="J6" s="3">
        <v>16.917400000000001</v>
      </c>
      <c r="K6" s="1">
        <v>7.8090624999999997E-2</v>
      </c>
      <c r="L6" s="1">
        <v>0.05</v>
      </c>
      <c r="M6" s="1">
        <f t="shared" si="2"/>
        <v>4.4203981690704719</v>
      </c>
      <c r="N6" s="1">
        <f t="shared" si="3"/>
        <v>2.2569730292867685E-2</v>
      </c>
      <c r="O6" s="1">
        <f t="shared" si="4"/>
        <v>4.894723050907662</v>
      </c>
      <c r="P6" s="1">
        <f t="shared" si="5"/>
        <v>0.90309464357759062</v>
      </c>
      <c r="Q6" s="1">
        <f t="shared" si="6"/>
        <v>4.6110331592065104E-3</v>
      </c>
      <c r="R6" s="1">
        <f t="shared" si="7"/>
        <v>0.69292501995694455</v>
      </c>
      <c r="S6" s="1">
        <f t="shared" si="8"/>
        <v>0.78549029237057999</v>
      </c>
      <c r="T6" s="1">
        <f t="shared" si="9"/>
        <v>0.11178164312381378</v>
      </c>
      <c r="U6" s="1">
        <f t="shared" si="10"/>
        <v>0.10319881825867044</v>
      </c>
      <c r="V6" s="1">
        <f t="shared" si="11"/>
        <v>0.19529333691924167</v>
      </c>
      <c r="W6" s="1">
        <f t="shared" si="11"/>
        <v>0.11131088937074957</v>
      </c>
      <c r="X6" s="1">
        <f t="shared" si="12"/>
        <v>233.41916952251151</v>
      </c>
      <c r="Y6" s="1">
        <f t="shared" si="13"/>
        <v>257.77973972853897</v>
      </c>
    </row>
    <row r="7" spans="1:25" x14ac:dyDescent="0.25">
      <c r="A7" s="2">
        <v>42596.333333333336</v>
      </c>
      <c r="B7" s="1">
        <v>223.9348</v>
      </c>
      <c r="C7" s="1">
        <v>245.18860000000001</v>
      </c>
      <c r="E7" s="1">
        <v>0.32150000000000001</v>
      </c>
      <c r="F7" s="1">
        <v>0.14630000000000001</v>
      </c>
      <c r="G7" s="1">
        <f t="shared" si="0"/>
        <v>0.21628650444436853</v>
      </c>
      <c r="H7" s="1">
        <f t="shared" si="1"/>
        <v>0.11656048147271682</v>
      </c>
      <c r="J7" s="3">
        <v>16.1965</v>
      </c>
      <c r="K7" s="1">
        <v>7.4330708333333328E-2</v>
      </c>
      <c r="L7" s="1">
        <v>0.05</v>
      </c>
      <c r="M7" s="1">
        <f t="shared" si="2"/>
        <v>4.3987820334525054</v>
      </c>
      <c r="N7" s="1">
        <f t="shared" si="3"/>
        <v>2.1374517934866204E-2</v>
      </c>
      <c r="O7" s="1">
        <f t="shared" si="4"/>
        <v>4.8469444555951267</v>
      </c>
      <c r="P7" s="1">
        <f t="shared" si="5"/>
        <v>0.9075371244196373</v>
      </c>
      <c r="Q7" s="1">
        <f t="shared" si="6"/>
        <v>4.4098953744337388E-3</v>
      </c>
      <c r="R7" s="1">
        <f t="shared" si="7"/>
        <v>0.71192812978466435</v>
      </c>
      <c r="S7" s="1">
        <f t="shared" si="8"/>
        <v>0.80216648948329183</v>
      </c>
      <c r="T7" s="1">
        <f t="shared" si="9"/>
        <v>0.10535322741878447</v>
      </c>
      <c r="U7" s="1">
        <f t="shared" si="10"/>
        <v>9.7372275756607105E-2</v>
      </c>
      <c r="V7" s="1">
        <f t="shared" si="11"/>
        <v>0.18271864279655117</v>
      </c>
      <c r="W7" s="1">
        <f t="shared" si="11"/>
        <v>0.10046123476010106</v>
      </c>
      <c r="X7" s="1">
        <f t="shared" si="12"/>
        <v>236.4775002220677</v>
      </c>
      <c r="Y7" s="1">
        <f t="shared" si="13"/>
        <v>260.27839333648637</v>
      </c>
    </row>
    <row r="8" spans="1:25" x14ac:dyDescent="0.25">
      <c r="A8" s="2">
        <v>42596.791666666664</v>
      </c>
      <c r="B8" s="1">
        <v>227.47710000000001</v>
      </c>
      <c r="C8" s="1">
        <v>251.7158</v>
      </c>
      <c r="E8" s="1">
        <v>0.3221</v>
      </c>
      <c r="F8" s="1">
        <v>0.14680000000000001</v>
      </c>
      <c r="G8" s="1">
        <f t="shared" si="0"/>
        <v>0.21670629863353288</v>
      </c>
      <c r="H8" s="1">
        <f t="shared" si="1"/>
        <v>0.11692335441589279</v>
      </c>
      <c r="J8" s="3">
        <v>17.895800000000001</v>
      </c>
      <c r="K8" s="1">
        <v>7.4330708333333328E-2</v>
      </c>
      <c r="L8" s="1">
        <v>0.05</v>
      </c>
      <c r="M8" s="1">
        <f t="shared" si="2"/>
        <v>4.3987820334525054</v>
      </c>
      <c r="N8" s="1">
        <f t="shared" si="3"/>
        <v>2.1374517934866204E-2</v>
      </c>
      <c r="O8" s="1">
        <f t="shared" si="4"/>
        <v>4.8469444555951267</v>
      </c>
      <c r="P8" s="1">
        <f t="shared" si="5"/>
        <v>0.9075371244196373</v>
      </c>
      <c r="Q8" s="1">
        <f t="shared" si="6"/>
        <v>4.4098953744337388E-3</v>
      </c>
      <c r="R8" s="1">
        <f t="shared" si="7"/>
        <v>0.71154810575847072</v>
      </c>
      <c r="S8" s="1">
        <f t="shared" si="8"/>
        <v>0.80183828323854334</v>
      </c>
      <c r="T8" s="1">
        <f t="shared" si="9"/>
        <v>0.1053868378854823</v>
      </c>
      <c r="U8" s="1">
        <f t="shared" si="10"/>
        <v>9.7401303303022088E-2</v>
      </c>
      <c r="V8" s="1">
        <f t="shared" si="11"/>
        <v>0.18306505635604697</v>
      </c>
      <c r="W8" s="1">
        <f t="shared" si="11"/>
        <v>0.10076041345843458</v>
      </c>
      <c r="X8" s="1">
        <f t="shared" si="12"/>
        <v>237.76548422080921</v>
      </c>
      <c r="Y8" s="1">
        <f t="shared" si="13"/>
        <v>261.71990485665913</v>
      </c>
    </row>
    <row r="9" spans="1:25" x14ac:dyDescent="0.25">
      <c r="A9" s="2">
        <v>42598.3125</v>
      </c>
      <c r="B9" s="1">
        <v>232.5042</v>
      </c>
      <c r="C9" s="1">
        <v>251.00280000000001</v>
      </c>
      <c r="E9" s="1">
        <v>0.30830000000000002</v>
      </c>
      <c r="F9" s="1">
        <v>0.13639999999999999</v>
      </c>
      <c r="G9" s="1">
        <f t="shared" si="0"/>
        <v>0.20712929899598703</v>
      </c>
      <c r="H9" s="1">
        <f t="shared" si="1"/>
        <v>0.10928167714195199</v>
      </c>
      <c r="J9" s="3">
        <v>16.3874</v>
      </c>
      <c r="K9" s="1">
        <v>7.1245916666666673E-2</v>
      </c>
      <c r="L9" s="1">
        <v>0.05</v>
      </c>
      <c r="M9" s="1">
        <f t="shared" si="2"/>
        <v>4.3811262204149708</v>
      </c>
      <c r="N9" s="1">
        <f t="shared" si="3"/>
        <v>2.0402629305951651E-2</v>
      </c>
      <c r="O9" s="1">
        <f t="shared" si="4"/>
        <v>4.8080932228590392</v>
      </c>
      <c r="P9" s="1">
        <f t="shared" si="5"/>
        <v>0.91119826869950316</v>
      </c>
      <c r="Q9" s="1">
        <f t="shared" si="6"/>
        <v>4.243393037587492E-3</v>
      </c>
      <c r="R9" s="1">
        <f t="shared" si="7"/>
        <v>0.72309796329164289</v>
      </c>
      <c r="S9" s="1">
        <f t="shared" si="8"/>
        <v>0.81199753733280888</v>
      </c>
      <c r="T9" s="1">
        <f t="shared" si="9"/>
        <v>0.10053156820767919</v>
      </c>
      <c r="U9" s="1">
        <f t="shared" si="10"/>
        <v>9.2982333584840066E-2</v>
      </c>
      <c r="V9" s="1">
        <f t="shared" si="11"/>
        <v>0.17637046850067792</v>
      </c>
      <c r="W9" s="1">
        <f t="shared" si="11"/>
        <v>9.5020129082351051E-2</v>
      </c>
      <c r="X9" s="1">
        <f t="shared" si="12"/>
        <v>238.4715531135318</v>
      </c>
      <c r="Y9" s="1">
        <f t="shared" si="13"/>
        <v>262.0255188778317</v>
      </c>
    </row>
    <row r="10" spans="1:25" x14ac:dyDescent="0.25">
      <c r="A10" s="2">
        <v>42598.770833333336</v>
      </c>
      <c r="B10" s="1">
        <v>236.29339999999999</v>
      </c>
      <c r="C10" s="1">
        <v>258.95699999999999</v>
      </c>
      <c r="E10" s="1">
        <v>0.30980000000000002</v>
      </c>
      <c r="F10" s="1">
        <v>0.1376</v>
      </c>
      <c r="G10" s="1">
        <f t="shared" si="0"/>
        <v>0.20817522689102358</v>
      </c>
      <c r="H10" s="1">
        <f t="shared" si="1"/>
        <v>0.11015684129902342</v>
      </c>
      <c r="J10" s="3">
        <v>18.4588</v>
      </c>
      <c r="K10" s="1">
        <v>7.1245916666666673E-2</v>
      </c>
      <c r="L10" s="1">
        <v>0.05</v>
      </c>
      <c r="M10" s="1">
        <f t="shared" si="2"/>
        <v>4.3811262204149708</v>
      </c>
      <c r="N10" s="1">
        <f t="shared" si="3"/>
        <v>2.0402629305951651E-2</v>
      </c>
      <c r="O10" s="1">
        <f t="shared" si="4"/>
        <v>4.8080932228590392</v>
      </c>
      <c r="P10" s="1">
        <f t="shared" si="5"/>
        <v>0.91119826869950316</v>
      </c>
      <c r="Q10" s="1">
        <f t="shared" si="6"/>
        <v>4.243393037587492E-3</v>
      </c>
      <c r="R10" s="1">
        <f t="shared" si="7"/>
        <v>0.72214728511808501</v>
      </c>
      <c r="S10" s="1">
        <f t="shared" si="8"/>
        <v>0.81120273323303715</v>
      </c>
      <c r="T10" s="1">
        <f t="shared" si="9"/>
        <v>0.10061229854480858</v>
      </c>
      <c r="U10" s="1">
        <f t="shared" si="10"/>
        <v>9.3049827301127069E-2</v>
      </c>
      <c r="V10" s="1">
        <f t="shared" si="11"/>
        <v>0.17724041633710641</v>
      </c>
      <c r="W10" s="1">
        <f t="shared" si="11"/>
        <v>9.5747439465835776E-2</v>
      </c>
      <c r="X10" s="1">
        <f t="shared" si="12"/>
        <v>239.92393488043598</v>
      </c>
      <c r="Y10" s="1">
        <f t="shared" si="13"/>
        <v>263.68800407429495</v>
      </c>
    </row>
    <row r="11" spans="1:25" x14ac:dyDescent="0.25">
      <c r="A11" s="2">
        <v>42599.802083333336</v>
      </c>
      <c r="B11" s="1">
        <v>240.71100000000001</v>
      </c>
      <c r="C11" s="1">
        <v>263.5917</v>
      </c>
      <c r="E11" s="1">
        <v>0.3029</v>
      </c>
      <c r="F11" s="1">
        <v>0.13250000000000001</v>
      </c>
      <c r="G11" s="1">
        <f t="shared" si="0"/>
        <v>0.20339384222799919</v>
      </c>
      <c r="H11" s="1">
        <f t="shared" si="1"/>
        <v>0.10640003906378996</v>
      </c>
      <c r="J11" s="3">
        <v>18.7865</v>
      </c>
      <c r="K11" s="1">
        <v>6.9145916666666668E-2</v>
      </c>
      <c r="L11" s="1">
        <v>0.05</v>
      </c>
      <c r="M11" s="1">
        <f t="shared" si="2"/>
        <v>4.3691474249851687</v>
      </c>
      <c r="N11" s="1">
        <f t="shared" si="3"/>
        <v>1.9745465577528761E-2</v>
      </c>
      <c r="O11" s="1">
        <f t="shared" si="4"/>
        <v>4.7818231130963724</v>
      </c>
      <c r="P11" s="1">
        <f t="shared" si="5"/>
        <v>0.91369908958343216</v>
      </c>
      <c r="Q11" s="1">
        <f t="shared" si="6"/>
        <v>4.1292756152878658E-3</v>
      </c>
      <c r="R11" s="1">
        <f t="shared" si="7"/>
        <v>0.72847014077123462</v>
      </c>
      <c r="S11" s="1">
        <f t="shared" si="8"/>
        <v>0.81684035372369468</v>
      </c>
      <c r="T11" s="1">
        <f t="shared" si="9"/>
        <v>9.7455310848514679E-2</v>
      </c>
      <c r="U11" s="1">
        <f t="shared" si="10"/>
        <v>9.0163676815867164E-2</v>
      </c>
      <c r="V11" s="1">
        <f t="shared" si="11"/>
        <v>0.17407454838025072</v>
      </c>
      <c r="W11" s="1">
        <f t="shared" si="11"/>
        <v>9.2995969460438158E-2</v>
      </c>
      <c r="X11" s="1">
        <f t="shared" si="12"/>
        <v>241.11778560678891</v>
      </c>
      <c r="Y11" s="1">
        <f t="shared" si="13"/>
        <v>264.78758216161276</v>
      </c>
    </row>
    <row r="12" spans="1:25" x14ac:dyDescent="0.25">
      <c r="A12" s="2">
        <v>42601.322916666664</v>
      </c>
      <c r="B12" s="1">
        <v>239.78290000000001</v>
      </c>
      <c r="C12" s="1">
        <v>258.0949</v>
      </c>
      <c r="E12" s="1">
        <v>0.28610000000000002</v>
      </c>
      <c r="F12" s="1">
        <v>0.12039999999999999</v>
      </c>
      <c r="G12" s="1">
        <f t="shared" si="0"/>
        <v>0.19177479289061999</v>
      </c>
      <c r="H12" s="1">
        <f t="shared" si="1"/>
        <v>9.7456288287864859E-2</v>
      </c>
      <c r="J12" s="3">
        <v>16.9145</v>
      </c>
      <c r="K12" s="1">
        <v>6.5229666666666672E-2</v>
      </c>
      <c r="L12" s="1">
        <v>0.05</v>
      </c>
      <c r="M12" s="1">
        <f t="shared" si="2"/>
        <v>4.346895820560654</v>
      </c>
      <c r="N12" s="1">
        <f t="shared" si="3"/>
        <v>1.8529504960857011E-2</v>
      </c>
      <c r="O12" s="1">
        <f t="shared" si="4"/>
        <v>4.7332151064680907</v>
      </c>
      <c r="P12" s="1">
        <f t="shared" si="5"/>
        <v>0.91838121082231838</v>
      </c>
      <c r="Q12" s="1">
        <f t="shared" si="6"/>
        <v>3.9147819281519338E-3</v>
      </c>
      <c r="R12" s="1">
        <f t="shared" si="7"/>
        <v>0.74281651864707254</v>
      </c>
      <c r="S12" s="1">
        <f t="shared" si="8"/>
        <v>0.8291955415616078</v>
      </c>
      <c r="T12" s="1">
        <f t="shared" si="9"/>
        <v>9.1399703025393214E-2</v>
      </c>
      <c r="U12" s="1">
        <f t="shared" si="10"/>
        <v>8.4661327532028346E-2</v>
      </c>
      <c r="V12" s="1">
        <f t="shared" si="11"/>
        <v>0.16578377832753424</v>
      </c>
      <c r="W12" s="1">
        <f t="shared" si="11"/>
        <v>8.6143130906363857E-2</v>
      </c>
      <c r="X12" s="1">
        <f t="shared" si="12"/>
        <v>241.97651123131291</v>
      </c>
      <c r="Y12" s="1">
        <f t="shared" si="13"/>
        <v>265.077435805211</v>
      </c>
    </row>
    <row r="13" spans="1:25" x14ac:dyDescent="0.25">
      <c r="A13" s="2">
        <v>42601.78125</v>
      </c>
      <c r="B13" s="1">
        <v>239.76089999999999</v>
      </c>
      <c r="C13" s="1">
        <v>261.96499999999997</v>
      </c>
      <c r="E13" s="1">
        <v>0.28849999999999998</v>
      </c>
      <c r="F13" s="1">
        <v>0.1222</v>
      </c>
      <c r="G13" s="1">
        <f t="shared" si="0"/>
        <v>0.19343973933578024</v>
      </c>
      <c r="H13" s="1">
        <f t="shared" si="1"/>
        <v>9.877970725709484E-2</v>
      </c>
      <c r="J13" s="3">
        <v>18.8369</v>
      </c>
      <c r="K13" s="1">
        <v>6.5229666666666672E-2</v>
      </c>
      <c r="L13" s="1">
        <v>0.05</v>
      </c>
      <c r="M13" s="1">
        <f t="shared" si="2"/>
        <v>4.346895820560654</v>
      </c>
      <c r="N13" s="1">
        <f t="shared" si="3"/>
        <v>1.8529504960857011E-2</v>
      </c>
      <c r="O13" s="1">
        <f t="shared" si="4"/>
        <v>4.7332151064680907</v>
      </c>
      <c r="P13" s="1">
        <f t="shared" si="5"/>
        <v>0.91838121082231838</v>
      </c>
      <c r="Q13" s="1">
        <f t="shared" si="6"/>
        <v>3.9147819281519338E-3</v>
      </c>
      <c r="R13" s="1">
        <f t="shared" si="7"/>
        <v>0.74129114959734821</v>
      </c>
      <c r="S13" s="1">
        <f t="shared" si="8"/>
        <v>0.8279839659051027</v>
      </c>
      <c r="T13" s="1">
        <f t="shared" si="9"/>
        <v>9.1518696145206219E-2</v>
      </c>
      <c r="U13" s="1">
        <f t="shared" si="10"/>
        <v>8.4755841818445185E-2</v>
      </c>
      <c r="V13" s="1">
        <f t="shared" si="11"/>
        <v>0.16719015425744557</v>
      </c>
      <c r="W13" s="1">
        <f t="shared" si="11"/>
        <v>8.7260192276452112E-2</v>
      </c>
      <c r="X13" s="1">
        <f t="shared" si="12"/>
        <v>243.16956514784664</v>
      </c>
      <c r="Y13" s="1">
        <f t="shared" si="13"/>
        <v>266.50806696379482</v>
      </c>
    </row>
    <row r="14" spans="1:25" x14ac:dyDescent="0.25">
      <c r="A14" s="2">
        <v>42603.302083333336</v>
      </c>
      <c r="B14" s="1">
        <v>244.04480000000001</v>
      </c>
      <c r="C14" s="1">
        <v>263.47620000000001</v>
      </c>
      <c r="E14" s="1">
        <v>0.2702</v>
      </c>
      <c r="F14" s="1">
        <v>0.1095</v>
      </c>
      <c r="G14" s="1">
        <f t="shared" si="0"/>
        <v>0.18081745303785574</v>
      </c>
      <c r="H14" s="1">
        <f t="shared" si="1"/>
        <v>8.9345010734519906E-2</v>
      </c>
      <c r="J14" s="3">
        <v>17.105599999999999</v>
      </c>
      <c r="K14" s="1">
        <v>6.1302999999999996E-2</v>
      </c>
      <c r="L14" s="1">
        <v>0.05</v>
      </c>
      <c r="M14" s="1">
        <f t="shared" si="2"/>
        <v>4.3246988071312042</v>
      </c>
      <c r="N14" s="1">
        <f t="shared" si="3"/>
        <v>1.7322713261560336E-2</v>
      </c>
      <c r="O14" s="1">
        <f t="shared" si="4"/>
        <v>4.684973627168433</v>
      </c>
      <c r="P14" s="1">
        <f t="shared" si="5"/>
        <v>0.92309992569691868</v>
      </c>
      <c r="Q14" s="1">
        <f t="shared" si="6"/>
        <v>3.697504968033314E-3</v>
      </c>
      <c r="R14" s="1">
        <f t="shared" si="7"/>
        <v>0.75669325323743497</v>
      </c>
      <c r="S14" s="1">
        <f t="shared" si="8"/>
        <v>0.84090334839259584</v>
      </c>
      <c r="T14" s="1">
        <f t="shared" si="9"/>
        <v>8.5429173242267079E-2</v>
      </c>
      <c r="U14" s="1">
        <f t="shared" si="10"/>
        <v>7.9241900441039306E-2</v>
      </c>
      <c r="V14" s="1">
        <f t="shared" si="11"/>
        <v>0.15787757352029796</v>
      </c>
      <c r="W14" s="1">
        <f t="shared" si="11"/>
        <v>7.9854751166364854E-2</v>
      </c>
      <c r="X14" s="1">
        <f t="shared" si="12"/>
        <v>244.43075017132179</v>
      </c>
      <c r="Y14" s="1">
        <f t="shared" si="13"/>
        <v>267.077311287356</v>
      </c>
    </row>
    <row r="15" spans="1:25" x14ac:dyDescent="0.25">
      <c r="A15" s="2">
        <v>42604.333333333336</v>
      </c>
      <c r="B15" s="1">
        <v>247.62860000000001</v>
      </c>
      <c r="C15" s="1">
        <v>263.34100000000001</v>
      </c>
      <c r="E15" s="1">
        <v>0.26290000000000002</v>
      </c>
      <c r="F15" s="1">
        <v>0.1046</v>
      </c>
      <c r="G15" s="1">
        <f t="shared" si="0"/>
        <v>0.17579415307938068</v>
      </c>
      <c r="H15" s="1">
        <f t="shared" si="1"/>
        <v>8.568782067976613E-2</v>
      </c>
      <c r="J15" s="3">
        <v>17.004999999999999</v>
      </c>
      <c r="K15" s="1">
        <v>5.9464666666666666E-2</v>
      </c>
      <c r="L15" s="1">
        <v>0.05</v>
      </c>
      <c r="M15" s="1">
        <f t="shared" si="2"/>
        <v>4.3143459012539793</v>
      </c>
      <c r="N15" s="1">
        <f t="shared" si="3"/>
        <v>1.6761966480675267E-2</v>
      </c>
      <c r="O15" s="1">
        <f t="shared" si="4"/>
        <v>4.6625577833751901</v>
      </c>
      <c r="P15" s="1">
        <f t="shared" si="5"/>
        <v>0.92531741196585393</v>
      </c>
      <c r="Q15" s="1">
        <f t="shared" si="6"/>
        <v>3.5950152811921629E-3</v>
      </c>
      <c r="R15" s="1">
        <f t="shared" si="7"/>
        <v>0.7631343088552458</v>
      </c>
      <c r="S15" s="1">
        <f t="shared" si="8"/>
        <v>0.84628967820749135</v>
      </c>
      <c r="T15" s="1">
        <f t="shared" si="9"/>
        <v>8.2658373098687551E-2</v>
      </c>
      <c r="U15" s="1">
        <f t="shared" si="10"/>
        <v>7.6725731793912552E-2</v>
      </c>
      <c r="V15" s="1">
        <f t="shared" si="11"/>
        <v>0.15420731804606663</v>
      </c>
      <c r="W15" s="1">
        <f t="shared" si="11"/>
        <v>7.6984589998596101E-2</v>
      </c>
      <c r="X15" s="1">
        <f t="shared" si="12"/>
        <v>245.41097563234351</v>
      </c>
      <c r="Y15" s="1">
        <f t="shared" si="13"/>
        <v>267.81753628895734</v>
      </c>
    </row>
    <row r="16" spans="1:25" x14ac:dyDescent="0.25">
      <c r="A16" s="2">
        <v>42604.791666666664</v>
      </c>
      <c r="B16" s="1">
        <v>246.74459999999999</v>
      </c>
      <c r="C16" s="1">
        <v>264.05309999999997</v>
      </c>
      <c r="E16" s="1">
        <v>0.26829999999999998</v>
      </c>
      <c r="F16" s="1">
        <v>0.10829999999999999</v>
      </c>
      <c r="G16" s="1">
        <f t="shared" si="0"/>
        <v>0.17951537953587138</v>
      </c>
      <c r="H16" s="1">
        <f t="shared" si="1"/>
        <v>8.8441385954454277E-2</v>
      </c>
      <c r="J16" s="3">
        <v>19.358699999999999</v>
      </c>
      <c r="K16" s="1">
        <v>5.9464666666666666E-2</v>
      </c>
      <c r="L16" s="1">
        <v>0.05</v>
      </c>
      <c r="M16" s="1">
        <f t="shared" si="2"/>
        <v>4.3143459012539793</v>
      </c>
      <c r="N16" s="1">
        <f t="shared" si="3"/>
        <v>1.6761966480675267E-2</v>
      </c>
      <c r="O16" s="1">
        <f t="shared" si="4"/>
        <v>4.6625577833751901</v>
      </c>
      <c r="P16" s="1">
        <f t="shared" si="5"/>
        <v>0.92531741196585393</v>
      </c>
      <c r="Q16" s="1">
        <f t="shared" si="6"/>
        <v>3.5950152811921629E-3</v>
      </c>
      <c r="R16" s="1">
        <f t="shared" si="7"/>
        <v>0.75969898530745783</v>
      </c>
      <c r="S16" s="1">
        <f t="shared" si="8"/>
        <v>0.84374932612760789</v>
      </c>
      <c r="T16" s="1">
        <f t="shared" si="9"/>
        <v>8.2903463013309198E-2</v>
      </c>
      <c r="U16" s="1">
        <f t="shared" si="10"/>
        <v>7.6906970814257083E-2</v>
      </c>
      <c r="V16" s="1">
        <f t="shared" si="11"/>
        <v>0.15739755167923297</v>
      </c>
      <c r="W16" s="1">
        <f t="shared" si="11"/>
        <v>7.9343703058135026E-2</v>
      </c>
      <c r="X16" s="1">
        <f t="shared" si="12"/>
        <v>246.46854677512474</v>
      </c>
      <c r="Y16" s="1">
        <f t="shared" si="13"/>
        <v>269.29997656527888</v>
      </c>
    </row>
    <row r="17" spans="1:25" x14ac:dyDescent="0.25">
      <c r="A17" s="2">
        <v>42606.3125</v>
      </c>
      <c r="B17" s="1">
        <v>213.4289</v>
      </c>
      <c r="C17" s="1">
        <v>237.7251</v>
      </c>
      <c r="E17" s="1">
        <v>0.45200000000000001</v>
      </c>
      <c r="F17" s="1">
        <v>0.25950000000000001</v>
      </c>
      <c r="G17" s="1">
        <f t="shared" si="0"/>
        <v>0.30790836501842384</v>
      </c>
      <c r="H17" s="1">
        <f t="shared" si="1"/>
        <v>0.19833496649078142</v>
      </c>
      <c r="J17" s="3">
        <v>16.8583</v>
      </c>
      <c r="K17" s="1">
        <v>5.6116250000000006E-2</v>
      </c>
      <c r="L17" s="1">
        <v>0.05</v>
      </c>
      <c r="M17" s="1">
        <f t="shared" si="2"/>
        <v>4.2955523300678831</v>
      </c>
      <c r="N17" s="1">
        <f t="shared" si="3"/>
        <v>1.5747480305001917E-2</v>
      </c>
      <c r="O17" s="1">
        <f t="shared" si="4"/>
        <v>4.6220037143738395</v>
      </c>
      <c r="P17" s="1">
        <f t="shared" si="5"/>
        <v>0.92937015967972192</v>
      </c>
      <c r="Q17" s="1">
        <f t="shared" si="6"/>
        <v>3.4070678602073101E-3</v>
      </c>
      <c r="R17" s="1">
        <f t="shared" si="7"/>
        <v>0.64388479011636301</v>
      </c>
      <c r="S17" s="1">
        <f t="shared" si="8"/>
        <v>0.74554735688739782</v>
      </c>
      <c r="T17" s="1">
        <f t="shared" si="9"/>
        <v>8.6479499474611726E-2</v>
      </c>
      <c r="U17" s="1">
        <f t="shared" si="10"/>
        <v>7.9622096242699766E-2</v>
      </c>
      <c r="V17" s="1">
        <f t="shared" si="11"/>
        <v>0.26963571040902523</v>
      </c>
      <c r="W17" s="1">
        <f t="shared" si="11"/>
        <v>0.1748305468699024</v>
      </c>
      <c r="X17" s="1">
        <f t="shared" si="12"/>
        <v>211.81170600498626</v>
      </c>
      <c r="Y17" s="1">
        <f t="shared" si="13"/>
        <v>239.30599031418927</v>
      </c>
    </row>
    <row r="18" spans="1:25" x14ac:dyDescent="0.25">
      <c r="A18" s="2">
        <v>42606.770833333336</v>
      </c>
      <c r="B18" s="1">
        <v>216.48929999999999</v>
      </c>
      <c r="C18" s="1">
        <v>244.86609999999999</v>
      </c>
      <c r="E18" s="1">
        <v>0.43619999999999998</v>
      </c>
      <c r="F18" s="1">
        <v>0.24429999999999999</v>
      </c>
      <c r="G18" s="1">
        <f t="shared" si="0"/>
        <v>0.29670910987020899</v>
      </c>
      <c r="H18" s="1">
        <f t="shared" si="1"/>
        <v>0.18747723881849684</v>
      </c>
      <c r="J18" s="3">
        <v>17.636099999999999</v>
      </c>
      <c r="K18" s="1">
        <v>5.6116250000000006E-2</v>
      </c>
      <c r="L18" s="1">
        <v>0.05</v>
      </c>
      <c r="M18" s="1">
        <f t="shared" si="2"/>
        <v>4.2955523300678831</v>
      </c>
      <c r="N18" s="1">
        <f t="shared" si="3"/>
        <v>1.5747480305001917E-2</v>
      </c>
      <c r="O18" s="1">
        <f t="shared" si="4"/>
        <v>4.6220037143738395</v>
      </c>
      <c r="P18" s="1">
        <f t="shared" si="5"/>
        <v>0.92937015967972192</v>
      </c>
      <c r="Q18" s="1">
        <f t="shared" si="6"/>
        <v>3.4070678602073101E-3</v>
      </c>
      <c r="R18" s="1">
        <f t="shared" si="7"/>
        <v>0.65427898276628149</v>
      </c>
      <c r="S18" s="1">
        <f t="shared" si="8"/>
        <v>0.75561705694089709</v>
      </c>
      <c r="T18" s="1">
        <f t="shared" si="9"/>
        <v>8.5778384280154787E-2</v>
      </c>
      <c r="U18" s="1">
        <f t="shared" si="10"/>
        <v>7.8942868913659675E-2</v>
      </c>
      <c r="V18" s="1">
        <f t="shared" si="11"/>
        <v>0.25994263295356373</v>
      </c>
      <c r="W18" s="1">
        <f t="shared" si="11"/>
        <v>0.16544007414544323</v>
      </c>
      <c r="X18" s="1">
        <f t="shared" si="12"/>
        <v>215.19839553970172</v>
      </c>
      <c r="Y18" s="1">
        <f t="shared" si="13"/>
        <v>242.67842605553574</v>
      </c>
    </row>
    <row r="19" spans="1:25" x14ac:dyDescent="0.25">
      <c r="A19" s="2">
        <v>42607.802083333336</v>
      </c>
      <c r="B19" s="1">
        <v>212.5549</v>
      </c>
      <c r="C19" s="1">
        <v>241.02760000000001</v>
      </c>
      <c r="E19" s="1">
        <v>0.46710000000000002</v>
      </c>
      <c r="F19" s="1">
        <v>0.2742</v>
      </c>
      <c r="G19" s="1">
        <f t="shared" si="0"/>
        <v>0.3186237895757375</v>
      </c>
      <c r="H19" s="1">
        <f t="shared" si="1"/>
        <v>0.20882270606414149</v>
      </c>
      <c r="J19" s="3">
        <v>17.779699999999998</v>
      </c>
      <c r="K19" s="1">
        <v>5.5262125000000009E-2</v>
      </c>
      <c r="L19" s="1">
        <v>0.05</v>
      </c>
      <c r="M19" s="1">
        <f t="shared" si="2"/>
        <v>4.2907715238160122</v>
      </c>
      <c r="N19" s="1">
        <f t="shared" si="3"/>
        <v>1.5490116653055649E-2</v>
      </c>
      <c r="O19" s="1">
        <f t="shared" si="4"/>
        <v>4.6117156064136289</v>
      </c>
      <c r="P19" s="1">
        <f t="shared" si="5"/>
        <v>0.93040679218135836</v>
      </c>
      <c r="Q19" s="1">
        <f t="shared" si="6"/>
        <v>3.3588620754309208E-3</v>
      </c>
      <c r="R19" s="1">
        <f t="shared" si="7"/>
        <v>0.63463625040544269</v>
      </c>
      <c r="S19" s="1">
        <f t="shared" si="8"/>
        <v>0.73663340768152652</v>
      </c>
      <c r="T19" s="1">
        <f t="shared" si="9"/>
        <v>8.5890536501539078E-2</v>
      </c>
      <c r="U19" s="1">
        <f t="shared" si="10"/>
        <v>7.911205353231604E-2</v>
      </c>
      <c r="V19" s="1">
        <f t="shared" si="11"/>
        <v>0.2794732130930182</v>
      </c>
      <c r="W19" s="1">
        <f t="shared" si="11"/>
        <v>0.18425453878615744</v>
      </c>
      <c r="X19" s="1">
        <f t="shared" si="12"/>
        <v>209.62264195681212</v>
      </c>
      <c r="Y19" s="1">
        <f t="shared" si="13"/>
        <v>237.32458230730484</v>
      </c>
    </row>
    <row r="20" spans="1:25" x14ac:dyDescent="0.25">
      <c r="A20" s="2">
        <v>42609.322916666664</v>
      </c>
      <c r="B20" s="1">
        <v>212.53540000000001</v>
      </c>
      <c r="C20" s="1">
        <v>235.85079999999999</v>
      </c>
      <c r="E20" s="1">
        <v>0.48220000000000002</v>
      </c>
      <c r="F20" s="1">
        <v>0.28949999999999998</v>
      </c>
      <c r="G20" s="1">
        <f t="shared" si="0"/>
        <v>0.32938190506754239</v>
      </c>
      <c r="H20" s="1">
        <f t="shared" si="1"/>
        <v>0.21969466404792312</v>
      </c>
      <c r="J20" s="3">
        <v>16.667200000000001</v>
      </c>
      <c r="K20" s="1">
        <v>5.5788208333333346E-2</v>
      </c>
      <c r="L20" s="1">
        <v>0.05</v>
      </c>
      <c r="M20" s="1">
        <f t="shared" si="2"/>
        <v>4.2937155479586258</v>
      </c>
      <c r="N20" s="1">
        <f t="shared" si="3"/>
        <v>1.5648567483584407E-2</v>
      </c>
      <c r="O20" s="1">
        <f t="shared" si="4"/>
        <v>4.6180496758851222</v>
      </c>
      <c r="P20" s="1">
        <f t="shared" si="5"/>
        <v>0.92976815957174985</v>
      </c>
      <c r="Q20" s="1">
        <f t="shared" si="6"/>
        <v>3.3885662957025492E-3</v>
      </c>
      <c r="R20" s="1">
        <f t="shared" si="7"/>
        <v>0.6242160596833638</v>
      </c>
      <c r="S20" s="1">
        <f t="shared" si="8"/>
        <v>0.72604355919185537</v>
      </c>
      <c r="T20" s="1">
        <f t="shared" si="9"/>
        <v>8.7336820648164851E-2</v>
      </c>
      <c r="U20" s="1">
        <f t="shared" si="10"/>
        <v>8.0507194543456229E-2</v>
      </c>
      <c r="V20" s="1">
        <f t="shared" si="11"/>
        <v>0.28844711966847136</v>
      </c>
      <c r="W20" s="1">
        <f t="shared" si="11"/>
        <v>0.1934492462646884</v>
      </c>
      <c r="X20" s="1">
        <f t="shared" si="12"/>
        <v>206.22026342961865</v>
      </c>
      <c r="Y20" s="1">
        <f t="shared" si="13"/>
        <v>233.75228110545751</v>
      </c>
    </row>
    <row r="21" spans="1:25" x14ac:dyDescent="0.25">
      <c r="A21" s="2">
        <v>42609.78125</v>
      </c>
      <c r="B21" s="1">
        <v>209.81229999999999</v>
      </c>
      <c r="C21" s="1">
        <v>236.61619999999999</v>
      </c>
      <c r="E21" s="1">
        <v>0.46679999999999999</v>
      </c>
      <c r="F21" s="1">
        <v>0.27389999999999998</v>
      </c>
      <c r="G21" s="1">
        <f t="shared" si="0"/>
        <v>0.31841033490328102</v>
      </c>
      <c r="H21" s="1">
        <f t="shared" si="1"/>
        <v>0.20860925139168499</v>
      </c>
      <c r="J21" s="3">
        <v>17.476099999999999</v>
      </c>
      <c r="K21" s="1">
        <v>5.5788208333333346E-2</v>
      </c>
      <c r="L21" s="1">
        <v>0.05</v>
      </c>
      <c r="M21" s="1">
        <f t="shared" si="2"/>
        <v>4.2937155479586258</v>
      </c>
      <c r="N21" s="1">
        <f t="shared" si="3"/>
        <v>1.5648567483584407E-2</v>
      </c>
      <c r="O21" s="1">
        <f t="shared" si="4"/>
        <v>4.6180496758851222</v>
      </c>
      <c r="P21" s="1">
        <f t="shared" si="5"/>
        <v>0.92976815957174985</v>
      </c>
      <c r="Q21" s="1">
        <f t="shared" si="6"/>
        <v>3.3885662957025492E-3</v>
      </c>
      <c r="R21" s="1">
        <f t="shared" si="7"/>
        <v>0.63440486249975148</v>
      </c>
      <c r="S21" s="1">
        <f t="shared" si="8"/>
        <v>0.73633042170701601</v>
      </c>
      <c r="T21" s="1">
        <f t="shared" si="9"/>
        <v>8.6653452068690628E-2</v>
      </c>
      <c r="U21" s="1">
        <f t="shared" si="10"/>
        <v>7.9817249046334096E-2</v>
      </c>
      <c r="V21" s="1">
        <f t="shared" si="11"/>
        <v>0.2789416854315579</v>
      </c>
      <c r="W21" s="1">
        <f t="shared" si="11"/>
        <v>0.1838523292466499</v>
      </c>
      <c r="X21" s="1">
        <f t="shared" si="12"/>
        <v>209.55836583559949</v>
      </c>
      <c r="Y21" s="1">
        <f t="shared" si="13"/>
        <v>237.19381457513015</v>
      </c>
    </row>
    <row r="22" spans="1:25" x14ac:dyDescent="0.25">
      <c r="A22" s="2">
        <v>42611.302083333336</v>
      </c>
      <c r="B22" s="1">
        <v>213.99930000000001</v>
      </c>
      <c r="C22" s="1">
        <v>236.7963</v>
      </c>
      <c r="E22" s="1">
        <v>0.46189999999999998</v>
      </c>
      <c r="F22" s="1">
        <v>0.26919999999999999</v>
      </c>
      <c r="G22" s="1">
        <f t="shared" si="0"/>
        <v>0.31493813889798949</v>
      </c>
      <c r="H22" s="1">
        <f t="shared" si="1"/>
        <v>0.20525089787837028</v>
      </c>
      <c r="J22" s="3">
        <v>16.617599999999999</v>
      </c>
      <c r="K22" s="1">
        <v>5.7682291666666677E-2</v>
      </c>
      <c r="L22" s="1">
        <v>0.05</v>
      </c>
      <c r="M22" s="1">
        <f t="shared" si="2"/>
        <v>4.3043317991096579</v>
      </c>
      <c r="N22" s="1">
        <f t="shared" si="3"/>
        <v>1.6220849130589934E-2</v>
      </c>
      <c r="O22" s="1">
        <f t="shared" si="4"/>
        <v>4.6409266257710726</v>
      </c>
      <c r="P22" s="1">
        <f t="shared" si="5"/>
        <v>0.92747249551580857</v>
      </c>
      <c r="Q22" s="1">
        <f t="shared" si="6"/>
        <v>3.4951746576891637E-3</v>
      </c>
      <c r="R22" s="1">
        <f t="shared" si="7"/>
        <v>0.63607620355906025</v>
      </c>
      <c r="S22" s="1">
        <f t="shared" si="8"/>
        <v>0.73763710486688649</v>
      </c>
      <c r="T22" s="1">
        <f t="shared" si="9"/>
        <v>8.9218649475951109E-2</v>
      </c>
      <c r="U22" s="1">
        <f t="shared" si="10"/>
        <v>8.2183073271741194E-2</v>
      </c>
      <c r="V22" s="1">
        <f t="shared" si="11"/>
        <v>0.27470514696498866</v>
      </c>
      <c r="W22" s="1">
        <f t="shared" si="11"/>
        <v>0.18017982186137232</v>
      </c>
      <c r="X22" s="1">
        <f t="shared" si="12"/>
        <v>210.16694885630793</v>
      </c>
      <c r="Y22" s="1">
        <f t="shared" si="13"/>
        <v>237.55732545080258</v>
      </c>
    </row>
    <row r="23" spans="1:25" x14ac:dyDescent="0.25">
      <c r="A23" s="2">
        <v>42612.333333333336</v>
      </c>
      <c r="B23" s="1">
        <v>214.97479999999999</v>
      </c>
      <c r="C23" s="1">
        <v>236.6908</v>
      </c>
      <c r="E23" s="1">
        <v>0.50900000000000001</v>
      </c>
      <c r="F23" s="1">
        <v>0.31740000000000002</v>
      </c>
      <c r="G23" s="1">
        <f t="shared" si="0"/>
        <v>0.34852878918688562</v>
      </c>
      <c r="H23" s="1">
        <f t="shared" si="1"/>
        <v>0.23946768187313863</v>
      </c>
      <c r="J23" s="3">
        <v>15.3428</v>
      </c>
      <c r="K23" s="1">
        <v>5.9010375000000004E-2</v>
      </c>
      <c r="L23" s="1">
        <v>0.05</v>
      </c>
      <c r="M23" s="1">
        <f t="shared" si="2"/>
        <v>4.3117912971299637</v>
      </c>
      <c r="N23" s="1">
        <f t="shared" si="3"/>
        <v>1.6623807610796109E-2</v>
      </c>
      <c r="O23" s="1">
        <f t="shared" si="4"/>
        <v>4.6570348847132061</v>
      </c>
      <c r="P23" s="1">
        <f t="shared" si="5"/>
        <v>0.92586622257941198</v>
      </c>
      <c r="Q23" s="1">
        <f t="shared" si="6"/>
        <v>3.5696120004091083E-3</v>
      </c>
      <c r="R23" s="1">
        <f t="shared" si="7"/>
        <v>0.60392654166355109</v>
      </c>
      <c r="S23" s="1">
        <f t="shared" si="8"/>
        <v>0.70475361265132352</v>
      </c>
      <c r="T23" s="1">
        <f t="shared" si="9"/>
        <v>9.3362953145905939E-2</v>
      </c>
      <c r="U23" s="1">
        <f t="shared" si="10"/>
        <v>8.622268705035184E-2</v>
      </c>
      <c r="V23" s="1">
        <f t="shared" si="11"/>
        <v>0.30271050519054299</v>
      </c>
      <c r="W23" s="1">
        <f t="shared" si="11"/>
        <v>0.20902370029832462</v>
      </c>
      <c r="X23" s="1">
        <f t="shared" si="12"/>
        <v>201.16299876816572</v>
      </c>
      <c r="Y23" s="1">
        <f t="shared" si="13"/>
        <v>228.1909674345755</v>
      </c>
    </row>
    <row r="24" spans="1:25" x14ac:dyDescent="0.25">
      <c r="A24" s="2">
        <v>42612.791666666664</v>
      </c>
      <c r="B24" s="1">
        <v>205.0496</v>
      </c>
      <c r="C24" s="1">
        <v>233.12780000000001</v>
      </c>
      <c r="E24" s="1">
        <v>0.49719999999999998</v>
      </c>
      <c r="F24" s="1">
        <v>0.3049</v>
      </c>
      <c r="G24" s="1">
        <f t="shared" si="0"/>
        <v>0.34008309931335889</v>
      </c>
      <c r="H24" s="1">
        <f t="shared" si="1"/>
        <v>0.23062354327769319</v>
      </c>
      <c r="J24" s="3">
        <v>15.897</v>
      </c>
      <c r="K24" s="1">
        <v>5.9010375000000004E-2</v>
      </c>
      <c r="L24" s="1">
        <v>0.05</v>
      </c>
      <c r="M24" s="1">
        <f t="shared" si="2"/>
        <v>4.3117912971299637</v>
      </c>
      <c r="N24" s="1">
        <f t="shared" si="3"/>
        <v>1.6623807610796109E-2</v>
      </c>
      <c r="O24" s="1">
        <f t="shared" si="4"/>
        <v>4.6570348847132061</v>
      </c>
      <c r="P24" s="1">
        <f t="shared" si="5"/>
        <v>0.92586622257941198</v>
      </c>
      <c r="Q24" s="1">
        <f t="shared" si="6"/>
        <v>3.5696120004091083E-3</v>
      </c>
      <c r="R24" s="1">
        <f t="shared" si="7"/>
        <v>0.61173739566667584</v>
      </c>
      <c r="S24" s="1">
        <f t="shared" si="8"/>
        <v>0.71292658095851724</v>
      </c>
      <c r="T24" s="1">
        <f t="shared" si="9"/>
        <v>9.2809812253589433E-2</v>
      </c>
      <c r="U24" s="1">
        <f t="shared" si="10"/>
        <v>8.5643902325850896E-2</v>
      </c>
      <c r="V24" s="1">
        <f t="shared" si="11"/>
        <v>0.29545279207973474</v>
      </c>
      <c r="W24" s="1">
        <f t="shared" si="11"/>
        <v>0.20142951671563186</v>
      </c>
      <c r="X24" s="1">
        <f t="shared" si="12"/>
        <v>203.64725680772892</v>
      </c>
      <c r="Y24" s="1">
        <f t="shared" si="13"/>
        <v>230.82440248189673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2S with SMAP Parameteriza</vt:lpstr>
      <vt:lpstr>2S with Zheng'sParameterization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2022-01-06T02:31:08Z</dcterms:modified>
</cp:coreProperties>
</file>