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5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1 - Journal Paper 3\Data Analysis\Lk Newell\"/>
    </mc:Choice>
  </mc:AlternateContent>
  <xr:revisionPtr revIDLastSave="0" documentId="13_ncr:1_{3FB4B990-E782-4DEE-9701-8F2B645C0696}" xr6:coauthVersionLast="47" xr6:coauthVersionMax="47" xr10:uidLastSave="{00000000-0000-0000-0000-000000000000}"/>
  <bookViews>
    <workbookView xWindow="684" yWindow="492" windowWidth="29736" windowHeight="18120" xr2:uid="{1F2A45D4-6242-4E58-8855-8A712860A957}"/>
  </bookViews>
  <sheets>
    <sheet name="Lk Newell Summary" sheetId="8" r:id="rId1"/>
    <sheet name="Blue" sheetId="2" r:id="rId2"/>
    <sheet name="Green" sheetId="3" r:id="rId3"/>
    <sheet name="Red" sheetId="4" r:id="rId4"/>
    <sheet name="NIR" sheetId="5" r:id="rId5"/>
    <sheet name="Sheet1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" i="8" l="1"/>
  <c r="S27" i="8"/>
  <c r="T27" i="8"/>
  <c r="U27" i="8"/>
  <c r="V27" i="8"/>
  <c r="W27" i="8"/>
  <c r="X27" i="8"/>
  <c r="Y27" i="8"/>
  <c r="R28" i="8"/>
  <c r="S28" i="8"/>
  <c r="T28" i="8"/>
  <c r="U28" i="8"/>
  <c r="V28" i="8"/>
  <c r="W28" i="8"/>
  <c r="X28" i="8"/>
  <c r="Y28" i="8"/>
  <c r="R29" i="8"/>
  <c r="S29" i="8"/>
  <c r="T29" i="8"/>
  <c r="U29" i="8"/>
  <c r="V29" i="8"/>
  <c r="W29" i="8"/>
  <c r="X29" i="8"/>
  <c r="Y29" i="8"/>
  <c r="R30" i="8"/>
  <c r="S30" i="8"/>
  <c r="T30" i="8"/>
  <c r="U30" i="8"/>
  <c r="V30" i="8"/>
  <c r="W30" i="8"/>
  <c r="X30" i="8"/>
  <c r="Y30" i="8"/>
  <c r="R31" i="8"/>
  <c r="S31" i="8"/>
  <c r="T31" i="8"/>
  <c r="U31" i="8"/>
  <c r="V31" i="8"/>
  <c r="W31" i="8"/>
  <c r="X31" i="8"/>
  <c r="Y31" i="8"/>
  <c r="R24" i="8"/>
  <c r="S24" i="8"/>
  <c r="T24" i="8"/>
  <c r="U24" i="8"/>
  <c r="V24" i="8"/>
  <c r="W24" i="8"/>
  <c r="X24" i="8"/>
  <c r="Y24" i="8"/>
  <c r="R25" i="8"/>
  <c r="S25" i="8"/>
  <c r="T25" i="8"/>
  <c r="U25" i="8"/>
  <c r="V25" i="8"/>
  <c r="W25" i="8"/>
  <c r="X25" i="8"/>
  <c r="Y25" i="8"/>
  <c r="R26" i="8"/>
  <c r="S26" i="8"/>
  <c r="T26" i="8"/>
  <c r="U26" i="8"/>
  <c r="V26" i="8"/>
  <c r="W26" i="8"/>
  <c r="X26" i="8"/>
  <c r="Y26" i="8"/>
  <c r="R23" i="8"/>
  <c r="S23" i="8"/>
  <c r="T23" i="8"/>
  <c r="U23" i="8"/>
  <c r="V23" i="8"/>
  <c r="W23" i="8"/>
  <c r="X23" i="8"/>
  <c r="Y23" i="8"/>
  <c r="R21" i="8"/>
  <c r="S21" i="8"/>
  <c r="T21" i="8"/>
  <c r="U21" i="8"/>
  <c r="V21" i="8"/>
  <c r="W21" i="8"/>
  <c r="X21" i="8"/>
  <c r="Y21" i="8"/>
  <c r="R22" i="8"/>
  <c r="S22" i="8"/>
  <c r="T22" i="8"/>
  <c r="U22" i="8"/>
  <c r="V22" i="8"/>
  <c r="W22" i="8"/>
  <c r="X22" i="8"/>
  <c r="Y22" i="8"/>
  <c r="X16" i="8"/>
  <c r="X17" i="8"/>
  <c r="Y17" i="8"/>
  <c r="X18" i="8"/>
  <c r="Y18" i="8"/>
  <c r="X19" i="8"/>
  <c r="Y19" i="8"/>
  <c r="X20" i="8"/>
  <c r="Y20" i="8"/>
  <c r="S16" i="8"/>
  <c r="T16" i="8"/>
  <c r="U16" i="8"/>
  <c r="W16" i="8"/>
  <c r="R17" i="8"/>
  <c r="S17" i="8"/>
  <c r="T17" i="8"/>
  <c r="U17" i="8"/>
  <c r="V17" i="8"/>
  <c r="W17" i="8"/>
  <c r="R18" i="8"/>
  <c r="S18" i="8"/>
  <c r="T18" i="8"/>
  <c r="U18" i="8"/>
  <c r="V18" i="8"/>
  <c r="W18" i="8"/>
  <c r="R19" i="8"/>
  <c r="S19" i="8"/>
  <c r="T19" i="8"/>
  <c r="U19" i="8"/>
  <c r="V19" i="8"/>
  <c r="W19" i="8"/>
  <c r="R20" i="8"/>
  <c r="S20" i="8"/>
  <c r="T20" i="8"/>
  <c r="U20" i="8"/>
  <c r="V20" i="8"/>
  <c r="W20" i="8"/>
  <c r="AD28" i="5"/>
  <c r="AD27" i="5"/>
  <c r="AD25" i="5"/>
  <c r="AD24" i="5"/>
  <c r="AA25" i="5"/>
  <c r="AA26" i="5"/>
  <c r="AA27" i="5"/>
  <c r="AA28" i="5"/>
  <c r="AA24" i="5"/>
  <c r="AB28" i="5"/>
  <c r="Y28" i="5"/>
  <c r="AC28" i="5"/>
  <c r="AC27" i="5"/>
  <c r="AC25" i="5"/>
  <c r="AC24" i="5"/>
  <c r="Z28" i="5"/>
  <c r="Z27" i="5"/>
  <c r="Z26" i="5"/>
  <c r="Z25" i="5"/>
  <c r="Z24" i="5"/>
  <c r="X28" i="5"/>
  <c r="X27" i="5"/>
  <c r="X26" i="5"/>
  <c r="X25" i="5"/>
  <c r="X24" i="5"/>
  <c r="D76" i="5"/>
  <c r="B76" i="5" s="1"/>
  <c r="W28" i="5"/>
  <c r="AD24" i="4"/>
  <c r="AC26" i="4"/>
  <c r="AC25" i="4"/>
  <c r="AC24" i="4"/>
  <c r="AB25" i="4"/>
  <c r="AB26" i="4"/>
  <c r="AB24" i="4"/>
  <c r="Z26" i="4"/>
  <c r="Z25" i="4"/>
  <c r="Z24" i="4"/>
  <c r="Y25" i="4"/>
  <c r="Y26" i="4"/>
  <c r="Y24" i="4"/>
  <c r="X26" i="4"/>
  <c r="X25" i="4"/>
  <c r="W25" i="4"/>
  <c r="W26" i="4"/>
  <c r="W24" i="4"/>
  <c r="D54" i="4"/>
  <c r="D43" i="4"/>
  <c r="D32" i="4"/>
  <c r="AD26" i="3"/>
  <c r="AC26" i="3"/>
  <c r="AC25" i="3"/>
  <c r="AC24" i="3"/>
  <c r="AB25" i="3"/>
  <c r="AB26" i="3"/>
  <c r="AB24" i="3"/>
  <c r="AA26" i="3"/>
  <c r="Z26" i="3"/>
  <c r="Z25" i="3"/>
  <c r="Z24" i="3"/>
  <c r="Y25" i="3"/>
  <c r="Y26" i="3"/>
  <c r="Y24" i="3"/>
  <c r="X26" i="3"/>
  <c r="X25" i="3"/>
  <c r="X24" i="3"/>
  <c r="D54" i="3"/>
  <c r="B54" i="3" s="1"/>
  <c r="F54" i="3" s="1"/>
  <c r="D43" i="3"/>
  <c r="D32" i="3"/>
  <c r="W25" i="3"/>
  <c r="W26" i="3"/>
  <c r="W24" i="3"/>
  <c r="AB25" i="2"/>
  <c r="AB24" i="2"/>
  <c r="Y25" i="2"/>
  <c r="Y24" i="2"/>
  <c r="W25" i="2"/>
  <c r="W24" i="2"/>
  <c r="D43" i="2"/>
  <c r="D32" i="2"/>
  <c r="B26" i="3"/>
  <c r="B11" i="3"/>
  <c r="B6" i="3"/>
  <c r="B25" i="5"/>
  <c r="B21" i="5"/>
  <c r="B15" i="5"/>
  <c r="B11" i="5"/>
  <c r="B6" i="5"/>
  <c r="T10" i="2"/>
  <c r="T12" i="2"/>
  <c r="J76" i="5" l="1"/>
  <c r="F76" i="5"/>
  <c r="J54" i="3"/>
  <c r="T9" i="5"/>
  <c r="Q19" i="8" l="1"/>
  <c r="B32" i="2" l="1"/>
  <c r="X24" i="2" s="1"/>
  <c r="T32" i="2" l="1"/>
  <c r="T9" i="2"/>
  <c r="T73" i="4" l="1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10" i="4"/>
  <c r="T11" i="4"/>
  <c r="T12" i="4"/>
  <c r="B7" i="4" s="1"/>
  <c r="T13" i="4"/>
  <c r="B17" i="4" s="1"/>
  <c r="T14" i="4"/>
  <c r="B27" i="4" s="1"/>
  <c r="T15" i="4"/>
  <c r="T16" i="4"/>
  <c r="T17" i="4"/>
  <c r="T18" i="4"/>
  <c r="T19" i="4"/>
  <c r="T20" i="4"/>
  <c r="T21" i="4"/>
  <c r="T22" i="4"/>
  <c r="T23" i="4"/>
  <c r="B54" i="4" s="1"/>
  <c r="T24" i="4"/>
  <c r="T25" i="4"/>
  <c r="T26" i="4"/>
  <c r="T27" i="4"/>
  <c r="T28" i="4"/>
  <c r="T29" i="4"/>
  <c r="T9" i="4"/>
  <c r="T6" i="4"/>
  <c r="T53" i="2"/>
  <c r="T31" i="2"/>
  <c r="F32" i="2"/>
  <c r="Z24" i="2" s="1"/>
  <c r="F54" i="4" l="1"/>
  <c r="J54" i="4"/>
  <c r="B43" i="4"/>
  <c r="AA25" i="4"/>
  <c r="AD25" i="4"/>
  <c r="AA24" i="2"/>
  <c r="B32" i="4"/>
  <c r="J32" i="2"/>
  <c r="AC24" i="2" s="1"/>
  <c r="J32" i="4" l="1"/>
  <c r="X24" i="4"/>
  <c r="F32" i="4"/>
  <c r="AD24" i="2"/>
  <c r="J43" i="4"/>
  <c r="F43" i="4"/>
  <c r="AD26" i="4" l="1"/>
  <c r="AA26" i="4"/>
  <c r="AA24" i="4"/>
  <c r="O4" i="5"/>
  <c r="O4" i="4"/>
  <c r="O4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9" i="3"/>
  <c r="T6" i="3"/>
  <c r="T6" i="2"/>
  <c r="T6" i="5"/>
  <c r="T10" i="5"/>
  <c r="T11" i="5"/>
  <c r="T12" i="5"/>
  <c r="W24" i="5" s="1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1" i="5"/>
  <c r="T32" i="5"/>
  <c r="T33" i="5"/>
  <c r="T34" i="5"/>
  <c r="Y24" i="5" s="1"/>
  <c r="T35" i="5"/>
  <c r="Y25" i="5" s="1"/>
  <c r="T36" i="5"/>
  <c r="Y26" i="5" s="1"/>
  <c r="T37" i="5"/>
  <c r="Y27" i="5" s="1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3" i="5"/>
  <c r="T54" i="5"/>
  <c r="T55" i="5"/>
  <c r="T56" i="5"/>
  <c r="AB24" i="5" s="1"/>
  <c r="T57" i="5"/>
  <c r="AB25" i="5" s="1"/>
  <c r="T58" i="5"/>
  <c r="AB26" i="5" s="1"/>
  <c r="T59" i="5"/>
  <c r="AB27" i="5" s="1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S128" i="4"/>
  <c r="S138" i="4" s="1"/>
  <c r="R128" i="4"/>
  <c r="R138" i="4" s="1"/>
  <c r="Q128" i="4"/>
  <c r="Q138" i="4" s="1"/>
  <c r="P128" i="4"/>
  <c r="P138" i="4" s="1"/>
  <c r="O128" i="4"/>
  <c r="O138" i="4" s="1"/>
  <c r="S123" i="4"/>
  <c r="R123" i="4"/>
  <c r="Q123" i="4"/>
  <c r="P123" i="4"/>
  <c r="O123" i="4"/>
  <c r="N123" i="4"/>
  <c r="S122" i="4"/>
  <c r="R122" i="4"/>
  <c r="Q122" i="4"/>
  <c r="P122" i="4"/>
  <c r="O122" i="4"/>
  <c r="N122" i="4"/>
  <c r="S121" i="4"/>
  <c r="R121" i="4"/>
  <c r="Q121" i="4"/>
  <c r="P121" i="4"/>
  <c r="O121" i="4"/>
  <c r="N121" i="4"/>
  <c r="S120" i="4"/>
  <c r="R120" i="4"/>
  <c r="Q120" i="4"/>
  <c r="P120" i="4"/>
  <c r="O120" i="4"/>
  <c r="N120" i="4"/>
  <c r="S119" i="4"/>
  <c r="R119" i="4"/>
  <c r="Q119" i="4"/>
  <c r="P119" i="4"/>
  <c r="O119" i="4"/>
  <c r="N119" i="4"/>
  <c r="S118" i="4"/>
  <c r="R118" i="4"/>
  <c r="Q118" i="4"/>
  <c r="P118" i="4"/>
  <c r="O118" i="4"/>
  <c r="N118" i="4"/>
  <c r="S117" i="4"/>
  <c r="R117" i="4"/>
  <c r="Q117" i="4"/>
  <c r="P117" i="4"/>
  <c r="O117" i="4"/>
  <c r="N117" i="4"/>
  <c r="S116" i="4"/>
  <c r="R116" i="4"/>
  <c r="Q116" i="4"/>
  <c r="P116" i="4"/>
  <c r="O116" i="4"/>
  <c r="N116" i="4"/>
  <c r="S115" i="4"/>
  <c r="R115" i="4"/>
  <c r="Q115" i="4"/>
  <c r="P115" i="4"/>
  <c r="O115" i="4"/>
  <c r="N115" i="4"/>
  <c r="S114" i="4"/>
  <c r="R114" i="4"/>
  <c r="Q114" i="4"/>
  <c r="P114" i="4"/>
  <c r="O114" i="4"/>
  <c r="N114" i="4"/>
  <c r="S113" i="4"/>
  <c r="R113" i="4"/>
  <c r="Q113" i="4"/>
  <c r="P113" i="4"/>
  <c r="O113" i="4"/>
  <c r="N113" i="4"/>
  <c r="S112" i="4"/>
  <c r="R112" i="4"/>
  <c r="Q112" i="4"/>
  <c r="P112" i="4"/>
  <c r="O112" i="4"/>
  <c r="N112" i="4"/>
  <c r="S111" i="4"/>
  <c r="R111" i="4"/>
  <c r="Q111" i="4"/>
  <c r="P111" i="4"/>
  <c r="O111" i="4"/>
  <c r="N111" i="4"/>
  <c r="S110" i="4"/>
  <c r="R110" i="4"/>
  <c r="Q110" i="4"/>
  <c r="P110" i="4"/>
  <c r="O110" i="4"/>
  <c r="N110" i="4"/>
  <c r="S109" i="4"/>
  <c r="R109" i="4"/>
  <c r="Q109" i="4"/>
  <c r="P109" i="4"/>
  <c r="O109" i="4"/>
  <c r="N109" i="4"/>
  <c r="S108" i="4"/>
  <c r="S144" i="4" s="1"/>
  <c r="R108" i="4"/>
  <c r="R144" i="4" s="1"/>
  <c r="Q108" i="4"/>
  <c r="Q144" i="4" s="1"/>
  <c r="P108" i="4"/>
  <c r="P144" i="4" s="1"/>
  <c r="O108" i="4"/>
  <c r="O144" i="4" s="1"/>
  <c r="N108" i="4"/>
  <c r="S107" i="4"/>
  <c r="S143" i="4" s="1"/>
  <c r="R107" i="4"/>
  <c r="R143" i="4" s="1"/>
  <c r="Q107" i="4"/>
  <c r="Q143" i="4" s="1"/>
  <c r="P107" i="4"/>
  <c r="P143" i="4" s="1"/>
  <c r="O107" i="4"/>
  <c r="O143" i="4" s="1"/>
  <c r="N107" i="4"/>
  <c r="S106" i="4"/>
  <c r="S142" i="4" s="1"/>
  <c r="R106" i="4"/>
  <c r="R142" i="4" s="1"/>
  <c r="Q106" i="4"/>
  <c r="Q142" i="4" s="1"/>
  <c r="P106" i="4"/>
  <c r="P142" i="4" s="1"/>
  <c r="O106" i="4"/>
  <c r="O142" i="4" s="1"/>
  <c r="N106" i="4"/>
  <c r="S105" i="4"/>
  <c r="S141" i="4" s="1"/>
  <c r="R105" i="4"/>
  <c r="R141" i="4" s="1"/>
  <c r="Q105" i="4"/>
  <c r="Q141" i="4" s="1"/>
  <c r="P105" i="4"/>
  <c r="P141" i="4" s="1"/>
  <c r="O105" i="4"/>
  <c r="O141" i="4" s="1"/>
  <c r="N105" i="4"/>
  <c r="S104" i="4"/>
  <c r="S140" i="4" s="1"/>
  <c r="R104" i="4"/>
  <c r="R140" i="4" s="1"/>
  <c r="Q104" i="4"/>
  <c r="Q140" i="4" s="1"/>
  <c r="P104" i="4"/>
  <c r="P140" i="4" s="1"/>
  <c r="O104" i="4"/>
  <c r="O140" i="4" s="1"/>
  <c r="N104" i="4"/>
  <c r="S103" i="4"/>
  <c r="S139" i="4" s="1"/>
  <c r="S145" i="4" s="1" a="1"/>
  <c r="S145" i="4" s="1"/>
  <c r="R103" i="4"/>
  <c r="R139" i="4" s="1"/>
  <c r="R145" i="4" s="1" a="1"/>
  <c r="R145" i="4" s="1"/>
  <c r="Q103" i="4"/>
  <c r="Q139" i="4" s="1"/>
  <c r="Q145" i="4" s="1" a="1"/>
  <c r="Q145" i="4" s="1"/>
  <c r="P103" i="4"/>
  <c r="P139" i="4" s="1"/>
  <c r="P145" i="4" s="1" a="1"/>
  <c r="P145" i="4" s="1"/>
  <c r="O103" i="4"/>
  <c r="O139" i="4" s="1"/>
  <c r="O145" i="4" s="1" a="1"/>
  <c r="O145" i="4" s="1"/>
  <c r="N103" i="4"/>
  <c r="S101" i="4"/>
  <c r="R101" i="4"/>
  <c r="Q101" i="4"/>
  <c r="P101" i="4"/>
  <c r="O101" i="4"/>
  <c r="N101" i="4"/>
  <c r="S100" i="4"/>
  <c r="R100" i="4"/>
  <c r="Q100" i="4"/>
  <c r="P100" i="4"/>
  <c r="O100" i="4"/>
  <c r="N100" i="4"/>
  <c r="S99" i="4"/>
  <c r="R99" i="4"/>
  <c r="Q99" i="4"/>
  <c r="P99" i="4"/>
  <c r="O99" i="4"/>
  <c r="N99" i="4"/>
  <c r="S98" i="4"/>
  <c r="R98" i="4"/>
  <c r="Q98" i="4"/>
  <c r="P98" i="4"/>
  <c r="O98" i="4"/>
  <c r="N98" i="4"/>
  <c r="S97" i="4"/>
  <c r="R97" i="4"/>
  <c r="Q97" i="4"/>
  <c r="P97" i="4"/>
  <c r="O97" i="4"/>
  <c r="N97" i="4"/>
  <c r="S96" i="4"/>
  <c r="R96" i="4"/>
  <c r="Q96" i="4"/>
  <c r="P96" i="4"/>
  <c r="O96" i="4"/>
  <c r="N96" i="4"/>
  <c r="S95" i="4"/>
  <c r="R95" i="4"/>
  <c r="Q95" i="4"/>
  <c r="P95" i="4"/>
  <c r="O95" i="4"/>
  <c r="N95" i="4"/>
  <c r="S94" i="4"/>
  <c r="R94" i="4"/>
  <c r="Q94" i="4"/>
  <c r="P94" i="4"/>
  <c r="O94" i="4"/>
  <c r="N94" i="4"/>
  <c r="S93" i="4"/>
  <c r="R93" i="4"/>
  <c r="Q93" i="4"/>
  <c r="P93" i="4"/>
  <c r="O93" i="4"/>
  <c r="N93" i="4"/>
  <c r="S92" i="4"/>
  <c r="R92" i="4"/>
  <c r="Q92" i="4"/>
  <c r="P92" i="4"/>
  <c r="O92" i="4"/>
  <c r="N92" i="4"/>
  <c r="S91" i="4"/>
  <c r="R91" i="4"/>
  <c r="Q91" i="4"/>
  <c r="P91" i="4"/>
  <c r="O91" i="4"/>
  <c r="N91" i="4"/>
  <c r="S90" i="4"/>
  <c r="R90" i="4"/>
  <c r="Q90" i="4"/>
  <c r="P90" i="4"/>
  <c r="O90" i="4"/>
  <c r="N90" i="4"/>
  <c r="S89" i="4"/>
  <c r="R89" i="4"/>
  <c r="Q89" i="4"/>
  <c r="P89" i="4"/>
  <c r="O89" i="4"/>
  <c r="N89" i="4"/>
  <c r="S88" i="4"/>
  <c r="R88" i="4"/>
  <c r="Q88" i="4"/>
  <c r="P88" i="4"/>
  <c r="O88" i="4"/>
  <c r="N88" i="4"/>
  <c r="S87" i="4"/>
  <c r="R87" i="4"/>
  <c r="Q87" i="4"/>
  <c r="P87" i="4"/>
  <c r="O87" i="4"/>
  <c r="N87" i="4"/>
  <c r="S86" i="4"/>
  <c r="S134" i="4" s="1"/>
  <c r="R86" i="4"/>
  <c r="R134" i="4" s="1"/>
  <c r="Q86" i="4"/>
  <c r="Q134" i="4" s="1"/>
  <c r="P86" i="4"/>
  <c r="P134" i="4" s="1"/>
  <c r="O86" i="4"/>
  <c r="O134" i="4" s="1"/>
  <c r="N86" i="4"/>
  <c r="S85" i="4"/>
  <c r="S133" i="4" s="1"/>
  <c r="R85" i="4"/>
  <c r="R133" i="4" s="1"/>
  <c r="Q85" i="4"/>
  <c r="Q133" i="4" s="1"/>
  <c r="P85" i="4"/>
  <c r="P133" i="4" s="1"/>
  <c r="O85" i="4"/>
  <c r="O133" i="4" s="1"/>
  <c r="N85" i="4"/>
  <c r="S84" i="4"/>
  <c r="S132" i="4" s="1"/>
  <c r="R84" i="4"/>
  <c r="R132" i="4" s="1"/>
  <c r="Q84" i="4"/>
  <c r="Q132" i="4" s="1"/>
  <c r="P84" i="4"/>
  <c r="P132" i="4" s="1"/>
  <c r="O84" i="4"/>
  <c r="O132" i="4" s="1"/>
  <c r="N84" i="4"/>
  <c r="S83" i="4"/>
  <c r="S131" i="4" s="1"/>
  <c r="R83" i="4"/>
  <c r="R131" i="4" s="1"/>
  <c r="Q83" i="4"/>
  <c r="Q131" i="4" s="1"/>
  <c r="P83" i="4"/>
  <c r="P131" i="4" s="1"/>
  <c r="O83" i="4"/>
  <c r="O131" i="4" s="1"/>
  <c r="N83" i="4"/>
  <c r="S82" i="4"/>
  <c r="S130" i="4" s="1"/>
  <c r="R82" i="4"/>
  <c r="R130" i="4" s="1"/>
  <c r="Q82" i="4"/>
  <c r="Q130" i="4" s="1"/>
  <c r="P82" i="4"/>
  <c r="P130" i="4" s="1"/>
  <c r="O82" i="4"/>
  <c r="O130" i="4" s="1"/>
  <c r="N82" i="4"/>
  <c r="S81" i="4"/>
  <c r="S129" i="4" s="1"/>
  <c r="S135" i="4" s="1" a="1"/>
  <c r="S135" i="4" s="1"/>
  <c r="R81" i="4"/>
  <c r="R129" i="4" s="1"/>
  <c r="R135" i="4" s="1" a="1"/>
  <c r="R135" i="4" s="1"/>
  <c r="Q81" i="4"/>
  <c r="Q129" i="4" s="1"/>
  <c r="Q135" i="4" s="1" a="1"/>
  <c r="Q135" i="4" s="1"/>
  <c r="P81" i="4"/>
  <c r="P129" i="4" s="1"/>
  <c r="P135" i="4" s="1" a="1"/>
  <c r="P135" i="4" s="1"/>
  <c r="O81" i="4"/>
  <c r="O129" i="4" s="1"/>
  <c r="O135" i="4" s="1" a="1"/>
  <c r="O135" i="4" s="1"/>
  <c r="N81" i="4"/>
  <c r="S78" i="4"/>
  <c r="R78" i="4"/>
  <c r="Q78" i="4"/>
  <c r="P78" i="4"/>
  <c r="O78" i="4"/>
  <c r="D65" i="5" l="1"/>
  <c r="B65" i="5" s="1"/>
  <c r="W27" i="5"/>
  <c r="W26" i="5"/>
  <c r="D54" i="5"/>
  <c r="B54" i="5" s="1"/>
  <c r="D43" i="5"/>
  <c r="B43" i="5" s="1"/>
  <c r="W25" i="5"/>
  <c r="B43" i="3"/>
  <c r="B32" i="3"/>
  <c r="D32" i="5"/>
  <c r="B32" i="5" s="1"/>
  <c r="T11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O4" i="2"/>
  <c r="J54" i="5" l="1"/>
  <c r="AC26" i="5" s="1"/>
  <c r="AD26" i="5" s="1"/>
  <c r="F54" i="5"/>
  <c r="J43" i="5"/>
  <c r="F43" i="5"/>
  <c r="J65" i="5"/>
  <c r="F65" i="5"/>
  <c r="J32" i="3"/>
  <c r="J43" i="3"/>
  <c r="F43" i="3"/>
  <c r="B43" i="2"/>
  <c r="F32" i="3"/>
  <c r="J32" i="5"/>
  <c r="F32" i="5"/>
  <c r="AA24" i="3" l="1"/>
  <c r="AD25" i="3"/>
  <c r="AA25" i="3"/>
  <c r="AD24" i="3"/>
  <c r="X25" i="2"/>
  <c r="J43" i="2"/>
  <c r="AC25" i="2" s="1"/>
  <c r="F43" i="2"/>
  <c r="Z25" i="2" s="1"/>
  <c r="AD25" i="2" l="1"/>
  <c r="AA25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<sst xmlns="http://schemas.openxmlformats.org/spreadsheetml/2006/main" count="344" uniqueCount="77">
  <si>
    <t>Blue</t>
  </si>
  <si>
    <t>Green</t>
  </si>
  <si>
    <t>Red</t>
  </si>
  <si>
    <t>CMAC</t>
  </si>
  <si>
    <t>TOAR</t>
  </si>
  <si>
    <t>LaSRC</t>
  </si>
  <si>
    <t>SZA</t>
  </si>
  <si>
    <t>Atm-I</t>
  </si>
  <si>
    <t>SENSOR</t>
  </si>
  <si>
    <t>L8</t>
  </si>
  <si>
    <t>TOA</t>
  </si>
  <si>
    <t>07-19-20</t>
  </si>
  <si>
    <t>08-02-19</t>
  </si>
  <si>
    <t>07-01-19</t>
  </si>
  <si>
    <t>07-09-22</t>
  </si>
  <si>
    <t>Standard</t>
  </si>
  <si>
    <t>07-17-19</t>
  </si>
  <si>
    <t>Rochester</t>
  </si>
  <si>
    <t>Copied values from the Error Table above converted to absolute values that are then averaged</t>
  </si>
  <si>
    <t>Cum. %</t>
  </si>
  <si>
    <t>Avg Abs.Value of Error  ---&gt;</t>
  </si>
  <si>
    <t>average Atm-I across all images</t>
  </si>
  <si>
    <t>Avg</t>
  </si>
  <si>
    <t>Green Band 4</t>
  </si>
  <si>
    <t xml:space="preserve"> predicted % </t>
  </si>
  <si>
    <t>predicted  Reflectance</t>
  </si>
  <si>
    <t>NIR</t>
  </si>
  <si>
    <t xml:space="preserve">Common </t>
  </si>
  <si>
    <t>Percentile</t>
  </si>
  <si>
    <t xml:space="preserve">CMAC </t>
  </si>
  <si>
    <t xml:space="preserve">% Error </t>
  </si>
  <si>
    <t>% Error</t>
  </si>
  <si>
    <t>Avgs.</t>
  </si>
  <si>
    <t xml:space="preserve">The null hypothesis is accepted for CMAC: The Atm-I is consistent between images taken of different </t>
  </si>
  <si>
    <t>environments, a given value of TOAR results in the same surface reflectance estimate.</t>
  </si>
  <si>
    <t>The null hypothesis is rejected for LaSRC.</t>
  </si>
  <si>
    <t>The points shown are the shared TOAR values from images with the same Atm-I as Lk Newell-1.</t>
  </si>
  <si>
    <t>L9</t>
  </si>
  <si>
    <t>Calculate Corresponding Percentile</t>
  </si>
  <si>
    <t xml:space="preserve">      Interpolate LaSRC Value</t>
  </si>
  <si>
    <t xml:space="preserve">       Interpolate CMAC Value</t>
  </si>
  <si>
    <t>* Boxes delimit ranges for interpolating percentile equivalent to Fontana and their SR estimated values</t>
  </si>
  <si>
    <t>Lake</t>
  </si>
  <si>
    <t xml:space="preserve"> Newell-1</t>
  </si>
  <si>
    <t>Fontana</t>
  </si>
  <si>
    <t>QIA</t>
  </si>
  <si>
    <t>https://www.mdpi.com/2076-3417/13/23/12604/pdf</t>
  </si>
  <si>
    <t>Tables from spreadsheets by Band</t>
  </si>
  <si>
    <t>Figures from spreadsheets by band:</t>
  </si>
  <si>
    <t xml:space="preserve">Data from the Fontana QIA published in </t>
  </si>
  <si>
    <t xml:space="preserve">    are projected into curves of reflectance from the Lake Newell AOIs</t>
  </si>
  <si>
    <t>The points from Fontana for the same top of atmosphere reflectance were found in the Lake Newell extractions.</t>
  </si>
  <si>
    <t xml:space="preserve">    was determined. Values of reflectance corresponding to the Fontana QIA were determined through their percentiles.</t>
  </si>
  <si>
    <t>The resulting data are plotted in the graphs per band and summarized in the table below for this AOI.</t>
  </si>
  <si>
    <t>Explanation of the calculations, figures and tables.</t>
  </si>
  <si>
    <t xml:space="preserve">environments. The results can be accepted as competent estimates of surface reflectance. </t>
  </si>
  <si>
    <t xml:space="preserve">Major errors are apparent and grow worse with shorter wavelength. </t>
  </si>
  <si>
    <t xml:space="preserve">The Southern California  QIAs are used for this comparison. Fontana was used here because the range fit well with Lake Newell 1. </t>
  </si>
  <si>
    <t xml:space="preserve">The points were projected into the Lake Newell data at the percentiles at which this occurred in the Lake Newell data. </t>
  </si>
  <si>
    <t>Data in boxes is applied for comparison to Lake Newell Distributions</t>
  </si>
  <si>
    <t>Median Atm-I = 920</t>
  </si>
  <si>
    <t xml:space="preserve">Rochester QIA Blue </t>
  </si>
  <si>
    <t>Rochester QIA  Green</t>
  </si>
  <si>
    <t>Rochester QIA Red</t>
  </si>
  <si>
    <t>Rochester QIA NIR</t>
  </si>
  <si>
    <t>Lake Newell 8-14-2023</t>
  </si>
  <si>
    <t>06-23-22</t>
  </si>
  <si>
    <t>07-01-22</t>
  </si>
  <si>
    <t>07-10-22</t>
  </si>
  <si>
    <t>08-11-22</t>
  </si>
  <si>
    <t>LKNWAB01_CMAC_040025_20230814</t>
  </si>
  <si>
    <t>Note: this smokey image illustrates a potential problem with LaSRC correction. Who is correct&gt;</t>
  </si>
  <si>
    <r>
      <t xml:space="preserve">This L8  image was used in the </t>
    </r>
    <r>
      <rPr>
        <i/>
        <sz val="14"/>
        <color theme="1"/>
        <rFont val="Calibri"/>
        <family val="2"/>
        <scheme val="minor"/>
      </rPr>
      <t xml:space="preserve">Applied Sciences </t>
    </r>
    <r>
      <rPr>
        <sz val="14"/>
        <color theme="1"/>
        <rFont val="Calibri"/>
        <family val="2"/>
        <scheme val="minor"/>
      </rPr>
      <t xml:space="preserve"> paper.</t>
    </r>
  </si>
  <si>
    <t>Shapefile for extractions for this paper is shown.</t>
  </si>
  <si>
    <t>Sensor L9</t>
  </si>
  <si>
    <t xml:space="preserve"> 8-14-23</t>
  </si>
  <si>
    <t xml:space="preserve"> Newell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</si>
</sst>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name val="Calibri"/>
      <family val="2"/>
    </font>
    <font>
      <b/>
      <sz val="15"/>
      <color theme="4"/>
      <name val="Calibri"/>
      <family val="2"/>
      <scheme val="minor"/>
    </font>
    <font>
      <b/>
      <sz val="15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15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3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left"/>
    </xf>
    <xf numFmtId="0" fontId="4" fillId="0" borderId="0" xfId="0" applyFont="1"/>
    <xf numFmtId="0" fontId="4" fillId="2" borderId="0" xfId="0" applyFont="1" applyFill="1"/>
    <xf numFmtId="1" fontId="0" fillId="0" borderId="10" xfId="0" applyNumberFormat="1" applyBorder="1"/>
    <xf numFmtId="164" fontId="0" fillId="0" borderId="0" xfId="1" applyNumberFormat="1" applyFont="1" applyBorder="1"/>
    <xf numFmtId="1" fontId="0" fillId="0" borderId="11" xfId="0" applyNumberFormat="1" applyBorder="1"/>
    <xf numFmtId="164" fontId="0" fillId="0" borderId="5" xfId="1" applyNumberFormat="1" applyFont="1" applyBorder="1"/>
    <xf numFmtId="0" fontId="2" fillId="0" borderId="0" xfId="0" applyFont="1"/>
    <xf numFmtId="0" fontId="0" fillId="0" borderId="2" xfId="0" applyBorder="1"/>
    <xf numFmtId="164" fontId="0" fillId="0" borderId="0" xfId="0" applyNumberFormat="1"/>
    <xf numFmtId="0" fontId="0" fillId="0" borderId="5" xfId="0" applyBorder="1" applyAlignment="1">
      <alignment horizontal="right"/>
    </xf>
    <xf numFmtId="164" fontId="0" fillId="0" borderId="5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1" fontId="0" fillId="0" borderId="0" xfId="0" applyNumberFormat="1"/>
    <xf numFmtId="0" fontId="3" fillId="0" borderId="1" xfId="0" applyFont="1" applyBorder="1"/>
    <xf numFmtId="0" fontId="3" fillId="0" borderId="3" xfId="0" applyFont="1" applyBorder="1"/>
    <xf numFmtId="0" fontId="6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2" borderId="10" xfId="0" applyFont="1" applyFill="1" applyBorder="1"/>
    <xf numFmtId="0" fontId="3" fillId="2" borderId="0" xfId="0" applyFont="1" applyFill="1" applyAlignment="1">
      <alignment horizontal="center"/>
    </xf>
    <xf numFmtId="0" fontId="5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2" borderId="3" xfId="0" applyFont="1" applyFill="1" applyBorder="1"/>
    <xf numFmtId="0" fontId="0" fillId="0" borderId="1" xfId="0" applyBorder="1"/>
    <xf numFmtId="0" fontId="0" fillId="3" borderId="0" xfId="0" applyFill="1"/>
    <xf numFmtId="1" fontId="2" fillId="0" borderId="0" xfId="0" applyNumberFormat="1" applyFont="1"/>
    <xf numFmtId="0" fontId="9" fillId="0" borderId="0" xfId="0" applyFont="1" applyAlignment="1">
      <alignment horizontal="center"/>
    </xf>
    <xf numFmtId="1" fontId="0" fillId="0" borderId="14" xfId="0" applyNumberFormat="1" applyBorder="1"/>
    <xf numFmtId="1" fontId="0" fillId="0" borderId="13" xfId="0" applyNumberFormat="1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1" fontId="2" fillId="0" borderId="8" xfId="0" applyNumberFormat="1" applyFont="1" applyBorder="1"/>
    <xf numFmtId="0" fontId="2" fillId="0" borderId="5" xfId="0" applyFont="1" applyBorder="1"/>
    <xf numFmtId="0" fontId="10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1" fillId="0" borderId="15" xfId="0" applyFont="1" applyBorder="1"/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12" fillId="0" borderId="0" xfId="0" applyFont="1"/>
    <xf numFmtId="0" fontId="12" fillId="3" borderId="0" xfId="0" applyFont="1" applyFill="1"/>
    <xf numFmtId="0" fontId="13" fillId="3" borderId="0" xfId="0" applyFont="1" applyFill="1" applyAlignment="1">
      <alignment horizontal="center"/>
    </xf>
    <xf numFmtId="0" fontId="14" fillId="0" borderId="0" xfId="2" applyAlignment="1">
      <alignment vertical="center"/>
    </xf>
    <xf numFmtId="0" fontId="13" fillId="3" borderId="0" xfId="0" applyFont="1" applyFill="1"/>
    <xf numFmtId="0" fontId="15" fillId="0" borderId="0" xfId="0" applyFont="1"/>
    <xf numFmtId="14" fontId="0" fillId="0" borderId="0" xfId="0" applyNumberFormat="1"/>
    <xf numFmtId="1" fontId="0" fillId="0" borderId="2" xfId="0" applyNumberFormat="1" applyBorder="1"/>
    <xf numFmtId="1" fontId="2" fillId="0" borderId="12" xfId="0" applyNumberFormat="1" applyFont="1" applyBorder="1"/>
    <xf numFmtId="164" fontId="0" fillId="0" borderId="0" xfId="1" applyNumberFormat="1" applyFont="1"/>
    <xf numFmtId="0" fontId="0" fillId="3" borderId="26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9" xfId="0" applyFill="1" applyBorder="1" applyAlignment="1">
      <alignment horizontal="center"/>
    </xf>
    <xf numFmtId="1" fontId="0" fillId="3" borderId="16" xfId="0" applyNumberFormat="1" applyFill="1" applyBorder="1"/>
    <xf numFmtId="2" fontId="0" fillId="3" borderId="33" xfId="0" applyNumberFormat="1" applyFill="1" applyBorder="1"/>
    <xf numFmtId="1" fontId="0" fillId="3" borderId="17" xfId="0" applyNumberFormat="1" applyFill="1" applyBorder="1"/>
    <xf numFmtId="164" fontId="0" fillId="3" borderId="35" xfId="1" applyNumberFormat="1" applyFont="1" applyFill="1" applyBorder="1"/>
    <xf numFmtId="164" fontId="0" fillId="3" borderId="18" xfId="1" applyNumberFormat="1" applyFont="1" applyFill="1" applyBorder="1"/>
    <xf numFmtId="1" fontId="0" fillId="3" borderId="19" xfId="0" applyNumberFormat="1" applyFill="1" applyBorder="1"/>
    <xf numFmtId="2" fontId="0" fillId="3" borderId="34" xfId="0" applyNumberFormat="1" applyFill="1" applyBorder="1"/>
    <xf numFmtId="1" fontId="0" fillId="3" borderId="20" xfId="0" applyNumberFormat="1" applyFill="1" applyBorder="1"/>
    <xf numFmtId="164" fontId="0" fillId="3" borderId="36" xfId="1" applyNumberFormat="1" applyFont="1" applyFill="1" applyBorder="1"/>
    <xf numFmtId="164" fontId="0" fillId="3" borderId="21" xfId="1" applyNumberFormat="1" applyFont="1" applyFill="1" applyBorder="1"/>
    <xf numFmtId="1" fontId="0" fillId="3" borderId="24" xfId="0" applyNumberFormat="1" applyFill="1" applyBorder="1" applyAlignment="1">
      <alignment horizontal="right"/>
    </xf>
    <xf numFmtId="2" fontId="0" fillId="3" borderId="4" xfId="0" applyNumberFormat="1" applyFill="1" applyBorder="1" applyAlignment="1">
      <alignment horizontal="right"/>
    </xf>
    <xf numFmtId="1" fontId="0" fillId="3" borderId="11" xfId="0" applyNumberFormat="1" applyFill="1" applyBorder="1" applyAlignment="1">
      <alignment horizontal="right"/>
    </xf>
    <xf numFmtId="164" fontId="0" fillId="3" borderId="38" xfId="1" applyNumberFormat="1" applyFont="1" applyFill="1" applyBorder="1" applyAlignment="1">
      <alignment horizontal="right"/>
    </xf>
    <xf numFmtId="164" fontId="0" fillId="3" borderId="25" xfId="1" applyNumberFormat="1" applyFont="1" applyFill="1" applyBorder="1" applyAlignment="1">
      <alignment horizontal="right"/>
    </xf>
    <xf numFmtId="1" fontId="0" fillId="3" borderId="22" xfId="0" applyNumberFormat="1" applyFill="1" applyBorder="1" applyAlignment="1">
      <alignment horizontal="right"/>
    </xf>
    <xf numFmtId="2" fontId="0" fillId="3" borderId="6" xfId="0" applyNumberFormat="1" applyFill="1" applyBorder="1" applyAlignment="1">
      <alignment horizontal="right"/>
    </xf>
    <xf numFmtId="1" fontId="0" fillId="3" borderId="15" xfId="0" applyNumberFormat="1" applyFill="1" applyBorder="1" applyAlignment="1">
      <alignment horizontal="right"/>
    </xf>
    <xf numFmtId="164" fontId="0" fillId="3" borderId="37" xfId="1" applyNumberFormat="1" applyFont="1" applyFill="1" applyBorder="1" applyAlignment="1">
      <alignment horizontal="right"/>
    </xf>
    <xf numFmtId="164" fontId="0" fillId="3" borderId="23" xfId="1" applyNumberFormat="1" applyFont="1" applyFill="1" applyBorder="1" applyAlignment="1">
      <alignment horizontal="right"/>
    </xf>
    <xf numFmtId="1" fontId="0" fillId="3" borderId="30" xfId="0" applyNumberFormat="1" applyFill="1" applyBorder="1" applyAlignment="1">
      <alignment horizontal="right"/>
    </xf>
    <xf numFmtId="2" fontId="0" fillId="3" borderId="1" xfId="0" applyNumberFormat="1" applyFill="1" applyBorder="1"/>
    <xf numFmtId="1" fontId="0" fillId="3" borderId="9" xfId="0" applyNumberFormat="1" applyFill="1" applyBorder="1"/>
    <xf numFmtId="164" fontId="0" fillId="3" borderId="39" xfId="1" applyNumberFormat="1" applyFont="1" applyFill="1" applyBorder="1" applyAlignment="1">
      <alignment horizontal="right"/>
    </xf>
    <xf numFmtId="164" fontId="0" fillId="3" borderId="31" xfId="1" applyNumberFormat="1" applyFont="1" applyFill="1" applyBorder="1" applyAlignment="1">
      <alignment horizontal="right"/>
    </xf>
    <xf numFmtId="1" fontId="0" fillId="3" borderId="16" xfId="0" applyNumberFormat="1" applyFill="1" applyBorder="1" applyAlignment="1">
      <alignment horizontal="right"/>
    </xf>
    <xf numFmtId="2" fontId="0" fillId="3" borderId="33" xfId="0" applyNumberFormat="1" applyFill="1" applyBorder="1" applyAlignment="1">
      <alignment horizontal="right"/>
    </xf>
    <xf numFmtId="1" fontId="0" fillId="3" borderId="17" xfId="0" applyNumberFormat="1" applyFill="1" applyBorder="1" applyAlignment="1">
      <alignment horizontal="right"/>
    </xf>
    <xf numFmtId="164" fontId="0" fillId="3" borderId="35" xfId="1" applyNumberFormat="1" applyFont="1" applyFill="1" applyBorder="1" applyAlignment="1">
      <alignment horizontal="right"/>
    </xf>
    <xf numFmtId="164" fontId="0" fillId="3" borderId="18" xfId="1" applyNumberFormat="1" applyFont="1" applyFill="1" applyBorder="1" applyAlignment="1">
      <alignment horizontal="right"/>
    </xf>
    <xf numFmtId="1" fontId="0" fillId="3" borderId="19" xfId="0" applyNumberFormat="1" applyFill="1" applyBorder="1" applyAlignment="1">
      <alignment horizontal="right"/>
    </xf>
    <xf numFmtId="164" fontId="0" fillId="3" borderId="36" xfId="1" applyNumberFormat="1" applyFont="1" applyFill="1" applyBorder="1" applyAlignment="1">
      <alignment horizontal="right"/>
    </xf>
    <xf numFmtId="164" fontId="0" fillId="3" borderId="21" xfId="1" applyNumberFormat="1" applyFont="1" applyFill="1" applyBorder="1" applyAlignment="1">
      <alignment horizontal="right"/>
    </xf>
    <xf numFmtId="2" fontId="0" fillId="3" borderId="4" xfId="0" applyNumberFormat="1" applyFill="1" applyBorder="1"/>
    <xf numFmtId="1" fontId="0" fillId="3" borderId="11" xfId="0" applyNumberFormat="1" applyFill="1" applyBorder="1"/>
    <xf numFmtId="164" fontId="0" fillId="3" borderId="38" xfId="1" applyNumberFormat="1" applyFont="1" applyFill="1" applyBorder="1"/>
    <xf numFmtId="164" fontId="0" fillId="3" borderId="25" xfId="1" applyNumberFormat="1" applyFont="1" applyFill="1" applyBorder="1"/>
    <xf numFmtId="2" fontId="0" fillId="3" borderId="6" xfId="0" applyNumberFormat="1" applyFill="1" applyBorder="1"/>
    <xf numFmtId="1" fontId="0" fillId="3" borderId="15" xfId="0" applyNumberFormat="1" applyFill="1" applyBorder="1"/>
    <xf numFmtId="164" fontId="0" fillId="3" borderId="37" xfId="1" applyNumberFormat="1" applyFont="1" applyFill="1" applyBorder="1"/>
    <xf numFmtId="164" fontId="0" fillId="3" borderId="23" xfId="1" applyNumberFormat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Blue,</a:t>
            </a:r>
            <a:r>
              <a:rPr lang="en-US" baseline="0"/>
              <a:t> 8-14-23, </a:t>
            </a:r>
            <a:r>
              <a:rPr lang="en-US"/>
              <a:t>Lake</a:t>
            </a:r>
            <a:r>
              <a:rPr lang="en-US" baseline="0"/>
              <a:t> Newell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Blue!$C$6:$C$27</c:f>
              <c:numCache>
                <c:formatCode>General</c:formatCode>
                <c:ptCount val="22"/>
                <c:pt idx="0">
                  <c:v>1194</c:v>
                </c:pt>
                <c:pt idx="1">
                  <c:v>1210</c:v>
                </c:pt>
                <c:pt idx="2">
                  <c:v>1218</c:v>
                </c:pt>
                <c:pt idx="3">
                  <c:v>1223</c:v>
                </c:pt>
                <c:pt idx="4">
                  <c:v>1227</c:v>
                </c:pt>
                <c:pt idx="5">
                  <c:v>1240</c:v>
                </c:pt>
                <c:pt idx="6">
                  <c:v>1248</c:v>
                </c:pt>
                <c:pt idx="7">
                  <c:v>1255</c:v>
                </c:pt>
                <c:pt idx="8">
                  <c:v>1265</c:v>
                </c:pt>
                <c:pt idx="9">
                  <c:v>1270</c:v>
                </c:pt>
                <c:pt idx="10">
                  <c:v>1274</c:v>
                </c:pt>
                <c:pt idx="11">
                  <c:v>1278</c:v>
                </c:pt>
                <c:pt idx="12">
                  <c:v>1282</c:v>
                </c:pt>
                <c:pt idx="13">
                  <c:v>1286</c:v>
                </c:pt>
                <c:pt idx="14">
                  <c:v>1290</c:v>
                </c:pt>
                <c:pt idx="15">
                  <c:v>1294</c:v>
                </c:pt>
                <c:pt idx="16">
                  <c:v>1299</c:v>
                </c:pt>
                <c:pt idx="17">
                  <c:v>1304</c:v>
                </c:pt>
                <c:pt idx="18">
                  <c:v>1310</c:v>
                </c:pt>
                <c:pt idx="19">
                  <c:v>1317</c:v>
                </c:pt>
                <c:pt idx="20">
                  <c:v>1326</c:v>
                </c:pt>
                <c:pt idx="21">
                  <c:v>1341</c:v>
                </c:pt>
              </c:numCache>
            </c:numRef>
          </c:xVal>
          <c:yVal>
            <c:numRef>
              <c:f>Blue!$D$6:$D$27</c:f>
              <c:numCache>
                <c:formatCode>General</c:formatCode>
                <c:ptCount val="22"/>
                <c:pt idx="0">
                  <c:v>1.0152449969999999</c:v>
                </c:pt>
                <c:pt idx="1">
                  <c:v>2.0337544479999998</c:v>
                </c:pt>
                <c:pt idx="2">
                  <c:v>3.2154865670000001</c:v>
                </c:pt>
                <c:pt idx="3">
                  <c:v>4.1523846830000002</c:v>
                </c:pt>
                <c:pt idx="4">
                  <c:v>5.0860183460000004</c:v>
                </c:pt>
                <c:pt idx="5">
                  <c:v>10.309143730000001</c:v>
                </c:pt>
                <c:pt idx="6">
                  <c:v>15.016485490000001</c:v>
                </c:pt>
                <c:pt idx="7">
                  <c:v>20.334280020000001</c:v>
                </c:pt>
                <c:pt idx="8">
                  <c:v>30.268011619999999</c:v>
                </c:pt>
                <c:pt idx="9">
                  <c:v>35.837169070000002</c:v>
                </c:pt>
                <c:pt idx="10">
                  <c:v>40.727320210000002</c:v>
                </c:pt>
                <c:pt idx="11">
                  <c:v>45.73499168</c:v>
                </c:pt>
                <c:pt idx="12">
                  <c:v>50.713283060000002</c:v>
                </c:pt>
                <c:pt idx="13">
                  <c:v>55.978846339999997</c:v>
                </c:pt>
                <c:pt idx="14">
                  <c:v>60.699245910000002</c:v>
                </c:pt>
                <c:pt idx="15">
                  <c:v>65.504521269999998</c:v>
                </c:pt>
                <c:pt idx="16">
                  <c:v>70.714588840000005</c:v>
                </c:pt>
                <c:pt idx="17">
                  <c:v>75.483955210000005</c:v>
                </c:pt>
                <c:pt idx="18" formatCode="0.00">
                  <c:v>80.45571769</c:v>
                </c:pt>
                <c:pt idx="19" formatCode="0.00">
                  <c:v>85.401364540000003</c:v>
                </c:pt>
                <c:pt idx="20" formatCode="0.00">
                  <c:v>90.333953579999999</c:v>
                </c:pt>
                <c:pt idx="21" formatCode="0.00">
                  <c:v>95.122906670000006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0-4620-A599-DEC01F65A05E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7890-4620-A599-DEC01F65A05E}"/>
              </c:ext>
            </c:extLst>
          </c:dPt>
          <c:xVal>
            <c:numRef>
              <c:f>Blue!$F$6:$F$28</c:f>
              <c:numCache>
                <c:formatCode>General</c:formatCode>
                <c:ptCount val="23"/>
                <c:pt idx="0">
                  <c:v>417</c:v>
                </c:pt>
                <c:pt idx="1">
                  <c:v>434</c:v>
                </c:pt>
                <c:pt idx="2">
                  <c:v>444</c:v>
                </c:pt>
                <c:pt idx="3">
                  <c:v>450</c:v>
                </c:pt>
                <c:pt idx="4">
                  <c:v>455</c:v>
                </c:pt>
                <c:pt idx="5">
                  <c:v>469</c:v>
                </c:pt>
                <c:pt idx="6">
                  <c:v>478</c:v>
                </c:pt>
                <c:pt idx="7">
                  <c:v>486</c:v>
                </c:pt>
                <c:pt idx="8">
                  <c:v>492</c:v>
                </c:pt>
                <c:pt idx="9">
                  <c:v>498</c:v>
                </c:pt>
                <c:pt idx="10">
                  <c:v>503</c:v>
                </c:pt>
                <c:pt idx="11">
                  <c:v>508</c:v>
                </c:pt>
                <c:pt idx="12">
                  <c:v>513</c:v>
                </c:pt>
                <c:pt idx="13">
                  <c:v>519</c:v>
                </c:pt>
                <c:pt idx="14">
                  <c:v>524</c:v>
                </c:pt>
                <c:pt idx="15">
                  <c:v>529</c:v>
                </c:pt>
                <c:pt idx="16">
                  <c:v>536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570</c:v>
                </c:pt>
                <c:pt idx="21">
                  <c:v>584</c:v>
                </c:pt>
                <c:pt idx="22">
                  <c:v>607</c:v>
                </c:pt>
              </c:numCache>
            </c:numRef>
          </c:xVal>
          <c:yVal>
            <c:numRef>
              <c:f>Blue!$G$6:$G$28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2.027225541</c:v>
                </c:pt>
                <c:pt idx="2">
                  <c:v>3.039206085</c:v>
                </c:pt>
                <c:pt idx="3">
                  <c:v>4.087095616</c:v>
                </c:pt>
                <c:pt idx="4">
                  <c:v>5.1937453070000004</c:v>
                </c:pt>
                <c:pt idx="5">
                  <c:v>10.096954269999999</c:v>
                </c:pt>
                <c:pt idx="6">
                  <c:v>15.032807760000001</c:v>
                </c:pt>
                <c:pt idx="7">
                  <c:v>20.820683580000001</c:v>
                </c:pt>
                <c:pt idx="8">
                  <c:v>25.550876509999998</c:v>
                </c:pt>
                <c:pt idx="9">
                  <c:v>30.6825972</c:v>
                </c:pt>
                <c:pt idx="10">
                  <c:v>35.292005349999997</c:v>
                </c:pt>
                <c:pt idx="11">
                  <c:v>40.035256099999998</c:v>
                </c:pt>
                <c:pt idx="12">
                  <c:v>45.059249829999999</c:v>
                </c:pt>
                <c:pt idx="13">
                  <c:v>50.889563539999997</c:v>
                </c:pt>
                <c:pt idx="14">
                  <c:v>55.593640839999999</c:v>
                </c:pt>
                <c:pt idx="15">
                  <c:v>60.124702120000002</c:v>
                </c:pt>
                <c:pt idx="16">
                  <c:v>65.566545880000007</c:v>
                </c:pt>
                <c:pt idx="17">
                  <c:v>70.564423989999995</c:v>
                </c:pt>
                <c:pt idx="18">
                  <c:v>75.209741129999998</c:v>
                </c:pt>
                <c:pt idx="19">
                  <c:v>80.439395419999997</c:v>
                </c:pt>
                <c:pt idx="20">
                  <c:v>85.355662190000004</c:v>
                </c:pt>
                <c:pt idx="21">
                  <c:v>90.092384030000005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90-4620-A599-DEC01F65A05E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90-4620-A599-DEC01F65A05E}"/>
              </c:ext>
            </c:extLst>
          </c:dPt>
          <c:xVal>
            <c:numRef>
              <c:f>Blue!$I$6:$I$28</c:f>
              <c:numCache>
                <c:formatCode>General</c:formatCode>
                <c:ptCount val="23"/>
                <c:pt idx="0">
                  <c:v>670</c:v>
                </c:pt>
                <c:pt idx="1">
                  <c:v>685</c:v>
                </c:pt>
                <c:pt idx="2">
                  <c:v>693</c:v>
                </c:pt>
                <c:pt idx="3">
                  <c:v>699</c:v>
                </c:pt>
                <c:pt idx="4">
                  <c:v>703</c:v>
                </c:pt>
                <c:pt idx="5">
                  <c:v>717</c:v>
                </c:pt>
                <c:pt idx="6">
                  <c:v>727</c:v>
                </c:pt>
                <c:pt idx="7">
                  <c:v>735</c:v>
                </c:pt>
                <c:pt idx="8">
                  <c:v>743</c:v>
                </c:pt>
                <c:pt idx="9">
                  <c:v>750</c:v>
                </c:pt>
                <c:pt idx="10">
                  <c:v>757</c:v>
                </c:pt>
                <c:pt idx="11">
                  <c:v>763</c:v>
                </c:pt>
                <c:pt idx="12">
                  <c:v>768</c:v>
                </c:pt>
                <c:pt idx="13">
                  <c:v>775</c:v>
                </c:pt>
                <c:pt idx="14">
                  <c:v>781</c:v>
                </c:pt>
                <c:pt idx="15">
                  <c:v>786</c:v>
                </c:pt>
                <c:pt idx="16">
                  <c:v>792</c:v>
                </c:pt>
                <c:pt idx="17">
                  <c:v>798</c:v>
                </c:pt>
                <c:pt idx="18">
                  <c:v>805</c:v>
                </c:pt>
                <c:pt idx="19">
                  <c:v>813</c:v>
                </c:pt>
                <c:pt idx="20">
                  <c:v>822</c:v>
                </c:pt>
                <c:pt idx="21">
                  <c:v>833</c:v>
                </c:pt>
                <c:pt idx="22">
                  <c:v>851</c:v>
                </c:pt>
              </c:numCache>
            </c:numRef>
          </c:xVal>
          <c:yVal>
            <c:numRef>
              <c:f>Blue!$J$6:$J$28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2.0957790620000001</c:v>
                </c:pt>
                <c:pt idx="2">
                  <c:v>3.003297098</c:v>
                </c:pt>
                <c:pt idx="3">
                  <c:v>4.1882936700000002</c:v>
                </c:pt>
                <c:pt idx="4">
                  <c:v>5.1121339729999997</c:v>
                </c:pt>
                <c:pt idx="5">
                  <c:v>10.26997029</c:v>
                </c:pt>
                <c:pt idx="6">
                  <c:v>15.369046450000001</c:v>
                </c:pt>
                <c:pt idx="7">
                  <c:v>20.10903274</c:v>
                </c:pt>
                <c:pt idx="8">
                  <c:v>25.394182740000002</c:v>
                </c:pt>
                <c:pt idx="9">
                  <c:v>30.24516045</c:v>
                </c:pt>
                <c:pt idx="10">
                  <c:v>35.791466720000003</c:v>
                </c:pt>
                <c:pt idx="11">
                  <c:v>40.828518260000003</c:v>
                </c:pt>
                <c:pt idx="12">
                  <c:v>45.055985380000003</c:v>
                </c:pt>
                <c:pt idx="13">
                  <c:v>50.65778735</c:v>
                </c:pt>
                <c:pt idx="14">
                  <c:v>55.782979140000002</c:v>
                </c:pt>
                <c:pt idx="15">
                  <c:v>60.059413050000003</c:v>
                </c:pt>
                <c:pt idx="16">
                  <c:v>65.132373580000007</c:v>
                </c:pt>
                <c:pt idx="17">
                  <c:v>70.064962620000003</c:v>
                </c:pt>
                <c:pt idx="18">
                  <c:v>75.160774329999995</c:v>
                </c:pt>
                <c:pt idx="19">
                  <c:v>80.396957529999995</c:v>
                </c:pt>
                <c:pt idx="20">
                  <c:v>85.39810009</c:v>
                </c:pt>
                <c:pt idx="21">
                  <c:v>90.105441839999997</c:v>
                </c:pt>
                <c:pt idx="22">
                  <c:v>95.113113310000003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890-4620-A599-DEC01F65A05E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Blue!$Y$24:$Y$25</c:f>
              <c:numCache>
                <c:formatCode>0</c:formatCode>
                <c:ptCount val="2"/>
                <c:pt idx="0">
                  <c:v>449.6</c:v>
                </c:pt>
                <c:pt idx="1">
                  <c:v>497.8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5.0282399999999825</c:v>
                </c:pt>
                <c:pt idx="1">
                  <c:v>30.350999999999885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890-4620-A599-DEC01F65A05E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Blue!$AB$24:$AB$25</c:f>
              <c:numCache>
                <c:formatCode>0</c:formatCode>
                <c:ptCount val="2"/>
                <c:pt idx="0">
                  <c:v>444.4</c:v>
                </c:pt>
                <c:pt idx="1">
                  <c:v>511.2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5.0282399999999825</c:v>
                </c:pt>
                <c:pt idx="1">
                  <c:v>30.350999999999885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890-4620-A599-DEC01F65A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033066426950333"/>
          <c:y val="0.17989428404782737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Blue!$F$13:$F$14</c:f>
              <c:numCache>
                <c:formatCode>General</c:formatCode>
                <c:ptCount val="2"/>
                <c:pt idx="0">
                  <c:v>486</c:v>
                </c:pt>
                <c:pt idx="1">
                  <c:v>492</c:v>
                </c:pt>
              </c:numCache>
            </c:numRef>
          </c:xVal>
          <c:yVal>
            <c:numRef>
              <c:f>Blue!$G$13:$G$14</c:f>
              <c:numCache>
                <c:formatCode>General</c:formatCode>
                <c:ptCount val="2"/>
                <c:pt idx="0">
                  <c:v>20.820683580000001</c:v>
                </c:pt>
                <c:pt idx="1">
                  <c:v>25.550876509999998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21-4985-9F90-9AB2290D6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Blue!$I$13:$I$14</c:f>
              <c:numCache>
                <c:formatCode>General</c:formatCode>
                <c:ptCount val="2"/>
                <c:pt idx="0">
                  <c:v>735</c:v>
                </c:pt>
                <c:pt idx="1">
                  <c:v>743</c:v>
                </c:pt>
              </c:numCache>
            </c:numRef>
          </c:xVal>
          <c:yVal>
            <c:numRef>
              <c:f>Blue!$J$13:$J$14</c:f>
              <c:numCache>
                <c:formatCode>General</c:formatCode>
                <c:ptCount val="2"/>
                <c:pt idx="0">
                  <c:v>20.10903274</c:v>
                </c:pt>
                <c:pt idx="1">
                  <c:v>25.394182740000002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8E-4ACE-9B97-2A53E2857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Green!$C$6:$C$7</c:f>
              <c:numCache>
                <c:formatCode>General</c:formatCode>
                <c:ptCount val="2"/>
                <c:pt idx="0">
                  <c:v>1067</c:v>
                </c:pt>
                <c:pt idx="1">
                  <c:v>1082</c:v>
                </c:pt>
              </c:numCache>
            </c:numRef>
          </c:xVal>
          <c:yVal>
            <c:numRef>
              <c:f>Green!$D$6:$D$7</c:f>
              <c:numCache>
                <c:formatCode>General</c:formatCode>
                <c:ptCount val="2"/>
                <c:pt idx="0">
                  <c:v>1.011980544</c:v>
                </c:pt>
                <c:pt idx="1">
                  <c:v>2.063134528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80-41A5-A132-61B5FE639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Newell, Green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Green!$C$6:$C$28</c:f>
              <c:numCache>
                <c:formatCode>General</c:formatCode>
                <c:ptCount val="23"/>
                <c:pt idx="0">
                  <c:v>1067</c:v>
                </c:pt>
                <c:pt idx="1">
                  <c:v>1082</c:v>
                </c:pt>
                <c:pt idx="2">
                  <c:v>1092</c:v>
                </c:pt>
                <c:pt idx="3">
                  <c:v>1099</c:v>
                </c:pt>
                <c:pt idx="4">
                  <c:v>1104</c:v>
                </c:pt>
                <c:pt idx="5">
                  <c:v>1119</c:v>
                </c:pt>
                <c:pt idx="6">
                  <c:v>1129</c:v>
                </c:pt>
                <c:pt idx="7">
                  <c:v>1136</c:v>
                </c:pt>
                <c:pt idx="8">
                  <c:v>1142</c:v>
                </c:pt>
                <c:pt idx="9">
                  <c:v>1148</c:v>
                </c:pt>
                <c:pt idx="10">
                  <c:v>1153</c:v>
                </c:pt>
                <c:pt idx="11">
                  <c:v>1157</c:v>
                </c:pt>
                <c:pt idx="12">
                  <c:v>1162</c:v>
                </c:pt>
                <c:pt idx="13">
                  <c:v>1167</c:v>
                </c:pt>
                <c:pt idx="14">
                  <c:v>1172</c:v>
                </c:pt>
                <c:pt idx="15">
                  <c:v>1178</c:v>
                </c:pt>
                <c:pt idx="16">
                  <c:v>1183</c:v>
                </c:pt>
                <c:pt idx="17">
                  <c:v>1189</c:v>
                </c:pt>
                <c:pt idx="18">
                  <c:v>1196</c:v>
                </c:pt>
                <c:pt idx="19">
                  <c:v>1204</c:v>
                </c:pt>
                <c:pt idx="20">
                  <c:v>1213</c:v>
                </c:pt>
                <c:pt idx="21">
                  <c:v>1226</c:v>
                </c:pt>
                <c:pt idx="22">
                  <c:v>1247</c:v>
                </c:pt>
              </c:numCache>
            </c:numRef>
          </c:xVal>
          <c:yVal>
            <c:numRef>
              <c:f>Green!$D$6:$D$28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2.063134528</c:v>
                </c:pt>
                <c:pt idx="2">
                  <c:v>3.075115072</c:v>
                </c:pt>
                <c:pt idx="3">
                  <c:v>4.15891359</c:v>
                </c:pt>
                <c:pt idx="4">
                  <c:v>5.1676296800000001</c:v>
                </c:pt>
                <c:pt idx="5">
                  <c:v>10.14265661</c:v>
                </c:pt>
                <c:pt idx="6">
                  <c:v>15.434335519999999</c:v>
                </c:pt>
                <c:pt idx="7">
                  <c:v>20.24613978</c:v>
                </c:pt>
                <c:pt idx="8">
                  <c:v>25.087324129999999</c:v>
                </c:pt>
                <c:pt idx="9">
                  <c:v>30.83602651</c:v>
                </c:pt>
                <c:pt idx="10">
                  <c:v>35.739235469999997</c:v>
                </c:pt>
                <c:pt idx="11">
                  <c:v>40.035256099999998</c:v>
                </c:pt>
                <c:pt idx="12">
                  <c:v>45.029869750000003</c:v>
                </c:pt>
                <c:pt idx="13">
                  <c:v>50.292168580000002</c:v>
                </c:pt>
                <c:pt idx="14">
                  <c:v>55.028890410000002</c:v>
                </c:pt>
                <c:pt idx="15">
                  <c:v>60.65027911</c:v>
                </c:pt>
                <c:pt idx="16">
                  <c:v>65.285802889999999</c:v>
                </c:pt>
                <c:pt idx="17">
                  <c:v>70.175954039999993</c:v>
                </c:pt>
                <c:pt idx="18">
                  <c:v>75.591682169999999</c:v>
                </c:pt>
                <c:pt idx="19">
                  <c:v>80.488362219999999</c:v>
                </c:pt>
                <c:pt idx="20">
                  <c:v>85.260993049999996</c:v>
                </c:pt>
                <c:pt idx="21">
                  <c:v>90.200110989999999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7-4C06-8F30-5849DFC2E7CA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2A-40E5-8414-074BFCDB046A}"/>
              </c:ext>
            </c:extLst>
          </c:dPt>
          <c:xVal>
            <c:numRef>
              <c:f>Green!$F$6:$F$28</c:f>
              <c:numCache>
                <c:formatCode>General</c:formatCode>
                <c:ptCount val="23"/>
                <c:pt idx="0">
                  <c:v>681</c:v>
                </c:pt>
                <c:pt idx="1">
                  <c:v>700</c:v>
                </c:pt>
                <c:pt idx="2">
                  <c:v>711</c:v>
                </c:pt>
                <c:pt idx="3">
                  <c:v>718</c:v>
                </c:pt>
                <c:pt idx="4">
                  <c:v>723</c:v>
                </c:pt>
                <c:pt idx="5">
                  <c:v>739</c:v>
                </c:pt>
                <c:pt idx="6">
                  <c:v>750</c:v>
                </c:pt>
                <c:pt idx="7">
                  <c:v>757</c:v>
                </c:pt>
                <c:pt idx="8">
                  <c:v>765</c:v>
                </c:pt>
                <c:pt idx="9">
                  <c:v>771</c:v>
                </c:pt>
                <c:pt idx="10">
                  <c:v>777</c:v>
                </c:pt>
                <c:pt idx="11">
                  <c:v>783</c:v>
                </c:pt>
                <c:pt idx="12">
                  <c:v>789</c:v>
                </c:pt>
                <c:pt idx="13">
                  <c:v>795</c:v>
                </c:pt>
                <c:pt idx="14">
                  <c:v>802</c:v>
                </c:pt>
                <c:pt idx="15">
                  <c:v>809</c:v>
                </c:pt>
                <c:pt idx="16">
                  <c:v>816</c:v>
                </c:pt>
                <c:pt idx="17">
                  <c:v>823</c:v>
                </c:pt>
                <c:pt idx="18">
                  <c:v>832</c:v>
                </c:pt>
                <c:pt idx="19">
                  <c:v>842</c:v>
                </c:pt>
                <c:pt idx="20">
                  <c:v>855</c:v>
                </c:pt>
                <c:pt idx="21">
                  <c:v>872</c:v>
                </c:pt>
                <c:pt idx="22">
                  <c:v>899</c:v>
                </c:pt>
              </c:numCache>
            </c:numRef>
          </c:xVal>
          <c:yVal>
            <c:numRef>
              <c:f>Green!$G$6:$G$28</c:f>
              <c:numCache>
                <c:formatCode>General</c:formatCode>
                <c:ptCount val="23"/>
                <c:pt idx="0">
                  <c:v>1.031567264</c:v>
                </c:pt>
                <c:pt idx="1">
                  <c:v>2.0043743680000001</c:v>
                </c:pt>
                <c:pt idx="2">
                  <c:v>3.075115072</c:v>
                </c:pt>
                <c:pt idx="3">
                  <c:v>4.1752358569999997</c:v>
                </c:pt>
                <c:pt idx="4">
                  <c:v>5.1480429599999997</c:v>
                </c:pt>
                <c:pt idx="5">
                  <c:v>10.162243330000001</c:v>
                </c:pt>
                <c:pt idx="6">
                  <c:v>15.58450038</c:v>
                </c:pt>
                <c:pt idx="7">
                  <c:v>20.063330400000002</c:v>
                </c:pt>
                <c:pt idx="8">
                  <c:v>25.403976100000001</c:v>
                </c:pt>
                <c:pt idx="9">
                  <c:v>30.225573730000001</c:v>
                </c:pt>
                <c:pt idx="10">
                  <c:v>35.132047139999997</c:v>
                </c:pt>
                <c:pt idx="11">
                  <c:v>40.074429539999997</c:v>
                </c:pt>
                <c:pt idx="12">
                  <c:v>45.157183430000003</c:v>
                </c:pt>
                <c:pt idx="13">
                  <c:v>50.194234979999997</c:v>
                </c:pt>
                <c:pt idx="14">
                  <c:v>55.606698659999999</c:v>
                </c:pt>
                <c:pt idx="15">
                  <c:v>60.555609959999998</c:v>
                </c:pt>
                <c:pt idx="16">
                  <c:v>65.543694709999997</c:v>
                </c:pt>
                <c:pt idx="17">
                  <c:v>70.025789180000004</c:v>
                </c:pt>
                <c:pt idx="18">
                  <c:v>75.046518460000001</c:v>
                </c:pt>
                <c:pt idx="19">
                  <c:v>80.093363370000006</c:v>
                </c:pt>
                <c:pt idx="20">
                  <c:v>85.296902029999998</c:v>
                </c:pt>
                <c:pt idx="21">
                  <c:v>90.190317629999996</c:v>
                </c:pt>
                <c:pt idx="22">
                  <c:v>95.015179709999998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E7-4C06-8F30-5849DFC2E7CA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Green!$I$6:$I$28</c:f>
              <c:numCache>
                <c:formatCode>General</c:formatCode>
                <c:ptCount val="23"/>
                <c:pt idx="0">
                  <c:v>873</c:v>
                </c:pt>
                <c:pt idx="1">
                  <c:v>892</c:v>
                </c:pt>
                <c:pt idx="2">
                  <c:v>903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958</c:v>
                </c:pt>
                <c:pt idx="9">
                  <c:v>964</c:v>
                </c:pt>
                <c:pt idx="10">
                  <c:v>970</c:v>
                </c:pt>
                <c:pt idx="11">
                  <c:v>976</c:v>
                </c:pt>
                <c:pt idx="12">
                  <c:v>982</c:v>
                </c:pt>
                <c:pt idx="13">
                  <c:v>988</c:v>
                </c:pt>
                <c:pt idx="14">
                  <c:v>994</c:v>
                </c:pt>
                <c:pt idx="15">
                  <c:v>1001</c:v>
                </c:pt>
                <c:pt idx="16">
                  <c:v>1008</c:v>
                </c:pt>
                <c:pt idx="17">
                  <c:v>1015</c:v>
                </c:pt>
                <c:pt idx="18">
                  <c:v>1023</c:v>
                </c:pt>
                <c:pt idx="19">
                  <c:v>1033</c:v>
                </c:pt>
                <c:pt idx="20">
                  <c:v>1044</c:v>
                </c:pt>
                <c:pt idx="21">
                  <c:v>1059</c:v>
                </c:pt>
                <c:pt idx="22">
                  <c:v>1084</c:v>
                </c:pt>
              </c:numCache>
            </c:numRef>
          </c:xVal>
          <c:yVal>
            <c:numRef>
              <c:f>Green!$J$6:$J$28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2.0402833550000001</c:v>
                </c:pt>
                <c:pt idx="2">
                  <c:v>3.130610779</c:v>
                </c:pt>
                <c:pt idx="3">
                  <c:v>4.1948225770000001</c:v>
                </c:pt>
                <c:pt idx="4">
                  <c:v>5.1121339729999997</c:v>
                </c:pt>
                <c:pt idx="5">
                  <c:v>10.093689810000001</c:v>
                </c:pt>
                <c:pt idx="6">
                  <c:v>15.1764437</c:v>
                </c:pt>
                <c:pt idx="7">
                  <c:v>20.52688277</c:v>
                </c:pt>
                <c:pt idx="8">
                  <c:v>25.851206220000002</c:v>
                </c:pt>
                <c:pt idx="9">
                  <c:v>30.600985860000002</c:v>
                </c:pt>
                <c:pt idx="10">
                  <c:v>35.288740900000001</c:v>
                </c:pt>
                <c:pt idx="11">
                  <c:v>40.554304180000003</c:v>
                </c:pt>
                <c:pt idx="12">
                  <c:v>45.770900660000002</c:v>
                </c:pt>
                <c:pt idx="13">
                  <c:v>50.667580710000003</c:v>
                </c:pt>
                <c:pt idx="14">
                  <c:v>55.655665460000002</c:v>
                </c:pt>
                <c:pt idx="15">
                  <c:v>60.555609959999998</c:v>
                </c:pt>
                <c:pt idx="16">
                  <c:v>65.706917379999993</c:v>
                </c:pt>
                <c:pt idx="17">
                  <c:v>70.058433719999996</c:v>
                </c:pt>
                <c:pt idx="18">
                  <c:v>75.043254009999998</c:v>
                </c:pt>
                <c:pt idx="19">
                  <c:v>80.142330169999994</c:v>
                </c:pt>
                <c:pt idx="20">
                  <c:v>85.052068030000001</c:v>
                </c:pt>
                <c:pt idx="21">
                  <c:v>90.164202000000003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EC-42D1-89DC-E5FB5435B93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Green!$Y$24:$Y$26</c:f>
              <c:numCache>
                <c:formatCode>0</c:formatCode>
                <c:ptCount val="3"/>
                <c:pt idx="0">
                  <c:v>686.8</c:v>
                </c:pt>
                <c:pt idx="1">
                  <c:v>745.8</c:v>
                </c:pt>
                <c:pt idx="2">
                  <c:v>862</c:v>
                </c:pt>
              </c:numCache>
            </c:numRef>
          </c:xVal>
          <c:yVal>
            <c:numRef>
              <c:f>Green!$X$24:$X$26</c:f>
              <c:numCache>
                <c:formatCode>0.00</c:formatCode>
                <c:ptCount val="3"/>
                <c:pt idx="0">
                  <c:v>1.7937799999999839</c:v>
                </c:pt>
                <c:pt idx="1">
                  <c:v>13.45584000000008</c:v>
                </c:pt>
                <c:pt idx="2">
                  <c:v>88.181919999999991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E7-4C06-8F30-5849DFC2E7CA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Green!$AB$24:$AB$26</c:f>
              <c:numCache>
                <c:formatCode>0</c:formatCode>
                <c:ptCount val="3"/>
                <c:pt idx="0">
                  <c:v>748.4</c:v>
                </c:pt>
                <c:pt idx="1">
                  <c:v>807.8</c:v>
                </c:pt>
                <c:pt idx="2">
                  <c:v>929.6</c:v>
                </c:pt>
              </c:numCache>
            </c:numRef>
          </c:xVal>
          <c:yVal>
            <c:numRef>
              <c:f>Green!$X$24:$X$26</c:f>
              <c:numCache>
                <c:formatCode>0.00</c:formatCode>
                <c:ptCount val="3"/>
                <c:pt idx="0">
                  <c:v>1.7937799999999839</c:v>
                </c:pt>
                <c:pt idx="1">
                  <c:v>13.45584000000008</c:v>
                </c:pt>
                <c:pt idx="2">
                  <c:v>88.181919999999991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E7-4C06-8F30-5849DFC2E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8225772538101246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Green!$F$6:$F$7</c:f>
              <c:numCache>
                <c:formatCode>General</c:formatCode>
                <c:ptCount val="2"/>
                <c:pt idx="0">
                  <c:v>681</c:v>
                </c:pt>
                <c:pt idx="1">
                  <c:v>700</c:v>
                </c:pt>
              </c:numCache>
            </c:numRef>
          </c:xVal>
          <c:yVal>
            <c:numRef>
              <c:f>Green!$G$6:$G$7</c:f>
              <c:numCache>
                <c:formatCode>General</c:formatCode>
                <c:ptCount val="2"/>
                <c:pt idx="0">
                  <c:v>1.031567264</c:v>
                </c:pt>
                <c:pt idx="1">
                  <c:v>2.0043743680000001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6A-433C-A67D-67AB3197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Green!$I$6:$I$7</c:f>
              <c:numCache>
                <c:formatCode>General</c:formatCode>
                <c:ptCount val="2"/>
                <c:pt idx="0">
                  <c:v>873</c:v>
                </c:pt>
                <c:pt idx="1">
                  <c:v>892</c:v>
                </c:pt>
              </c:numCache>
            </c:numRef>
          </c:xVal>
          <c:yVal>
            <c:numRef>
              <c:f>Green!$J$6:$J$7</c:f>
              <c:numCache>
                <c:formatCode>General</c:formatCode>
                <c:ptCount val="2"/>
                <c:pt idx="0">
                  <c:v>1.0021871840000001</c:v>
                </c:pt>
                <c:pt idx="1">
                  <c:v>2.0402833550000001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A-47F2-AEAD-260059816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Green!$C$11:$C$12</c:f>
              <c:numCache>
                <c:formatCode>General</c:formatCode>
                <c:ptCount val="2"/>
                <c:pt idx="0">
                  <c:v>1119</c:v>
                </c:pt>
                <c:pt idx="1">
                  <c:v>1129</c:v>
                </c:pt>
              </c:numCache>
            </c:numRef>
          </c:xVal>
          <c:yVal>
            <c:numRef>
              <c:f>Green!$D$11:$D$12</c:f>
              <c:numCache>
                <c:formatCode>General</c:formatCode>
                <c:ptCount val="2"/>
                <c:pt idx="0">
                  <c:v>10.14265661</c:v>
                </c:pt>
                <c:pt idx="1">
                  <c:v>15.434335519999999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F-4A07-BB41-F9DA227DE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Green!$F$11:$F$12</c:f>
              <c:numCache>
                <c:formatCode>General</c:formatCode>
                <c:ptCount val="2"/>
                <c:pt idx="0">
                  <c:v>739</c:v>
                </c:pt>
                <c:pt idx="1">
                  <c:v>750</c:v>
                </c:pt>
              </c:numCache>
            </c:numRef>
          </c:xVal>
          <c:yVal>
            <c:numRef>
              <c:f>Green!$G$11:$G$12</c:f>
              <c:numCache>
                <c:formatCode>General</c:formatCode>
                <c:ptCount val="2"/>
                <c:pt idx="0">
                  <c:v>10.162243330000001</c:v>
                </c:pt>
                <c:pt idx="1">
                  <c:v>15.58450038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0A-41D4-AC94-E2E430F18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Green!$I$11:$I$12</c:f>
              <c:numCache>
                <c:formatCode>General</c:formatCode>
                <c:ptCount val="2"/>
                <c:pt idx="0">
                  <c:v>932</c:v>
                </c:pt>
                <c:pt idx="1">
                  <c:v>942</c:v>
                </c:pt>
              </c:numCache>
            </c:numRef>
          </c:xVal>
          <c:yVal>
            <c:numRef>
              <c:f>Green!$J$11:$J$12</c:f>
              <c:numCache>
                <c:formatCode>General</c:formatCode>
                <c:ptCount val="2"/>
                <c:pt idx="0">
                  <c:v>10.093689810000001</c:v>
                </c:pt>
                <c:pt idx="1">
                  <c:v>15.1764437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B3-4300-9452-FC2966DE7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Green!$C$26:$C$27</c:f>
              <c:numCache>
                <c:formatCode>General</c:formatCode>
                <c:ptCount val="2"/>
                <c:pt idx="0">
                  <c:v>1213</c:v>
                </c:pt>
                <c:pt idx="1">
                  <c:v>1226</c:v>
                </c:pt>
              </c:numCache>
            </c:numRef>
          </c:xVal>
          <c:yVal>
            <c:numRef>
              <c:f>Green!$D$26:$D$27</c:f>
              <c:numCache>
                <c:formatCode>General</c:formatCode>
                <c:ptCount val="2"/>
                <c:pt idx="0">
                  <c:v>85.260993049999996</c:v>
                </c:pt>
                <c:pt idx="1">
                  <c:v>90.200110989999999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AA-4B9B-968B-8AB3F88F4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Green, 8-14-23, Lake</a:t>
            </a:r>
            <a:r>
              <a:rPr lang="en-US" baseline="0"/>
              <a:t> Newell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Green!$C$6:$C$28</c:f>
              <c:numCache>
                <c:formatCode>General</c:formatCode>
                <c:ptCount val="23"/>
                <c:pt idx="0">
                  <c:v>1067</c:v>
                </c:pt>
                <c:pt idx="1">
                  <c:v>1082</c:v>
                </c:pt>
                <c:pt idx="2">
                  <c:v>1092</c:v>
                </c:pt>
                <c:pt idx="3">
                  <c:v>1099</c:v>
                </c:pt>
                <c:pt idx="4">
                  <c:v>1104</c:v>
                </c:pt>
                <c:pt idx="5">
                  <c:v>1119</c:v>
                </c:pt>
                <c:pt idx="6">
                  <c:v>1129</c:v>
                </c:pt>
                <c:pt idx="7">
                  <c:v>1136</c:v>
                </c:pt>
                <c:pt idx="8">
                  <c:v>1142</c:v>
                </c:pt>
                <c:pt idx="9">
                  <c:v>1148</c:v>
                </c:pt>
                <c:pt idx="10">
                  <c:v>1153</c:v>
                </c:pt>
                <c:pt idx="11">
                  <c:v>1157</c:v>
                </c:pt>
                <c:pt idx="12">
                  <c:v>1162</c:v>
                </c:pt>
                <c:pt idx="13">
                  <c:v>1167</c:v>
                </c:pt>
                <c:pt idx="14">
                  <c:v>1172</c:v>
                </c:pt>
                <c:pt idx="15">
                  <c:v>1178</c:v>
                </c:pt>
                <c:pt idx="16">
                  <c:v>1183</c:v>
                </c:pt>
                <c:pt idx="17">
                  <c:v>1189</c:v>
                </c:pt>
                <c:pt idx="18">
                  <c:v>1196</c:v>
                </c:pt>
                <c:pt idx="19">
                  <c:v>1204</c:v>
                </c:pt>
                <c:pt idx="20">
                  <c:v>1213</c:v>
                </c:pt>
                <c:pt idx="21">
                  <c:v>1226</c:v>
                </c:pt>
                <c:pt idx="22">
                  <c:v>1247</c:v>
                </c:pt>
              </c:numCache>
            </c:numRef>
          </c:xVal>
          <c:yVal>
            <c:numRef>
              <c:f>Green!$D$6:$D$28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2.063134528</c:v>
                </c:pt>
                <c:pt idx="2">
                  <c:v>3.075115072</c:v>
                </c:pt>
                <c:pt idx="3">
                  <c:v>4.15891359</c:v>
                </c:pt>
                <c:pt idx="4">
                  <c:v>5.1676296800000001</c:v>
                </c:pt>
                <c:pt idx="5">
                  <c:v>10.14265661</c:v>
                </c:pt>
                <c:pt idx="6">
                  <c:v>15.434335519999999</c:v>
                </c:pt>
                <c:pt idx="7">
                  <c:v>20.24613978</c:v>
                </c:pt>
                <c:pt idx="8">
                  <c:v>25.087324129999999</c:v>
                </c:pt>
                <c:pt idx="9">
                  <c:v>30.83602651</c:v>
                </c:pt>
                <c:pt idx="10">
                  <c:v>35.739235469999997</c:v>
                </c:pt>
                <c:pt idx="11">
                  <c:v>40.035256099999998</c:v>
                </c:pt>
                <c:pt idx="12">
                  <c:v>45.029869750000003</c:v>
                </c:pt>
                <c:pt idx="13">
                  <c:v>50.292168580000002</c:v>
                </c:pt>
                <c:pt idx="14">
                  <c:v>55.028890410000002</c:v>
                </c:pt>
                <c:pt idx="15">
                  <c:v>60.65027911</c:v>
                </c:pt>
                <c:pt idx="16">
                  <c:v>65.285802889999999</c:v>
                </c:pt>
                <c:pt idx="17">
                  <c:v>70.175954039999993</c:v>
                </c:pt>
                <c:pt idx="18">
                  <c:v>75.591682169999999</c:v>
                </c:pt>
                <c:pt idx="19">
                  <c:v>80.488362219999999</c:v>
                </c:pt>
                <c:pt idx="20">
                  <c:v>85.260993049999996</c:v>
                </c:pt>
                <c:pt idx="21">
                  <c:v>90.200110989999999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96-4A76-8EC8-BD8B7386993E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96-4A76-8EC8-BD8B7386993E}"/>
              </c:ext>
            </c:extLst>
          </c:dPt>
          <c:xVal>
            <c:numRef>
              <c:f>Green!$F$6:$F$28</c:f>
              <c:numCache>
                <c:formatCode>General</c:formatCode>
                <c:ptCount val="23"/>
                <c:pt idx="0">
                  <c:v>681</c:v>
                </c:pt>
                <c:pt idx="1">
                  <c:v>700</c:v>
                </c:pt>
                <c:pt idx="2">
                  <c:v>711</c:v>
                </c:pt>
                <c:pt idx="3">
                  <c:v>718</c:v>
                </c:pt>
                <c:pt idx="4">
                  <c:v>723</c:v>
                </c:pt>
                <c:pt idx="5">
                  <c:v>739</c:v>
                </c:pt>
                <c:pt idx="6">
                  <c:v>750</c:v>
                </c:pt>
                <c:pt idx="7">
                  <c:v>757</c:v>
                </c:pt>
                <c:pt idx="8">
                  <c:v>765</c:v>
                </c:pt>
                <c:pt idx="9">
                  <c:v>771</c:v>
                </c:pt>
                <c:pt idx="10">
                  <c:v>777</c:v>
                </c:pt>
                <c:pt idx="11">
                  <c:v>783</c:v>
                </c:pt>
                <c:pt idx="12">
                  <c:v>789</c:v>
                </c:pt>
                <c:pt idx="13">
                  <c:v>795</c:v>
                </c:pt>
                <c:pt idx="14">
                  <c:v>802</c:v>
                </c:pt>
                <c:pt idx="15">
                  <c:v>809</c:v>
                </c:pt>
                <c:pt idx="16">
                  <c:v>816</c:v>
                </c:pt>
                <c:pt idx="17">
                  <c:v>823</c:v>
                </c:pt>
                <c:pt idx="18">
                  <c:v>832</c:v>
                </c:pt>
                <c:pt idx="19">
                  <c:v>842</c:v>
                </c:pt>
                <c:pt idx="20">
                  <c:v>855</c:v>
                </c:pt>
                <c:pt idx="21">
                  <c:v>872</c:v>
                </c:pt>
                <c:pt idx="22">
                  <c:v>899</c:v>
                </c:pt>
              </c:numCache>
            </c:numRef>
          </c:xVal>
          <c:yVal>
            <c:numRef>
              <c:f>Green!$G$6:$G$28</c:f>
              <c:numCache>
                <c:formatCode>General</c:formatCode>
                <c:ptCount val="23"/>
                <c:pt idx="0">
                  <c:v>1.031567264</c:v>
                </c:pt>
                <c:pt idx="1">
                  <c:v>2.0043743680000001</c:v>
                </c:pt>
                <c:pt idx="2">
                  <c:v>3.075115072</c:v>
                </c:pt>
                <c:pt idx="3">
                  <c:v>4.1752358569999997</c:v>
                </c:pt>
                <c:pt idx="4">
                  <c:v>5.1480429599999997</c:v>
                </c:pt>
                <c:pt idx="5">
                  <c:v>10.162243330000001</c:v>
                </c:pt>
                <c:pt idx="6">
                  <c:v>15.58450038</c:v>
                </c:pt>
                <c:pt idx="7">
                  <c:v>20.063330400000002</c:v>
                </c:pt>
                <c:pt idx="8">
                  <c:v>25.403976100000001</c:v>
                </c:pt>
                <c:pt idx="9">
                  <c:v>30.225573730000001</c:v>
                </c:pt>
                <c:pt idx="10">
                  <c:v>35.132047139999997</c:v>
                </c:pt>
                <c:pt idx="11">
                  <c:v>40.074429539999997</c:v>
                </c:pt>
                <c:pt idx="12">
                  <c:v>45.157183430000003</c:v>
                </c:pt>
                <c:pt idx="13">
                  <c:v>50.194234979999997</c:v>
                </c:pt>
                <c:pt idx="14">
                  <c:v>55.606698659999999</c:v>
                </c:pt>
                <c:pt idx="15">
                  <c:v>60.555609959999998</c:v>
                </c:pt>
                <c:pt idx="16">
                  <c:v>65.543694709999997</c:v>
                </c:pt>
                <c:pt idx="17">
                  <c:v>70.025789180000004</c:v>
                </c:pt>
                <c:pt idx="18">
                  <c:v>75.046518460000001</c:v>
                </c:pt>
                <c:pt idx="19">
                  <c:v>80.093363370000006</c:v>
                </c:pt>
                <c:pt idx="20">
                  <c:v>85.296902029999998</c:v>
                </c:pt>
                <c:pt idx="21">
                  <c:v>90.190317629999996</c:v>
                </c:pt>
                <c:pt idx="22">
                  <c:v>95.015179709999998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96-4A76-8EC8-BD8B7386993E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Green!$I$6:$I$28</c:f>
              <c:numCache>
                <c:formatCode>General</c:formatCode>
                <c:ptCount val="23"/>
                <c:pt idx="0">
                  <c:v>873</c:v>
                </c:pt>
                <c:pt idx="1">
                  <c:v>892</c:v>
                </c:pt>
                <c:pt idx="2">
                  <c:v>903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958</c:v>
                </c:pt>
                <c:pt idx="9">
                  <c:v>964</c:v>
                </c:pt>
                <c:pt idx="10">
                  <c:v>970</c:v>
                </c:pt>
                <c:pt idx="11">
                  <c:v>976</c:v>
                </c:pt>
                <c:pt idx="12">
                  <c:v>982</c:v>
                </c:pt>
                <c:pt idx="13">
                  <c:v>988</c:v>
                </c:pt>
                <c:pt idx="14">
                  <c:v>994</c:v>
                </c:pt>
                <c:pt idx="15">
                  <c:v>1001</c:v>
                </c:pt>
                <c:pt idx="16">
                  <c:v>1008</c:v>
                </c:pt>
                <c:pt idx="17">
                  <c:v>1015</c:v>
                </c:pt>
                <c:pt idx="18">
                  <c:v>1023</c:v>
                </c:pt>
                <c:pt idx="19">
                  <c:v>1033</c:v>
                </c:pt>
                <c:pt idx="20">
                  <c:v>1044</c:v>
                </c:pt>
                <c:pt idx="21">
                  <c:v>1059</c:v>
                </c:pt>
                <c:pt idx="22">
                  <c:v>1084</c:v>
                </c:pt>
              </c:numCache>
            </c:numRef>
          </c:xVal>
          <c:yVal>
            <c:numRef>
              <c:f>Green!$J$6:$J$28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2.0402833550000001</c:v>
                </c:pt>
                <c:pt idx="2">
                  <c:v>3.130610779</c:v>
                </c:pt>
                <c:pt idx="3">
                  <c:v>4.1948225770000001</c:v>
                </c:pt>
                <c:pt idx="4">
                  <c:v>5.1121339729999997</c:v>
                </c:pt>
                <c:pt idx="5">
                  <c:v>10.093689810000001</c:v>
                </c:pt>
                <c:pt idx="6">
                  <c:v>15.1764437</c:v>
                </c:pt>
                <c:pt idx="7">
                  <c:v>20.52688277</c:v>
                </c:pt>
                <c:pt idx="8">
                  <c:v>25.851206220000002</c:v>
                </c:pt>
                <c:pt idx="9">
                  <c:v>30.600985860000002</c:v>
                </c:pt>
                <c:pt idx="10">
                  <c:v>35.288740900000001</c:v>
                </c:pt>
                <c:pt idx="11">
                  <c:v>40.554304180000003</c:v>
                </c:pt>
                <c:pt idx="12">
                  <c:v>45.770900660000002</c:v>
                </c:pt>
                <c:pt idx="13">
                  <c:v>50.667580710000003</c:v>
                </c:pt>
                <c:pt idx="14">
                  <c:v>55.655665460000002</c:v>
                </c:pt>
                <c:pt idx="15">
                  <c:v>60.555609959999998</c:v>
                </c:pt>
                <c:pt idx="16">
                  <c:v>65.706917379999993</c:v>
                </c:pt>
                <c:pt idx="17">
                  <c:v>70.058433719999996</c:v>
                </c:pt>
                <c:pt idx="18">
                  <c:v>75.043254009999998</c:v>
                </c:pt>
                <c:pt idx="19">
                  <c:v>80.142330169999994</c:v>
                </c:pt>
                <c:pt idx="20">
                  <c:v>85.052068030000001</c:v>
                </c:pt>
                <c:pt idx="21">
                  <c:v>90.164202000000003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E96-4A76-8EC8-BD8B7386993E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Green!$Y$24:$Y$26</c:f>
              <c:numCache>
                <c:formatCode>0</c:formatCode>
                <c:ptCount val="3"/>
                <c:pt idx="0">
                  <c:v>686.8</c:v>
                </c:pt>
                <c:pt idx="1">
                  <c:v>745.8</c:v>
                </c:pt>
                <c:pt idx="2">
                  <c:v>862</c:v>
                </c:pt>
              </c:numCache>
            </c:numRef>
          </c:xVal>
          <c:yVal>
            <c:numRef>
              <c:f>Green!$X$24:$X$26</c:f>
              <c:numCache>
                <c:formatCode>0.00</c:formatCode>
                <c:ptCount val="3"/>
                <c:pt idx="0">
                  <c:v>1.7937799999999839</c:v>
                </c:pt>
                <c:pt idx="1">
                  <c:v>13.45584000000008</c:v>
                </c:pt>
                <c:pt idx="2">
                  <c:v>88.181919999999991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E96-4A76-8EC8-BD8B7386993E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Green!$AB$24:$AB$26</c:f>
              <c:numCache>
                <c:formatCode>0</c:formatCode>
                <c:ptCount val="3"/>
                <c:pt idx="0">
                  <c:v>748.4</c:v>
                </c:pt>
                <c:pt idx="1">
                  <c:v>807.8</c:v>
                </c:pt>
                <c:pt idx="2">
                  <c:v>929.6</c:v>
                </c:pt>
              </c:numCache>
            </c:numRef>
          </c:xVal>
          <c:yVal>
            <c:numRef>
              <c:f>Green!$X$24:$X$26</c:f>
              <c:numCache>
                <c:formatCode>0.00</c:formatCode>
                <c:ptCount val="3"/>
                <c:pt idx="0">
                  <c:v>1.7937799999999839</c:v>
                </c:pt>
                <c:pt idx="1">
                  <c:v>13.45584000000008</c:v>
                </c:pt>
                <c:pt idx="2">
                  <c:v>88.181919999999991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E96-4A76-8EC8-BD8B73869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  <c:min val="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8225772538101246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Green!$F$26:$F$27</c:f>
              <c:numCache>
                <c:formatCode>General</c:formatCode>
                <c:ptCount val="2"/>
                <c:pt idx="0">
                  <c:v>855</c:v>
                </c:pt>
                <c:pt idx="1">
                  <c:v>872</c:v>
                </c:pt>
              </c:numCache>
            </c:numRef>
          </c:xVal>
          <c:yVal>
            <c:numRef>
              <c:f>Green!$G$26:$G$27</c:f>
              <c:numCache>
                <c:formatCode>General</c:formatCode>
                <c:ptCount val="2"/>
                <c:pt idx="0">
                  <c:v>85.296902029999998</c:v>
                </c:pt>
                <c:pt idx="1">
                  <c:v>90.190317629999996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3A-4757-8050-F1A52BDCC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Green!$I$26:$I$27</c:f>
              <c:numCache>
                <c:formatCode>General</c:formatCode>
                <c:ptCount val="2"/>
                <c:pt idx="0">
                  <c:v>1044</c:v>
                </c:pt>
                <c:pt idx="1">
                  <c:v>1059</c:v>
                </c:pt>
              </c:numCache>
            </c:numRef>
          </c:xVal>
          <c:yVal>
            <c:numRef>
              <c:f>Green!$J$26:$J$27</c:f>
              <c:numCache>
                <c:formatCode>General</c:formatCode>
                <c:ptCount val="2"/>
                <c:pt idx="0">
                  <c:v>85.052068030000001</c:v>
                </c:pt>
                <c:pt idx="1">
                  <c:v>90.164202000000003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3E-42BB-984A-4040064AC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1063123359580053"/>
                  <c:y val="0.205444100072597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Red!$C$17:$C$18</c:f>
              <c:numCache>
                <c:formatCode>General</c:formatCode>
                <c:ptCount val="2"/>
                <c:pt idx="0">
                  <c:v>1268</c:v>
                </c:pt>
                <c:pt idx="1">
                  <c:v>1275</c:v>
                </c:pt>
              </c:numCache>
            </c:numRef>
          </c:xVal>
          <c:yVal>
            <c:numRef>
              <c:f>Red!$D$17:$D$18</c:f>
              <c:numCache>
                <c:formatCode>General</c:formatCode>
                <c:ptCount val="2"/>
                <c:pt idx="0">
                  <c:v>40.048313909999997</c:v>
                </c:pt>
                <c:pt idx="1">
                  <c:v>45.477099860000003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70-4489-96CA-A3E33375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Newell,  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Red!$C$6:$C$28</c:f>
              <c:numCache>
                <c:formatCode>General</c:formatCode>
                <c:ptCount val="23"/>
                <c:pt idx="0">
                  <c:v>1137</c:v>
                </c:pt>
                <c:pt idx="1">
                  <c:v>1162</c:v>
                </c:pt>
                <c:pt idx="2">
                  <c:v>1175</c:v>
                </c:pt>
                <c:pt idx="3">
                  <c:v>1185</c:v>
                </c:pt>
                <c:pt idx="4">
                  <c:v>1192</c:v>
                </c:pt>
                <c:pt idx="5">
                  <c:v>1216</c:v>
                </c:pt>
                <c:pt idx="6">
                  <c:v>1229</c:v>
                </c:pt>
                <c:pt idx="7">
                  <c:v>1240</c:v>
                </c:pt>
                <c:pt idx="8">
                  <c:v>1248</c:v>
                </c:pt>
                <c:pt idx="9">
                  <c:v>1255</c:v>
                </c:pt>
                <c:pt idx="10">
                  <c:v>1262</c:v>
                </c:pt>
                <c:pt idx="11">
                  <c:v>1268</c:v>
                </c:pt>
                <c:pt idx="12">
                  <c:v>1275</c:v>
                </c:pt>
                <c:pt idx="13">
                  <c:v>1282</c:v>
                </c:pt>
                <c:pt idx="14">
                  <c:v>1288</c:v>
                </c:pt>
                <c:pt idx="15">
                  <c:v>1295</c:v>
                </c:pt>
                <c:pt idx="16">
                  <c:v>1303</c:v>
                </c:pt>
                <c:pt idx="17">
                  <c:v>1311</c:v>
                </c:pt>
                <c:pt idx="18">
                  <c:v>1320</c:v>
                </c:pt>
                <c:pt idx="19">
                  <c:v>1330</c:v>
                </c:pt>
                <c:pt idx="20">
                  <c:v>1343</c:v>
                </c:pt>
                <c:pt idx="21">
                  <c:v>1360</c:v>
                </c:pt>
                <c:pt idx="22">
                  <c:v>1388</c:v>
                </c:pt>
              </c:numCache>
            </c:numRef>
          </c:xVal>
          <c:yVal>
            <c:numRef>
              <c:f>Red!$D$6:$D$28</c:f>
              <c:numCache>
                <c:formatCode>General</c:formatCode>
                <c:ptCount val="23"/>
                <c:pt idx="0">
                  <c:v>1.021773904</c:v>
                </c:pt>
                <c:pt idx="1">
                  <c:v>2.0337544479999998</c:v>
                </c:pt>
                <c:pt idx="2">
                  <c:v>3.0000326450000001</c:v>
                </c:pt>
                <c:pt idx="3">
                  <c:v>4.0120131880000001</c:v>
                </c:pt>
                <c:pt idx="4">
                  <c:v>5.0011425589999998</c:v>
                </c:pt>
                <c:pt idx="5">
                  <c:v>10.083896449999999</c:v>
                </c:pt>
                <c:pt idx="6">
                  <c:v>15.0719812</c:v>
                </c:pt>
                <c:pt idx="7">
                  <c:v>20.572585119999999</c:v>
                </c:pt>
                <c:pt idx="8">
                  <c:v>25.707570270000001</c:v>
                </c:pt>
                <c:pt idx="9">
                  <c:v>30.336565140000001</c:v>
                </c:pt>
                <c:pt idx="10">
                  <c:v>35.363823330000002</c:v>
                </c:pt>
                <c:pt idx="11">
                  <c:v>40.048313909999997</c:v>
                </c:pt>
                <c:pt idx="12">
                  <c:v>45.477099860000003</c:v>
                </c:pt>
                <c:pt idx="13">
                  <c:v>50.700225250000003</c:v>
                </c:pt>
                <c:pt idx="14">
                  <c:v>55.048477130000002</c:v>
                </c:pt>
                <c:pt idx="15">
                  <c:v>60.088793129999999</c:v>
                </c:pt>
                <c:pt idx="16">
                  <c:v>65.344563050000005</c:v>
                </c:pt>
                <c:pt idx="17">
                  <c:v>70.348970059999999</c:v>
                </c:pt>
                <c:pt idx="18">
                  <c:v>75.327261449999995</c:v>
                </c:pt>
                <c:pt idx="19">
                  <c:v>80.236999310000002</c:v>
                </c:pt>
                <c:pt idx="20">
                  <c:v>85.212026249999994</c:v>
                </c:pt>
                <c:pt idx="21">
                  <c:v>90.164202000000003</c:v>
                </c:pt>
                <c:pt idx="22">
                  <c:v>95.038030879999994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86-4BB0-A8AA-8B824B2EAFFD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186-4BB0-A8AA-8B824B2EAFFD}"/>
              </c:ext>
            </c:extLst>
          </c:dPt>
          <c:xVal>
            <c:numRef>
              <c:f>Red!$F$6:$F$28</c:f>
              <c:numCache>
                <c:formatCode>General</c:formatCode>
                <c:ptCount val="23"/>
                <c:pt idx="0">
                  <c:v>916</c:v>
                </c:pt>
                <c:pt idx="1">
                  <c:v>945</c:v>
                </c:pt>
                <c:pt idx="2">
                  <c:v>961</c:v>
                </c:pt>
                <c:pt idx="3">
                  <c:v>971</c:v>
                </c:pt>
                <c:pt idx="4">
                  <c:v>979</c:v>
                </c:pt>
                <c:pt idx="5">
                  <c:v>1003</c:v>
                </c:pt>
                <c:pt idx="6">
                  <c:v>1018</c:v>
                </c:pt>
                <c:pt idx="7">
                  <c:v>1029</c:v>
                </c:pt>
                <c:pt idx="8">
                  <c:v>1038</c:v>
                </c:pt>
                <c:pt idx="9">
                  <c:v>1047</c:v>
                </c:pt>
                <c:pt idx="10">
                  <c:v>1054</c:v>
                </c:pt>
                <c:pt idx="11">
                  <c:v>1062</c:v>
                </c:pt>
                <c:pt idx="12">
                  <c:v>1070</c:v>
                </c:pt>
                <c:pt idx="13">
                  <c:v>1077</c:v>
                </c:pt>
                <c:pt idx="14">
                  <c:v>1085</c:v>
                </c:pt>
                <c:pt idx="15">
                  <c:v>1093</c:v>
                </c:pt>
                <c:pt idx="16">
                  <c:v>1102</c:v>
                </c:pt>
                <c:pt idx="17">
                  <c:v>1112</c:v>
                </c:pt>
                <c:pt idx="18">
                  <c:v>1122</c:v>
                </c:pt>
                <c:pt idx="19">
                  <c:v>1134</c:v>
                </c:pt>
                <c:pt idx="20">
                  <c:v>1149</c:v>
                </c:pt>
                <c:pt idx="21">
                  <c:v>1169</c:v>
                </c:pt>
                <c:pt idx="22">
                  <c:v>1202</c:v>
                </c:pt>
              </c:numCache>
            </c:numRef>
          </c:xVal>
          <c:yVal>
            <c:numRef>
              <c:f>Red!$G$6:$G$28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2.0141677279999999</c:v>
                </c:pt>
                <c:pt idx="2">
                  <c:v>3.0718506190000001</c:v>
                </c:pt>
                <c:pt idx="3">
                  <c:v>4.0022198280000003</c:v>
                </c:pt>
                <c:pt idx="4">
                  <c:v>5.0174648260000003</c:v>
                </c:pt>
                <c:pt idx="5">
                  <c:v>10.04472301</c:v>
                </c:pt>
                <c:pt idx="6">
                  <c:v>15.248261680000001</c:v>
                </c:pt>
                <c:pt idx="7">
                  <c:v>20.25593314</c:v>
                </c:pt>
                <c:pt idx="8">
                  <c:v>25.286455780000001</c:v>
                </c:pt>
                <c:pt idx="9">
                  <c:v>30.5356968</c:v>
                </c:pt>
                <c:pt idx="10">
                  <c:v>35.043906900000003</c:v>
                </c:pt>
                <c:pt idx="11">
                  <c:v>40.322527989999998</c:v>
                </c:pt>
                <c:pt idx="12">
                  <c:v>45.59462018</c:v>
                </c:pt>
                <c:pt idx="13">
                  <c:v>50.35745764</c:v>
                </c:pt>
                <c:pt idx="14">
                  <c:v>55.214964250000001</c:v>
                </c:pt>
                <c:pt idx="15">
                  <c:v>60.137759930000001</c:v>
                </c:pt>
                <c:pt idx="16">
                  <c:v>65.338034149999999</c:v>
                </c:pt>
                <c:pt idx="17">
                  <c:v>70.335912250000007</c:v>
                </c:pt>
                <c:pt idx="18">
                  <c:v>75.137923150000006</c:v>
                </c:pt>
                <c:pt idx="19">
                  <c:v>80.292495020000004</c:v>
                </c:pt>
                <c:pt idx="20">
                  <c:v>85.228348510000004</c:v>
                </c:pt>
                <c:pt idx="21">
                  <c:v>90.144615279999996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86-4BB0-A8AA-8B824B2EAFFD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Red!$I$6:$I$28</c:f>
              <c:numCache>
                <c:formatCode>General</c:formatCode>
                <c:ptCount val="23"/>
                <c:pt idx="0">
                  <c:v>1056</c:v>
                </c:pt>
                <c:pt idx="1">
                  <c:v>1084</c:v>
                </c:pt>
                <c:pt idx="2">
                  <c:v>1099</c:v>
                </c:pt>
                <c:pt idx="3">
                  <c:v>1110</c:v>
                </c:pt>
                <c:pt idx="4">
                  <c:v>1118</c:v>
                </c:pt>
                <c:pt idx="5">
                  <c:v>1142</c:v>
                </c:pt>
                <c:pt idx="6">
                  <c:v>1156</c:v>
                </c:pt>
                <c:pt idx="7">
                  <c:v>1167</c:v>
                </c:pt>
                <c:pt idx="8">
                  <c:v>1176</c:v>
                </c:pt>
                <c:pt idx="9">
                  <c:v>1184</c:v>
                </c:pt>
                <c:pt idx="10">
                  <c:v>1191</c:v>
                </c:pt>
                <c:pt idx="11">
                  <c:v>1199</c:v>
                </c:pt>
                <c:pt idx="12">
                  <c:v>1206</c:v>
                </c:pt>
                <c:pt idx="13">
                  <c:v>1213</c:v>
                </c:pt>
                <c:pt idx="14">
                  <c:v>1221</c:v>
                </c:pt>
                <c:pt idx="15">
                  <c:v>1229</c:v>
                </c:pt>
                <c:pt idx="16">
                  <c:v>1237</c:v>
                </c:pt>
                <c:pt idx="17">
                  <c:v>1247</c:v>
                </c:pt>
                <c:pt idx="18">
                  <c:v>1257</c:v>
                </c:pt>
                <c:pt idx="19">
                  <c:v>1269</c:v>
                </c:pt>
                <c:pt idx="20">
                  <c:v>1283</c:v>
                </c:pt>
                <c:pt idx="21">
                  <c:v>1302</c:v>
                </c:pt>
                <c:pt idx="22">
                  <c:v>1333</c:v>
                </c:pt>
              </c:numCache>
            </c:numRef>
          </c:xVal>
          <c:yVal>
            <c:numRef>
              <c:f>Red!$J$6:$J$28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2.0304899939999999</c:v>
                </c:pt>
                <c:pt idx="2">
                  <c:v>3.0228838179999999</c:v>
                </c:pt>
                <c:pt idx="3">
                  <c:v>4.0446577220000002</c:v>
                </c:pt>
                <c:pt idx="4">
                  <c:v>5.0990761600000001</c:v>
                </c:pt>
                <c:pt idx="5">
                  <c:v>10.07083864</c:v>
                </c:pt>
                <c:pt idx="6">
                  <c:v>15.094832370000001</c:v>
                </c:pt>
                <c:pt idx="7">
                  <c:v>20.321222209999998</c:v>
                </c:pt>
                <c:pt idx="8">
                  <c:v>25.377860479999999</c:v>
                </c:pt>
                <c:pt idx="9">
                  <c:v>30.568341329999999</c:v>
                </c:pt>
                <c:pt idx="10">
                  <c:v>35.226716289999999</c:v>
                </c:pt>
                <c:pt idx="11">
                  <c:v>40.600006530000002</c:v>
                </c:pt>
                <c:pt idx="12">
                  <c:v>45.757842850000003</c:v>
                </c:pt>
                <c:pt idx="13">
                  <c:v>50.409688899999999</c:v>
                </c:pt>
                <c:pt idx="14">
                  <c:v>55.564260760000003</c:v>
                </c:pt>
                <c:pt idx="15">
                  <c:v>60.545816600000002</c:v>
                </c:pt>
                <c:pt idx="16">
                  <c:v>65.001795450000003</c:v>
                </c:pt>
                <c:pt idx="17">
                  <c:v>70.430581399999994</c:v>
                </c:pt>
                <c:pt idx="18">
                  <c:v>75.281559099999996</c:v>
                </c:pt>
                <c:pt idx="19">
                  <c:v>80.426337610000004</c:v>
                </c:pt>
                <c:pt idx="20">
                  <c:v>85.101034830000003</c:v>
                </c:pt>
                <c:pt idx="21">
                  <c:v>90.222962159999994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86-4BB0-A8AA-8B824B2EAFF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Red!$Y$24:$Y$26</c:f>
              <c:numCache>
                <c:formatCode>0</c:formatCode>
                <c:ptCount val="3"/>
                <c:pt idx="0">
                  <c:v>947.8</c:v>
                </c:pt>
                <c:pt idx="1">
                  <c:v>1068.8</c:v>
                </c:pt>
                <c:pt idx="2">
                  <c:v>1176.5999999999999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2.6385799999999904</c:v>
                </c:pt>
                <c:pt idx="1">
                  <c:v>45.267399999999839</c:v>
                </c:pt>
                <c:pt idx="2">
                  <c:v>91.713259999999991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186-4BB0-A8AA-8B824B2EAFFD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Red!$AB$24:$AB$26</c:f>
              <c:numCache>
                <c:formatCode>0</c:formatCode>
                <c:ptCount val="3"/>
                <c:pt idx="0">
                  <c:v>981.2</c:v>
                </c:pt>
                <c:pt idx="1">
                  <c:v>1100.4000000000001</c:v>
                </c:pt>
                <c:pt idx="2">
                  <c:v>1201.2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2.6385799999999904</c:v>
                </c:pt>
                <c:pt idx="1">
                  <c:v>45.267399999999839</c:v>
                </c:pt>
                <c:pt idx="2">
                  <c:v>91.713259999999991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186-4BB0-A8AA-8B824B2EA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Red!$F$7:$F$8</c:f>
              <c:numCache>
                <c:formatCode>General</c:formatCode>
                <c:ptCount val="2"/>
                <c:pt idx="0">
                  <c:v>945</c:v>
                </c:pt>
                <c:pt idx="1">
                  <c:v>961</c:v>
                </c:pt>
              </c:numCache>
            </c:numRef>
          </c:xVal>
          <c:yVal>
            <c:numRef>
              <c:f>Red!$G$7:$G$8</c:f>
              <c:numCache>
                <c:formatCode>General</c:formatCode>
                <c:ptCount val="2"/>
                <c:pt idx="0">
                  <c:v>2.0141677279999999</c:v>
                </c:pt>
                <c:pt idx="1">
                  <c:v>3.0718506190000001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FD-43E0-A6FD-8E4345B0A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Red!$I$7:$I$8</c:f>
              <c:numCache>
                <c:formatCode>General</c:formatCode>
                <c:ptCount val="2"/>
                <c:pt idx="0">
                  <c:v>1084</c:v>
                </c:pt>
                <c:pt idx="1">
                  <c:v>1099</c:v>
                </c:pt>
              </c:numCache>
            </c:numRef>
          </c:xVal>
          <c:yVal>
            <c:numRef>
              <c:f>Red!$J$7:$J$8</c:f>
              <c:numCache>
                <c:formatCode>General</c:formatCode>
                <c:ptCount val="2"/>
                <c:pt idx="0">
                  <c:v>2.0304899939999999</c:v>
                </c:pt>
                <c:pt idx="1">
                  <c:v>3.0228838179999999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2F-46AD-9DFF-5ADE0C30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0752012248468941"/>
                  <c:y val="0.271140350877192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Red!$F$17:$F$18</c:f>
              <c:numCache>
                <c:formatCode>General</c:formatCode>
                <c:ptCount val="2"/>
                <c:pt idx="0">
                  <c:v>1062</c:v>
                </c:pt>
                <c:pt idx="1">
                  <c:v>1070</c:v>
                </c:pt>
              </c:numCache>
            </c:numRef>
          </c:xVal>
          <c:yVal>
            <c:numRef>
              <c:f>Red!$G$17:$G$18</c:f>
              <c:numCache>
                <c:formatCode>General</c:formatCode>
                <c:ptCount val="2"/>
                <c:pt idx="0">
                  <c:v>40.322527989999998</c:v>
                </c:pt>
                <c:pt idx="1">
                  <c:v>45.59462018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90-42B7-9D21-4344660AE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Red!$I$17:$I$18</c:f>
              <c:numCache>
                <c:formatCode>General</c:formatCode>
                <c:ptCount val="2"/>
                <c:pt idx="0">
                  <c:v>1199</c:v>
                </c:pt>
                <c:pt idx="1">
                  <c:v>1206</c:v>
                </c:pt>
              </c:numCache>
            </c:numRef>
          </c:xVal>
          <c:yVal>
            <c:numRef>
              <c:f>Red!$J$17:$J$18</c:f>
              <c:numCache>
                <c:formatCode>General</c:formatCode>
                <c:ptCount val="2"/>
                <c:pt idx="0">
                  <c:v>40.600006530000002</c:v>
                </c:pt>
                <c:pt idx="1">
                  <c:v>45.757842850000003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E0-4BAA-A517-C4BA1E259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Red!$C$7:$C$8</c:f>
              <c:numCache>
                <c:formatCode>General</c:formatCode>
                <c:ptCount val="2"/>
                <c:pt idx="0">
                  <c:v>1162</c:v>
                </c:pt>
                <c:pt idx="1">
                  <c:v>1175</c:v>
                </c:pt>
              </c:numCache>
            </c:numRef>
          </c:xVal>
          <c:yVal>
            <c:numRef>
              <c:f>Red!$D$7:$D$8</c:f>
              <c:numCache>
                <c:formatCode>General</c:formatCode>
                <c:ptCount val="2"/>
                <c:pt idx="0">
                  <c:v>2.0337544479999998</c:v>
                </c:pt>
                <c:pt idx="1">
                  <c:v>3.0000326450000001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6B-4D72-AE3D-54C0ADE3A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Red!$C$27:$C$28</c:f>
              <c:numCache>
                <c:formatCode>General</c:formatCode>
                <c:ptCount val="2"/>
                <c:pt idx="0">
                  <c:v>1360</c:v>
                </c:pt>
                <c:pt idx="1">
                  <c:v>1388</c:v>
                </c:pt>
              </c:numCache>
            </c:numRef>
          </c:xVal>
          <c:yVal>
            <c:numRef>
              <c:f>Red!$D$27:$D$28</c:f>
              <c:numCache>
                <c:formatCode>General</c:formatCode>
                <c:ptCount val="2"/>
                <c:pt idx="0">
                  <c:v>90.164202000000003</c:v>
                </c:pt>
                <c:pt idx="1">
                  <c:v>95.038030879999994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A5-48FF-9AEC-AEE917E7F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Red, 8-14-23, Lake</a:t>
            </a:r>
            <a:r>
              <a:rPr lang="en-US" baseline="0"/>
              <a:t> Newell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Red!$C$6:$C$28</c:f>
              <c:numCache>
                <c:formatCode>General</c:formatCode>
                <c:ptCount val="23"/>
                <c:pt idx="0">
                  <c:v>1137</c:v>
                </c:pt>
                <c:pt idx="1">
                  <c:v>1162</c:v>
                </c:pt>
                <c:pt idx="2">
                  <c:v>1175</c:v>
                </c:pt>
                <c:pt idx="3">
                  <c:v>1185</c:v>
                </c:pt>
                <c:pt idx="4">
                  <c:v>1192</c:v>
                </c:pt>
                <c:pt idx="5">
                  <c:v>1216</c:v>
                </c:pt>
                <c:pt idx="6">
                  <c:v>1229</c:v>
                </c:pt>
                <c:pt idx="7">
                  <c:v>1240</c:v>
                </c:pt>
                <c:pt idx="8">
                  <c:v>1248</c:v>
                </c:pt>
                <c:pt idx="9">
                  <c:v>1255</c:v>
                </c:pt>
                <c:pt idx="10">
                  <c:v>1262</c:v>
                </c:pt>
                <c:pt idx="11">
                  <c:v>1268</c:v>
                </c:pt>
                <c:pt idx="12">
                  <c:v>1275</c:v>
                </c:pt>
                <c:pt idx="13">
                  <c:v>1282</c:v>
                </c:pt>
                <c:pt idx="14">
                  <c:v>1288</c:v>
                </c:pt>
                <c:pt idx="15">
                  <c:v>1295</c:v>
                </c:pt>
                <c:pt idx="16">
                  <c:v>1303</c:v>
                </c:pt>
                <c:pt idx="17">
                  <c:v>1311</c:v>
                </c:pt>
                <c:pt idx="18">
                  <c:v>1320</c:v>
                </c:pt>
                <c:pt idx="19">
                  <c:v>1330</c:v>
                </c:pt>
                <c:pt idx="20">
                  <c:v>1343</c:v>
                </c:pt>
                <c:pt idx="21">
                  <c:v>1360</c:v>
                </c:pt>
                <c:pt idx="22">
                  <c:v>1388</c:v>
                </c:pt>
              </c:numCache>
            </c:numRef>
          </c:xVal>
          <c:yVal>
            <c:numRef>
              <c:f>Red!$D$6:$D$28</c:f>
              <c:numCache>
                <c:formatCode>General</c:formatCode>
                <c:ptCount val="23"/>
                <c:pt idx="0">
                  <c:v>1.021773904</c:v>
                </c:pt>
                <c:pt idx="1">
                  <c:v>2.0337544479999998</c:v>
                </c:pt>
                <c:pt idx="2">
                  <c:v>3.0000326450000001</c:v>
                </c:pt>
                <c:pt idx="3">
                  <c:v>4.0120131880000001</c:v>
                </c:pt>
                <c:pt idx="4">
                  <c:v>5.0011425589999998</c:v>
                </c:pt>
                <c:pt idx="5">
                  <c:v>10.083896449999999</c:v>
                </c:pt>
                <c:pt idx="6">
                  <c:v>15.0719812</c:v>
                </c:pt>
                <c:pt idx="7">
                  <c:v>20.572585119999999</c:v>
                </c:pt>
                <c:pt idx="8">
                  <c:v>25.707570270000001</c:v>
                </c:pt>
                <c:pt idx="9">
                  <c:v>30.336565140000001</c:v>
                </c:pt>
                <c:pt idx="10">
                  <c:v>35.363823330000002</c:v>
                </c:pt>
                <c:pt idx="11">
                  <c:v>40.048313909999997</c:v>
                </c:pt>
                <c:pt idx="12">
                  <c:v>45.477099860000003</c:v>
                </c:pt>
                <c:pt idx="13">
                  <c:v>50.700225250000003</c:v>
                </c:pt>
                <c:pt idx="14">
                  <c:v>55.048477130000002</c:v>
                </c:pt>
                <c:pt idx="15">
                  <c:v>60.088793129999999</c:v>
                </c:pt>
                <c:pt idx="16">
                  <c:v>65.344563050000005</c:v>
                </c:pt>
                <c:pt idx="17">
                  <c:v>70.348970059999999</c:v>
                </c:pt>
                <c:pt idx="18">
                  <c:v>75.327261449999995</c:v>
                </c:pt>
                <c:pt idx="19">
                  <c:v>80.236999310000002</c:v>
                </c:pt>
                <c:pt idx="20">
                  <c:v>85.212026249999994</c:v>
                </c:pt>
                <c:pt idx="21">
                  <c:v>90.164202000000003</c:v>
                </c:pt>
                <c:pt idx="22">
                  <c:v>95.038030879999994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0-4650-A137-5F87A4A23E4C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D00-4650-A137-5F87A4A23E4C}"/>
              </c:ext>
            </c:extLst>
          </c:dPt>
          <c:xVal>
            <c:numRef>
              <c:f>Red!$F$6:$F$28</c:f>
              <c:numCache>
                <c:formatCode>General</c:formatCode>
                <c:ptCount val="23"/>
                <c:pt idx="0">
                  <c:v>916</c:v>
                </c:pt>
                <c:pt idx="1">
                  <c:v>945</c:v>
                </c:pt>
                <c:pt idx="2">
                  <c:v>961</c:v>
                </c:pt>
                <c:pt idx="3">
                  <c:v>971</c:v>
                </c:pt>
                <c:pt idx="4">
                  <c:v>979</c:v>
                </c:pt>
                <c:pt idx="5">
                  <c:v>1003</c:v>
                </c:pt>
                <c:pt idx="6">
                  <c:v>1018</c:v>
                </c:pt>
                <c:pt idx="7">
                  <c:v>1029</c:v>
                </c:pt>
                <c:pt idx="8">
                  <c:v>1038</c:v>
                </c:pt>
                <c:pt idx="9">
                  <c:v>1047</c:v>
                </c:pt>
                <c:pt idx="10">
                  <c:v>1054</c:v>
                </c:pt>
                <c:pt idx="11">
                  <c:v>1062</c:v>
                </c:pt>
                <c:pt idx="12">
                  <c:v>1070</c:v>
                </c:pt>
                <c:pt idx="13">
                  <c:v>1077</c:v>
                </c:pt>
                <c:pt idx="14">
                  <c:v>1085</c:v>
                </c:pt>
                <c:pt idx="15">
                  <c:v>1093</c:v>
                </c:pt>
                <c:pt idx="16">
                  <c:v>1102</c:v>
                </c:pt>
                <c:pt idx="17">
                  <c:v>1112</c:v>
                </c:pt>
                <c:pt idx="18">
                  <c:v>1122</c:v>
                </c:pt>
                <c:pt idx="19">
                  <c:v>1134</c:v>
                </c:pt>
                <c:pt idx="20">
                  <c:v>1149</c:v>
                </c:pt>
                <c:pt idx="21">
                  <c:v>1169</c:v>
                </c:pt>
                <c:pt idx="22">
                  <c:v>1202</c:v>
                </c:pt>
              </c:numCache>
            </c:numRef>
          </c:xVal>
          <c:yVal>
            <c:numRef>
              <c:f>Red!$G$6:$G$28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2.0141677279999999</c:v>
                </c:pt>
                <c:pt idx="2">
                  <c:v>3.0718506190000001</c:v>
                </c:pt>
                <c:pt idx="3">
                  <c:v>4.0022198280000003</c:v>
                </c:pt>
                <c:pt idx="4">
                  <c:v>5.0174648260000003</c:v>
                </c:pt>
                <c:pt idx="5">
                  <c:v>10.04472301</c:v>
                </c:pt>
                <c:pt idx="6">
                  <c:v>15.248261680000001</c:v>
                </c:pt>
                <c:pt idx="7">
                  <c:v>20.25593314</c:v>
                </c:pt>
                <c:pt idx="8">
                  <c:v>25.286455780000001</c:v>
                </c:pt>
                <c:pt idx="9">
                  <c:v>30.5356968</c:v>
                </c:pt>
                <c:pt idx="10">
                  <c:v>35.043906900000003</c:v>
                </c:pt>
                <c:pt idx="11">
                  <c:v>40.322527989999998</c:v>
                </c:pt>
                <c:pt idx="12">
                  <c:v>45.59462018</c:v>
                </c:pt>
                <c:pt idx="13">
                  <c:v>50.35745764</c:v>
                </c:pt>
                <c:pt idx="14">
                  <c:v>55.214964250000001</c:v>
                </c:pt>
                <c:pt idx="15">
                  <c:v>60.137759930000001</c:v>
                </c:pt>
                <c:pt idx="16">
                  <c:v>65.338034149999999</c:v>
                </c:pt>
                <c:pt idx="17">
                  <c:v>70.335912250000007</c:v>
                </c:pt>
                <c:pt idx="18">
                  <c:v>75.137923150000006</c:v>
                </c:pt>
                <c:pt idx="19">
                  <c:v>80.292495020000004</c:v>
                </c:pt>
                <c:pt idx="20">
                  <c:v>85.228348510000004</c:v>
                </c:pt>
                <c:pt idx="21">
                  <c:v>90.144615279999996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00-4650-A137-5F87A4A23E4C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Red!$I$6:$I$28</c:f>
              <c:numCache>
                <c:formatCode>General</c:formatCode>
                <c:ptCount val="23"/>
                <c:pt idx="0">
                  <c:v>1056</c:v>
                </c:pt>
                <c:pt idx="1">
                  <c:v>1084</c:v>
                </c:pt>
                <c:pt idx="2">
                  <c:v>1099</c:v>
                </c:pt>
                <c:pt idx="3">
                  <c:v>1110</c:v>
                </c:pt>
                <c:pt idx="4">
                  <c:v>1118</c:v>
                </c:pt>
                <c:pt idx="5">
                  <c:v>1142</c:v>
                </c:pt>
                <c:pt idx="6">
                  <c:v>1156</c:v>
                </c:pt>
                <c:pt idx="7">
                  <c:v>1167</c:v>
                </c:pt>
                <c:pt idx="8">
                  <c:v>1176</c:v>
                </c:pt>
                <c:pt idx="9">
                  <c:v>1184</c:v>
                </c:pt>
                <c:pt idx="10">
                  <c:v>1191</c:v>
                </c:pt>
                <c:pt idx="11">
                  <c:v>1199</c:v>
                </c:pt>
                <c:pt idx="12">
                  <c:v>1206</c:v>
                </c:pt>
                <c:pt idx="13">
                  <c:v>1213</c:v>
                </c:pt>
                <c:pt idx="14">
                  <c:v>1221</c:v>
                </c:pt>
                <c:pt idx="15">
                  <c:v>1229</c:v>
                </c:pt>
                <c:pt idx="16">
                  <c:v>1237</c:v>
                </c:pt>
                <c:pt idx="17">
                  <c:v>1247</c:v>
                </c:pt>
                <c:pt idx="18">
                  <c:v>1257</c:v>
                </c:pt>
                <c:pt idx="19">
                  <c:v>1269</c:v>
                </c:pt>
                <c:pt idx="20">
                  <c:v>1283</c:v>
                </c:pt>
                <c:pt idx="21">
                  <c:v>1302</c:v>
                </c:pt>
                <c:pt idx="22">
                  <c:v>1333</c:v>
                </c:pt>
              </c:numCache>
            </c:numRef>
          </c:xVal>
          <c:yVal>
            <c:numRef>
              <c:f>Red!$J$6:$J$28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2.0304899939999999</c:v>
                </c:pt>
                <c:pt idx="2">
                  <c:v>3.0228838179999999</c:v>
                </c:pt>
                <c:pt idx="3">
                  <c:v>4.0446577220000002</c:v>
                </c:pt>
                <c:pt idx="4">
                  <c:v>5.0990761600000001</c:v>
                </c:pt>
                <c:pt idx="5">
                  <c:v>10.07083864</c:v>
                </c:pt>
                <c:pt idx="6">
                  <c:v>15.094832370000001</c:v>
                </c:pt>
                <c:pt idx="7">
                  <c:v>20.321222209999998</c:v>
                </c:pt>
                <c:pt idx="8">
                  <c:v>25.377860479999999</c:v>
                </c:pt>
                <c:pt idx="9">
                  <c:v>30.568341329999999</c:v>
                </c:pt>
                <c:pt idx="10">
                  <c:v>35.226716289999999</c:v>
                </c:pt>
                <c:pt idx="11">
                  <c:v>40.600006530000002</c:v>
                </c:pt>
                <c:pt idx="12">
                  <c:v>45.757842850000003</c:v>
                </c:pt>
                <c:pt idx="13">
                  <c:v>50.409688899999999</c:v>
                </c:pt>
                <c:pt idx="14">
                  <c:v>55.564260760000003</c:v>
                </c:pt>
                <c:pt idx="15">
                  <c:v>60.545816600000002</c:v>
                </c:pt>
                <c:pt idx="16">
                  <c:v>65.001795450000003</c:v>
                </c:pt>
                <c:pt idx="17">
                  <c:v>70.430581399999994</c:v>
                </c:pt>
                <c:pt idx="18">
                  <c:v>75.281559099999996</c:v>
                </c:pt>
                <c:pt idx="19">
                  <c:v>80.426337610000004</c:v>
                </c:pt>
                <c:pt idx="20">
                  <c:v>85.101034830000003</c:v>
                </c:pt>
                <c:pt idx="21">
                  <c:v>90.222962159999994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00-4650-A137-5F87A4A23E4C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Red!$Y$24:$Y$26</c:f>
              <c:numCache>
                <c:formatCode>0</c:formatCode>
                <c:ptCount val="3"/>
                <c:pt idx="0">
                  <c:v>947.8</c:v>
                </c:pt>
                <c:pt idx="1">
                  <c:v>1068.8</c:v>
                </c:pt>
                <c:pt idx="2">
                  <c:v>1176.5999999999999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2.6385799999999904</c:v>
                </c:pt>
                <c:pt idx="1">
                  <c:v>45.267399999999839</c:v>
                </c:pt>
                <c:pt idx="2">
                  <c:v>91.713259999999991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00-4650-A137-5F87A4A23E4C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Red!$AB$24:$AB$26</c:f>
              <c:numCache>
                <c:formatCode>0</c:formatCode>
                <c:ptCount val="3"/>
                <c:pt idx="0">
                  <c:v>981.2</c:v>
                </c:pt>
                <c:pt idx="1">
                  <c:v>1100.4000000000001</c:v>
                </c:pt>
                <c:pt idx="2">
                  <c:v>1201.2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2.6385799999999904</c:v>
                </c:pt>
                <c:pt idx="1">
                  <c:v>45.267399999999839</c:v>
                </c:pt>
                <c:pt idx="2">
                  <c:v>91.713259999999991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00-4650-A137-5F87A4A23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Red!$F$27:$F$28</c:f>
              <c:numCache>
                <c:formatCode>General</c:formatCode>
                <c:ptCount val="2"/>
                <c:pt idx="0">
                  <c:v>1169</c:v>
                </c:pt>
                <c:pt idx="1">
                  <c:v>1202</c:v>
                </c:pt>
              </c:numCache>
            </c:numRef>
          </c:xVal>
          <c:yVal>
            <c:numRef>
              <c:f>Red!$G$27:$G$28</c:f>
              <c:numCache>
                <c:formatCode>General</c:formatCode>
                <c:ptCount val="2"/>
                <c:pt idx="0">
                  <c:v>90.144615279999996</c:v>
                </c:pt>
                <c:pt idx="1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F8-485A-91DF-D24BC9057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Red!$I$27:$I$28</c:f>
              <c:numCache>
                <c:formatCode>General</c:formatCode>
                <c:ptCount val="2"/>
                <c:pt idx="0">
                  <c:v>1302</c:v>
                </c:pt>
                <c:pt idx="1">
                  <c:v>1333</c:v>
                </c:pt>
              </c:numCache>
            </c:numRef>
          </c:xVal>
          <c:yVal>
            <c:numRef>
              <c:f>Red!$J$27:$J$28</c:f>
              <c:numCache>
                <c:formatCode>General</c:formatCode>
                <c:ptCount val="2"/>
                <c:pt idx="0">
                  <c:v>90.222962159999994</c:v>
                </c:pt>
                <c:pt idx="1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36-4424-AF07-4021555B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Newell,  NIR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NIR!$C$6:$C$28</c:f>
              <c:numCache>
                <c:formatCode>General</c:formatCode>
                <c:ptCount val="23"/>
                <c:pt idx="0">
                  <c:v>1783</c:v>
                </c:pt>
                <c:pt idx="1">
                  <c:v>1814</c:v>
                </c:pt>
                <c:pt idx="2">
                  <c:v>1832</c:v>
                </c:pt>
                <c:pt idx="3">
                  <c:v>1844</c:v>
                </c:pt>
                <c:pt idx="4">
                  <c:v>1854</c:v>
                </c:pt>
                <c:pt idx="5">
                  <c:v>1888</c:v>
                </c:pt>
                <c:pt idx="6">
                  <c:v>1910</c:v>
                </c:pt>
                <c:pt idx="7">
                  <c:v>1928</c:v>
                </c:pt>
                <c:pt idx="8">
                  <c:v>1943</c:v>
                </c:pt>
                <c:pt idx="9">
                  <c:v>1957</c:v>
                </c:pt>
                <c:pt idx="10">
                  <c:v>1970</c:v>
                </c:pt>
                <c:pt idx="11">
                  <c:v>1982</c:v>
                </c:pt>
                <c:pt idx="12">
                  <c:v>1994</c:v>
                </c:pt>
                <c:pt idx="13">
                  <c:v>2006</c:v>
                </c:pt>
                <c:pt idx="14">
                  <c:v>2018</c:v>
                </c:pt>
                <c:pt idx="15">
                  <c:v>2030</c:v>
                </c:pt>
                <c:pt idx="16">
                  <c:v>2043</c:v>
                </c:pt>
                <c:pt idx="17">
                  <c:v>2056</c:v>
                </c:pt>
                <c:pt idx="18">
                  <c:v>2071</c:v>
                </c:pt>
                <c:pt idx="19">
                  <c:v>2088</c:v>
                </c:pt>
                <c:pt idx="20">
                  <c:v>2107</c:v>
                </c:pt>
                <c:pt idx="21">
                  <c:v>2134</c:v>
                </c:pt>
                <c:pt idx="22">
                  <c:v>2177</c:v>
                </c:pt>
              </c:numCache>
            </c:numRef>
          </c:xVal>
          <c:yVal>
            <c:numRef>
              <c:f>NIR!$D$6:$D$28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2.007638821</c:v>
                </c:pt>
                <c:pt idx="2">
                  <c:v>3.0816439789999999</c:v>
                </c:pt>
                <c:pt idx="3">
                  <c:v>4.015277642</c:v>
                </c:pt>
                <c:pt idx="4">
                  <c:v>5.0403159989999997</c:v>
                </c:pt>
                <c:pt idx="5">
                  <c:v>10.13939216</c:v>
                </c:pt>
                <c:pt idx="6">
                  <c:v>15.091567919999999</c:v>
                </c:pt>
                <c:pt idx="7">
                  <c:v>20.220024160000001</c:v>
                </c:pt>
                <c:pt idx="8">
                  <c:v>25.149348740000001</c:v>
                </c:pt>
                <c:pt idx="9">
                  <c:v>30.261482709999999</c:v>
                </c:pt>
                <c:pt idx="10">
                  <c:v>35.16142722</c:v>
                </c:pt>
                <c:pt idx="11">
                  <c:v>40.270296739999999</c:v>
                </c:pt>
                <c:pt idx="12">
                  <c:v>45.14086116</c:v>
                </c:pt>
                <c:pt idx="13">
                  <c:v>50.155061529999998</c:v>
                </c:pt>
                <c:pt idx="14">
                  <c:v>55.335749030000002</c:v>
                </c:pt>
                <c:pt idx="15">
                  <c:v>60.261809159999999</c:v>
                </c:pt>
                <c:pt idx="16">
                  <c:v>65.158489209999999</c:v>
                </c:pt>
                <c:pt idx="17">
                  <c:v>70.058433719999996</c:v>
                </c:pt>
                <c:pt idx="18">
                  <c:v>75.183625500000005</c:v>
                </c:pt>
                <c:pt idx="19">
                  <c:v>80.292495020000004</c:v>
                </c:pt>
                <c:pt idx="20">
                  <c:v>85.048803579999998</c:v>
                </c:pt>
                <c:pt idx="21">
                  <c:v>90.004243790000004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3-44DF-86B5-A47805D9B98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FC3-44DF-86B5-A47805D9B980}"/>
              </c:ext>
            </c:extLst>
          </c:dPt>
          <c:xVal>
            <c:numRef>
              <c:f>NIR!$F$6:$F$28</c:f>
              <c:numCache>
                <c:formatCode>General</c:formatCode>
                <c:ptCount val="23"/>
                <c:pt idx="0">
                  <c:v>1685</c:v>
                </c:pt>
                <c:pt idx="1">
                  <c:v>1715</c:v>
                </c:pt>
                <c:pt idx="2">
                  <c:v>1734</c:v>
                </c:pt>
                <c:pt idx="3">
                  <c:v>1747</c:v>
                </c:pt>
                <c:pt idx="4">
                  <c:v>1758</c:v>
                </c:pt>
                <c:pt idx="5">
                  <c:v>1793</c:v>
                </c:pt>
                <c:pt idx="6">
                  <c:v>1817</c:v>
                </c:pt>
                <c:pt idx="7">
                  <c:v>1836</c:v>
                </c:pt>
                <c:pt idx="8">
                  <c:v>1852</c:v>
                </c:pt>
                <c:pt idx="9">
                  <c:v>1867</c:v>
                </c:pt>
                <c:pt idx="10">
                  <c:v>1881</c:v>
                </c:pt>
                <c:pt idx="11">
                  <c:v>1893</c:v>
                </c:pt>
                <c:pt idx="12">
                  <c:v>1906</c:v>
                </c:pt>
                <c:pt idx="13">
                  <c:v>1919</c:v>
                </c:pt>
                <c:pt idx="14">
                  <c:v>1931</c:v>
                </c:pt>
                <c:pt idx="15">
                  <c:v>1944</c:v>
                </c:pt>
                <c:pt idx="16">
                  <c:v>1958</c:v>
                </c:pt>
                <c:pt idx="17">
                  <c:v>1973</c:v>
                </c:pt>
                <c:pt idx="18">
                  <c:v>1988</c:v>
                </c:pt>
                <c:pt idx="19">
                  <c:v>2006</c:v>
                </c:pt>
                <c:pt idx="20">
                  <c:v>2027</c:v>
                </c:pt>
                <c:pt idx="21">
                  <c:v>2056</c:v>
                </c:pt>
                <c:pt idx="22">
                  <c:v>2101</c:v>
                </c:pt>
              </c:numCache>
            </c:numRef>
          </c:xVal>
          <c:yVal>
            <c:numRef>
              <c:f>NIR!$G$6:$G$28</c:f>
              <c:numCache>
                <c:formatCode>General</c:formatCode>
                <c:ptCount val="23"/>
                <c:pt idx="0">
                  <c:v>1.0348317170000001</c:v>
                </c:pt>
                <c:pt idx="1">
                  <c:v>2.0011099140000002</c:v>
                </c:pt>
                <c:pt idx="2">
                  <c:v>3.0424705379999999</c:v>
                </c:pt>
                <c:pt idx="3">
                  <c:v>4.0283354549999997</c:v>
                </c:pt>
                <c:pt idx="4">
                  <c:v>5.0729605329999998</c:v>
                </c:pt>
                <c:pt idx="5">
                  <c:v>10.074103089999999</c:v>
                </c:pt>
                <c:pt idx="6">
                  <c:v>15.1274769</c:v>
                </c:pt>
                <c:pt idx="7">
                  <c:v>20.26246205</c:v>
                </c:pt>
                <c:pt idx="8">
                  <c:v>25.276662420000001</c:v>
                </c:pt>
                <c:pt idx="9">
                  <c:v>30.274540529999999</c:v>
                </c:pt>
                <c:pt idx="10">
                  <c:v>35.324649890000003</c:v>
                </c:pt>
                <c:pt idx="11">
                  <c:v>40.133189700000003</c:v>
                </c:pt>
                <c:pt idx="12">
                  <c:v>45.059249829999999</c:v>
                </c:pt>
                <c:pt idx="13">
                  <c:v>50.187706069999997</c:v>
                </c:pt>
                <c:pt idx="14">
                  <c:v>55.00603924</c:v>
                </c:pt>
                <c:pt idx="15">
                  <c:v>60.101850949999999</c:v>
                </c:pt>
                <c:pt idx="16">
                  <c:v>65.005059900000006</c:v>
                </c:pt>
                <c:pt idx="17">
                  <c:v>70.303267719999994</c:v>
                </c:pt>
                <c:pt idx="18">
                  <c:v>75.144452060000006</c:v>
                </c:pt>
                <c:pt idx="19">
                  <c:v>80.178239149999996</c:v>
                </c:pt>
                <c:pt idx="20">
                  <c:v>85.143472729999999</c:v>
                </c:pt>
                <c:pt idx="21">
                  <c:v>90.125028560000004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C3-44DF-86B5-A47805D9B98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NIR!$I$6:$I$28</c:f>
              <c:numCache>
                <c:formatCode>General</c:formatCode>
                <c:ptCount val="23"/>
                <c:pt idx="0">
                  <c:v>1759</c:v>
                </c:pt>
                <c:pt idx="1">
                  <c:v>1790</c:v>
                </c:pt>
                <c:pt idx="2">
                  <c:v>1807</c:v>
                </c:pt>
                <c:pt idx="3">
                  <c:v>1820</c:v>
                </c:pt>
                <c:pt idx="4">
                  <c:v>1830</c:v>
                </c:pt>
                <c:pt idx="5">
                  <c:v>1865</c:v>
                </c:pt>
                <c:pt idx="6">
                  <c:v>1888</c:v>
                </c:pt>
                <c:pt idx="7">
                  <c:v>1906</c:v>
                </c:pt>
                <c:pt idx="8">
                  <c:v>1921</c:v>
                </c:pt>
                <c:pt idx="9">
                  <c:v>1936</c:v>
                </c:pt>
                <c:pt idx="10">
                  <c:v>1949</c:v>
                </c:pt>
                <c:pt idx="11">
                  <c:v>1961</c:v>
                </c:pt>
                <c:pt idx="12">
                  <c:v>1973</c:v>
                </c:pt>
                <c:pt idx="13">
                  <c:v>1986</c:v>
                </c:pt>
                <c:pt idx="14">
                  <c:v>1998</c:v>
                </c:pt>
                <c:pt idx="15">
                  <c:v>2010</c:v>
                </c:pt>
                <c:pt idx="16">
                  <c:v>2024</c:v>
                </c:pt>
                <c:pt idx="17">
                  <c:v>2037</c:v>
                </c:pt>
                <c:pt idx="18">
                  <c:v>2052</c:v>
                </c:pt>
                <c:pt idx="19">
                  <c:v>2069</c:v>
                </c:pt>
                <c:pt idx="20">
                  <c:v>2089</c:v>
                </c:pt>
                <c:pt idx="21">
                  <c:v>2117</c:v>
                </c:pt>
                <c:pt idx="22">
                  <c:v>2160</c:v>
                </c:pt>
              </c:numCache>
            </c:numRef>
          </c:xVal>
          <c:yVal>
            <c:numRef>
              <c:f>NIR!$J$6:$J$28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2.0304899939999999</c:v>
                </c:pt>
                <c:pt idx="2">
                  <c:v>3.0000326450000001</c:v>
                </c:pt>
                <c:pt idx="3">
                  <c:v>4.015277642</c:v>
                </c:pt>
                <c:pt idx="4">
                  <c:v>5.0109359189999996</c:v>
                </c:pt>
                <c:pt idx="5">
                  <c:v>10.168772239999999</c:v>
                </c:pt>
                <c:pt idx="6">
                  <c:v>15.179708160000001</c:v>
                </c:pt>
                <c:pt idx="7">
                  <c:v>20.229817520000001</c:v>
                </c:pt>
                <c:pt idx="8">
                  <c:v>25.19505109</c:v>
                </c:pt>
                <c:pt idx="9">
                  <c:v>30.3953253</c:v>
                </c:pt>
                <c:pt idx="10">
                  <c:v>35.28221199</c:v>
                </c:pt>
                <c:pt idx="11">
                  <c:v>40.322527989999998</c:v>
                </c:pt>
                <c:pt idx="12">
                  <c:v>45.101687720000001</c:v>
                </c:pt>
                <c:pt idx="13">
                  <c:v>50.412953350000002</c:v>
                </c:pt>
                <c:pt idx="14">
                  <c:v>55.374922470000001</c:v>
                </c:pt>
                <c:pt idx="15">
                  <c:v>60.281395879999998</c:v>
                </c:pt>
                <c:pt idx="16">
                  <c:v>65.383736490000004</c:v>
                </c:pt>
                <c:pt idx="17">
                  <c:v>70.091078249999995</c:v>
                </c:pt>
                <c:pt idx="18">
                  <c:v>75.177096599999999</c:v>
                </c:pt>
                <c:pt idx="19">
                  <c:v>80.184768059999996</c:v>
                </c:pt>
                <c:pt idx="20">
                  <c:v>85.048803579999998</c:v>
                </c:pt>
                <c:pt idx="21">
                  <c:v>90.059739500000006</c:v>
                </c:pt>
                <c:pt idx="22">
                  <c:v>95.060882059999997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C3-44DF-86B5-A47805D9B98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NIR!$Y$24:$Y$28</c:f>
              <c:numCache>
                <c:formatCode>0</c:formatCode>
                <c:ptCount val="5"/>
                <c:pt idx="0">
                  <c:v>1709</c:v>
                </c:pt>
                <c:pt idx="1">
                  <c:v>1803.2</c:v>
                </c:pt>
                <c:pt idx="2">
                  <c:v>1878</c:v>
                </c:pt>
                <c:pt idx="3">
                  <c:v>1946.6</c:v>
                </c:pt>
                <c:pt idx="4">
                  <c:v>2014.8</c:v>
                </c:pt>
              </c:numCache>
            </c:numRef>
          </c:xVal>
          <c:yVal>
            <c:numRef>
              <c:f>NIR!$X$24:$X$28</c:f>
              <c:numCache>
                <c:formatCode>0.00</c:formatCode>
                <c:ptCount val="5"/>
                <c:pt idx="0">
                  <c:v>1.7688600000000037</c:v>
                </c:pt>
                <c:pt idx="1">
                  <c:v>12.209720000000004</c:v>
                </c:pt>
                <c:pt idx="2">
                  <c:v>33.9923</c:v>
                </c:pt>
                <c:pt idx="3">
                  <c:v>61.08439999999996</c:v>
                </c:pt>
                <c:pt idx="4">
                  <c:v>82.178740000000062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C3-44DF-86B5-A47805D9B98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NIR!$AB$24:$AB$28</c:f>
              <c:numCache>
                <c:formatCode>0</c:formatCode>
                <c:ptCount val="5"/>
                <c:pt idx="0">
                  <c:v>1725.4</c:v>
                </c:pt>
                <c:pt idx="1">
                  <c:v>1817.6</c:v>
                </c:pt>
                <c:pt idx="2">
                  <c:v>1890.4</c:v>
                </c:pt>
                <c:pt idx="3">
                  <c:v>1959.4</c:v>
                </c:pt>
                <c:pt idx="4">
                  <c:v>2025</c:v>
                </c:pt>
              </c:numCache>
            </c:numRef>
          </c:xVal>
          <c:yVal>
            <c:numRef>
              <c:f>NIR!$X$24:$X$28</c:f>
              <c:numCache>
                <c:formatCode>0.00</c:formatCode>
                <c:ptCount val="5"/>
                <c:pt idx="0">
                  <c:v>1.7688600000000037</c:v>
                </c:pt>
                <c:pt idx="1">
                  <c:v>12.209720000000004</c:v>
                </c:pt>
                <c:pt idx="2">
                  <c:v>33.9923</c:v>
                </c:pt>
                <c:pt idx="3">
                  <c:v>61.08439999999996</c:v>
                </c:pt>
                <c:pt idx="4">
                  <c:v>82.178740000000062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C3-44DF-86B5-A47805D9B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NIR!$C$6:$C$7</c:f>
              <c:numCache>
                <c:formatCode>General</c:formatCode>
                <c:ptCount val="2"/>
                <c:pt idx="0">
                  <c:v>1783</c:v>
                </c:pt>
                <c:pt idx="1">
                  <c:v>1814</c:v>
                </c:pt>
              </c:numCache>
            </c:numRef>
          </c:xVal>
          <c:yVal>
            <c:numRef>
              <c:f>NIR!$D$6:$D$7</c:f>
              <c:numCache>
                <c:formatCode>General</c:formatCode>
                <c:ptCount val="2"/>
                <c:pt idx="0">
                  <c:v>1.005451637</c:v>
                </c:pt>
                <c:pt idx="1">
                  <c:v>2.007638821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12-4C82-8B83-B9C90F058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NIR!$F$6:$F$7</c:f>
              <c:numCache>
                <c:formatCode>General</c:formatCode>
                <c:ptCount val="2"/>
                <c:pt idx="0">
                  <c:v>1685</c:v>
                </c:pt>
                <c:pt idx="1">
                  <c:v>1715</c:v>
                </c:pt>
              </c:numCache>
            </c:numRef>
          </c:xVal>
          <c:yVal>
            <c:numRef>
              <c:f>NIR!$G$6:$G$7</c:f>
              <c:numCache>
                <c:formatCode>General</c:formatCode>
                <c:ptCount val="2"/>
                <c:pt idx="0">
                  <c:v>1.0348317170000001</c:v>
                </c:pt>
                <c:pt idx="1">
                  <c:v>2.0011099140000002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0-4A6A-A65D-1138656D2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NIR!$I$6:$I$7</c:f>
              <c:numCache>
                <c:formatCode>General</c:formatCode>
                <c:ptCount val="2"/>
                <c:pt idx="0">
                  <c:v>1759</c:v>
                </c:pt>
                <c:pt idx="1">
                  <c:v>1790</c:v>
                </c:pt>
              </c:numCache>
            </c:numRef>
          </c:xVal>
          <c:yVal>
            <c:numRef>
              <c:f>NIR!$J$6:$J$7</c:f>
              <c:numCache>
                <c:formatCode>General</c:formatCode>
                <c:ptCount val="2"/>
                <c:pt idx="0">
                  <c:v>1.011980544</c:v>
                </c:pt>
                <c:pt idx="1">
                  <c:v>2.0304899939999999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F5-48B4-8A0E-CF19853A3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NIR!$C$11:$C$12</c:f>
              <c:numCache>
                <c:formatCode>General</c:formatCode>
                <c:ptCount val="2"/>
                <c:pt idx="0">
                  <c:v>1888</c:v>
                </c:pt>
                <c:pt idx="1">
                  <c:v>1910</c:v>
                </c:pt>
              </c:numCache>
            </c:numRef>
          </c:xVal>
          <c:yVal>
            <c:numRef>
              <c:f>NIR!$D$11:$D$12</c:f>
              <c:numCache>
                <c:formatCode>General</c:formatCode>
                <c:ptCount val="2"/>
                <c:pt idx="0">
                  <c:v>10.13939216</c:v>
                </c:pt>
                <c:pt idx="1">
                  <c:v>15.091567919999999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C2-466D-ACFD-A44B0213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1131578947368421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NIR!$F$11:$F$12</c:f>
              <c:numCache>
                <c:formatCode>General</c:formatCode>
                <c:ptCount val="2"/>
                <c:pt idx="0">
                  <c:v>1793</c:v>
                </c:pt>
                <c:pt idx="1">
                  <c:v>1817</c:v>
                </c:pt>
              </c:numCache>
            </c:numRef>
          </c:xVal>
          <c:yVal>
            <c:numRef>
              <c:f>NIR!$G$11:$G$12</c:f>
              <c:numCache>
                <c:formatCode>General</c:formatCode>
                <c:ptCount val="2"/>
                <c:pt idx="0">
                  <c:v>10.074103089999999</c:v>
                </c:pt>
                <c:pt idx="1">
                  <c:v>15.1274769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93-4820-B9B5-FCFD86709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NIR!$I$11:$I$12</c:f>
              <c:numCache>
                <c:formatCode>General</c:formatCode>
                <c:ptCount val="2"/>
                <c:pt idx="0">
                  <c:v>1865</c:v>
                </c:pt>
                <c:pt idx="1">
                  <c:v>1888</c:v>
                </c:pt>
              </c:numCache>
            </c:numRef>
          </c:xVal>
          <c:yVal>
            <c:numRef>
              <c:f>NIR!$J$11:$J$12</c:f>
              <c:numCache>
                <c:formatCode>General</c:formatCode>
                <c:ptCount val="2"/>
                <c:pt idx="0">
                  <c:v>10.168772239999999</c:v>
                </c:pt>
                <c:pt idx="1">
                  <c:v>15.179708160000001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0F-4A0C-A7C3-16D7D5DD3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NIR!$C$15:$C$16</c:f>
              <c:numCache>
                <c:formatCode>General</c:formatCode>
                <c:ptCount val="2"/>
                <c:pt idx="0">
                  <c:v>1957</c:v>
                </c:pt>
                <c:pt idx="1">
                  <c:v>1970</c:v>
                </c:pt>
              </c:numCache>
            </c:numRef>
          </c:xVal>
          <c:yVal>
            <c:numRef>
              <c:f>NIR!$D$15:$D$16</c:f>
              <c:numCache>
                <c:formatCode>General</c:formatCode>
                <c:ptCount val="2"/>
                <c:pt idx="0">
                  <c:v>30.261482709999999</c:v>
                </c:pt>
                <c:pt idx="1">
                  <c:v>35.16142722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0A-4456-8C14-4F2163EA5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NIR, 8-14-23, Lake</a:t>
            </a:r>
            <a:r>
              <a:rPr lang="en-US" baseline="0"/>
              <a:t> Newell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NIR!$C$6:$C$28</c:f>
              <c:numCache>
                <c:formatCode>General</c:formatCode>
                <c:ptCount val="23"/>
                <c:pt idx="0">
                  <c:v>1783</c:v>
                </c:pt>
                <c:pt idx="1">
                  <c:v>1814</c:v>
                </c:pt>
                <c:pt idx="2">
                  <c:v>1832</c:v>
                </c:pt>
                <c:pt idx="3">
                  <c:v>1844</c:v>
                </c:pt>
                <c:pt idx="4">
                  <c:v>1854</c:v>
                </c:pt>
                <c:pt idx="5">
                  <c:v>1888</c:v>
                </c:pt>
                <c:pt idx="6">
                  <c:v>1910</c:v>
                </c:pt>
                <c:pt idx="7">
                  <c:v>1928</c:v>
                </c:pt>
                <c:pt idx="8">
                  <c:v>1943</c:v>
                </c:pt>
                <c:pt idx="9">
                  <c:v>1957</c:v>
                </c:pt>
                <c:pt idx="10">
                  <c:v>1970</c:v>
                </c:pt>
                <c:pt idx="11">
                  <c:v>1982</c:v>
                </c:pt>
                <c:pt idx="12">
                  <c:v>1994</c:v>
                </c:pt>
                <c:pt idx="13">
                  <c:v>2006</c:v>
                </c:pt>
                <c:pt idx="14">
                  <c:v>2018</c:v>
                </c:pt>
                <c:pt idx="15">
                  <c:v>2030</c:v>
                </c:pt>
                <c:pt idx="16">
                  <c:v>2043</c:v>
                </c:pt>
                <c:pt idx="17">
                  <c:v>2056</c:v>
                </c:pt>
                <c:pt idx="18">
                  <c:v>2071</c:v>
                </c:pt>
                <c:pt idx="19">
                  <c:v>2088</c:v>
                </c:pt>
                <c:pt idx="20">
                  <c:v>2107</c:v>
                </c:pt>
                <c:pt idx="21">
                  <c:v>2134</c:v>
                </c:pt>
                <c:pt idx="22">
                  <c:v>2177</c:v>
                </c:pt>
              </c:numCache>
            </c:numRef>
          </c:xVal>
          <c:yVal>
            <c:numRef>
              <c:f>NIR!$D$6:$D$28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2.007638821</c:v>
                </c:pt>
                <c:pt idx="2">
                  <c:v>3.0816439789999999</c:v>
                </c:pt>
                <c:pt idx="3">
                  <c:v>4.015277642</c:v>
                </c:pt>
                <c:pt idx="4">
                  <c:v>5.0403159989999997</c:v>
                </c:pt>
                <c:pt idx="5">
                  <c:v>10.13939216</c:v>
                </c:pt>
                <c:pt idx="6">
                  <c:v>15.091567919999999</c:v>
                </c:pt>
                <c:pt idx="7">
                  <c:v>20.220024160000001</c:v>
                </c:pt>
                <c:pt idx="8">
                  <c:v>25.149348740000001</c:v>
                </c:pt>
                <c:pt idx="9">
                  <c:v>30.261482709999999</c:v>
                </c:pt>
                <c:pt idx="10">
                  <c:v>35.16142722</c:v>
                </c:pt>
                <c:pt idx="11">
                  <c:v>40.270296739999999</c:v>
                </c:pt>
                <c:pt idx="12">
                  <c:v>45.14086116</c:v>
                </c:pt>
                <c:pt idx="13">
                  <c:v>50.155061529999998</c:v>
                </c:pt>
                <c:pt idx="14">
                  <c:v>55.335749030000002</c:v>
                </c:pt>
                <c:pt idx="15">
                  <c:v>60.261809159999999</c:v>
                </c:pt>
                <c:pt idx="16">
                  <c:v>65.158489209999999</c:v>
                </c:pt>
                <c:pt idx="17">
                  <c:v>70.058433719999996</c:v>
                </c:pt>
                <c:pt idx="18">
                  <c:v>75.183625500000005</c:v>
                </c:pt>
                <c:pt idx="19">
                  <c:v>80.292495020000004</c:v>
                </c:pt>
                <c:pt idx="20">
                  <c:v>85.048803579999998</c:v>
                </c:pt>
                <c:pt idx="21">
                  <c:v>90.004243790000004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AD-4509-AB69-04364BFF3281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8AD-4509-AB69-04364BFF3281}"/>
              </c:ext>
            </c:extLst>
          </c:dPt>
          <c:xVal>
            <c:numRef>
              <c:f>NIR!$F$6:$F$28</c:f>
              <c:numCache>
                <c:formatCode>General</c:formatCode>
                <c:ptCount val="23"/>
                <c:pt idx="0">
                  <c:v>1685</c:v>
                </c:pt>
                <c:pt idx="1">
                  <c:v>1715</c:v>
                </c:pt>
                <c:pt idx="2">
                  <c:v>1734</c:v>
                </c:pt>
                <c:pt idx="3">
                  <c:v>1747</c:v>
                </c:pt>
                <c:pt idx="4">
                  <c:v>1758</c:v>
                </c:pt>
                <c:pt idx="5">
                  <c:v>1793</c:v>
                </c:pt>
                <c:pt idx="6">
                  <c:v>1817</c:v>
                </c:pt>
                <c:pt idx="7">
                  <c:v>1836</c:v>
                </c:pt>
                <c:pt idx="8">
                  <c:v>1852</c:v>
                </c:pt>
                <c:pt idx="9">
                  <c:v>1867</c:v>
                </c:pt>
                <c:pt idx="10">
                  <c:v>1881</c:v>
                </c:pt>
                <c:pt idx="11">
                  <c:v>1893</c:v>
                </c:pt>
                <c:pt idx="12">
                  <c:v>1906</c:v>
                </c:pt>
                <c:pt idx="13">
                  <c:v>1919</c:v>
                </c:pt>
                <c:pt idx="14">
                  <c:v>1931</c:v>
                </c:pt>
                <c:pt idx="15">
                  <c:v>1944</c:v>
                </c:pt>
                <c:pt idx="16">
                  <c:v>1958</c:v>
                </c:pt>
                <c:pt idx="17">
                  <c:v>1973</c:v>
                </c:pt>
                <c:pt idx="18">
                  <c:v>1988</c:v>
                </c:pt>
                <c:pt idx="19">
                  <c:v>2006</c:v>
                </c:pt>
                <c:pt idx="20">
                  <c:v>2027</c:v>
                </c:pt>
                <c:pt idx="21">
                  <c:v>2056</c:v>
                </c:pt>
                <c:pt idx="22">
                  <c:v>2101</c:v>
                </c:pt>
              </c:numCache>
            </c:numRef>
          </c:xVal>
          <c:yVal>
            <c:numRef>
              <c:f>NIR!$G$6:$G$28</c:f>
              <c:numCache>
                <c:formatCode>General</c:formatCode>
                <c:ptCount val="23"/>
                <c:pt idx="0">
                  <c:v>1.0348317170000001</c:v>
                </c:pt>
                <c:pt idx="1">
                  <c:v>2.0011099140000002</c:v>
                </c:pt>
                <c:pt idx="2">
                  <c:v>3.0424705379999999</c:v>
                </c:pt>
                <c:pt idx="3">
                  <c:v>4.0283354549999997</c:v>
                </c:pt>
                <c:pt idx="4">
                  <c:v>5.0729605329999998</c:v>
                </c:pt>
                <c:pt idx="5">
                  <c:v>10.074103089999999</c:v>
                </c:pt>
                <c:pt idx="6">
                  <c:v>15.1274769</c:v>
                </c:pt>
                <c:pt idx="7">
                  <c:v>20.26246205</c:v>
                </c:pt>
                <c:pt idx="8">
                  <c:v>25.276662420000001</c:v>
                </c:pt>
                <c:pt idx="9">
                  <c:v>30.274540529999999</c:v>
                </c:pt>
                <c:pt idx="10">
                  <c:v>35.324649890000003</c:v>
                </c:pt>
                <c:pt idx="11">
                  <c:v>40.133189700000003</c:v>
                </c:pt>
                <c:pt idx="12">
                  <c:v>45.059249829999999</c:v>
                </c:pt>
                <c:pt idx="13">
                  <c:v>50.187706069999997</c:v>
                </c:pt>
                <c:pt idx="14">
                  <c:v>55.00603924</c:v>
                </c:pt>
                <c:pt idx="15">
                  <c:v>60.101850949999999</c:v>
                </c:pt>
                <c:pt idx="16">
                  <c:v>65.005059900000006</c:v>
                </c:pt>
                <c:pt idx="17">
                  <c:v>70.303267719999994</c:v>
                </c:pt>
                <c:pt idx="18">
                  <c:v>75.144452060000006</c:v>
                </c:pt>
                <c:pt idx="19">
                  <c:v>80.178239149999996</c:v>
                </c:pt>
                <c:pt idx="20">
                  <c:v>85.143472729999999</c:v>
                </c:pt>
                <c:pt idx="21">
                  <c:v>90.125028560000004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AD-4509-AB69-04364BFF3281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NIR!$I$6:$I$28</c:f>
              <c:numCache>
                <c:formatCode>General</c:formatCode>
                <c:ptCount val="23"/>
                <c:pt idx="0">
                  <c:v>1759</c:v>
                </c:pt>
                <c:pt idx="1">
                  <c:v>1790</c:v>
                </c:pt>
                <c:pt idx="2">
                  <c:v>1807</c:v>
                </c:pt>
                <c:pt idx="3">
                  <c:v>1820</c:v>
                </c:pt>
                <c:pt idx="4">
                  <c:v>1830</c:v>
                </c:pt>
                <c:pt idx="5">
                  <c:v>1865</c:v>
                </c:pt>
                <c:pt idx="6">
                  <c:v>1888</c:v>
                </c:pt>
                <c:pt idx="7">
                  <c:v>1906</c:v>
                </c:pt>
                <c:pt idx="8">
                  <c:v>1921</c:v>
                </c:pt>
                <c:pt idx="9">
                  <c:v>1936</c:v>
                </c:pt>
                <c:pt idx="10">
                  <c:v>1949</c:v>
                </c:pt>
                <c:pt idx="11">
                  <c:v>1961</c:v>
                </c:pt>
                <c:pt idx="12">
                  <c:v>1973</c:v>
                </c:pt>
                <c:pt idx="13">
                  <c:v>1986</c:v>
                </c:pt>
                <c:pt idx="14">
                  <c:v>1998</c:v>
                </c:pt>
                <c:pt idx="15">
                  <c:v>2010</c:v>
                </c:pt>
                <c:pt idx="16">
                  <c:v>2024</c:v>
                </c:pt>
                <c:pt idx="17">
                  <c:v>2037</c:v>
                </c:pt>
                <c:pt idx="18">
                  <c:v>2052</c:v>
                </c:pt>
                <c:pt idx="19">
                  <c:v>2069</c:v>
                </c:pt>
                <c:pt idx="20">
                  <c:v>2089</c:v>
                </c:pt>
                <c:pt idx="21">
                  <c:v>2117</c:v>
                </c:pt>
                <c:pt idx="22">
                  <c:v>2160</c:v>
                </c:pt>
              </c:numCache>
            </c:numRef>
          </c:xVal>
          <c:yVal>
            <c:numRef>
              <c:f>NIR!$J$6:$J$28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2.0304899939999999</c:v>
                </c:pt>
                <c:pt idx="2">
                  <c:v>3.0000326450000001</c:v>
                </c:pt>
                <c:pt idx="3">
                  <c:v>4.015277642</c:v>
                </c:pt>
                <c:pt idx="4">
                  <c:v>5.0109359189999996</c:v>
                </c:pt>
                <c:pt idx="5">
                  <c:v>10.168772239999999</c:v>
                </c:pt>
                <c:pt idx="6">
                  <c:v>15.179708160000001</c:v>
                </c:pt>
                <c:pt idx="7">
                  <c:v>20.229817520000001</c:v>
                </c:pt>
                <c:pt idx="8">
                  <c:v>25.19505109</c:v>
                </c:pt>
                <c:pt idx="9">
                  <c:v>30.3953253</c:v>
                </c:pt>
                <c:pt idx="10">
                  <c:v>35.28221199</c:v>
                </c:pt>
                <c:pt idx="11">
                  <c:v>40.322527989999998</c:v>
                </c:pt>
                <c:pt idx="12">
                  <c:v>45.101687720000001</c:v>
                </c:pt>
                <c:pt idx="13">
                  <c:v>50.412953350000002</c:v>
                </c:pt>
                <c:pt idx="14">
                  <c:v>55.374922470000001</c:v>
                </c:pt>
                <c:pt idx="15">
                  <c:v>60.281395879999998</c:v>
                </c:pt>
                <c:pt idx="16">
                  <c:v>65.383736490000004</c:v>
                </c:pt>
                <c:pt idx="17">
                  <c:v>70.091078249999995</c:v>
                </c:pt>
                <c:pt idx="18">
                  <c:v>75.177096599999999</c:v>
                </c:pt>
                <c:pt idx="19">
                  <c:v>80.184768059999996</c:v>
                </c:pt>
                <c:pt idx="20">
                  <c:v>85.048803579999998</c:v>
                </c:pt>
                <c:pt idx="21">
                  <c:v>90.059739500000006</c:v>
                </c:pt>
                <c:pt idx="22">
                  <c:v>95.060882059999997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AD-4509-AB69-04364BFF3281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NIR!$Y$24:$Y$28</c:f>
              <c:numCache>
                <c:formatCode>0</c:formatCode>
                <c:ptCount val="5"/>
                <c:pt idx="0">
                  <c:v>1709</c:v>
                </c:pt>
                <c:pt idx="1">
                  <c:v>1803.2</c:v>
                </c:pt>
                <c:pt idx="2">
                  <c:v>1878</c:v>
                </c:pt>
                <c:pt idx="3">
                  <c:v>1946.6</c:v>
                </c:pt>
                <c:pt idx="4">
                  <c:v>2014.8</c:v>
                </c:pt>
              </c:numCache>
            </c:numRef>
          </c:xVal>
          <c:yVal>
            <c:numRef>
              <c:f>NIR!$X$24:$X$28</c:f>
              <c:numCache>
                <c:formatCode>0.00</c:formatCode>
                <c:ptCount val="5"/>
                <c:pt idx="0">
                  <c:v>1.7688600000000037</c:v>
                </c:pt>
                <c:pt idx="1">
                  <c:v>12.209720000000004</c:v>
                </c:pt>
                <c:pt idx="2">
                  <c:v>33.9923</c:v>
                </c:pt>
                <c:pt idx="3">
                  <c:v>61.08439999999996</c:v>
                </c:pt>
                <c:pt idx="4">
                  <c:v>82.178740000000062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8AD-4509-AB69-04364BFF3281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NIR!$AB$24:$AB$28</c:f>
              <c:numCache>
                <c:formatCode>0</c:formatCode>
                <c:ptCount val="5"/>
                <c:pt idx="0">
                  <c:v>1725.4</c:v>
                </c:pt>
                <c:pt idx="1">
                  <c:v>1817.6</c:v>
                </c:pt>
                <c:pt idx="2">
                  <c:v>1890.4</c:v>
                </c:pt>
                <c:pt idx="3">
                  <c:v>1959.4</c:v>
                </c:pt>
                <c:pt idx="4">
                  <c:v>2025</c:v>
                </c:pt>
              </c:numCache>
            </c:numRef>
          </c:xVal>
          <c:yVal>
            <c:numRef>
              <c:f>NIR!$X$24:$X$28</c:f>
              <c:numCache>
                <c:formatCode>0.00</c:formatCode>
                <c:ptCount val="5"/>
                <c:pt idx="0">
                  <c:v>1.7688600000000037</c:v>
                </c:pt>
                <c:pt idx="1">
                  <c:v>12.209720000000004</c:v>
                </c:pt>
                <c:pt idx="2">
                  <c:v>33.9923</c:v>
                </c:pt>
                <c:pt idx="3">
                  <c:v>61.08439999999996</c:v>
                </c:pt>
                <c:pt idx="4">
                  <c:v>82.178740000000062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AD-4509-AB69-04364BFF3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NIR!$F$15:$F$16</c:f>
              <c:numCache>
                <c:formatCode>General</c:formatCode>
                <c:ptCount val="2"/>
                <c:pt idx="0">
                  <c:v>1867</c:v>
                </c:pt>
                <c:pt idx="1">
                  <c:v>1881</c:v>
                </c:pt>
              </c:numCache>
            </c:numRef>
          </c:xVal>
          <c:yVal>
            <c:numRef>
              <c:f>NIR!$G$15:$G$16</c:f>
              <c:numCache>
                <c:formatCode>General</c:formatCode>
                <c:ptCount val="2"/>
                <c:pt idx="0">
                  <c:v>30.274540529999999</c:v>
                </c:pt>
                <c:pt idx="1">
                  <c:v>35.324649890000003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E-460D-8121-2330A49DD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NIR!$I$15:$I$16</c:f>
              <c:numCache>
                <c:formatCode>General</c:formatCode>
                <c:ptCount val="2"/>
                <c:pt idx="0">
                  <c:v>1936</c:v>
                </c:pt>
                <c:pt idx="1">
                  <c:v>1949</c:v>
                </c:pt>
              </c:numCache>
            </c:numRef>
          </c:xVal>
          <c:yVal>
            <c:numRef>
              <c:f>NIR!$J$15:$J$16</c:f>
              <c:numCache>
                <c:formatCode>General</c:formatCode>
                <c:ptCount val="2"/>
                <c:pt idx="0">
                  <c:v>30.3953253</c:v>
                </c:pt>
                <c:pt idx="1">
                  <c:v>35.28221199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1-4090-865C-967064EF2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NIR!$C$21:$C$22</c:f>
              <c:numCache>
                <c:formatCode>General</c:formatCode>
                <c:ptCount val="2"/>
                <c:pt idx="0">
                  <c:v>2030</c:v>
                </c:pt>
                <c:pt idx="1">
                  <c:v>2043</c:v>
                </c:pt>
              </c:numCache>
            </c:numRef>
          </c:xVal>
          <c:yVal>
            <c:numRef>
              <c:f>NIR!$D$21:$D$22</c:f>
              <c:numCache>
                <c:formatCode>General</c:formatCode>
                <c:ptCount val="2"/>
                <c:pt idx="0">
                  <c:v>60.261809159999999</c:v>
                </c:pt>
                <c:pt idx="1">
                  <c:v>65.158489209999999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A2-4A07-B7EB-3386FA4ED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NIR!$C$25:$C$26</c:f>
              <c:numCache>
                <c:formatCode>General</c:formatCode>
                <c:ptCount val="2"/>
                <c:pt idx="0">
                  <c:v>2088</c:v>
                </c:pt>
                <c:pt idx="1">
                  <c:v>2107</c:v>
                </c:pt>
              </c:numCache>
            </c:numRef>
          </c:xVal>
          <c:yVal>
            <c:numRef>
              <c:f>NIR!$D$25:$D$26</c:f>
              <c:numCache>
                <c:formatCode>General</c:formatCode>
                <c:ptCount val="2"/>
                <c:pt idx="0">
                  <c:v>80.292495020000004</c:v>
                </c:pt>
                <c:pt idx="1">
                  <c:v>85.048803579999998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72-446D-AEDD-D9AD5F3D8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NIR!$F$21:$F$22</c:f>
              <c:numCache>
                <c:formatCode>General</c:formatCode>
                <c:ptCount val="2"/>
                <c:pt idx="0">
                  <c:v>1944</c:v>
                </c:pt>
                <c:pt idx="1">
                  <c:v>1958</c:v>
                </c:pt>
              </c:numCache>
            </c:numRef>
          </c:xVal>
          <c:yVal>
            <c:numRef>
              <c:f>NIR!$G$21:$G$22</c:f>
              <c:numCache>
                <c:formatCode>General</c:formatCode>
                <c:ptCount val="2"/>
                <c:pt idx="0">
                  <c:v>60.101850949999999</c:v>
                </c:pt>
                <c:pt idx="1">
                  <c:v>65.005059900000006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37-4933-AF0C-6A9FA316B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NIR!$I$21:$I$22</c:f>
              <c:numCache>
                <c:formatCode>General</c:formatCode>
                <c:ptCount val="2"/>
                <c:pt idx="0">
                  <c:v>2010</c:v>
                </c:pt>
                <c:pt idx="1">
                  <c:v>2024</c:v>
                </c:pt>
              </c:numCache>
            </c:numRef>
          </c:xVal>
          <c:yVal>
            <c:numRef>
              <c:f>NIR!$J$21:$J$22</c:f>
              <c:numCache>
                <c:formatCode>General</c:formatCode>
                <c:ptCount val="2"/>
                <c:pt idx="0">
                  <c:v>60.281395879999998</c:v>
                </c:pt>
                <c:pt idx="1">
                  <c:v>65.383736490000004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A1-40D6-B7F5-CAE2C3EE5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NIR!$F$25:$F$26</c:f>
              <c:numCache>
                <c:formatCode>General</c:formatCode>
                <c:ptCount val="2"/>
                <c:pt idx="0">
                  <c:v>2006</c:v>
                </c:pt>
                <c:pt idx="1">
                  <c:v>2027</c:v>
                </c:pt>
              </c:numCache>
            </c:numRef>
          </c:xVal>
          <c:yVal>
            <c:numRef>
              <c:f>NIR!$G$25:$G$26</c:f>
              <c:numCache>
                <c:formatCode>General</c:formatCode>
                <c:ptCount val="2"/>
                <c:pt idx="0">
                  <c:v>80.178239149999996</c:v>
                </c:pt>
                <c:pt idx="1">
                  <c:v>85.143472729999999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C2-4FD5-98D5-12CE372B1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NIR!$I$25:$I$26</c:f>
              <c:numCache>
                <c:formatCode>General</c:formatCode>
                <c:ptCount val="2"/>
                <c:pt idx="0">
                  <c:v>2069</c:v>
                </c:pt>
                <c:pt idx="1">
                  <c:v>2089</c:v>
                </c:pt>
              </c:numCache>
            </c:numRef>
          </c:xVal>
          <c:yVal>
            <c:numRef>
              <c:f>NIR!$J$25:$J$26</c:f>
              <c:numCache>
                <c:formatCode>General</c:formatCode>
                <c:ptCount val="2"/>
                <c:pt idx="0">
                  <c:v>80.184768059999996</c:v>
                </c:pt>
                <c:pt idx="1">
                  <c:v>85.048803579999998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AC-4CAC-97FE-49C4B37FA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Newell, Blue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Blue!$C$6:$C$27</c:f>
              <c:numCache>
                <c:formatCode>General</c:formatCode>
                <c:ptCount val="22"/>
                <c:pt idx="0">
                  <c:v>1194</c:v>
                </c:pt>
                <c:pt idx="1">
                  <c:v>1210</c:v>
                </c:pt>
                <c:pt idx="2">
                  <c:v>1218</c:v>
                </c:pt>
                <c:pt idx="3">
                  <c:v>1223</c:v>
                </c:pt>
                <c:pt idx="4">
                  <c:v>1227</c:v>
                </c:pt>
                <c:pt idx="5">
                  <c:v>1240</c:v>
                </c:pt>
                <c:pt idx="6">
                  <c:v>1248</c:v>
                </c:pt>
                <c:pt idx="7">
                  <c:v>1255</c:v>
                </c:pt>
                <c:pt idx="8">
                  <c:v>1265</c:v>
                </c:pt>
                <c:pt idx="9">
                  <c:v>1270</c:v>
                </c:pt>
                <c:pt idx="10">
                  <c:v>1274</c:v>
                </c:pt>
                <c:pt idx="11">
                  <c:v>1278</c:v>
                </c:pt>
                <c:pt idx="12">
                  <c:v>1282</c:v>
                </c:pt>
                <c:pt idx="13">
                  <c:v>1286</c:v>
                </c:pt>
                <c:pt idx="14">
                  <c:v>1290</c:v>
                </c:pt>
                <c:pt idx="15">
                  <c:v>1294</c:v>
                </c:pt>
                <c:pt idx="16">
                  <c:v>1299</c:v>
                </c:pt>
                <c:pt idx="17">
                  <c:v>1304</c:v>
                </c:pt>
                <c:pt idx="18">
                  <c:v>1310</c:v>
                </c:pt>
                <c:pt idx="19">
                  <c:v>1317</c:v>
                </c:pt>
                <c:pt idx="20">
                  <c:v>1326</c:v>
                </c:pt>
                <c:pt idx="21">
                  <c:v>1341</c:v>
                </c:pt>
              </c:numCache>
            </c:numRef>
          </c:xVal>
          <c:yVal>
            <c:numRef>
              <c:f>Blue!$D$6:$D$27</c:f>
              <c:numCache>
                <c:formatCode>General</c:formatCode>
                <c:ptCount val="22"/>
                <c:pt idx="0">
                  <c:v>1.0152449969999999</c:v>
                </c:pt>
                <c:pt idx="1">
                  <c:v>2.0337544479999998</c:v>
                </c:pt>
                <c:pt idx="2">
                  <c:v>3.2154865670000001</c:v>
                </c:pt>
                <c:pt idx="3">
                  <c:v>4.1523846830000002</c:v>
                </c:pt>
                <c:pt idx="4">
                  <c:v>5.0860183460000004</c:v>
                </c:pt>
                <c:pt idx="5">
                  <c:v>10.309143730000001</c:v>
                </c:pt>
                <c:pt idx="6">
                  <c:v>15.016485490000001</c:v>
                </c:pt>
                <c:pt idx="7">
                  <c:v>20.334280020000001</c:v>
                </c:pt>
                <c:pt idx="8">
                  <c:v>30.268011619999999</c:v>
                </c:pt>
                <c:pt idx="9">
                  <c:v>35.837169070000002</c:v>
                </c:pt>
                <c:pt idx="10">
                  <c:v>40.727320210000002</c:v>
                </c:pt>
                <c:pt idx="11">
                  <c:v>45.73499168</c:v>
                </c:pt>
                <c:pt idx="12">
                  <c:v>50.713283060000002</c:v>
                </c:pt>
                <c:pt idx="13">
                  <c:v>55.978846339999997</c:v>
                </c:pt>
                <c:pt idx="14">
                  <c:v>60.699245910000002</c:v>
                </c:pt>
                <c:pt idx="15">
                  <c:v>65.504521269999998</c:v>
                </c:pt>
                <c:pt idx="16">
                  <c:v>70.714588840000005</c:v>
                </c:pt>
                <c:pt idx="17">
                  <c:v>75.483955210000005</c:v>
                </c:pt>
                <c:pt idx="18" formatCode="0.00">
                  <c:v>80.45571769</c:v>
                </c:pt>
                <c:pt idx="19" formatCode="0.00">
                  <c:v>85.401364540000003</c:v>
                </c:pt>
                <c:pt idx="20" formatCode="0.00">
                  <c:v>90.333953579999999</c:v>
                </c:pt>
                <c:pt idx="21" formatCode="0.00">
                  <c:v>95.122906670000006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5-443E-93F9-99145460D06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2F-49E0-AED6-ECEF59880F7C}"/>
              </c:ext>
            </c:extLst>
          </c:dPt>
          <c:xVal>
            <c:numRef>
              <c:f>Blue!$F$6:$F$28</c:f>
              <c:numCache>
                <c:formatCode>General</c:formatCode>
                <c:ptCount val="23"/>
                <c:pt idx="0">
                  <c:v>417</c:v>
                </c:pt>
                <c:pt idx="1">
                  <c:v>434</c:v>
                </c:pt>
                <c:pt idx="2">
                  <c:v>444</c:v>
                </c:pt>
                <c:pt idx="3">
                  <c:v>450</c:v>
                </c:pt>
                <c:pt idx="4">
                  <c:v>455</c:v>
                </c:pt>
                <c:pt idx="5">
                  <c:v>469</c:v>
                </c:pt>
                <c:pt idx="6">
                  <c:v>478</c:v>
                </c:pt>
                <c:pt idx="7">
                  <c:v>486</c:v>
                </c:pt>
                <c:pt idx="8">
                  <c:v>492</c:v>
                </c:pt>
                <c:pt idx="9">
                  <c:v>498</c:v>
                </c:pt>
                <c:pt idx="10">
                  <c:v>503</c:v>
                </c:pt>
                <c:pt idx="11">
                  <c:v>508</c:v>
                </c:pt>
                <c:pt idx="12">
                  <c:v>513</c:v>
                </c:pt>
                <c:pt idx="13">
                  <c:v>519</c:v>
                </c:pt>
                <c:pt idx="14">
                  <c:v>524</c:v>
                </c:pt>
                <c:pt idx="15">
                  <c:v>529</c:v>
                </c:pt>
                <c:pt idx="16">
                  <c:v>536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570</c:v>
                </c:pt>
                <c:pt idx="21">
                  <c:v>584</c:v>
                </c:pt>
                <c:pt idx="22">
                  <c:v>607</c:v>
                </c:pt>
              </c:numCache>
            </c:numRef>
          </c:xVal>
          <c:yVal>
            <c:numRef>
              <c:f>Blue!$G$6:$G$28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2.027225541</c:v>
                </c:pt>
                <c:pt idx="2">
                  <c:v>3.039206085</c:v>
                </c:pt>
                <c:pt idx="3">
                  <c:v>4.087095616</c:v>
                </c:pt>
                <c:pt idx="4">
                  <c:v>5.1937453070000004</c:v>
                </c:pt>
                <c:pt idx="5">
                  <c:v>10.096954269999999</c:v>
                </c:pt>
                <c:pt idx="6">
                  <c:v>15.032807760000001</c:v>
                </c:pt>
                <c:pt idx="7">
                  <c:v>20.820683580000001</c:v>
                </c:pt>
                <c:pt idx="8">
                  <c:v>25.550876509999998</c:v>
                </c:pt>
                <c:pt idx="9">
                  <c:v>30.6825972</c:v>
                </c:pt>
                <c:pt idx="10">
                  <c:v>35.292005349999997</c:v>
                </c:pt>
                <c:pt idx="11">
                  <c:v>40.035256099999998</c:v>
                </c:pt>
                <c:pt idx="12">
                  <c:v>45.059249829999999</c:v>
                </c:pt>
                <c:pt idx="13">
                  <c:v>50.889563539999997</c:v>
                </c:pt>
                <c:pt idx="14">
                  <c:v>55.593640839999999</c:v>
                </c:pt>
                <c:pt idx="15">
                  <c:v>60.124702120000002</c:v>
                </c:pt>
                <c:pt idx="16">
                  <c:v>65.566545880000007</c:v>
                </c:pt>
                <c:pt idx="17">
                  <c:v>70.564423989999995</c:v>
                </c:pt>
                <c:pt idx="18">
                  <c:v>75.209741129999998</c:v>
                </c:pt>
                <c:pt idx="19">
                  <c:v>80.439395419999997</c:v>
                </c:pt>
                <c:pt idx="20">
                  <c:v>85.355662190000004</c:v>
                </c:pt>
                <c:pt idx="21">
                  <c:v>90.092384030000005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45-443E-93F9-99145460D06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2F-49E0-AED6-ECEF59880F7C}"/>
              </c:ext>
            </c:extLst>
          </c:dPt>
          <c:xVal>
            <c:numRef>
              <c:f>Blue!$I$6:$I$28</c:f>
              <c:numCache>
                <c:formatCode>General</c:formatCode>
                <c:ptCount val="23"/>
                <c:pt idx="0">
                  <c:v>670</c:v>
                </c:pt>
                <c:pt idx="1">
                  <c:v>685</c:v>
                </c:pt>
                <c:pt idx="2">
                  <c:v>693</c:v>
                </c:pt>
                <c:pt idx="3">
                  <c:v>699</c:v>
                </c:pt>
                <c:pt idx="4">
                  <c:v>703</c:v>
                </c:pt>
                <c:pt idx="5">
                  <c:v>717</c:v>
                </c:pt>
                <c:pt idx="6">
                  <c:v>727</c:v>
                </c:pt>
                <c:pt idx="7">
                  <c:v>735</c:v>
                </c:pt>
                <c:pt idx="8">
                  <c:v>743</c:v>
                </c:pt>
                <c:pt idx="9">
                  <c:v>750</c:v>
                </c:pt>
                <c:pt idx="10">
                  <c:v>757</c:v>
                </c:pt>
                <c:pt idx="11">
                  <c:v>763</c:v>
                </c:pt>
                <c:pt idx="12">
                  <c:v>768</c:v>
                </c:pt>
                <c:pt idx="13">
                  <c:v>775</c:v>
                </c:pt>
                <c:pt idx="14">
                  <c:v>781</c:v>
                </c:pt>
                <c:pt idx="15">
                  <c:v>786</c:v>
                </c:pt>
                <c:pt idx="16">
                  <c:v>792</c:v>
                </c:pt>
                <c:pt idx="17">
                  <c:v>798</c:v>
                </c:pt>
                <c:pt idx="18">
                  <c:v>805</c:v>
                </c:pt>
                <c:pt idx="19">
                  <c:v>813</c:v>
                </c:pt>
                <c:pt idx="20">
                  <c:v>822</c:v>
                </c:pt>
                <c:pt idx="21">
                  <c:v>833</c:v>
                </c:pt>
                <c:pt idx="22">
                  <c:v>851</c:v>
                </c:pt>
              </c:numCache>
            </c:numRef>
          </c:xVal>
          <c:yVal>
            <c:numRef>
              <c:f>Blue!$J$6:$J$28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2.0957790620000001</c:v>
                </c:pt>
                <c:pt idx="2">
                  <c:v>3.003297098</c:v>
                </c:pt>
                <c:pt idx="3">
                  <c:v>4.1882936700000002</c:v>
                </c:pt>
                <c:pt idx="4">
                  <c:v>5.1121339729999997</c:v>
                </c:pt>
                <c:pt idx="5">
                  <c:v>10.26997029</c:v>
                </c:pt>
                <c:pt idx="6">
                  <c:v>15.369046450000001</c:v>
                </c:pt>
                <c:pt idx="7">
                  <c:v>20.10903274</c:v>
                </c:pt>
                <c:pt idx="8">
                  <c:v>25.394182740000002</c:v>
                </c:pt>
                <c:pt idx="9">
                  <c:v>30.24516045</c:v>
                </c:pt>
                <c:pt idx="10">
                  <c:v>35.791466720000003</c:v>
                </c:pt>
                <c:pt idx="11">
                  <c:v>40.828518260000003</c:v>
                </c:pt>
                <c:pt idx="12">
                  <c:v>45.055985380000003</c:v>
                </c:pt>
                <c:pt idx="13">
                  <c:v>50.65778735</c:v>
                </c:pt>
                <c:pt idx="14">
                  <c:v>55.782979140000002</c:v>
                </c:pt>
                <c:pt idx="15">
                  <c:v>60.059413050000003</c:v>
                </c:pt>
                <c:pt idx="16">
                  <c:v>65.132373580000007</c:v>
                </c:pt>
                <c:pt idx="17">
                  <c:v>70.064962620000003</c:v>
                </c:pt>
                <c:pt idx="18">
                  <c:v>75.160774329999995</c:v>
                </c:pt>
                <c:pt idx="19">
                  <c:v>80.396957529999995</c:v>
                </c:pt>
                <c:pt idx="20">
                  <c:v>85.39810009</c:v>
                </c:pt>
                <c:pt idx="21">
                  <c:v>90.105441839999997</c:v>
                </c:pt>
                <c:pt idx="22">
                  <c:v>95.113113310000003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45-443E-93F9-99145460D06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Blue!$Y$24:$Y$25</c:f>
              <c:numCache>
                <c:formatCode>0</c:formatCode>
                <c:ptCount val="2"/>
                <c:pt idx="0">
                  <c:v>449.6</c:v>
                </c:pt>
                <c:pt idx="1">
                  <c:v>497.8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5.0282399999999825</c:v>
                </c:pt>
                <c:pt idx="1">
                  <c:v>30.350999999999885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45-443E-93F9-99145460D06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Blue!$AB$24:$AB$25</c:f>
              <c:numCache>
                <c:formatCode>0</c:formatCode>
                <c:ptCount val="2"/>
                <c:pt idx="0">
                  <c:v>444.4</c:v>
                </c:pt>
                <c:pt idx="1">
                  <c:v>511.2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5.0282399999999825</c:v>
                </c:pt>
                <c:pt idx="1">
                  <c:v>30.350999999999885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45-443E-93F9-99145460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1230169145523473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Blue!$F$10:$F$11</c:f>
              <c:numCache>
                <c:formatCode>General</c:formatCode>
                <c:ptCount val="2"/>
                <c:pt idx="0">
                  <c:v>455</c:v>
                </c:pt>
                <c:pt idx="1">
                  <c:v>469</c:v>
                </c:pt>
              </c:numCache>
            </c:numRef>
          </c:xVal>
          <c:yVal>
            <c:numRef>
              <c:f>Blue!$G$10:$G$11</c:f>
              <c:numCache>
                <c:formatCode>General</c:formatCode>
                <c:ptCount val="2"/>
                <c:pt idx="0">
                  <c:v>5.1937453070000004</c:v>
                </c:pt>
                <c:pt idx="1">
                  <c:v>10.096954269999999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7-49A6-9C63-55C2D90E9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Blue!$C$10:$C$11</c:f>
              <c:numCache>
                <c:formatCode>General</c:formatCode>
                <c:ptCount val="2"/>
                <c:pt idx="0">
                  <c:v>1227</c:v>
                </c:pt>
                <c:pt idx="1">
                  <c:v>1240</c:v>
                </c:pt>
              </c:numCache>
            </c:numRef>
          </c:xVal>
          <c:yVal>
            <c:numRef>
              <c:f>Blue!$D$10:$D$11</c:f>
              <c:numCache>
                <c:formatCode>General</c:formatCode>
                <c:ptCount val="2"/>
                <c:pt idx="0">
                  <c:v>5.0860183460000004</c:v>
                </c:pt>
                <c:pt idx="1">
                  <c:v>10.309143730000001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7C-4A67-B5F2-449B02237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Blue!$I$10:$I$11</c:f>
              <c:numCache>
                <c:formatCode>General</c:formatCode>
                <c:ptCount val="2"/>
                <c:pt idx="0">
                  <c:v>703</c:v>
                </c:pt>
                <c:pt idx="1">
                  <c:v>717</c:v>
                </c:pt>
              </c:numCache>
            </c:numRef>
          </c:xVal>
          <c:yVal>
            <c:numRef>
              <c:f>Blue!$J$10:$J$11</c:f>
              <c:numCache>
                <c:formatCode>General</c:formatCode>
                <c:ptCount val="2"/>
                <c:pt idx="0">
                  <c:v>5.1121339729999997</c:v>
                </c:pt>
                <c:pt idx="1">
                  <c:v>10.26997029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C-4E5B-9DED-DD5CA1206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Blue!$C$13:$C$14</c:f>
              <c:numCache>
                <c:formatCode>General</c:formatCode>
                <c:ptCount val="2"/>
                <c:pt idx="0">
                  <c:v>1255</c:v>
                </c:pt>
                <c:pt idx="1">
                  <c:v>1265</c:v>
                </c:pt>
              </c:numCache>
            </c:numRef>
          </c:xVal>
          <c:yVal>
            <c:numRef>
              <c:f>Blue!$D$13:$D$14</c:f>
              <c:numCache>
                <c:formatCode>General</c:formatCode>
                <c:ptCount val="2"/>
                <c:pt idx="0">
                  <c:v>20.334280020000001</c:v>
                </c:pt>
                <c:pt idx="1">
                  <c:v>30.268011619999999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4B-40FC-9DD0-34F9C5DB0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10" Type="http://schemas.openxmlformats.org/officeDocument/2006/relationships/chart" Target="../charts/chart31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13" Type="http://schemas.openxmlformats.org/officeDocument/2006/relationships/chart" Target="../charts/chart44.xml"/><Relationship Id="rId3" Type="http://schemas.openxmlformats.org/officeDocument/2006/relationships/chart" Target="../charts/chart34.xml"/><Relationship Id="rId7" Type="http://schemas.openxmlformats.org/officeDocument/2006/relationships/chart" Target="../charts/chart38.xml"/><Relationship Id="rId12" Type="http://schemas.openxmlformats.org/officeDocument/2006/relationships/chart" Target="../charts/chart43.xml"/><Relationship Id="rId2" Type="http://schemas.openxmlformats.org/officeDocument/2006/relationships/chart" Target="../charts/chart33.xml"/><Relationship Id="rId16" Type="http://schemas.openxmlformats.org/officeDocument/2006/relationships/chart" Target="../charts/chart47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11" Type="http://schemas.openxmlformats.org/officeDocument/2006/relationships/chart" Target="../charts/chart42.xml"/><Relationship Id="rId5" Type="http://schemas.openxmlformats.org/officeDocument/2006/relationships/chart" Target="../charts/chart36.xml"/><Relationship Id="rId15" Type="http://schemas.openxmlformats.org/officeDocument/2006/relationships/chart" Target="../charts/chart46.xml"/><Relationship Id="rId10" Type="http://schemas.openxmlformats.org/officeDocument/2006/relationships/chart" Target="../charts/chart41.xml"/><Relationship Id="rId4" Type="http://schemas.openxmlformats.org/officeDocument/2006/relationships/chart" Target="../charts/chart35.xml"/><Relationship Id="rId9" Type="http://schemas.openxmlformats.org/officeDocument/2006/relationships/chart" Target="../charts/chart40.xml"/><Relationship Id="rId14" Type="http://schemas.openxmlformats.org/officeDocument/2006/relationships/chart" Target="../charts/chart4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8</xdr:col>
      <xdr:colOff>510540</xdr:colOff>
      <xdr:row>18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A52F2A3-AC1B-4917-AC0C-9D7E07EE0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510540</xdr:colOff>
      <xdr:row>4</xdr:row>
      <xdr:rowOff>0</xdr:rowOff>
    </xdr:from>
    <xdr:to>
      <xdr:col>14</xdr:col>
      <xdr:colOff>457200</xdr:colOff>
      <xdr:row>18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B56DC8B-5FFB-4BE3-9F95-C883B1EFB3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18</xdr:row>
      <xdr:rowOff>167640</xdr:rowOff>
    </xdr:from>
    <xdr:to>
      <xdr:col>8</xdr:col>
      <xdr:colOff>510540</xdr:colOff>
      <xdr:row>33</xdr:row>
      <xdr:rowOff>137160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2663684-D9B3-4883-B62A-92C108102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510540</xdr:colOff>
      <xdr:row>18</xdr:row>
      <xdr:rowOff>167640</xdr:rowOff>
    </xdr:from>
    <xdr:to>
      <xdr:col>14</xdr:col>
      <xdr:colOff>457200</xdr:colOff>
      <xdr:row>33</xdr:row>
      <xdr:rowOff>137160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C073831-126E-4E2B-B9FB-C4A46268FB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144780</xdr:colOff>
      <xdr:row>3</xdr:row>
      <xdr:rowOff>163830</xdr:rowOff>
    </xdr:from>
    <xdr:to>
      <xdr:col>26</xdr:col>
      <xdr:colOff>91440</xdr:colOff>
      <xdr:row>18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B3E1E5-DB18-F5A5-CDC7-5A1B4F9DD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472440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384F35-C59F-4341-8341-DE1F74C76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358140</xdr:colOff>
      <xdr:row>41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8DF6D1-616A-4BC2-8268-8B4AD3142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472440</xdr:colOff>
      <xdr:row>41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44EEB8-2F6B-41EE-AFA1-5F1A9606F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358140</xdr:colOff>
      <xdr:row>52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E4A6E6-A7CE-42AA-9C12-0750AEFD7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8</xdr:col>
      <xdr:colOff>472440</xdr:colOff>
      <xdr:row>52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C4D4A43-B179-4B5F-BCD4-85E078019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12</xdr:col>
      <xdr:colOff>472440</xdr:colOff>
      <xdr:row>52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CEF733-E877-4113-8597-EE3B709F8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32</xdr:row>
      <xdr:rowOff>180975</xdr:rowOff>
    </xdr:from>
    <xdr:to>
      <xdr:col>4</xdr:col>
      <xdr:colOff>335280</xdr:colOff>
      <xdr:row>40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FEE336-B1A7-4795-BCDF-D032011E0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289560</xdr:colOff>
      <xdr:row>3</xdr:row>
      <xdr:rowOff>38100</xdr:rowOff>
    </xdr:from>
    <xdr:to>
      <xdr:col>26</xdr:col>
      <xdr:colOff>236220</xdr:colOff>
      <xdr:row>18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BAA7AF-00B7-491C-9E6B-2ACD7C742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457200</xdr:colOff>
      <xdr:row>40</xdr:row>
      <xdr:rowOff>154305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E15D55-A680-411A-B060-2B340431D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457200</xdr:colOff>
      <xdr:row>40</xdr:row>
      <xdr:rowOff>154305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84ABC7-9AA2-4D90-80AE-4A9123CBE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457200</xdr:colOff>
      <xdr:row>51</xdr:row>
      <xdr:rowOff>154305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D9F5DC9-B12D-4DBC-B911-3C115F8EC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121920</xdr:colOff>
      <xdr:row>44</xdr:row>
      <xdr:rowOff>1905</xdr:rowOff>
    </xdr:from>
    <xdr:to>
      <xdr:col>8</xdr:col>
      <xdr:colOff>579120</xdr:colOff>
      <xdr:row>51</xdr:row>
      <xdr:rowOff>156210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7D9293-A370-4025-AE08-A8E218F8B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121920</xdr:colOff>
      <xdr:row>44</xdr:row>
      <xdr:rowOff>1905</xdr:rowOff>
    </xdr:from>
    <xdr:to>
      <xdr:col>12</xdr:col>
      <xdr:colOff>579120</xdr:colOff>
      <xdr:row>51</xdr:row>
      <xdr:rowOff>156210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E5B2E72-4D16-450A-B9DA-130384AFE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4</xdr:col>
      <xdr:colOff>457200</xdr:colOff>
      <xdr:row>62</xdr:row>
      <xdr:rowOff>154305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50638C7-FC7B-410D-A46E-7DB12C200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121920</xdr:colOff>
      <xdr:row>55</xdr:row>
      <xdr:rowOff>1905</xdr:rowOff>
    </xdr:from>
    <xdr:to>
      <xdr:col>8</xdr:col>
      <xdr:colOff>579120</xdr:colOff>
      <xdr:row>62</xdr:row>
      <xdr:rowOff>156210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8788740-C5CC-4019-8360-ABF0DA3221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121920</xdr:colOff>
      <xdr:row>55</xdr:row>
      <xdr:rowOff>1905</xdr:rowOff>
    </xdr:from>
    <xdr:to>
      <xdr:col>12</xdr:col>
      <xdr:colOff>579120</xdr:colOff>
      <xdr:row>62</xdr:row>
      <xdr:rowOff>156210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9B20A33-6AF5-48F2-9F2F-1F7ABC16D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15240</xdr:rowOff>
    </xdr:from>
    <xdr:to>
      <xdr:col>4</xdr:col>
      <xdr:colOff>457200</xdr:colOff>
      <xdr:row>51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E5207B-0A91-443F-A857-23FD5AF73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457200</xdr:colOff>
      <xdr:row>2</xdr:row>
      <xdr:rowOff>175260</xdr:rowOff>
    </xdr:from>
    <xdr:to>
      <xdr:col>26</xdr:col>
      <xdr:colOff>403860</xdr:colOff>
      <xdr:row>17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6E91B8-6D87-4DAB-8055-864AF1ACBD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457200</xdr:colOff>
      <xdr:row>40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F1B8DC-97A1-4D43-AB08-FB81198D57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457200</xdr:colOff>
      <xdr:row>40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B7E84B-7656-44B4-A97B-2CEE1D991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45720</xdr:colOff>
      <xdr:row>44</xdr:row>
      <xdr:rowOff>0</xdr:rowOff>
    </xdr:from>
    <xdr:to>
      <xdr:col>8</xdr:col>
      <xdr:colOff>502920</xdr:colOff>
      <xdr:row>51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2A2499-8077-4FAF-8BEA-B3ECE87B0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45720</xdr:colOff>
      <xdr:row>44</xdr:row>
      <xdr:rowOff>0</xdr:rowOff>
    </xdr:from>
    <xdr:to>
      <xdr:col>12</xdr:col>
      <xdr:colOff>502920</xdr:colOff>
      <xdr:row>51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7C30DA7-E672-400D-B602-12F5393CD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457200</xdr:colOff>
      <xdr:row>40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B7242E3-7901-4C6E-BDA0-7D2195D21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7620</xdr:colOff>
      <xdr:row>54</xdr:row>
      <xdr:rowOff>175260</xdr:rowOff>
    </xdr:from>
    <xdr:to>
      <xdr:col>4</xdr:col>
      <xdr:colOff>464820</xdr:colOff>
      <xdr:row>62</xdr:row>
      <xdr:rowOff>160020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EAFE9E3-DCAE-44E0-83F5-3E2A1329F9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45720</xdr:colOff>
      <xdr:row>55</xdr:row>
      <xdr:rowOff>0</xdr:rowOff>
    </xdr:from>
    <xdr:to>
      <xdr:col>8</xdr:col>
      <xdr:colOff>502920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AE47015-834A-498A-8096-DC831F501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45720</xdr:colOff>
      <xdr:row>55</xdr:row>
      <xdr:rowOff>0</xdr:rowOff>
    </xdr:from>
    <xdr:to>
      <xdr:col>12</xdr:col>
      <xdr:colOff>502920</xdr:colOff>
      <xdr:row>63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8003F27-18DB-43CF-B3EF-160388F5F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403860</xdr:colOff>
      <xdr:row>3</xdr:row>
      <xdr:rowOff>160020</xdr:rowOff>
    </xdr:from>
    <xdr:to>
      <xdr:col>26</xdr:col>
      <xdr:colOff>350520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09CF4-A1F4-4C8D-BCA5-863F6606C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464820</xdr:colOff>
      <xdr:row>40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815D42-F6F9-4EA2-B112-9F9E769CA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464820</xdr:colOff>
      <xdr:row>40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1650D0-C8FA-4450-B14B-AD0A0F6F1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464820</xdr:colOff>
      <xdr:row>40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6F0E95-DE50-41F4-B775-62CF535D2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464820</xdr:colOff>
      <xdr:row>51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1E1DD31-D6C2-452E-A1F2-E45BCA21A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8</xdr:col>
      <xdr:colOff>464820</xdr:colOff>
      <xdr:row>51</xdr:row>
      <xdr:rowOff>167640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0AF244C-1AC2-4DF5-B05C-FB3F51A6C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12</xdr:col>
      <xdr:colOff>464820</xdr:colOff>
      <xdr:row>51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69F6D0-613E-419F-B4A0-CF95FD736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601980</xdr:colOff>
      <xdr:row>54</xdr:row>
      <xdr:rowOff>160020</xdr:rowOff>
    </xdr:from>
    <xdr:to>
      <xdr:col>4</xdr:col>
      <xdr:colOff>457200</xdr:colOff>
      <xdr:row>62</xdr:row>
      <xdr:rowOff>144780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F494D43-DCE7-42F1-8DED-800F3CAB1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55</xdr:row>
      <xdr:rowOff>0</xdr:rowOff>
    </xdr:from>
    <xdr:to>
      <xdr:col>8</xdr:col>
      <xdr:colOff>464820</xdr:colOff>
      <xdr:row>62</xdr:row>
      <xdr:rowOff>167640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1257B74-0CA8-4EB1-BEA0-0E10B2CC5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55</xdr:row>
      <xdr:rowOff>0</xdr:rowOff>
    </xdr:from>
    <xdr:to>
      <xdr:col>12</xdr:col>
      <xdr:colOff>464820</xdr:colOff>
      <xdr:row>62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2B5FF29-3EB1-4E0C-9259-76C05C520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66</xdr:row>
      <xdr:rowOff>0</xdr:rowOff>
    </xdr:from>
    <xdr:to>
      <xdr:col>4</xdr:col>
      <xdr:colOff>464820</xdr:colOff>
      <xdr:row>73</xdr:row>
      <xdr:rowOff>167640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DED9C3A-3F0B-45D4-A967-D32692000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77</xdr:row>
      <xdr:rowOff>0</xdr:rowOff>
    </xdr:from>
    <xdr:to>
      <xdr:col>4</xdr:col>
      <xdr:colOff>464820</xdr:colOff>
      <xdr:row>84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CA165D-CBB8-4BBE-96C0-0C6DB4701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0</xdr:colOff>
      <xdr:row>66</xdr:row>
      <xdr:rowOff>0</xdr:rowOff>
    </xdr:from>
    <xdr:to>
      <xdr:col>8</xdr:col>
      <xdr:colOff>464820</xdr:colOff>
      <xdr:row>73</xdr:row>
      <xdr:rowOff>167640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A342A06-1006-48C4-97F0-8346C31B8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66</xdr:row>
      <xdr:rowOff>0</xdr:rowOff>
    </xdr:from>
    <xdr:to>
      <xdr:col>12</xdr:col>
      <xdr:colOff>464820</xdr:colOff>
      <xdr:row>73</xdr:row>
      <xdr:rowOff>167640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7AA6D0A-7DA5-48ED-944B-71595D75FE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77</xdr:row>
      <xdr:rowOff>0</xdr:rowOff>
    </xdr:from>
    <xdr:to>
      <xdr:col>8</xdr:col>
      <xdr:colOff>464820</xdr:colOff>
      <xdr:row>84</xdr:row>
      <xdr:rowOff>167640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FCA490E-347C-40B8-A526-8FC0F513B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77</xdr:row>
      <xdr:rowOff>0</xdr:rowOff>
    </xdr:from>
    <xdr:to>
      <xdr:col>12</xdr:col>
      <xdr:colOff>464820</xdr:colOff>
      <xdr:row>84</xdr:row>
      <xdr:rowOff>167640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AE95318-47E7-4AFC-8D42-44C6DEB51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601980</xdr:colOff>
      <xdr:row>5</xdr:row>
      <xdr:rowOff>22860</xdr:rowOff>
    </xdr:from>
    <xdr:to>
      <xdr:col>11</xdr:col>
      <xdr:colOff>567860</xdr:colOff>
      <xdr:row>43</xdr:row>
      <xdr:rowOff>129540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5CCE3E-03B6-4871-8757-E3B63BB30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" y="982980"/>
          <a:ext cx="6061880" cy="7056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mdpi.com/2076-3417/13/23/12604/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A9866-D12E-466C-83D7-7A4573C71A1E}">
  <dimension ref="D1:AA42"/>
  <sheetViews>
    <sheetView tabSelected="1" zoomScaleNormal="100" workbookViewId="0">
      <selection activeCell="R40" sqref="R40"/>
    </sheetView>
  </sheetViews>
  <sheetFormatPr defaultRowHeight="14.4" x14ac:dyDescent="0.3"/>
  <cols>
    <col min="4" max="4" width="9.5546875" bestFit="1" customWidth="1"/>
    <col min="17" max="17" width="8.5546875" customWidth="1"/>
  </cols>
  <sheetData>
    <row r="1" spans="4:26" x14ac:dyDescent="0.3">
      <c r="D1" s="64">
        <v>45152</v>
      </c>
    </row>
    <row r="2" spans="4:26" x14ac:dyDescent="0.3">
      <c r="D2" s="19" t="s">
        <v>48</v>
      </c>
      <c r="R2" s="19" t="s">
        <v>54</v>
      </c>
    </row>
    <row r="4" spans="4:26" x14ac:dyDescent="0.3">
      <c r="R4" t="s">
        <v>49</v>
      </c>
      <c r="V4" s="61" t="s">
        <v>46</v>
      </c>
    </row>
    <row r="5" spans="4:26" x14ac:dyDescent="0.3">
      <c r="R5" t="s">
        <v>50</v>
      </c>
    </row>
    <row r="6" spans="4:26" x14ac:dyDescent="0.3">
      <c r="Q6" s="58"/>
      <c r="R6" t="s">
        <v>57</v>
      </c>
      <c r="S6" s="58"/>
      <c r="T6" s="58"/>
      <c r="U6" s="58"/>
      <c r="V6" s="58"/>
      <c r="W6" s="58"/>
      <c r="X6" s="58"/>
      <c r="Y6" s="58"/>
      <c r="Z6" s="58"/>
    </row>
    <row r="7" spans="4:26" x14ac:dyDescent="0.3">
      <c r="Q7" s="59"/>
      <c r="R7" t="s">
        <v>51</v>
      </c>
      <c r="S7" s="58"/>
      <c r="T7" s="58"/>
      <c r="U7" s="58"/>
      <c r="V7" s="58"/>
      <c r="W7" s="58"/>
      <c r="X7" s="58"/>
      <c r="Y7" s="58"/>
      <c r="Z7" s="58"/>
    </row>
    <row r="8" spans="4:26" x14ac:dyDescent="0.3">
      <c r="Q8" s="59"/>
      <c r="R8" s="58" t="s">
        <v>58</v>
      </c>
      <c r="S8" s="58"/>
      <c r="T8" s="58"/>
      <c r="U8" s="58"/>
      <c r="V8" s="58"/>
      <c r="W8" s="58"/>
      <c r="X8" s="58"/>
      <c r="Y8" s="58"/>
      <c r="Z8" s="58"/>
    </row>
    <row r="9" spans="4:26" x14ac:dyDescent="0.3">
      <c r="Q9" s="59"/>
      <c r="R9" s="59" t="s">
        <v>52</v>
      </c>
      <c r="S9" s="58"/>
      <c r="T9" s="58"/>
      <c r="U9" s="58"/>
      <c r="V9" s="58"/>
      <c r="W9" s="58"/>
      <c r="X9" s="58"/>
      <c r="Y9" s="58"/>
      <c r="Z9" s="58"/>
    </row>
    <row r="10" spans="4:26" x14ac:dyDescent="0.3">
      <c r="Q10" s="59"/>
      <c r="R10" s="59" t="s">
        <v>53</v>
      </c>
      <c r="S10" s="58"/>
      <c r="T10" s="58"/>
      <c r="U10" s="58"/>
      <c r="V10" s="58"/>
      <c r="W10" s="58"/>
      <c r="X10" s="58"/>
      <c r="Y10" s="58"/>
      <c r="Z10" s="58"/>
    </row>
    <row r="11" spans="4:26" x14ac:dyDescent="0.3">
      <c r="Q11" s="59"/>
      <c r="R11" s="59"/>
      <c r="S11" s="58"/>
      <c r="T11" s="58"/>
      <c r="U11" s="58"/>
      <c r="V11" s="58"/>
      <c r="W11" s="58"/>
      <c r="X11" s="58"/>
      <c r="Y11" s="58"/>
      <c r="Z11" s="58"/>
    </row>
    <row r="12" spans="4:26" x14ac:dyDescent="0.3">
      <c r="Q12" s="59"/>
      <c r="R12" s="59"/>
      <c r="S12" s="58"/>
      <c r="T12" s="58"/>
      <c r="U12" s="58"/>
      <c r="V12" s="58"/>
      <c r="W12" s="58"/>
      <c r="X12" s="58"/>
      <c r="Y12" s="58"/>
      <c r="Z12" s="58"/>
    </row>
    <row r="13" spans="4:26" x14ac:dyDescent="0.3">
      <c r="Q13" s="59"/>
      <c r="R13" s="62" t="s">
        <v>47</v>
      </c>
      <c r="S13" s="59"/>
      <c r="T13" s="59"/>
      <c r="U13" s="59"/>
      <c r="V13" s="59"/>
      <c r="W13" s="59"/>
      <c r="X13" s="59"/>
      <c r="Y13" s="59"/>
      <c r="Z13" s="59"/>
    </row>
    <row r="14" spans="4:26" x14ac:dyDescent="0.3">
      <c r="Q14" s="59"/>
      <c r="R14" s="59"/>
      <c r="S14" s="59"/>
      <c r="T14" s="59"/>
      <c r="U14" s="59"/>
      <c r="V14" s="59"/>
      <c r="W14" s="59"/>
      <c r="X14" s="59"/>
      <c r="Y14" s="59"/>
      <c r="Z14" s="59"/>
    </row>
    <row r="15" spans="4:26" ht="15" thickBot="1" x14ac:dyDescent="0.35">
      <c r="Q15" s="40"/>
      <c r="R15" s="59"/>
      <c r="S15" s="40"/>
      <c r="T15" s="40"/>
      <c r="U15" s="40"/>
      <c r="V15" s="40"/>
      <c r="W15" s="40"/>
      <c r="X15" s="40"/>
      <c r="Y15" s="40"/>
      <c r="Z15" s="40"/>
    </row>
    <row r="16" spans="4:26" x14ac:dyDescent="0.3">
      <c r="Q16" s="60" t="s">
        <v>75</v>
      </c>
      <c r="R16" s="68"/>
      <c r="S16" s="69" t="str">
        <f>Blue!X21</f>
        <v>Lake</v>
      </c>
      <c r="T16" s="68" t="str">
        <f>Blue!Y21</f>
        <v>Fontana</v>
      </c>
      <c r="U16" s="69" t="str">
        <f>Blue!Z21</f>
        <v>Lake</v>
      </c>
      <c r="V16" s="70"/>
      <c r="W16" s="68" t="str">
        <f>Blue!AB21</f>
        <v>Fontana</v>
      </c>
      <c r="X16" s="69" t="str">
        <f>Blue!AC21</f>
        <v>Lake</v>
      </c>
      <c r="Y16" s="70"/>
      <c r="Z16" s="40"/>
    </row>
    <row r="17" spans="17:26" x14ac:dyDescent="0.3">
      <c r="Q17" s="60" t="s">
        <v>37</v>
      </c>
      <c r="R17" s="71" t="str">
        <f>Blue!W22</f>
        <v xml:space="preserve">Common </v>
      </c>
      <c r="S17" s="72" t="str">
        <f>Blue!X22</f>
        <v xml:space="preserve"> Newell</v>
      </c>
      <c r="T17" s="71" t="str">
        <f>Blue!Y22</f>
        <v>QIA</v>
      </c>
      <c r="U17" s="72" t="str">
        <f>Blue!Z22</f>
        <v xml:space="preserve"> Newell</v>
      </c>
      <c r="V17" s="73" t="str">
        <f>Blue!AA22</f>
        <v xml:space="preserve">CMAC </v>
      </c>
      <c r="W17" s="71" t="str">
        <f>Blue!AB22</f>
        <v>QIA</v>
      </c>
      <c r="X17" s="72" t="str">
        <f>Blue!AC22</f>
        <v xml:space="preserve"> Newell</v>
      </c>
      <c r="Y17" s="73" t="str">
        <f>Blue!AD22</f>
        <v>LaSRC</v>
      </c>
      <c r="Z17" s="40"/>
    </row>
    <row r="18" spans="17:26" ht="15" thickBot="1" x14ac:dyDescent="0.35">
      <c r="Q18" s="40"/>
      <c r="R18" s="71" t="str">
        <f>Blue!W23</f>
        <v>TOAR</v>
      </c>
      <c r="S18" s="72" t="str">
        <f>Blue!X23</f>
        <v>Percentile</v>
      </c>
      <c r="T18" s="71" t="str">
        <f>Blue!Y23</f>
        <v>CMAC</v>
      </c>
      <c r="U18" s="72" t="str">
        <f>Blue!Z23</f>
        <v>CMAC</v>
      </c>
      <c r="V18" s="73" t="str">
        <f>Blue!AA23</f>
        <v xml:space="preserve">% Error </v>
      </c>
      <c r="W18" s="71" t="str">
        <f>Blue!AB23</f>
        <v>LaSRC</v>
      </c>
      <c r="X18" s="72" t="str">
        <f>Blue!AC23</f>
        <v>LaSRC</v>
      </c>
      <c r="Y18" s="73" t="str">
        <f>Blue!AD23</f>
        <v>% Error</v>
      </c>
      <c r="Z18" s="40"/>
    </row>
    <row r="19" spans="17:26" x14ac:dyDescent="0.3">
      <c r="Q19" s="60" t="str">
        <f>Blue!V21</f>
        <v>Blue</v>
      </c>
      <c r="R19" s="74">
        <f>Blue!W24</f>
        <v>1226.8</v>
      </c>
      <c r="S19" s="75">
        <f>Blue!X24</f>
        <v>5.0282399999999825</v>
      </c>
      <c r="T19" s="74">
        <f>Blue!Y24</f>
        <v>449.6</v>
      </c>
      <c r="U19" s="76">
        <f>Blue!Z24</f>
        <v>454.56379211878919</v>
      </c>
      <c r="V19" s="77">
        <f>Blue!AA24</f>
        <v>1.1040462897662749E-2</v>
      </c>
      <c r="W19" s="74">
        <f>Blue!AB24</f>
        <v>444.4</v>
      </c>
      <c r="X19" s="76">
        <f>Blue!AC24</f>
        <v>709.72653508771918</v>
      </c>
      <c r="Y19" s="78">
        <f>Blue!AD24</f>
        <v>0.59704440838820705</v>
      </c>
      <c r="Z19" s="40"/>
    </row>
    <row r="20" spans="17:26" ht="15" thickBot="1" x14ac:dyDescent="0.35">
      <c r="Q20" s="60"/>
      <c r="R20" s="79">
        <f>Blue!W25</f>
        <v>1265</v>
      </c>
      <c r="S20" s="80">
        <f>Blue!X25</f>
        <v>30.350999999999885</v>
      </c>
      <c r="T20" s="79">
        <f>Blue!Y25</f>
        <v>497.8</v>
      </c>
      <c r="U20" s="81">
        <f>Blue!Z25</f>
        <v>498.82166412988317</v>
      </c>
      <c r="V20" s="82">
        <f>Blue!AA25</f>
        <v>2.0523586377725256E-3</v>
      </c>
      <c r="W20" s="79">
        <f>Blue!AB25</f>
        <v>511.2</v>
      </c>
      <c r="X20" s="81">
        <f>Blue!AC25</f>
        <v>750.54647290342098</v>
      </c>
      <c r="Y20" s="83">
        <f>Blue!AD25</f>
        <v>0.46820515043705202</v>
      </c>
      <c r="Z20" s="40"/>
    </row>
    <row r="21" spans="17:26" x14ac:dyDescent="0.3">
      <c r="Q21" s="60" t="s">
        <v>1</v>
      </c>
      <c r="R21" s="84">
        <f>Green!W24</f>
        <v>1077.8</v>
      </c>
      <c r="S21" s="85">
        <f>Green!X24</f>
        <v>1.7937799999999839</v>
      </c>
      <c r="T21" s="84">
        <f>Green!Y24</f>
        <v>686.8</v>
      </c>
      <c r="U21" s="86">
        <f>Green!Z24</f>
        <v>695.89414062499964</v>
      </c>
      <c r="V21" s="87">
        <f>Green!AA24</f>
        <v>1.3241322983400819E-2</v>
      </c>
      <c r="W21" s="84">
        <f>Green!AB24</f>
        <v>748.4</v>
      </c>
      <c r="X21" s="86">
        <f>Green!AC24</f>
        <v>888.09120879120837</v>
      </c>
      <c r="Y21" s="88">
        <f>Green!AD24</f>
        <v>0.18665313841690059</v>
      </c>
      <c r="Z21" s="40"/>
    </row>
    <row r="22" spans="17:26" x14ac:dyDescent="0.3">
      <c r="Q22" s="60"/>
      <c r="R22" s="89">
        <f>Green!W25</f>
        <v>1125.2</v>
      </c>
      <c r="S22" s="90">
        <f>Green!X25</f>
        <v>13.45584000000008</v>
      </c>
      <c r="T22" s="89">
        <f>Green!Y25</f>
        <v>745.8</v>
      </c>
      <c r="U22" s="91">
        <f>Green!Z25</f>
        <v>745.72091702170849</v>
      </c>
      <c r="V22" s="92">
        <f>Green!AA25</f>
        <v>-1.0603778263806255E-4</v>
      </c>
      <c r="W22" s="89">
        <f>Green!AB25</f>
        <v>807.8</v>
      </c>
      <c r="X22" s="91">
        <f>Green!AC25</f>
        <v>938.57139484556387</v>
      </c>
      <c r="Y22" s="93">
        <f>Green!AD25</f>
        <v>0.161885856456504</v>
      </c>
      <c r="Z22" s="40"/>
    </row>
    <row r="23" spans="17:26" ht="15" thickBot="1" x14ac:dyDescent="0.35">
      <c r="Q23" s="40"/>
      <c r="R23" s="94">
        <f>Green!W26</f>
        <v>1220.8</v>
      </c>
      <c r="S23" s="95">
        <f>Green!X26</f>
        <v>88.181919999999991</v>
      </c>
      <c r="T23" s="94">
        <f>Green!Y26</f>
        <v>862</v>
      </c>
      <c r="U23" s="96">
        <f>Green!Z26</f>
        <v>865.1560806115358</v>
      </c>
      <c r="V23" s="97">
        <f>Green!AA26</f>
        <v>3.6613464170948944E-3</v>
      </c>
      <c r="W23" s="94">
        <f>Green!AB26</f>
        <v>929.6</v>
      </c>
      <c r="X23" s="96">
        <f>Green!AC26</f>
        <v>1053.2039906103287</v>
      </c>
      <c r="Y23" s="98">
        <f>Green!AD26</f>
        <v>0.13296470590611945</v>
      </c>
      <c r="Z23" s="40"/>
    </row>
    <row r="24" spans="17:26" x14ac:dyDescent="0.3">
      <c r="Q24" s="60" t="s">
        <v>2</v>
      </c>
      <c r="R24" s="99">
        <f>Red!W24</f>
        <v>1170.5999999999999</v>
      </c>
      <c r="S24" s="100">
        <f>Red!X24</f>
        <v>2.6385799999999904</v>
      </c>
      <c r="T24" s="99">
        <f>Red!Y24</f>
        <v>947.8</v>
      </c>
      <c r="U24" s="101">
        <f>Red!Z24</f>
        <v>954.51709531013591</v>
      </c>
      <c r="V24" s="102">
        <f>Red!AA24</f>
        <v>7.0870387319434064E-3</v>
      </c>
      <c r="W24" s="99">
        <f>Red!AB24</f>
        <v>981.2</v>
      </c>
      <c r="X24" s="101">
        <f>Red!AC24</f>
        <v>1092.5314199395768</v>
      </c>
      <c r="Y24" s="103">
        <f>Red!AD24</f>
        <v>0.11346455354624621</v>
      </c>
      <c r="Z24" s="40"/>
    </row>
    <row r="25" spans="17:26" x14ac:dyDescent="0.3">
      <c r="Q25" s="60"/>
      <c r="R25" s="89">
        <f>Red!W25</f>
        <v>1274.8</v>
      </c>
      <c r="S25" s="90">
        <f>Red!X25</f>
        <v>45.267399999999839</v>
      </c>
      <c r="T25" s="89">
        <f>Red!Y25</f>
        <v>1068.8</v>
      </c>
      <c r="U25" s="91">
        <f>Red!Z25</f>
        <v>1069.5256449165399</v>
      </c>
      <c r="V25" s="92">
        <f>Red!AA25</f>
        <v>6.7893424077467934E-4</v>
      </c>
      <c r="W25" s="89">
        <f>Red!AB25</f>
        <v>1100.4000000000001</v>
      </c>
      <c r="X25" s="91">
        <f>Red!AC25</f>
        <v>1205.3846362649292</v>
      </c>
      <c r="Y25" s="93">
        <f>Red!AD25</f>
        <v>9.5405885373436125E-2</v>
      </c>
      <c r="Z25" s="40"/>
    </row>
    <row r="26" spans="17:26" ht="15" thickBot="1" x14ac:dyDescent="0.35">
      <c r="Q26" s="60"/>
      <c r="R26" s="104">
        <f>Red!W26</f>
        <v>1368.6</v>
      </c>
      <c r="S26" s="80">
        <f>Red!X26</f>
        <v>91.713259999999991</v>
      </c>
      <c r="T26" s="104">
        <f>Red!Y26</f>
        <v>1176.5999999999999</v>
      </c>
      <c r="U26" s="81">
        <f>Red!Z26</f>
        <v>1179.2145430286855</v>
      </c>
      <c r="V26" s="105">
        <f>Red!AA26</f>
        <v>2.2221171414971977E-3</v>
      </c>
      <c r="W26" s="104">
        <f>Red!AB26</f>
        <v>1201.2</v>
      </c>
      <c r="X26" s="81">
        <f>Red!AC26</f>
        <v>1311.5494267515921</v>
      </c>
      <c r="Y26" s="106">
        <f>Red!AD26</f>
        <v>9.1865989636690043E-2</v>
      </c>
      <c r="Z26" s="40"/>
    </row>
    <row r="27" spans="17:26" x14ac:dyDescent="0.3">
      <c r="Q27" s="60" t="s">
        <v>26</v>
      </c>
      <c r="R27" s="84">
        <f>NIR!W24</f>
        <v>1808.2</v>
      </c>
      <c r="S27" s="107">
        <f>NIR!X24</f>
        <v>1.7688600000000037</v>
      </c>
      <c r="T27" s="84">
        <f>NIR!Y24</f>
        <v>1709</v>
      </c>
      <c r="U27" s="108">
        <f>NIR!Z24</f>
        <v>1708.2875776397516</v>
      </c>
      <c r="V27" s="109">
        <f>NIR!AA24</f>
        <v>-4.168650440306675E-4</v>
      </c>
      <c r="W27" s="84">
        <f>NIR!AB24</f>
        <v>1725.4</v>
      </c>
      <c r="X27" s="108">
        <f>NIR!AC24</f>
        <v>1779.6006079027359</v>
      </c>
      <c r="Y27" s="110">
        <f>NIR!AD24</f>
        <v>3.1413358005526706E-2</v>
      </c>
      <c r="Z27" s="59"/>
    </row>
    <row r="28" spans="17:26" x14ac:dyDescent="0.3">
      <c r="Q28" s="59"/>
      <c r="R28" s="89">
        <f>NIR!W25</f>
        <v>1897.2</v>
      </c>
      <c r="S28" s="111">
        <f>NIR!X25</f>
        <v>12.209720000000004</v>
      </c>
      <c r="T28" s="89">
        <f>NIR!Y25</f>
        <v>1803.2</v>
      </c>
      <c r="U28" s="112">
        <f>NIR!Z25</f>
        <v>1802.8001899335231</v>
      </c>
      <c r="V28" s="113">
        <f>NIR!AA25</f>
        <v>-2.2172253021123705E-4</v>
      </c>
      <c r="W28" s="89">
        <f>NIR!AB25</f>
        <v>1817.6</v>
      </c>
      <c r="X28" s="112">
        <f>NIR!AC25</f>
        <v>1874.0693896282696</v>
      </c>
      <c r="Y28" s="114">
        <f>NIR!AD25</f>
        <v>3.1068106089496981E-2</v>
      </c>
      <c r="Z28" s="59"/>
    </row>
    <row r="29" spans="17:26" x14ac:dyDescent="0.3">
      <c r="Q29" s="59"/>
      <c r="R29" s="89">
        <f>NIR!W26</f>
        <v>1967</v>
      </c>
      <c r="S29" s="111">
        <f>NIR!X26</f>
        <v>33.9923</v>
      </c>
      <c r="T29" s="89">
        <f>NIR!Y26</f>
        <v>1878</v>
      </c>
      <c r="U29" s="112">
        <f>NIR!Z26</f>
        <v>1877.411422234544</v>
      </c>
      <c r="V29" s="113">
        <f>NIR!AA26</f>
        <v>-3.1340669087112145E-4</v>
      </c>
      <c r="W29" s="89">
        <f>NIR!AB26</f>
        <v>1890.4</v>
      </c>
      <c r="X29" s="112">
        <f>NIR!AC26</f>
        <v>1945.6299547752062</v>
      </c>
      <c r="Y29" s="114">
        <f>NIR!AD26</f>
        <v>2.9216015010159819E-2</v>
      </c>
      <c r="Z29" s="59"/>
    </row>
    <row r="30" spans="17:26" x14ac:dyDescent="0.3">
      <c r="Q30" s="59"/>
      <c r="R30" s="89">
        <f>NIR!W27</f>
        <v>2032</v>
      </c>
      <c r="S30" s="111">
        <f>NIR!X27</f>
        <v>61.08439999999996</v>
      </c>
      <c r="T30" s="89">
        <f>NIR!Y27</f>
        <v>1946.6</v>
      </c>
      <c r="U30" s="112">
        <f>NIR!Z27</f>
        <v>1946.9571673329524</v>
      </c>
      <c r="V30" s="113">
        <f>NIR!AA27</f>
        <v>1.8348265331988371E-4</v>
      </c>
      <c r="W30" s="89">
        <f>NIR!AB27</f>
        <v>1959.4</v>
      </c>
      <c r="X30" s="112">
        <f>NIR!AC27</f>
        <v>2011.9462277091905</v>
      </c>
      <c r="Y30" s="114">
        <f>NIR!AD27</f>
        <v>2.6817509293248117E-2</v>
      </c>
      <c r="Z30" s="40"/>
    </row>
    <row r="31" spans="17:26" ht="15" thickBot="1" x14ac:dyDescent="0.35">
      <c r="Q31" s="59"/>
      <c r="R31" s="104">
        <f>NIR!W28</f>
        <v>2095.8000000000002</v>
      </c>
      <c r="S31" s="80">
        <f>NIR!X28</f>
        <v>82.178740000000062</v>
      </c>
      <c r="T31" s="104">
        <f>NIR!Y28</f>
        <v>2014.8</v>
      </c>
      <c r="U31" s="81">
        <f>NIR!Z28</f>
        <v>2014.8000846023692</v>
      </c>
      <c r="V31" s="82">
        <f>NIR!AA28</f>
        <v>4.1990455266137928E-8</v>
      </c>
      <c r="W31" s="104">
        <f>NIR!AB28</f>
        <v>2025</v>
      </c>
      <c r="X31" s="81">
        <f>NIR!AC28</f>
        <v>2077.2152138157899</v>
      </c>
      <c r="Y31" s="83">
        <f>NIR!AD28</f>
        <v>2.5785290773229563E-2</v>
      </c>
      <c r="Z31" s="40"/>
    </row>
    <row r="32" spans="17:26" x14ac:dyDescent="0.3">
      <c r="Q32" s="59"/>
      <c r="R32" s="40"/>
      <c r="S32" s="40"/>
      <c r="T32" s="40"/>
      <c r="U32" s="40"/>
      <c r="V32" s="40"/>
      <c r="W32" s="40"/>
      <c r="X32" s="40"/>
      <c r="Y32" s="40"/>
      <c r="Z32" s="40"/>
    </row>
    <row r="33" spans="4:27" ht="18" x14ac:dyDescent="0.35">
      <c r="Q33" s="58"/>
      <c r="R33" s="30"/>
      <c r="S33" s="30"/>
      <c r="T33" s="30"/>
      <c r="U33" s="30"/>
      <c r="V33" s="30"/>
      <c r="W33" s="30"/>
      <c r="X33" s="30"/>
      <c r="Y33" s="30"/>
    </row>
    <row r="34" spans="4:27" x14ac:dyDescent="0.3">
      <c r="Q34" s="58"/>
    </row>
    <row r="35" spans="4:27" x14ac:dyDescent="0.3">
      <c r="Q35" s="58"/>
    </row>
    <row r="37" spans="4:27" s="30" customFormat="1" ht="18" x14ac:dyDescent="0.35">
      <c r="D37" s="30" t="s">
        <v>36</v>
      </c>
      <c r="Q37"/>
      <c r="R37"/>
      <c r="S37"/>
      <c r="T37"/>
      <c r="U37"/>
      <c r="V37"/>
      <c r="W37"/>
      <c r="X37"/>
      <c r="Y37"/>
      <c r="Z37"/>
      <c r="AA37"/>
    </row>
    <row r="38" spans="4:27" ht="18" x14ac:dyDescent="0.35">
      <c r="E38" s="30" t="s">
        <v>34</v>
      </c>
    </row>
    <row r="39" spans="4:27" ht="18" x14ac:dyDescent="0.35">
      <c r="D39" s="35" t="s">
        <v>33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Z39" s="30"/>
    </row>
    <row r="40" spans="4:27" ht="18" x14ac:dyDescent="0.35">
      <c r="D40" s="19"/>
      <c r="E40" s="35" t="s">
        <v>55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AA40" s="30"/>
    </row>
    <row r="41" spans="4:27" ht="18" x14ac:dyDescent="0.35">
      <c r="D41" s="35" t="s">
        <v>35</v>
      </c>
      <c r="E41" s="19"/>
      <c r="F41" s="19"/>
      <c r="G41" s="19"/>
      <c r="H41" s="19"/>
      <c r="I41" s="63" t="s">
        <v>56</v>
      </c>
    </row>
    <row r="42" spans="4:27" ht="18" x14ac:dyDescent="0.35">
      <c r="D42" s="30"/>
      <c r="Q42" s="30"/>
    </row>
  </sheetData>
  <hyperlinks>
    <hyperlink ref="V4" r:id="rId1" xr:uid="{7988D46E-6BAC-4B3A-B09B-A46377BF3643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25DEB-B6CE-4D09-AE27-BF959DE28173}">
  <dimension ref="A1:AD76"/>
  <sheetViews>
    <sheetView topLeftCell="B1" workbookViewId="0">
      <selection activeCell="AC37" sqref="AC37"/>
    </sheetView>
  </sheetViews>
  <sheetFormatPr defaultRowHeight="14.4" x14ac:dyDescent="0.3"/>
  <cols>
    <col min="3" max="3" width="10.5546875" bestFit="1" customWidth="1"/>
    <col min="15" max="19" width="7.88671875" style="6" customWidth="1"/>
  </cols>
  <sheetData>
    <row r="1" spans="1:20" ht="19.8" x14ac:dyDescent="0.4">
      <c r="A1" s="51" t="s">
        <v>0</v>
      </c>
      <c r="B1" t="s">
        <v>70</v>
      </c>
      <c r="F1" s="19" t="s">
        <v>74</v>
      </c>
    </row>
    <row r="2" spans="1:20" x14ac:dyDescent="0.3">
      <c r="A2" t="s">
        <v>65</v>
      </c>
      <c r="N2" s="12" t="s">
        <v>61</v>
      </c>
      <c r="Q2" s="12" t="s">
        <v>59</v>
      </c>
    </row>
    <row r="3" spans="1:20" x14ac:dyDescent="0.3">
      <c r="A3" t="s">
        <v>60</v>
      </c>
    </row>
    <row r="4" spans="1:20" x14ac:dyDescent="0.3">
      <c r="B4" s="19" t="s">
        <v>41</v>
      </c>
      <c r="O4" s="24">
        <f>AVERAGE(O6:S6)</f>
        <v>920.4</v>
      </c>
      <c r="P4" s="25" t="s">
        <v>21</v>
      </c>
      <c r="Q4" s="26"/>
      <c r="R4" s="26"/>
      <c r="S4" s="26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L5" s="2"/>
      <c r="N5" s="13" t="s">
        <v>6</v>
      </c>
      <c r="O5">
        <v>24.11</v>
      </c>
      <c r="P5">
        <v>22.01</v>
      </c>
      <c r="Q5">
        <v>22.6</v>
      </c>
      <c r="R5">
        <v>23.4</v>
      </c>
      <c r="S5">
        <v>27.44</v>
      </c>
    </row>
    <row r="6" spans="1:20" x14ac:dyDescent="0.3">
      <c r="C6">
        <v>1194</v>
      </c>
      <c r="D6">
        <v>1.0152449969999999</v>
      </c>
      <c r="F6">
        <v>417</v>
      </c>
      <c r="G6">
        <v>1.0283028110000001</v>
      </c>
      <c r="I6">
        <v>670</v>
      </c>
      <c r="J6">
        <v>1.0185094509999999</v>
      </c>
      <c r="N6" s="13" t="s">
        <v>7</v>
      </c>
      <c r="O6">
        <v>908</v>
      </c>
      <c r="P6">
        <v>912</v>
      </c>
      <c r="Q6">
        <v>916</v>
      </c>
      <c r="R6">
        <v>932</v>
      </c>
      <c r="S6">
        <v>934</v>
      </c>
      <c r="T6" s="27">
        <f>AVERAGE(O6:S6)</f>
        <v>920.4</v>
      </c>
    </row>
    <row r="7" spans="1:20" x14ac:dyDescent="0.3">
      <c r="C7">
        <v>1210</v>
      </c>
      <c r="D7">
        <v>2.0337544479999998</v>
      </c>
      <c r="F7">
        <v>434</v>
      </c>
      <c r="G7">
        <v>2.027225541</v>
      </c>
      <c r="I7">
        <v>685</v>
      </c>
      <c r="J7">
        <v>2.0957790620000001</v>
      </c>
      <c r="N7" s="13" t="s">
        <v>8</v>
      </c>
      <c r="O7" s="13" t="s">
        <v>9</v>
      </c>
      <c r="P7" s="13" t="s">
        <v>9</v>
      </c>
      <c r="Q7" s="13" t="s">
        <v>37</v>
      </c>
      <c r="R7" s="13" t="s">
        <v>37</v>
      </c>
      <c r="S7" s="13" t="s">
        <v>37</v>
      </c>
      <c r="T7" s="42" t="s">
        <v>22</v>
      </c>
    </row>
    <row r="8" spans="1:20" x14ac:dyDescent="0.3">
      <c r="C8">
        <v>1218</v>
      </c>
      <c r="D8">
        <v>3.2154865670000001</v>
      </c>
      <c r="F8">
        <v>444</v>
      </c>
      <c r="G8">
        <v>3.039206085</v>
      </c>
      <c r="I8">
        <v>693</v>
      </c>
      <c r="J8">
        <v>3.003297098</v>
      </c>
      <c r="N8" s="14" t="s">
        <v>10</v>
      </c>
      <c r="O8" s="14" t="s">
        <v>16</v>
      </c>
      <c r="P8" s="14" t="s">
        <v>66</v>
      </c>
      <c r="Q8" s="14" t="s">
        <v>67</v>
      </c>
      <c r="R8" s="14" t="s">
        <v>68</v>
      </c>
      <c r="S8" s="14" t="s">
        <v>69</v>
      </c>
    </row>
    <row r="9" spans="1:20" x14ac:dyDescent="0.3">
      <c r="C9">
        <v>1223</v>
      </c>
      <c r="D9">
        <v>4.1523846830000002</v>
      </c>
      <c r="F9">
        <v>450</v>
      </c>
      <c r="G9">
        <v>4.087095616</v>
      </c>
      <c r="H9" s="27"/>
      <c r="I9">
        <v>699</v>
      </c>
      <c r="J9">
        <v>4.1882936700000002</v>
      </c>
      <c r="K9" s="27"/>
      <c r="L9" s="27"/>
      <c r="N9">
        <v>1</v>
      </c>
      <c r="O9">
        <v>1173</v>
      </c>
      <c r="P9">
        <v>1153</v>
      </c>
      <c r="Q9">
        <v>1176</v>
      </c>
      <c r="R9">
        <v>1190</v>
      </c>
      <c r="S9">
        <v>1175</v>
      </c>
      <c r="T9" s="27">
        <f t="shared" ref="T9:T29" si="0">AVERAGE(O9:S9)</f>
        <v>1173.4000000000001</v>
      </c>
    </row>
    <row r="10" spans="1:20" x14ac:dyDescent="0.3">
      <c r="B10" s="19">
        <v>1227</v>
      </c>
      <c r="C10" s="39">
        <v>1227</v>
      </c>
      <c r="D10" s="20">
        <v>5.0860183460000004</v>
      </c>
      <c r="E10" s="20"/>
      <c r="F10" s="20">
        <v>455</v>
      </c>
      <c r="G10" s="20">
        <v>5.1937453070000004</v>
      </c>
      <c r="H10" s="20"/>
      <c r="I10" s="20">
        <v>703</v>
      </c>
      <c r="J10" s="47">
        <v>5.1121339729999997</v>
      </c>
      <c r="N10" s="45">
        <v>3</v>
      </c>
      <c r="O10" s="46">
        <v>1229</v>
      </c>
      <c r="P10" s="46">
        <v>1202</v>
      </c>
      <c r="Q10" s="46">
        <v>1232</v>
      </c>
      <c r="R10" s="46">
        <v>1246</v>
      </c>
      <c r="S10" s="46">
        <v>1225</v>
      </c>
      <c r="T10" s="49">
        <f>AVERAGE(O10:S10)</f>
        <v>1226.8</v>
      </c>
    </row>
    <row r="11" spans="1:20" x14ac:dyDescent="0.3">
      <c r="B11" s="19"/>
      <c r="C11" s="10">
        <v>1240</v>
      </c>
      <c r="D11" s="11">
        <v>10.309143730000001</v>
      </c>
      <c r="E11" s="11"/>
      <c r="F11" s="11">
        <v>469</v>
      </c>
      <c r="G11" s="11">
        <v>10.096954269999999</v>
      </c>
      <c r="H11" s="11"/>
      <c r="I11" s="11">
        <v>717</v>
      </c>
      <c r="J11" s="48">
        <v>10.26997029</v>
      </c>
      <c r="N11" s="39">
        <v>5</v>
      </c>
      <c r="O11" s="20">
        <v>1259</v>
      </c>
      <c r="P11" s="20">
        <v>1244</v>
      </c>
      <c r="Q11" s="20">
        <v>1272</v>
      </c>
      <c r="R11" s="20">
        <v>1285</v>
      </c>
      <c r="S11" s="20">
        <v>1265</v>
      </c>
      <c r="T11" s="66">
        <f t="shared" si="0"/>
        <v>1265</v>
      </c>
    </row>
    <row r="12" spans="1:20" x14ac:dyDescent="0.3">
      <c r="B12" s="19"/>
      <c r="C12">
        <v>1248</v>
      </c>
      <c r="D12">
        <v>15.016485490000001</v>
      </c>
      <c r="F12">
        <v>478</v>
      </c>
      <c r="G12">
        <v>15.032807760000001</v>
      </c>
      <c r="I12">
        <v>727</v>
      </c>
      <c r="J12">
        <v>15.369046450000001</v>
      </c>
      <c r="N12" s="20">
        <v>10</v>
      </c>
      <c r="O12" s="20">
        <v>1334</v>
      </c>
      <c r="P12" s="20">
        <v>1338</v>
      </c>
      <c r="Q12" s="20">
        <v>1360</v>
      </c>
      <c r="R12" s="20">
        <v>1383</v>
      </c>
      <c r="S12" s="20">
        <v>1342</v>
      </c>
      <c r="T12" s="65">
        <f>AVERAGE(O12:S12)</f>
        <v>1351.4</v>
      </c>
    </row>
    <row r="13" spans="1:20" x14ac:dyDescent="0.3">
      <c r="B13" s="19">
        <v>1265</v>
      </c>
      <c r="C13" s="39">
        <v>1255</v>
      </c>
      <c r="D13" s="20">
        <v>20.334280020000001</v>
      </c>
      <c r="E13" s="20"/>
      <c r="F13" s="20">
        <v>486</v>
      </c>
      <c r="G13" s="20">
        <v>20.820683580000001</v>
      </c>
      <c r="H13" s="20"/>
      <c r="I13" s="20">
        <v>735</v>
      </c>
      <c r="J13" s="47">
        <v>20.10903274</v>
      </c>
      <c r="N13">
        <v>15</v>
      </c>
      <c r="O13">
        <v>1400</v>
      </c>
      <c r="P13">
        <v>1409</v>
      </c>
      <c r="Q13">
        <v>1430</v>
      </c>
      <c r="R13">
        <v>1459</v>
      </c>
      <c r="S13">
        <v>1408</v>
      </c>
      <c r="T13" s="27">
        <f t="shared" si="0"/>
        <v>1421.2</v>
      </c>
    </row>
    <row r="14" spans="1:20" x14ac:dyDescent="0.3">
      <c r="B14" s="19"/>
      <c r="C14" s="10">
        <v>1265</v>
      </c>
      <c r="D14" s="11">
        <v>30.268011619999999</v>
      </c>
      <c r="E14" s="11"/>
      <c r="F14" s="11">
        <v>492</v>
      </c>
      <c r="G14" s="11">
        <v>25.550876509999998</v>
      </c>
      <c r="H14" s="11"/>
      <c r="I14" s="11">
        <v>743</v>
      </c>
      <c r="J14" s="48">
        <v>25.394182740000002</v>
      </c>
      <c r="N14">
        <v>20</v>
      </c>
      <c r="O14">
        <v>1454</v>
      </c>
      <c r="P14">
        <v>1477</v>
      </c>
      <c r="Q14">
        <v>1492</v>
      </c>
      <c r="R14">
        <v>1526</v>
      </c>
      <c r="S14">
        <v>1476</v>
      </c>
      <c r="T14" s="27">
        <f t="shared" si="0"/>
        <v>1485</v>
      </c>
    </row>
    <row r="15" spans="1:20" x14ac:dyDescent="0.3">
      <c r="C15">
        <v>1270</v>
      </c>
      <c r="D15">
        <v>35.837169070000002</v>
      </c>
      <c r="F15">
        <v>498</v>
      </c>
      <c r="G15">
        <v>30.6825972</v>
      </c>
      <c r="I15">
        <v>750</v>
      </c>
      <c r="J15">
        <v>30.24516045</v>
      </c>
      <c r="N15">
        <v>25</v>
      </c>
      <c r="O15">
        <v>1501</v>
      </c>
      <c r="P15">
        <v>1545</v>
      </c>
      <c r="Q15">
        <v>1553</v>
      </c>
      <c r="R15">
        <v>1593</v>
      </c>
      <c r="S15">
        <v>1550</v>
      </c>
      <c r="T15" s="27">
        <f t="shared" si="0"/>
        <v>1548.4</v>
      </c>
    </row>
    <row r="16" spans="1:20" x14ac:dyDescent="0.3">
      <c r="C16">
        <v>1274</v>
      </c>
      <c r="D16">
        <v>40.727320210000002</v>
      </c>
      <c r="F16">
        <v>503</v>
      </c>
      <c r="G16">
        <v>35.292005349999997</v>
      </c>
      <c r="I16">
        <v>757</v>
      </c>
      <c r="J16">
        <v>35.791466720000003</v>
      </c>
      <c r="N16">
        <v>30</v>
      </c>
      <c r="O16">
        <v>1555</v>
      </c>
      <c r="P16">
        <v>1609</v>
      </c>
      <c r="Q16">
        <v>1626</v>
      </c>
      <c r="R16">
        <v>1667</v>
      </c>
      <c r="S16">
        <v>1607</v>
      </c>
      <c r="T16" s="27">
        <f t="shared" si="0"/>
        <v>1612.8</v>
      </c>
    </row>
    <row r="17" spans="2:30" x14ac:dyDescent="0.3">
      <c r="C17">
        <v>1278</v>
      </c>
      <c r="D17">
        <v>45.73499168</v>
      </c>
      <c r="F17">
        <v>508</v>
      </c>
      <c r="G17">
        <v>40.035256099999998</v>
      </c>
      <c r="I17">
        <v>763</v>
      </c>
      <c r="J17">
        <v>40.828518260000003</v>
      </c>
      <c r="N17">
        <v>35</v>
      </c>
      <c r="O17">
        <v>1611</v>
      </c>
      <c r="P17">
        <v>1686</v>
      </c>
      <c r="Q17">
        <v>1684</v>
      </c>
      <c r="R17">
        <v>1739</v>
      </c>
      <c r="S17">
        <v>1679</v>
      </c>
      <c r="T17" s="27">
        <f t="shared" si="0"/>
        <v>1679.8</v>
      </c>
    </row>
    <row r="18" spans="2:30" x14ac:dyDescent="0.3">
      <c r="C18">
        <v>1282</v>
      </c>
      <c r="D18">
        <v>50.713283060000002</v>
      </c>
      <c r="F18">
        <v>513</v>
      </c>
      <c r="G18">
        <v>45.059249829999999</v>
      </c>
      <c r="I18">
        <v>768</v>
      </c>
      <c r="J18">
        <v>45.055985380000003</v>
      </c>
      <c r="N18">
        <v>40</v>
      </c>
      <c r="O18">
        <v>1662</v>
      </c>
      <c r="P18">
        <v>1761</v>
      </c>
      <c r="Q18">
        <v>1764</v>
      </c>
      <c r="R18">
        <v>1820</v>
      </c>
      <c r="S18">
        <v>1760</v>
      </c>
      <c r="T18" s="27">
        <f t="shared" si="0"/>
        <v>1753.4</v>
      </c>
    </row>
    <row r="19" spans="2:30" x14ac:dyDescent="0.3">
      <c r="C19">
        <v>1286</v>
      </c>
      <c r="D19">
        <v>55.978846339999997</v>
      </c>
      <c r="F19">
        <v>519</v>
      </c>
      <c r="G19">
        <v>50.889563539999997</v>
      </c>
      <c r="I19">
        <v>775</v>
      </c>
      <c r="J19">
        <v>50.65778735</v>
      </c>
      <c r="N19">
        <v>45</v>
      </c>
      <c r="O19">
        <v>1737</v>
      </c>
      <c r="P19">
        <v>1848</v>
      </c>
      <c r="Q19">
        <v>1846</v>
      </c>
      <c r="R19">
        <v>1894</v>
      </c>
      <c r="S19">
        <v>1845</v>
      </c>
      <c r="T19" s="27">
        <f t="shared" si="0"/>
        <v>1834</v>
      </c>
    </row>
    <row r="20" spans="2:30" x14ac:dyDescent="0.3">
      <c r="B20" s="19"/>
      <c r="C20">
        <v>1290</v>
      </c>
      <c r="D20">
        <v>60.699245910000002</v>
      </c>
      <c r="F20">
        <v>524</v>
      </c>
      <c r="G20">
        <v>55.593640839999999</v>
      </c>
      <c r="I20">
        <v>781</v>
      </c>
      <c r="J20">
        <v>55.782979140000002</v>
      </c>
      <c r="N20">
        <v>50</v>
      </c>
      <c r="O20">
        <v>1800</v>
      </c>
      <c r="P20">
        <v>1936</v>
      </c>
      <c r="Q20">
        <v>1916</v>
      </c>
      <c r="R20">
        <v>1976</v>
      </c>
      <c r="S20">
        <v>1921</v>
      </c>
      <c r="T20" s="27">
        <f t="shared" si="0"/>
        <v>1909.8</v>
      </c>
    </row>
    <row r="21" spans="2:30" x14ac:dyDescent="0.3">
      <c r="C21">
        <v>1294</v>
      </c>
      <c r="D21">
        <v>65.504521269999998</v>
      </c>
      <c r="F21">
        <v>529</v>
      </c>
      <c r="G21">
        <v>60.124702120000002</v>
      </c>
      <c r="I21">
        <v>786</v>
      </c>
      <c r="J21">
        <v>60.059413050000003</v>
      </c>
      <c r="N21">
        <v>55</v>
      </c>
      <c r="O21">
        <v>1868</v>
      </c>
      <c r="P21">
        <v>2014</v>
      </c>
      <c r="Q21">
        <v>2008</v>
      </c>
      <c r="R21">
        <v>2075</v>
      </c>
      <c r="S21">
        <v>2008</v>
      </c>
      <c r="T21" s="27">
        <f t="shared" si="0"/>
        <v>1994.6</v>
      </c>
      <c r="V21" s="6" t="s">
        <v>0</v>
      </c>
      <c r="W21" s="6"/>
      <c r="X21" s="6" t="s">
        <v>42</v>
      </c>
      <c r="Y21" s="6" t="s">
        <v>44</v>
      </c>
      <c r="Z21" s="6" t="s">
        <v>42</v>
      </c>
      <c r="AA21" s="6"/>
      <c r="AB21" s="6" t="s">
        <v>44</v>
      </c>
      <c r="AC21" s="6" t="s">
        <v>42</v>
      </c>
      <c r="AD21" s="6"/>
    </row>
    <row r="22" spans="2:30" x14ac:dyDescent="0.3">
      <c r="C22">
        <v>1299</v>
      </c>
      <c r="D22">
        <v>70.714588840000005</v>
      </c>
      <c r="F22">
        <v>536</v>
      </c>
      <c r="G22">
        <v>65.566545880000007</v>
      </c>
      <c r="I22">
        <v>792</v>
      </c>
      <c r="J22">
        <v>65.132373580000007</v>
      </c>
      <c r="N22">
        <v>60</v>
      </c>
      <c r="O22">
        <v>1932</v>
      </c>
      <c r="P22">
        <v>2102</v>
      </c>
      <c r="Q22">
        <v>2100</v>
      </c>
      <c r="R22">
        <v>2173</v>
      </c>
      <c r="S22">
        <v>2119</v>
      </c>
      <c r="T22" s="27">
        <f t="shared" si="0"/>
        <v>2085.1999999999998</v>
      </c>
      <c r="W22" s="6" t="s">
        <v>27</v>
      </c>
      <c r="X22" s="6" t="s">
        <v>76</v>
      </c>
      <c r="Y22" s="6" t="s">
        <v>45</v>
      </c>
      <c r="Z22" s="6" t="s">
        <v>76</v>
      </c>
      <c r="AA22" s="6" t="s">
        <v>29</v>
      </c>
      <c r="AB22" s="6" t="s">
        <v>45</v>
      </c>
      <c r="AC22" s="6" t="s">
        <v>76</v>
      </c>
      <c r="AD22" s="6" t="s">
        <v>5</v>
      </c>
    </row>
    <row r="23" spans="2:30" x14ac:dyDescent="0.3">
      <c r="C23">
        <v>1304</v>
      </c>
      <c r="D23">
        <v>75.483955210000005</v>
      </c>
      <c r="F23">
        <v>543</v>
      </c>
      <c r="G23">
        <v>70.564423989999995</v>
      </c>
      <c r="I23">
        <v>798</v>
      </c>
      <c r="J23">
        <v>70.064962620000003</v>
      </c>
      <c r="N23">
        <v>65</v>
      </c>
      <c r="O23">
        <v>2009</v>
      </c>
      <c r="P23">
        <v>2182</v>
      </c>
      <c r="Q23">
        <v>2166</v>
      </c>
      <c r="R23">
        <v>2259</v>
      </c>
      <c r="S23">
        <v>2198</v>
      </c>
      <c r="T23" s="27">
        <f t="shared" si="0"/>
        <v>2162.8000000000002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1310</v>
      </c>
      <c r="D24" s="1">
        <v>80.45571769</v>
      </c>
      <c r="F24">
        <v>550</v>
      </c>
      <c r="G24">
        <v>75.209741129999998</v>
      </c>
      <c r="I24">
        <v>805</v>
      </c>
      <c r="J24">
        <v>75.160774329999995</v>
      </c>
      <c r="N24">
        <v>70</v>
      </c>
      <c r="O24">
        <v>2080</v>
      </c>
      <c r="P24">
        <v>2284</v>
      </c>
      <c r="Q24">
        <v>2260</v>
      </c>
      <c r="R24">
        <v>2353</v>
      </c>
      <c r="S24">
        <v>2290</v>
      </c>
      <c r="T24" s="27">
        <f t="shared" si="0"/>
        <v>2253.4</v>
      </c>
      <c r="V24" s="2"/>
      <c r="W24" s="27">
        <f>T10</f>
        <v>1226.8</v>
      </c>
      <c r="X24" s="1">
        <f>B32</f>
        <v>5.0282399999999825</v>
      </c>
      <c r="Y24" s="27">
        <f>T32</f>
        <v>449.6</v>
      </c>
      <c r="Z24" s="27">
        <f>F32</f>
        <v>454.56379211878919</v>
      </c>
      <c r="AA24" s="16">
        <f>(Z24-Y24)/Y24</f>
        <v>1.1040462897662749E-2</v>
      </c>
      <c r="AB24" s="27">
        <f>T54</f>
        <v>444.4</v>
      </c>
      <c r="AC24" s="27">
        <f>J32</f>
        <v>709.72653508771918</v>
      </c>
      <c r="AD24" s="16">
        <f>(AC24-AB24)/AB24</f>
        <v>0.59704440838820705</v>
      </c>
    </row>
    <row r="25" spans="2:30" x14ac:dyDescent="0.3">
      <c r="C25">
        <v>1317</v>
      </c>
      <c r="D25" s="1">
        <v>85.401364540000003</v>
      </c>
      <c r="E25" s="19"/>
      <c r="F25">
        <v>559</v>
      </c>
      <c r="G25">
        <v>80.439395419999997</v>
      </c>
      <c r="I25">
        <v>813</v>
      </c>
      <c r="J25">
        <v>80.396957529999995</v>
      </c>
      <c r="N25">
        <v>75</v>
      </c>
      <c r="O25">
        <v>2148</v>
      </c>
      <c r="P25">
        <v>2396</v>
      </c>
      <c r="Q25">
        <v>2377</v>
      </c>
      <c r="R25">
        <v>2451</v>
      </c>
      <c r="S25">
        <v>2389</v>
      </c>
      <c r="T25" s="27">
        <f t="shared" si="0"/>
        <v>2352.1999999999998</v>
      </c>
      <c r="V25" s="2"/>
      <c r="W25" s="27">
        <f>T11</f>
        <v>1265</v>
      </c>
      <c r="X25" s="1">
        <f>B43</f>
        <v>30.350999999999885</v>
      </c>
      <c r="Y25" s="27">
        <f>T33</f>
        <v>497.8</v>
      </c>
      <c r="Z25" s="27">
        <f>F43</f>
        <v>498.82166412988317</v>
      </c>
      <c r="AA25" s="16">
        <f>(Z25-Y25)/Y25</f>
        <v>2.0523586377725256E-3</v>
      </c>
      <c r="AB25" s="27">
        <f>T55</f>
        <v>511.2</v>
      </c>
      <c r="AC25" s="27">
        <f>J43</f>
        <v>750.54647290342098</v>
      </c>
      <c r="AD25" s="16">
        <f>(AC25-AB25)/AB25</f>
        <v>0.46820515043705202</v>
      </c>
    </row>
    <row r="26" spans="2:30" x14ac:dyDescent="0.3">
      <c r="C26">
        <v>1326</v>
      </c>
      <c r="D26" s="1">
        <v>90.333953579999999</v>
      </c>
      <c r="F26">
        <v>570</v>
      </c>
      <c r="G26">
        <v>85.355662190000004</v>
      </c>
      <c r="I26">
        <v>822</v>
      </c>
      <c r="J26">
        <v>85.39810009</v>
      </c>
      <c r="N26">
        <v>80</v>
      </c>
      <c r="O26">
        <v>2260</v>
      </c>
      <c r="P26">
        <v>2645</v>
      </c>
      <c r="Q26">
        <v>2589</v>
      </c>
      <c r="R26">
        <v>2602</v>
      </c>
      <c r="S26">
        <v>2517</v>
      </c>
      <c r="T26" s="27">
        <f t="shared" si="0"/>
        <v>2522.6</v>
      </c>
    </row>
    <row r="27" spans="2:30" x14ac:dyDescent="0.3">
      <c r="C27">
        <v>1341</v>
      </c>
      <c r="D27" s="1">
        <v>95.122906670000006</v>
      </c>
      <c r="F27">
        <v>584</v>
      </c>
      <c r="G27">
        <v>90.092384030000005</v>
      </c>
      <c r="I27">
        <v>833</v>
      </c>
      <c r="J27">
        <v>90.105441839999997</v>
      </c>
      <c r="N27">
        <v>85</v>
      </c>
      <c r="O27">
        <v>2412</v>
      </c>
      <c r="P27">
        <v>3000</v>
      </c>
      <c r="Q27">
        <v>2961</v>
      </c>
      <c r="R27">
        <v>2990</v>
      </c>
      <c r="S27">
        <v>2860</v>
      </c>
      <c r="T27" s="27">
        <f t="shared" si="0"/>
        <v>2844.6</v>
      </c>
    </row>
    <row r="28" spans="2:30" x14ac:dyDescent="0.3">
      <c r="D28" s="1"/>
      <c r="F28">
        <v>607</v>
      </c>
      <c r="G28">
        <v>95.024973070000001</v>
      </c>
      <c r="I28">
        <v>851</v>
      </c>
      <c r="J28">
        <v>95.113113310000003</v>
      </c>
      <c r="N28">
        <v>90</v>
      </c>
      <c r="O28">
        <v>2856</v>
      </c>
      <c r="P28">
        <v>3661</v>
      </c>
      <c r="Q28">
        <v>3570</v>
      </c>
      <c r="R28">
        <v>3653</v>
      </c>
      <c r="S28">
        <v>3467</v>
      </c>
      <c r="T28" s="27">
        <f t="shared" si="0"/>
        <v>3441.4</v>
      </c>
    </row>
    <row r="29" spans="2:30" x14ac:dyDescent="0.3">
      <c r="N29">
        <v>95</v>
      </c>
      <c r="O29">
        <v>3902</v>
      </c>
      <c r="P29">
        <v>4683</v>
      </c>
      <c r="Q29">
        <v>4476</v>
      </c>
      <c r="R29">
        <v>4437</v>
      </c>
      <c r="S29">
        <v>4173</v>
      </c>
      <c r="T29" s="27">
        <f t="shared" si="0"/>
        <v>4334.2</v>
      </c>
    </row>
    <row r="30" spans="2:30" x14ac:dyDescent="0.3">
      <c r="B30" s="50" t="s">
        <v>38</v>
      </c>
      <c r="C30" s="11"/>
      <c r="D30" s="11"/>
      <c r="F30" s="50" t="s">
        <v>40</v>
      </c>
      <c r="G30" s="11"/>
      <c r="H30" s="11"/>
      <c r="J30" s="50" t="s">
        <v>39</v>
      </c>
      <c r="K30" s="11"/>
      <c r="L30" s="11"/>
      <c r="N30" s="14" t="s">
        <v>3</v>
      </c>
      <c r="O30" s="14" t="s">
        <v>16</v>
      </c>
      <c r="P30" s="14" t="s">
        <v>66</v>
      </c>
      <c r="Q30" s="14" t="s">
        <v>67</v>
      </c>
      <c r="R30" s="14" t="s">
        <v>68</v>
      </c>
      <c r="S30" s="14" t="s">
        <v>69</v>
      </c>
      <c r="T30" s="27"/>
    </row>
    <row r="31" spans="2:30" x14ac:dyDescent="0.3">
      <c r="N31">
        <v>1</v>
      </c>
      <c r="O31">
        <v>405</v>
      </c>
      <c r="P31">
        <v>367</v>
      </c>
      <c r="Q31">
        <v>391</v>
      </c>
      <c r="R31">
        <v>371</v>
      </c>
      <c r="S31">
        <v>356</v>
      </c>
      <c r="T31" s="27">
        <f t="shared" ref="T31:T51" si="1">AVERAGE(O31:S31)</f>
        <v>378</v>
      </c>
    </row>
    <row r="32" spans="2:30" x14ac:dyDescent="0.3">
      <c r="B32" s="19">
        <f xml:space="preserve"> C33*D32 - D33</f>
        <v>5.0282399999999825</v>
      </c>
      <c r="C32" t="s">
        <v>24</v>
      </c>
      <c r="D32" s="27">
        <f>T10</f>
        <v>1226.8</v>
      </c>
      <c r="F32" s="19">
        <f>(B32+H33)/G33</f>
        <v>454.56379211878919</v>
      </c>
      <c r="G32" t="s">
        <v>25</v>
      </c>
      <c r="J32" s="19">
        <f>(B32+L33)/K33</f>
        <v>709.72653508771918</v>
      </c>
      <c r="K32" t="s">
        <v>25</v>
      </c>
      <c r="N32">
        <v>3</v>
      </c>
      <c r="O32">
        <v>467</v>
      </c>
      <c r="P32">
        <v>431</v>
      </c>
      <c r="Q32">
        <v>470</v>
      </c>
      <c r="R32">
        <v>455</v>
      </c>
      <c r="S32">
        <v>425</v>
      </c>
      <c r="T32" s="41">
        <f t="shared" si="1"/>
        <v>449.6</v>
      </c>
    </row>
    <row r="33" spans="2:20" x14ac:dyDescent="0.3">
      <c r="C33">
        <v>0.40179999999999999</v>
      </c>
      <c r="D33">
        <v>487.9</v>
      </c>
      <c r="G33">
        <v>0.35020000000000001</v>
      </c>
      <c r="H33">
        <v>154.16</v>
      </c>
      <c r="K33">
        <v>0.36480000000000001</v>
      </c>
      <c r="L33">
        <v>253.88</v>
      </c>
      <c r="N33">
        <v>5</v>
      </c>
      <c r="O33">
        <v>514</v>
      </c>
      <c r="P33">
        <v>477</v>
      </c>
      <c r="Q33">
        <v>515</v>
      </c>
      <c r="R33">
        <v>509</v>
      </c>
      <c r="S33">
        <v>474</v>
      </c>
      <c r="T33" s="41">
        <f t="shared" si="1"/>
        <v>497.8</v>
      </c>
    </row>
    <row r="34" spans="2:20" x14ac:dyDescent="0.3">
      <c r="N34">
        <v>10</v>
      </c>
      <c r="O34">
        <v>607</v>
      </c>
      <c r="P34">
        <v>604</v>
      </c>
      <c r="Q34">
        <v>630</v>
      </c>
      <c r="R34">
        <v>633</v>
      </c>
      <c r="S34">
        <v>573</v>
      </c>
      <c r="T34" s="27">
        <f t="shared" si="1"/>
        <v>609.4</v>
      </c>
    </row>
    <row r="35" spans="2:20" x14ac:dyDescent="0.3">
      <c r="N35">
        <v>15</v>
      </c>
      <c r="O35">
        <v>688</v>
      </c>
      <c r="P35">
        <v>693</v>
      </c>
      <c r="Q35">
        <v>718</v>
      </c>
      <c r="R35">
        <v>730</v>
      </c>
      <c r="S35">
        <v>665</v>
      </c>
      <c r="T35" s="27">
        <f t="shared" si="1"/>
        <v>698.8</v>
      </c>
    </row>
    <row r="36" spans="2:20" x14ac:dyDescent="0.3">
      <c r="N36">
        <v>20</v>
      </c>
      <c r="O36">
        <v>759</v>
      </c>
      <c r="P36">
        <v>773</v>
      </c>
      <c r="Q36">
        <v>798</v>
      </c>
      <c r="R36">
        <v>821</v>
      </c>
      <c r="S36">
        <v>748</v>
      </c>
      <c r="T36" s="27">
        <f t="shared" si="1"/>
        <v>779.8</v>
      </c>
    </row>
    <row r="37" spans="2:20" x14ac:dyDescent="0.3">
      <c r="N37">
        <v>25</v>
      </c>
      <c r="O37">
        <v>817</v>
      </c>
      <c r="P37">
        <v>864</v>
      </c>
      <c r="Q37">
        <v>878</v>
      </c>
      <c r="R37">
        <v>906</v>
      </c>
      <c r="S37">
        <v>841</v>
      </c>
      <c r="T37" s="27">
        <f t="shared" si="1"/>
        <v>861.2</v>
      </c>
    </row>
    <row r="38" spans="2:20" x14ac:dyDescent="0.3">
      <c r="N38">
        <v>30</v>
      </c>
      <c r="O38">
        <v>884</v>
      </c>
      <c r="P38">
        <v>950</v>
      </c>
      <c r="Q38">
        <v>968</v>
      </c>
      <c r="R38">
        <v>996</v>
      </c>
      <c r="S38">
        <v>922</v>
      </c>
      <c r="T38" s="27">
        <f t="shared" si="1"/>
        <v>944</v>
      </c>
    </row>
    <row r="39" spans="2:20" x14ac:dyDescent="0.3">
      <c r="N39">
        <v>35</v>
      </c>
      <c r="O39">
        <v>956</v>
      </c>
      <c r="P39">
        <v>1047</v>
      </c>
      <c r="Q39">
        <v>1039</v>
      </c>
      <c r="R39">
        <v>1099</v>
      </c>
      <c r="S39">
        <v>1012</v>
      </c>
      <c r="T39" s="27">
        <f t="shared" si="1"/>
        <v>1030.5999999999999</v>
      </c>
    </row>
    <row r="40" spans="2:20" x14ac:dyDescent="0.3">
      <c r="N40">
        <v>40</v>
      </c>
      <c r="O40">
        <v>1025</v>
      </c>
      <c r="P40">
        <v>1143</v>
      </c>
      <c r="Q40">
        <v>1144</v>
      </c>
      <c r="R40">
        <v>1203</v>
      </c>
      <c r="S40">
        <v>1119</v>
      </c>
      <c r="T40" s="27">
        <f t="shared" si="1"/>
        <v>1126.8</v>
      </c>
    </row>
    <row r="41" spans="2:20" x14ac:dyDescent="0.3">
      <c r="N41">
        <v>45</v>
      </c>
      <c r="O41">
        <v>1114</v>
      </c>
      <c r="P41">
        <v>1250</v>
      </c>
      <c r="Q41">
        <v>1246</v>
      </c>
      <c r="R41">
        <v>1300</v>
      </c>
      <c r="S41">
        <v>1229</v>
      </c>
      <c r="T41" s="27">
        <f t="shared" si="1"/>
        <v>1227.8</v>
      </c>
    </row>
    <row r="42" spans="2:20" x14ac:dyDescent="0.3">
      <c r="N42">
        <v>50</v>
      </c>
      <c r="O42">
        <v>1198</v>
      </c>
      <c r="P42">
        <v>1363</v>
      </c>
      <c r="Q42">
        <v>1339</v>
      </c>
      <c r="R42">
        <v>1406</v>
      </c>
      <c r="S42">
        <v>1328</v>
      </c>
      <c r="T42" s="27">
        <f t="shared" si="1"/>
        <v>1326.8</v>
      </c>
    </row>
    <row r="43" spans="2:20" x14ac:dyDescent="0.3">
      <c r="B43" s="19">
        <f xml:space="preserve"> C44*D43 - D44</f>
        <v>30.350999999999885</v>
      </c>
      <c r="C43" t="s">
        <v>24</v>
      </c>
      <c r="D43" s="27">
        <f>T11</f>
        <v>1265</v>
      </c>
      <c r="F43" s="19">
        <f>(B43+H44)/G44</f>
        <v>498.82166412988317</v>
      </c>
      <c r="G43" t="s">
        <v>25</v>
      </c>
      <c r="J43" s="19">
        <f>(B43+L44)/K44</f>
        <v>750.54647290342098</v>
      </c>
      <c r="K43" t="s">
        <v>25</v>
      </c>
      <c r="N43">
        <v>55</v>
      </c>
      <c r="O43">
        <v>1281</v>
      </c>
      <c r="P43">
        <v>1459</v>
      </c>
      <c r="Q43">
        <v>1456</v>
      </c>
      <c r="R43">
        <v>1534</v>
      </c>
      <c r="S43">
        <v>1441</v>
      </c>
      <c r="T43" s="27">
        <f t="shared" si="1"/>
        <v>1434.2</v>
      </c>
    </row>
    <row r="44" spans="2:20" x14ac:dyDescent="0.3">
      <c r="C44">
        <v>0.99339999999999995</v>
      </c>
      <c r="D44">
        <v>1226.3</v>
      </c>
      <c r="G44">
        <v>0.78839999999999999</v>
      </c>
      <c r="H44">
        <v>362.92</v>
      </c>
      <c r="K44">
        <v>0.66059999999999997</v>
      </c>
      <c r="L44">
        <v>465.46</v>
      </c>
      <c r="N44">
        <v>60</v>
      </c>
      <c r="O44">
        <v>1363</v>
      </c>
      <c r="P44">
        <v>1570</v>
      </c>
      <c r="Q44">
        <v>1569</v>
      </c>
      <c r="R44">
        <v>1657</v>
      </c>
      <c r="S44">
        <v>1586</v>
      </c>
      <c r="T44" s="27">
        <f t="shared" si="1"/>
        <v>1549</v>
      </c>
    </row>
    <row r="45" spans="2:20" x14ac:dyDescent="0.3">
      <c r="N45">
        <v>65</v>
      </c>
      <c r="O45">
        <v>1459</v>
      </c>
      <c r="P45">
        <v>1673</v>
      </c>
      <c r="Q45">
        <v>1653</v>
      </c>
      <c r="R45">
        <v>1767</v>
      </c>
      <c r="S45">
        <v>1689</v>
      </c>
      <c r="T45" s="27">
        <f t="shared" si="1"/>
        <v>1648.2</v>
      </c>
    </row>
    <row r="46" spans="2:20" x14ac:dyDescent="0.3">
      <c r="N46">
        <v>70</v>
      </c>
      <c r="O46">
        <v>1546</v>
      </c>
      <c r="P46">
        <v>1805</v>
      </c>
      <c r="Q46">
        <v>1775</v>
      </c>
      <c r="R46">
        <v>1891</v>
      </c>
      <c r="S46">
        <v>1807</v>
      </c>
      <c r="T46" s="27">
        <f t="shared" si="1"/>
        <v>1764.8</v>
      </c>
    </row>
    <row r="47" spans="2:20" x14ac:dyDescent="0.3">
      <c r="N47">
        <v>75</v>
      </c>
      <c r="O47">
        <v>1634</v>
      </c>
      <c r="P47">
        <v>1947</v>
      </c>
      <c r="Q47">
        <v>1923</v>
      </c>
      <c r="R47">
        <v>2017</v>
      </c>
      <c r="S47">
        <v>1937</v>
      </c>
      <c r="T47" s="27">
        <f t="shared" si="1"/>
        <v>1891.6</v>
      </c>
    </row>
    <row r="48" spans="2:20" x14ac:dyDescent="0.3">
      <c r="N48">
        <v>80</v>
      </c>
      <c r="O48">
        <v>1775</v>
      </c>
      <c r="P48">
        <v>2266</v>
      </c>
      <c r="Q48">
        <v>2191</v>
      </c>
      <c r="R48">
        <v>2216</v>
      </c>
      <c r="S48">
        <v>2103</v>
      </c>
      <c r="T48" s="27">
        <f t="shared" si="1"/>
        <v>2110.1999999999998</v>
      </c>
    </row>
    <row r="49" spans="14:20" x14ac:dyDescent="0.3">
      <c r="N49">
        <v>85</v>
      </c>
      <c r="O49">
        <v>1967</v>
      </c>
      <c r="P49">
        <v>2718</v>
      </c>
      <c r="Q49">
        <v>2661</v>
      </c>
      <c r="R49">
        <v>2714</v>
      </c>
      <c r="S49">
        <v>2552</v>
      </c>
      <c r="T49" s="27">
        <f t="shared" si="1"/>
        <v>2522.4</v>
      </c>
    </row>
    <row r="50" spans="14:20" x14ac:dyDescent="0.3">
      <c r="N50">
        <v>90</v>
      </c>
      <c r="O50">
        <v>2528</v>
      </c>
      <c r="P50">
        <v>3550</v>
      </c>
      <c r="Q50">
        <v>3443</v>
      </c>
      <c r="R50">
        <v>3572</v>
      </c>
      <c r="S50">
        <v>3339</v>
      </c>
      <c r="T50" s="27">
        <f t="shared" si="1"/>
        <v>3286.4</v>
      </c>
    </row>
    <row r="51" spans="14:20" x14ac:dyDescent="0.3">
      <c r="N51">
        <v>95</v>
      </c>
      <c r="O51">
        <v>3849</v>
      </c>
      <c r="P51">
        <v>4868</v>
      </c>
      <c r="Q51">
        <v>4602</v>
      </c>
      <c r="R51">
        <v>4574</v>
      </c>
      <c r="S51">
        <v>4264</v>
      </c>
      <c r="T51" s="27">
        <f t="shared" si="1"/>
        <v>4431.3999999999996</v>
      </c>
    </row>
    <row r="52" spans="14:20" x14ac:dyDescent="0.3">
      <c r="N52" s="14" t="s">
        <v>5</v>
      </c>
      <c r="O52" s="14" t="s">
        <v>16</v>
      </c>
      <c r="P52" s="14" t="s">
        <v>66</v>
      </c>
      <c r="Q52" s="14" t="s">
        <v>67</v>
      </c>
      <c r="R52" s="14" t="s">
        <v>68</v>
      </c>
      <c r="S52" s="14" t="s">
        <v>69</v>
      </c>
      <c r="T52" s="27"/>
    </row>
    <row r="53" spans="14:20" x14ac:dyDescent="0.3">
      <c r="N53">
        <v>1</v>
      </c>
      <c r="O53">
        <v>377</v>
      </c>
      <c r="P53">
        <v>247</v>
      </c>
      <c r="Q53">
        <v>374</v>
      </c>
      <c r="R53">
        <v>283</v>
      </c>
      <c r="S53">
        <v>320</v>
      </c>
      <c r="T53" s="27">
        <f t="shared" ref="T53:T73" si="2">AVERAGE(O53:S53)</f>
        <v>320.2</v>
      </c>
    </row>
    <row r="54" spans="14:20" x14ac:dyDescent="0.3">
      <c r="N54">
        <v>3</v>
      </c>
      <c r="O54">
        <v>474</v>
      </c>
      <c r="P54">
        <v>406</v>
      </c>
      <c r="Q54">
        <v>495</v>
      </c>
      <c r="R54">
        <v>435</v>
      </c>
      <c r="S54">
        <v>412</v>
      </c>
      <c r="T54" s="41">
        <f t="shared" si="2"/>
        <v>444.4</v>
      </c>
    </row>
    <row r="55" spans="14:20" x14ac:dyDescent="0.3">
      <c r="N55">
        <v>5</v>
      </c>
      <c r="O55">
        <v>529</v>
      </c>
      <c r="P55">
        <v>480</v>
      </c>
      <c r="Q55">
        <v>550</v>
      </c>
      <c r="R55">
        <v>512</v>
      </c>
      <c r="S55">
        <v>485</v>
      </c>
      <c r="T55" s="41">
        <f t="shared" si="2"/>
        <v>511.2</v>
      </c>
    </row>
    <row r="56" spans="14:20" x14ac:dyDescent="0.3">
      <c r="N56">
        <v>10</v>
      </c>
      <c r="O56">
        <v>620</v>
      </c>
      <c r="P56">
        <v>618</v>
      </c>
      <c r="Q56">
        <v>655</v>
      </c>
      <c r="R56">
        <v>621</v>
      </c>
      <c r="S56">
        <v>593</v>
      </c>
      <c r="T56" s="27">
        <f t="shared" si="2"/>
        <v>621.4</v>
      </c>
    </row>
    <row r="57" spans="14:20" x14ac:dyDescent="0.3">
      <c r="N57" s="9">
        <v>15</v>
      </c>
      <c r="O57">
        <v>690</v>
      </c>
      <c r="P57">
        <v>694</v>
      </c>
      <c r="Q57">
        <v>741</v>
      </c>
      <c r="R57">
        <v>718</v>
      </c>
      <c r="S57">
        <v>669</v>
      </c>
      <c r="T57" s="43">
        <f t="shared" si="2"/>
        <v>702.4</v>
      </c>
    </row>
    <row r="58" spans="14:20" x14ac:dyDescent="0.3">
      <c r="N58" s="9">
        <v>20</v>
      </c>
      <c r="O58">
        <v>751</v>
      </c>
      <c r="P58">
        <v>778</v>
      </c>
      <c r="Q58">
        <v>823</v>
      </c>
      <c r="R58">
        <v>809</v>
      </c>
      <c r="S58">
        <v>762</v>
      </c>
      <c r="T58" s="43">
        <f t="shared" si="2"/>
        <v>784.6</v>
      </c>
    </row>
    <row r="59" spans="14:20" x14ac:dyDescent="0.3">
      <c r="N59" s="9">
        <v>25</v>
      </c>
      <c r="O59">
        <v>819</v>
      </c>
      <c r="P59">
        <v>859</v>
      </c>
      <c r="Q59">
        <v>900</v>
      </c>
      <c r="R59">
        <v>884</v>
      </c>
      <c r="S59">
        <v>854</v>
      </c>
      <c r="T59" s="43">
        <f t="shared" si="2"/>
        <v>863.2</v>
      </c>
    </row>
    <row r="60" spans="14:20" x14ac:dyDescent="0.3">
      <c r="N60" s="9">
        <v>30</v>
      </c>
      <c r="O60">
        <v>888</v>
      </c>
      <c r="P60">
        <v>950</v>
      </c>
      <c r="Q60">
        <v>978</v>
      </c>
      <c r="R60">
        <v>982</v>
      </c>
      <c r="S60">
        <v>929</v>
      </c>
      <c r="T60" s="43">
        <f t="shared" si="2"/>
        <v>945.4</v>
      </c>
    </row>
    <row r="61" spans="14:20" x14ac:dyDescent="0.3">
      <c r="N61" s="9">
        <v>35</v>
      </c>
      <c r="O61">
        <v>961</v>
      </c>
      <c r="P61">
        <v>1057</v>
      </c>
      <c r="Q61">
        <v>1066</v>
      </c>
      <c r="R61">
        <v>1086</v>
      </c>
      <c r="S61">
        <v>1006</v>
      </c>
      <c r="T61" s="43">
        <f t="shared" si="2"/>
        <v>1035.2</v>
      </c>
    </row>
    <row r="62" spans="14:20" x14ac:dyDescent="0.3">
      <c r="N62" s="9">
        <v>40</v>
      </c>
      <c r="O62">
        <v>1032</v>
      </c>
      <c r="P62">
        <v>1148</v>
      </c>
      <c r="Q62">
        <v>1147</v>
      </c>
      <c r="R62">
        <v>1188</v>
      </c>
      <c r="S62">
        <v>1110</v>
      </c>
      <c r="T62" s="43">
        <f t="shared" si="2"/>
        <v>1125</v>
      </c>
    </row>
    <row r="63" spans="14:20" x14ac:dyDescent="0.3">
      <c r="N63" s="9">
        <v>45</v>
      </c>
      <c r="O63">
        <v>1112</v>
      </c>
      <c r="P63">
        <v>1247</v>
      </c>
      <c r="Q63">
        <v>1235</v>
      </c>
      <c r="R63">
        <v>1271</v>
      </c>
      <c r="S63">
        <v>1212</v>
      </c>
      <c r="T63" s="43">
        <f t="shared" si="2"/>
        <v>1215.4000000000001</v>
      </c>
    </row>
    <row r="64" spans="14:20" x14ac:dyDescent="0.3">
      <c r="N64" s="9">
        <v>50</v>
      </c>
      <c r="O64">
        <v>1175</v>
      </c>
      <c r="P64">
        <v>1343</v>
      </c>
      <c r="Q64">
        <v>1338</v>
      </c>
      <c r="R64">
        <v>1374</v>
      </c>
      <c r="S64">
        <v>1310</v>
      </c>
      <c r="T64" s="43">
        <f t="shared" si="2"/>
        <v>1308</v>
      </c>
    </row>
    <row r="65" spans="14:20" x14ac:dyDescent="0.3">
      <c r="N65" s="10">
        <v>55</v>
      </c>
      <c r="O65">
        <v>1253</v>
      </c>
      <c r="P65">
        <v>1447</v>
      </c>
      <c r="Q65">
        <v>1445</v>
      </c>
      <c r="R65">
        <v>1484</v>
      </c>
      <c r="S65">
        <v>1419</v>
      </c>
      <c r="T65" s="44">
        <f t="shared" si="2"/>
        <v>1409.6</v>
      </c>
    </row>
    <row r="66" spans="14:20" x14ac:dyDescent="0.3">
      <c r="N66">
        <v>60</v>
      </c>
      <c r="O66">
        <v>1345</v>
      </c>
      <c r="P66">
        <v>1554</v>
      </c>
      <c r="Q66">
        <v>1549</v>
      </c>
      <c r="R66">
        <v>1604</v>
      </c>
      <c r="S66">
        <v>1548</v>
      </c>
      <c r="T66" s="27">
        <f t="shared" si="2"/>
        <v>1520</v>
      </c>
    </row>
    <row r="67" spans="14:20" x14ac:dyDescent="0.3">
      <c r="N67">
        <v>65</v>
      </c>
      <c r="O67">
        <v>1434</v>
      </c>
      <c r="P67">
        <v>1659</v>
      </c>
      <c r="Q67">
        <v>1647</v>
      </c>
      <c r="R67">
        <v>1724</v>
      </c>
      <c r="S67">
        <v>1681</v>
      </c>
      <c r="T67" s="27">
        <f t="shared" si="2"/>
        <v>1629</v>
      </c>
    </row>
    <row r="68" spans="14:20" x14ac:dyDescent="0.3">
      <c r="N68">
        <v>70</v>
      </c>
      <c r="O68">
        <v>1526</v>
      </c>
      <c r="P68">
        <v>1772</v>
      </c>
      <c r="Q68">
        <v>1771</v>
      </c>
      <c r="R68">
        <v>1838</v>
      </c>
      <c r="S68">
        <v>1804</v>
      </c>
      <c r="T68" s="27">
        <f t="shared" si="2"/>
        <v>1742.2</v>
      </c>
    </row>
    <row r="69" spans="14:20" x14ac:dyDescent="0.3">
      <c r="N69">
        <v>75</v>
      </c>
      <c r="O69">
        <v>1608</v>
      </c>
      <c r="P69">
        <v>1934</v>
      </c>
      <c r="Q69">
        <v>1927</v>
      </c>
      <c r="R69">
        <v>1983</v>
      </c>
      <c r="S69">
        <v>1936</v>
      </c>
      <c r="T69" s="27">
        <f t="shared" si="2"/>
        <v>1877.6</v>
      </c>
    </row>
    <row r="70" spans="14:20" x14ac:dyDescent="0.3">
      <c r="N70">
        <v>80</v>
      </c>
      <c r="O70">
        <v>1768</v>
      </c>
      <c r="P70">
        <v>2239</v>
      </c>
      <c r="Q70">
        <v>2190</v>
      </c>
      <c r="R70">
        <v>2192</v>
      </c>
      <c r="S70">
        <v>2120</v>
      </c>
      <c r="T70" s="27">
        <f t="shared" si="2"/>
        <v>2101.8000000000002</v>
      </c>
    </row>
    <row r="71" spans="14:20" x14ac:dyDescent="0.3">
      <c r="N71">
        <v>85</v>
      </c>
      <c r="O71">
        <v>1962</v>
      </c>
      <c r="P71">
        <v>2725</v>
      </c>
      <c r="Q71">
        <v>2657</v>
      </c>
      <c r="R71">
        <v>2665</v>
      </c>
      <c r="S71">
        <v>2549</v>
      </c>
      <c r="T71" s="27">
        <f t="shared" si="2"/>
        <v>2511.6</v>
      </c>
    </row>
    <row r="72" spans="14:20" x14ac:dyDescent="0.3">
      <c r="N72">
        <v>90</v>
      </c>
      <c r="O72">
        <v>2546</v>
      </c>
      <c r="P72">
        <v>3536</v>
      </c>
      <c r="Q72">
        <v>3410</v>
      </c>
      <c r="R72">
        <v>3561</v>
      </c>
      <c r="S72">
        <v>3315</v>
      </c>
      <c r="T72" s="27">
        <f t="shared" si="2"/>
        <v>3273.6</v>
      </c>
    </row>
    <row r="73" spans="14:20" x14ac:dyDescent="0.3">
      <c r="N73">
        <v>95</v>
      </c>
      <c r="O73">
        <v>3790</v>
      </c>
      <c r="P73">
        <v>4730</v>
      </c>
      <c r="Q73">
        <v>4467</v>
      </c>
      <c r="R73">
        <v>4510</v>
      </c>
      <c r="S73">
        <v>4152</v>
      </c>
      <c r="T73" s="27">
        <f t="shared" si="2"/>
        <v>4329.8</v>
      </c>
    </row>
    <row r="76" spans="14:20" x14ac:dyDescent="0.3">
      <c r="O76"/>
      <c r="P76"/>
      <c r="Q76"/>
      <c r="R76"/>
      <c r="S7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9601-6877-40DE-8DE7-FDF4AB718017}">
  <dimension ref="A1:AD73"/>
  <sheetViews>
    <sheetView workbookViewId="0">
      <selection activeCell="F1" sqref="F1"/>
    </sheetView>
  </sheetViews>
  <sheetFormatPr defaultRowHeight="14.4" x14ac:dyDescent="0.3"/>
  <cols>
    <col min="15" max="19" width="7.88671875" customWidth="1"/>
  </cols>
  <sheetData>
    <row r="1" spans="1:20" ht="19.8" x14ac:dyDescent="0.4">
      <c r="A1" s="54" t="s">
        <v>1</v>
      </c>
      <c r="B1" t="s">
        <v>70</v>
      </c>
      <c r="F1" s="19" t="s">
        <v>74</v>
      </c>
      <c r="O1" s="6"/>
    </row>
    <row r="2" spans="1:20" x14ac:dyDescent="0.3">
      <c r="A2" t="s">
        <v>65</v>
      </c>
      <c r="N2" s="12" t="s">
        <v>62</v>
      </c>
      <c r="O2" s="6"/>
      <c r="P2" s="6"/>
      <c r="Q2" s="12" t="s">
        <v>59</v>
      </c>
      <c r="R2" s="6"/>
      <c r="S2" s="6"/>
    </row>
    <row r="3" spans="1:20" x14ac:dyDescent="0.3">
      <c r="A3" t="s">
        <v>60</v>
      </c>
      <c r="O3" s="6"/>
      <c r="P3" s="6"/>
      <c r="Q3" s="6"/>
      <c r="R3" s="6"/>
      <c r="S3" s="6"/>
    </row>
    <row r="4" spans="1:20" x14ac:dyDescent="0.3">
      <c r="C4" s="19" t="s">
        <v>41</v>
      </c>
      <c r="O4" s="24">
        <f>AVERAGE(O6:S6)</f>
        <v>920.4</v>
      </c>
      <c r="P4" s="25" t="s">
        <v>21</v>
      </c>
      <c r="Q4" s="26"/>
      <c r="R4" s="26"/>
      <c r="S4" s="26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13" t="s">
        <v>6</v>
      </c>
      <c r="O5">
        <v>24.11</v>
      </c>
      <c r="P5">
        <v>22.01</v>
      </c>
      <c r="Q5">
        <v>22.6</v>
      </c>
      <c r="R5">
        <v>23.4</v>
      </c>
      <c r="S5">
        <v>27.44</v>
      </c>
    </row>
    <row r="6" spans="1:20" x14ac:dyDescent="0.3">
      <c r="B6" s="41">
        <f>T10</f>
        <v>1077.8</v>
      </c>
      <c r="C6" s="39">
        <v>1067</v>
      </c>
      <c r="D6" s="20">
        <v>1.011980544</v>
      </c>
      <c r="E6" s="20"/>
      <c r="F6" s="20">
        <v>681</v>
      </c>
      <c r="G6" s="20">
        <v>1.031567264</v>
      </c>
      <c r="H6" s="20"/>
      <c r="I6" s="20">
        <v>873</v>
      </c>
      <c r="J6" s="47">
        <v>1.0021871840000001</v>
      </c>
      <c r="N6" s="13" t="s">
        <v>7</v>
      </c>
      <c r="O6">
        <v>908</v>
      </c>
      <c r="P6">
        <v>912</v>
      </c>
      <c r="Q6">
        <v>916</v>
      </c>
      <c r="R6">
        <v>932</v>
      </c>
      <c r="S6">
        <v>934</v>
      </c>
      <c r="T6" s="27">
        <f>AVERAGE(O6:S6)</f>
        <v>920.4</v>
      </c>
    </row>
    <row r="7" spans="1:20" x14ac:dyDescent="0.3">
      <c r="B7" s="19"/>
      <c r="C7" s="10">
        <v>1082</v>
      </c>
      <c r="D7" s="11">
        <v>2.063134528</v>
      </c>
      <c r="E7" s="11"/>
      <c r="F7" s="11">
        <v>700</v>
      </c>
      <c r="G7" s="11">
        <v>2.0043743680000001</v>
      </c>
      <c r="H7" s="11"/>
      <c r="I7" s="11">
        <v>892</v>
      </c>
      <c r="J7" s="48">
        <v>2.0402833550000001</v>
      </c>
      <c r="N7" s="13" t="s">
        <v>8</v>
      </c>
      <c r="O7" s="13" t="s">
        <v>9</v>
      </c>
      <c r="P7" s="13" t="s">
        <v>9</v>
      </c>
      <c r="Q7" s="13" t="s">
        <v>37</v>
      </c>
      <c r="R7" s="13" t="s">
        <v>37</v>
      </c>
      <c r="S7" s="13" t="s">
        <v>37</v>
      </c>
      <c r="T7" s="42"/>
    </row>
    <row r="8" spans="1:20" x14ac:dyDescent="0.3">
      <c r="B8" s="19"/>
      <c r="C8">
        <v>1092</v>
      </c>
      <c r="D8">
        <v>3.075115072</v>
      </c>
      <c r="F8">
        <v>711</v>
      </c>
      <c r="G8">
        <v>3.075115072</v>
      </c>
      <c r="I8">
        <v>903</v>
      </c>
      <c r="J8">
        <v>3.130610779</v>
      </c>
      <c r="N8" s="14" t="s">
        <v>10</v>
      </c>
      <c r="O8" s="14" t="s">
        <v>16</v>
      </c>
      <c r="P8" s="14" t="s">
        <v>66</v>
      </c>
      <c r="Q8" s="14" t="s">
        <v>67</v>
      </c>
      <c r="R8" s="14" t="s">
        <v>68</v>
      </c>
      <c r="S8" s="14" t="s">
        <v>69</v>
      </c>
    </row>
    <row r="9" spans="1:20" x14ac:dyDescent="0.3">
      <c r="B9" s="19"/>
      <c r="C9">
        <v>1099</v>
      </c>
      <c r="D9">
        <v>4.15891359</v>
      </c>
      <c r="F9">
        <v>718</v>
      </c>
      <c r="G9">
        <v>4.1752358569999997</v>
      </c>
      <c r="I9">
        <v>911</v>
      </c>
      <c r="J9">
        <v>4.1948225770000001</v>
      </c>
      <c r="N9">
        <v>1</v>
      </c>
      <c r="O9">
        <v>1001</v>
      </c>
      <c r="P9">
        <v>989</v>
      </c>
      <c r="Q9">
        <v>1023</v>
      </c>
      <c r="R9">
        <v>1032</v>
      </c>
      <c r="S9">
        <v>988</v>
      </c>
      <c r="T9" s="27">
        <f t="shared" ref="T9:T29" si="0">AVERAGE(O9:S9)</f>
        <v>1006.6</v>
      </c>
    </row>
    <row r="10" spans="1:20" x14ac:dyDescent="0.3">
      <c r="B10" s="41"/>
      <c r="C10">
        <v>1104</v>
      </c>
      <c r="D10">
        <v>5.1676296800000001</v>
      </c>
      <c r="F10">
        <v>723</v>
      </c>
      <c r="G10">
        <v>5.1480429599999997</v>
      </c>
      <c r="I10">
        <v>916</v>
      </c>
      <c r="J10">
        <v>5.1121339729999997</v>
      </c>
      <c r="N10" s="45">
        <v>3</v>
      </c>
      <c r="O10" s="46">
        <v>1076</v>
      </c>
      <c r="P10" s="46">
        <v>1068</v>
      </c>
      <c r="Q10" s="46">
        <v>1089</v>
      </c>
      <c r="R10" s="46">
        <v>1099</v>
      </c>
      <c r="S10" s="46">
        <v>1057</v>
      </c>
      <c r="T10" s="49">
        <f t="shared" si="0"/>
        <v>1077.8</v>
      </c>
    </row>
    <row r="11" spans="1:20" x14ac:dyDescent="0.3">
      <c r="B11" s="41">
        <f>T11</f>
        <v>1125.2</v>
      </c>
      <c r="C11" s="39">
        <v>1119</v>
      </c>
      <c r="D11" s="20">
        <v>10.14265661</v>
      </c>
      <c r="E11" s="20"/>
      <c r="F11" s="20">
        <v>739</v>
      </c>
      <c r="G11" s="20">
        <v>10.162243330000001</v>
      </c>
      <c r="H11" s="20"/>
      <c r="I11" s="20">
        <v>932</v>
      </c>
      <c r="J11" s="47">
        <v>10.093689810000001</v>
      </c>
      <c r="N11" s="45">
        <v>5</v>
      </c>
      <c r="O11" s="46">
        <v>1121</v>
      </c>
      <c r="P11" s="46">
        <v>1112</v>
      </c>
      <c r="Q11" s="46">
        <v>1134</v>
      </c>
      <c r="R11" s="46">
        <v>1156</v>
      </c>
      <c r="S11" s="46">
        <v>1103</v>
      </c>
      <c r="T11" s="49">
        <f t="shared" si="0"/>
        <v>1125.2</v>
      </c>
    </row>
    <row r="12" spans="1:20" x14ac:dyDescent="0.3">
      <c r="B12" s="19"/>
      <c r="C12" s="10">
        <v>1129</v>
      </c>
      <c r="D12" s="11">
        <v>15.434335519999999</v>
      </c>
      <c r="E12" s="11"/>
      <c r="F12" s="11">
        <v>750</v>
      </c>
      <c r="G12" s="11">
        <v>15.58450038</v>
      </c>
      <c r="H12" s="11"/>
      <c r="I12" s="11">
        <v>942</v>
      </c>
      <c r="J12" s="48">
        <v>15.1764437</v>
      </c>
      <c r="N12" s="45">
        <v>10</v>
      </c>
      <c r="O12" s="46">
        <v>1204</v>
      </c>
      <c r="P12" s="46">
        <v>1211</v>
      </c>
      <c r="Q12" s="46">
        <v>1236</v>
      </c>
      <c r="R12" s="46">
        <v>1252</v>
      </c>
      <c r="S12" s="46">
        <v>1201</v>
      </c>
      <c r="T12" s="49">
        <f t="shared" si="0"/>
        <v>1220.8</v>
      </c>
    </row>
    <row r="13" spans="1:20" x14ac:dyDescent="0.3">
      <c r="B13" s="19"/>
      <c r="C13">
        <v>1136</v>
      </c>
      <c r="D13">
        <v>20.24613978</v>
      </c>
      <c r="F13">
        <v>757</v>
      </c>
      <c r="G13">
        <v>20.063330400000002</v>
      </c>
      <c r="I13">
        <v>951</v>
      </c>
      <c r="J13">
        <v>20.52688277</v>
      </c>
      <c r="N13">
        <v>15</v>
      </c>
      <c r="O13">
        <v>1274</v>
      </c>
      <c r="P13">
        <v>1304</v>
      </c>
      <c r="Q13">
        <v>1317</v>
      </c>
      <c r="R13">
        <v>1337</v>
      </c>
      <c r="S13">
        <v>1276</v>
      </c>
      <c r="T13" s="27">
        <f t="shared" si="0"/>
        <v>1301.5999999999999</v>
      </c>
    </row>
    <row r="14" spans="1:20" x14ac:dyDescent="0.3">
      <c r="B14" s="19"/>
      <c r="C14">
        <v>1142</v>
      </c>
      <c r="D14">
        <v>25.087324129999999</v>
      </c>
      <c r="F14">
        <v>765</v>
      </c>
      <c r="G14">
        <v>25.403976100000001</v>
      </c>
      <c r="I14">
        <v>958</v>
      </c>
      <c r="J14">
        <v>25.851206220000002</v>
      </c>
      <c r="N14">
        <v>20</v>
      </c>
      <c r="O14">
        <v>1342</v>
      </c>
      <c r="P14">
        <v>1376</v>
      </c>
      <c r="Q14">
        <v>1392</v>
      </c>
      <c r="R14">
        <v>1422</v>
      </c>
      <c r="S14">
        <v>1365</v>
      </c>
      <c r="T14" s="27">
        <f t="shared" si="0"/>
        <v>1379.4</v>
      </c>
    </row>
    <row r="15" spans="1:20" x14ac:dyDescent="0.3">
      <c r="B15" s="19"/>
      <c r="C15">
        <v>1148</v>
      </c>
      <c r="D15">
        <v>30.83602651</v>
      </c>
      <c r="F15">
        <v>771</v>
      </c>
      <c r="G15">
        <v>30.225573730000001</v>
      </c>
      <c r="I15">
        <v>964</v>
      </c>
      <c r="J15">
        <v>30.600985860000002</v>
      </c>
      <c r="N15">
        <v>25</v>
      </c>
      <c r="O15">
        <v>1403</v>
      </c>
      <c r="P15">
        <v>1455</v>
      </c>
      <c r="Q15">
        <v>1470</v>
      </c>
      <c r="R15">
        <v>1498</v>
      </c>
      <c r="S15">
        <v>1440</v>
      </c>
      <c r="T15" s="27">
        <f t="shared" si="0"/>
        <v>1453.2</v>
      </c>
    </row>
    <row r="16" spans="1:20" x14ac:dyDescent="0.3">
      <c r="B16" s="19"/>
      <c r="C16">
        <v>1153</v>
      </c>
      <c r="D16">
        <v>35.739235469999997</v>
      </c>
      <c r="F16">
        <v>777</v>
      </c>
      <c r="G16">
        <v>35.132047139999997</v>
      </c>
      <c r="I16">
        <v>970</v>
      </c>
      <c r="J16">
        <v>35.288740900000001</v>
      </c>
      <c r="N16">
        <v>30</v>
      </c>
      <c r="O16">
        <v>1469</v>
      </c>
      <c r="P16">
        <v>1524</v>
      </c>
      <c r="Q16">
        <v>1550</v>
      </c>
      <c r="R16">
        <v>1578</v>
      </c>
      <c r="S16">
        <v>1516</v>
      </c>
      <c r="T16" s="27">
        <f t="shared" si="0"/>
        <v>1527.4</v>
      </c>
    </row>
    <row r="17" spans="2:30" x14ac:dyDescent="0.3">
      <c r="B17" s="19"/>
      <c r="C17">
        <v>1157</v>
      </c>
      <c r="D17">
        <v>40.035256099999998</v>
      </c>
      <c r="F17">
        <v>783</v>
      </c>
      <c r="G17">
        <v>40.074429539999997</v>
      </c>
      <c r="I17">
        <v>976</v>
      </c>
      <c r="J17">
        <v>40.554304180000003</v>
      </c>
      <c r="N17">
        <v>35</v>
      </c>
      <c r="O17">
        <v>1531</v>
      </c>
      <c r="P17">
        <v>1613</v>
      </c>
      <c r="Q17">
        <v>1624</v>
      </c>
      <c r="R17">
        <v>1659</v>
      </c>
      <c r="S17">
        <v>1589</v>
      </c>
      <c r="T17" s="27">
        <f t="shared" si="0"/>
        <v>1603.2</v>
      </c>
    </row>
    <row r="18" spans="2:30" x14ac:dyDescent="0.3">
      <c r="B18" s="19"/>
      <c r="C18">
        <v>1162</v>
      </c>
      <c r="D18">
        <v>45.029869750000003</v>
      </c>
      <c r="F18">
        <v>789</v>
      </c>
      <c r="G18">
        <v>45.157183430000003</v>
      </c>
      <c r="I18">
        <v>982</v>
      </c>
      <c r="J18">
        <v>45.770900660000002</v>
      </c>
      <c r="N18">
        <v>40</v>
      </c>
      <c r="O18">
        <v>1602</v>
      </c>
      <c r="P18">
        <v>1698</v>
      </c>
      <c r="Q18">
        <v>1716</v>
      </c>
      <c r="R18">
        <v>1742</v>
      </c>
      <c r="S18">
        <v>1679</v>
      </c>
      <c r="T18" s="27">
        <f t="shared" si="0"/>
        <v>1687.4</v>
      </c>
    </row>
    <row r="19" spans="2:30" x14ac:dyDescent="0.3">
      <c r="B19" s="19"/>
      <c r="C19">
        <v>1167</v>
      </c>
      <c r="D19">
        <v>50.292168580000002</v>
      </c>
      <c r="F19">
        <v>795</v>
      </c>
      <c r="G19">
        <v>50.194234979999997</v>
      </c>
      <c r="I19">
        <v>988</v>
      </c>
      <c r="J19">
        <v>50.667580710000003</v>
      </c>
      <c r="N19">
        <v>45</v>
      </c>
      <c r="O19">
        <v>1668</v>
      </c>
      <c r="P19">
        <v>1792</v>
      </c>
      <c r="Q19">
        <v>1805</v>
      </c>
      <c r="R19">
        <v>1830</v>
      </c>
      <c r="S19">
        <v>1784</v>
      </c>
      <c r="T19" s="27">
        <f t="shared" si="0"/>
        <v>1775.8</v>
      </c>
    </row>
    <row r="20" spans="2:30" x14ac:dyDescent="0.3">
      <c r="B20" s="19"/>
      <c r="C20">
        <v>1172</v>
      </c>
      <c r="D20">
        <v>55.028890410000002</v>
      </c>
      <c r="F20">
        <v>802</v>
      </c>
      <c r="G20">
        <v>55.606698659999999</v>
      </c>
      <c r="I20">
        <v>994</v>
      </c>
      <c r="J20">
        <v>55.655665460000002</v>
      </c>
      <c r="N20">
        <v>50</v>
      </c>
      <c r="O20">
        <v>1738</v>
      </c>
      <c r="P20">
        <v>1879</v>
      </c>
      <c r="Q20">
        <v>1901</v>
      </c>
      <c r="R20">
        <v>1926</v>
      </c>
      <c r="S20">
        <v>1864</v>
      </c>
      <c r="T20" s="27">
        <f t="shared" si="0"/>
        <v>1861.6</v>
      </c>
    </row>
    <row r="21" spans="2:30" x14ac:dyDescent="0.3">
      <c r="B21" s="41"/>
      <c r="C21">
        <v>1178</v>
      </c>
      <c r="D21">
        <v>60.65027911</v>
      </c>
      <c r="F21">
        <v>809</v>
      </c>
      <c r="G21">
        <v>60.555609959999998</v>
      </c>
      <c r="I21">
        <v>1001</v>
      </c>
      <c r="J21">
        <v>60.555609959999998</v>
      </c>
      <c r="N21">
        <v>55</v>
      </c>
      <c r="O21">
        <v>1827</v>
      </c>
      <c r="P21">
        <v>1986</v>
      </c>
      <c r="Q21">
        <v>1998</v>
      </c>
      <c r="R21">
        <v>2050</v>
      </c>
      <c r="S21">
        <v>1969</v>
      </c>
      <c r="T21" s="27">
        <f t="shared" si="0"/>
        <v>1966</v>
      </c>
      <c r="V21" s="6" t="s">
        <v>1</v>
      </c>
      <c r="W21" s="6"/>
      <c r="X21" s="6" t="s">
        <v>42</v>
      </c>
      <c r="Y21" s="6" t="s">
        <v>44</v>
      </c>
      <c r="Z21" s="6" t="s">
        <v>42</v>
      </c>
      <c r="AA21" s="6"/>
      <c r="AB21" s="6" t="s">
        <v>44</v>
      </c>
      <c r="AC21" s="6" t="s">
        <v>42</v>
      </c>
      <c r="AD21" s="6"/>
    </row>
    <row r="22" spans="2:30" x14ac:dyDescent="0.3">
      <c r="B22" s="19"/>
      <c r="C22">
        <v>1183</v>
      </c>
      <c r="D22">
        <v>65.285802889999999</v>
      </c>
      <c r="F22">
        <v>816</v>
      </c>
      <c r="G22">
        <v>65.543694709999997</v>
      </c>
      <c r="I22">
        <v>1008</v>
      </c>
      <c r="J22">
        <v>65.706917379999993</v>
      </c>
      <c r="N22">
        <v>60</v>
      </c>
      <c r="O22">
        <v>1905</v>
      </c>
      <c r="P22">
        <v>2089</v>
      </c>
      <c r="Q22">
        <v>2108</v>
      </c>
      <c r="R22">
        <v>2157</v>
      </c>
      <c r="S22">
        <v>2082</v>
      </c>
      <c r="T22" s="27">
        <f t="shared" si="0"/>
        <v>2068.1999999999998</v>
      </c>
      <c r="W22" s="6" t="s">
        <v>27</v>
      </c>
      <c r="X22" s="6" t="s">
        <v>43</v>
      </c>
      <c r="Y22" s="6" t="s">
        <v>45</v>
      </c>
      <c r="Z22" s="6" t="s">
        <v>43</v>
      </c>
      <c r="AA22" s="6" t="s">
        <v>29</v>
      </c>
      <c r="AB22" s="6" t="s">
        <v>45</v>
      </c>
      <c r="AC22" s="6" t="s">
        <v>43</v>
      </c>
      <c r="AD22" s="6" t="s">
        <v>5</v>
      </c>
    </row>
    <row r="23" spans="2:30" x14ac:dyDescent="0.3">
      <c r="B23" s="19"/>
      <c r="C23">
        <v>1189</v>
      </c>
      <c r="D23">
        <v>70.175954039999993</v>
      </c>
      <c r="F23">
        <v>823</v>
      </c>
      <c r="G23">
        <v>70.025789180000004</v>
      </c>
      <c r="I23">
        <v>1015</v>
      </c>
      <c r="J23">
        <v>70.058433719999996</v>
      </c>
      <c r="N23">
        <v>65</v>
      </c>
      <c r="O23">
        <v>1990</v>
      </c>
      <c r="P23">
        <v>2185</v>
      </c>
      <c r="Q23">
        <v>2186</v>
      </c>
      <c r="R23">
        <v>2263</v>
      </c>
      <c r="S23">
        <v>2196</v>
      </c>
      <c r="T23" s="27">
        <f t="shared" si="0"/>
        <v>2164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B24" s="19"/>
      <c r="C24">
        <v>1196</v>
      </c>
      <c r="D24">
        <v>75.591682169999999</v>
      </c>
      <c r="E24" s="27"/>
      <c r="F24">
        <v>832</v>
      </c>
      <c r="G24">
        <v>75.046518460000001</v>
      </c>
      <c r="I24">
        <v>1023</v>
      </c>
      <c r="J24">
        <v>75.043254009999998</v>
      </c>
      <c r="N24">
        <v>70</v>
      </c>
      <c r="O24">
        <v>2078</v>
      </c>
      <c r="P24">
        <v>2285</v>
      </c>
      <c r="Q24">
        <v>2298</v>
      </c>
      <c r="R24">
        <v>2369</v>
      </c>
      <c r="S24">
        <v>2295</v>
      </c>
      <c r="T24" s="27">
        <f t="shared" si="0"/>
        <v>2265</v>
      </c>
      <c r="W24" s="55">
        <f>T10</f>
        <v>1077.8</v>
      </c>
      <c r="X24" s="56">
        <f>B32</f>
        <v>1.7937799999999839</v>
      </c>
      <c r="Y24" s="55">
        <f>T32</f>
        <v>686.8</v>
      </c>
      <c r="Z24" s="55">
        <f>F32</f>
        <v>695.89414062499964</v>
      </c>
      <c r="AA24" s="57">
        <f>(Z24-Y24)/Y24</f>
        <v>1.3241322983400819E-2</v>
      </c>
      <c r="AB24" s="55">
        <f>T54</f>
        <v>748.4</v>
      </c>
      <c r="AC24" s="55">
        <f>J32</f>
        <v>888.09120879120837</v>
      </c>
      <c r="AD24" s="57">
        <f>(AC24-AB24)/AB24</f>
        <v>0.18665313841690059</v>
      </c>
    </row>
    <row r="25" spans="2:30" x14ac:dyDescent="0.3">
      <c r="B25" s="19"/>
      <c r="C25">
        <v>1204</v>
      </c>
      <c r="D25">
        <v>80.488362219999999</v>
      </c>
      <c r="F25">
        <v>842</v>
      </c>
      <c r="G25">
        <v>80.093363370000006</v>
      </c>
      <c r="I25">
        <v>1033</v>
      </c>
      <c r="J25">
        <v>80.142330169999994</v>
      </c>
      <c r="N25">
        <v>75</v>
      </c>
      <c r="O25">
        <v>2167</v>
      </c>
      <c r="P25">
        <v>2427</v>
      </c>
      <c r="Q25">
        <v>2426</v>
      </c>
      <c r="R25">
        <v>2474</v>
      </c>
      <c r="S25">
        <v>2385</v>
      </c>
      <c r="T25" s="27">
        <f t="shared" si="0"/>
        <v>2375.8000000000002</v>
      </c>
      <c r="V25" s="2"/>
      <c r="W25" s="55">
        <f t="shared" ref="W25:W26" si="1">T11</f>
        <v>1125.2</v>
      </c>
      <c r="X25" s="56">
        <f>B43</f>
        <v>13.45584000000008</v>
      </c>
      <c r="Y25" s="55">
        <f t="shared" ref="Y25:Y26" si="2">T33</f>
        <v>745.8</v>
      </c>
      <c r="Z25" s="55">
        <f>F43</f>
        <v>745.72091702170849</v>
      </c>
      <c r="AA25" s="57">
        <f>(Z25-Y25)/Y25</f>
        <v>-1.0603778263806255E-4</v>
      </c>
      <c r="AB25" s="55">
        <f t="shared" ref="AB25:AB26" si="3">T55</f>
        <v>807.8</v>
      </c>
      <c r="AC25" s="55">
        <f>J43</f>
        <v>938.57139484556387</v>
      </c>
      <c r="AD25" s="57">
        <f>(AC25-AB25)/AB25</f>
        <v>0.161885856456504</v>
      </c>
    </row>
    <row r="26" spans="2:30" x14ac:dyDescent="0.3">
      <c r="B26" s="41">
        <f>T12</f>
        <v>1220.8</v>
      </c>
      <c r="C26" s="39">
        <v>1213</v>
      </c>
      <c r="D26" s="20">
        <v>85.260993049999996</v>
      </c>
      <c r="E26" s="20"/>
      <c r="F26" s="20">
        <v>855</v>
      </c>
      <c r="G26" s="20">
        <v>85.296902029999998</v>
      </c>
      <c r="H26" s="20"/>
      <c r="I26" s="20">
        <v>1044</v>
      </c>
      <c r="J26" s="47">
        <v>85.052068030000001</v>
      </c>
      <c r="N26">
        <v>80</v>
      </c>
      <c r="O26">
        <v>2290</v>
      </c>
      <c r="P26">
        <v>2692</v>
      </c>
      <c r="Q26">
        <v>2678</v>
      </c>
      <c r="R26">
        <v>2629</v>
      </c>
      <c r="S26">
        <v>2530</v>
      </c>
      <c r="T26" s="27">
        <f t="shared" si="0"/>
        <v>2563.8000000000002</v>
      </c>
      <c r="V26" s="2"/>
      <c r="W26" s="55">
        <f t="shared" si="1"/>
        <v>1220.8</v>
      </c>
      <c r="X26" s="1">
        <f>B54</f>
        <v>88.181919999999991</v>
      </c>
      <c r="Y26" s="55">
        <f t="shared" si="2"/>
        <v>862</v>
      </c>
      <c r="Z26" s="27">
        <f>F54</f>
        <v>865.1560806115358</v>
      </c>
      <c r="AA26" s="57">
        <f>(Z26-Y26)/Y26</f>
        <v>3.6613464170948944E-3</v>
      </c>
      <c r="AB26" s="55">
        <f t="shared" si="3"/>
        <v>929.6</v>
      </c>
      <c r="AC26" s="27">
        <f>J54</f>
        <v>1053.2039906103287</v>
      </c>
      <c r="AD26" s="57">
        <f>(AC26-AB26)/AB26</f>
        <v>0.13296470590611945</v>
      </c>
    </row>
    <row r="27" spans="2:30" x14ac:dyDescent="0.3">
      <c r="C27" s="10">
        <v>1226</v>
      </c>
      <c r="D27" s="11">
        <v>90.200110989999999</v>
      </c>
      <c r="E27" s="11"/>
      <c r="F27" s="11">
        <v>872</v>
      </c>
      <c r="G27" s="11">
        <v>90.190317629999996</v>
      </c>
      <c r="H27" s="11"/>
      <c r="I27" s="11">
        <v>1059</v>
      </c>
      <c r="J27" s="48">
        <v>90.164202000000003</v>
      </c>
      <c r="N27">
        <v>85</v>
      </c>
      <c r="O27">
        <v>2469</v>
      </c>
      <c r="P27">
        <v>3126</v>
      </c>
      <c r="Q27">
        <v>3118</v>
      </c>
      <c r="R27">
        <v>3088</v>
      </c>
      <c r="S27">
        <v>2918</v>
      </c>
      <c r="T27" s="27">
        <f t="shared" si="0"/>
        <v>2943.8</v>
      </c>
    </row>
    <row r="28" spans="2:30" x14ac:dyDescent="0.3">
      <c r="C28">
        <v>1247</v>
      </c>
      <c r="D28">
        <v>95.106584400000003</v>
      </c>
      <c r="F28">
        <v>899</v>
      </c>
      <c r="G28">
        <v>95.015179709999998</v>
      </c>
      <c r="I28">
        <v>1084</v>
      </c>
      <c r="J28">
        <v>95.086997679999996</v>
      </c>
      <c r="N28">
        <v>90</v>
      </c>
      <c r="O28">
        <v>2983</v>
      </c>
      <c r="P28">
        <v>3970</v>
      </c>
      <c r="Q28">
        <v>3847</v>
      </c>
      <c r="R28">
        <v>3908</v>
      </c>
      <c r="S28">
        <v>3666</v>
      </c>
      <c r="T28" s="27">
        <f t="shared" si="0"/>
        <v>3674.8</v>
      </c>
    </row>
    <row r="29" spans="2:30" x14ac:dyDescent="0.3">
      <c r="N29">
        <v>95</v>
      </c>
      <c r="O29">
        <v>4124</v>
      </c>
      <c r="P29">
        <v>4909</v>
      </c>
      <c r="Q29">
        <v>4847</v>
      </c>
      <c r="R29">
        <v>4748</v>
      </c>
      <c r="S29">
        <v>4444</v>
      </c>
      <c r="T29" s="27">
        <f t="shared" si="0"/>
        <v>4614.3999999999996</v>
      </c>
    </row>
    <row r="30" spans="2:30" x14ac:dyDescent="0.3">
      <c r="B30" s="50" t="s">
        <v>38</v>
      </c>
      <c r="C30" s="11"/>
      <c r="D30" s="11"/>
      <c r="F30" s="50" t="s">
        <v>40</v>
      </c>
      <c r="G30" s="11"/>
      <c r="H30" s="11"/>
      <c r="J30" s="50" t="s">
        <v>39</v>
      </c>
      <c r="K30" s="11"/>
      <c r="L30" s="11"/>
      <c r="N30" s="14" t="s">
        <v>3</v>
      </c>
      <c r="O30" s="14" t="s">
        <v>16</v>
      </c>
      <c r="P30" s="14" t="s">
        <v>66</v>
      </c>
      <c r="Q30" s="14" t="s">
        <v>67</v>
      </c>
      <c r="R30" s="14" t="s">
        <v>68</v>
      </c>
      <c r="S30" s="14" t="s">
        <v>69</v>
      </c>
      <c r="T30" s="27"/>
    </row>
    <row r="31" spans="2:30" x14ac:dyDescent="0.3">
      <c r="N31">
        <v>1</v>
      </c>
      <c r="O31">
        <v>613</v>
      </c>
      <c r="P31">
        <v>582</v>
      </c>
      <c r="Q31">
        <v>627</v>
      </c>
      <c r="R31">
        <v>627</v>
      </c>
      <c r="S31">
        <v>554</v>
      </c>
      <c r="T31" s="27">
        <f t="shared" ref="T31:T51" si="4">AVERAGE(O31:S31)</f>
        <v>600.6</v>
      </c>
    </row>
    <row r="32" spans="2:30" x14ac:dyDescent="0.3">
      <c r="B32" s="19">
        <f xml:space="preserve"> C33*D32 - D33</f>
        <v>1.7937799999999839</v>
      </c>
      <c r="C32" t="s">
        <v>24</v>
      </c>
      <c r="D32" s="27">
        <f>T10</f>
        <v>1077.8</v>
      </c>
      <c r="F32" s="19">
        <f>(B32+H33)/G33</f>
        <v>695.89414062499964</v>
      </c>
      <c r="G32" t="s">
        <v>25</v>
      </c>
      <c r="J32" s="19">
        <f>(B32+L33)/K33</f>
        <v>888.09120879120837</v>
      </c>
      <c r="K32" t="s">
        <v>25</v>
      </c>
      <c r="N32">
        <v>3</v>
      </c>
      <c r="O32">
        <v>701</v>
      </c>
      <c r="P32">
        <v>684</v>
      </c>
      <c r="Q32">
        <v>707</v>
      </c>
      <c r="R32">
        <v>692</v>
      </c>
      <c r="S32">
        <v>650</v>
      </c>
      <c r="T32" s="41">
        <f t="shared" si="4"/>
        <v>686.8</v>
      </c>
    </row>
    <row r="33" spans="2:20" x14ac:dyDescent="0.3">
      <c r="C33">
        <v>7.0099999999999996E-2</v>
      </c>
      <c r="D33">
        <v>73.760000000000005</v>
      </c>
      <c r="G33">
        <v>5.1200000000000002E-2</v>
      </c>
      <c r="H33">
        <v>33.835999999999999</v>
      </c>
      <c r="K33">
        <v>5.4600000000000003E-2</v>
      </c>
      <c r="L33">
        <v>46.695999999999998</v>
      </c>
      <c r="N33">
        <v>5</v>
      </c>
      <c r="O33">
        <v>756</v>
      </c>
      <c r="P33">
        <v>736</v>
      </c>
      <c r="Q33">
        <v>761</v>
      </c>
      <c r="R33">
        <v>772</v>
      </c>
      <c r="S33">
        <v>704</v>
      </c>
      <c r="T33" s="41">
        <f t="shared" si="4"/>
        <v>745.8</v>
      </c>
    </row>
    <row r="34" spans="2:20" x14ac:dyDescent="0.3">
      <c r="N34">
        <v>10</v>
      </c>
      <c r="O34">
        <v>853</v>
      </c>
      <c r="P34">
        <v>859</v>
      </c>
      <c r="Q34">
        <v>890</v>
      </c>
      <c r="R34">
        <v>885</v>
      </c>
      <c r="S34">
        <v>823</v>
      </c>
      <c r="T34" s="41">
        <f t="shared" si="4"/>
        <v>862</v>
      </c>
    </row>
    <row r="35" spans="2:20" x14ac:dyDescent="0.3">
      <c r="N35">
        <v>15</v>
      </c>
      <c r="O35">
        <v>939</v>
      </c>
      <c r="P35">
        <v>968</v>
      </c>
      <c r="Q35">
        <v>982</v>
      </c>
      <c r="R35">
        <v>992</v>
      </c>
      <c r="S35">
        <v>916</v>
      </c>
      <c r="T35" s="27">
        <f t="shared" si="4"/>
        <v>959.4</v>
      </c>
    </row>
    <row r="36" spans="2:20" x14ac:dyDescent="0.3">
      <c r="N36">
        <v>20</v>
      </c>
      <c r="O36">
        <v>1022</v>
      </c>
      <c r="P36">
        <v>1055</v>
      </c>
      <c r="Q36">
        <v>1074</v>
      </c>
      <c r="R36">
        <v>1099</v>
      </c>
      <c r="S36">
        <v>1026</v>
      </c>
      <c r="T36" s="27">
        <f t="shared" si="4"/>
        <v>1055.2</v>
      </c>
    </row>
    <row r="37" spans="2:20" x14ac:dyDescent="0.3">
      <c r="N37">
        <v>25</v>
      </c>
      <c r="O37">
        <v>1095</v>
      </c>
      <c r="P37">
        <v>1153</v>
      </c>
      <c r="Q37">
        <v>1168</v>
      </c>
      <c r="R37">
        <v>1186</v>
      </c>
      <c r="S37">
        <v>1115</v>
      </c>
      <c r="T37" s="27">
        <f t="shared" si="4"/>
        <v>1143.4000000000001</v>
      </c>
    </row>
    <row r="38" spans="2:20" x14ac:dyDescent="0.3">
      <c r="N38">
        <v>30</v>
      </c>
      <c r="O38">
        <v>1172</v>
      </c>
      <c r="P38">
        <v>1230</v>
      </c>
      <c r="Q38">
        <v>1266</v>
      </c>
      <c r="R38">
        <v>1288</v>
      </c>
      <c r="S38">
        <v>1208</v>
      </c>
      <c r="T38" s="27">
        <f t="shared" si="4"/>
        <v>1232.8</v>
      </c>
    </row>
    <row r="39" spans="2:20" x14ac:dyDescent="0.3">
      <c r="N39">
        <v>35</v>
      </c>
      <c r="O39">
        <v>1249</v>
      </c>
      <c r="P39">
        <v>1338</v>
      </c>
      <c r="Q39">
        <v>1353</v>
      </c>
      <c r="R39">
        <v>1385</v>
      </c>
      <c r="S39">
        <v>1299</v>
      </c>
      <c r="T39" s="27">
        <f t="shared" si="4"/>
        <v>1324.8</v>
      </c>
    </row>
    <row r="40" spans="2:20" x14ac:dyDescent="0.3">
      <c r="N40">
        <v>40</v>
      </c>
      <c r="O40">
        <v>1332</v>
      </c>
      <c r="P40">
        <v>1447</v>
      </c>
      <c r="Q40">
        <v>1466</v>
      </c>
      <c r="R40">
        <v>1492</v>
      </c>
      <c r="S40">
        <v>1407</v>
      </c>
      <c r="T40" s="27">
        <f t="shared" si="4"/>
        <v>1428.8</v>
      </c>
    </row>
    <row r="41" spans="2:20" x14ac:dyDescent="0.3">
      <c r="N41">
        <v>45</v>
      </c>
      <c r="O41">
        <v>1412</v>
      </c>
      <c r="P41">
        <v>1557</v>
      </c>
      <c r="Q41">
        <v>1572</v>
      </c>
      <c r="R41">
        <v>1597</v>
      </c>
      <c r="S41">
        <v>1538</v>
      </c>
      <c r="T41" s="27">
        <f t="shared" si="4"/>
        <v>1535.2</v>
      </c>
    </row>
    <row r="42" spans="2:20" x14ac:dyDescent="0.3">
      <c r="N42">
        <v>50</v>
      </c>
      <c r="O42">
        <v>1496</v>
      </c>
      <c r="P42">
        <v>1661</v>
      </c>
      <c r="Q42">
        <v>1689</v>
      </c>
      <c r="R42">
        <v>1716</v>
      </c>
      <c r="S42">
        <v>1637</v>
      </c>
      <c r="T42" s="27">
        <f t="shared" si="4"/>
        <v>1639.8</v>
      </c>
    </row>
    <row r="43" spans="2:20" x14ac:dyDescent="0.3">
      <c r="B43" s="19">
        <f xml:space="preserve"> C44*D43 - D44</f>
        <v>13.45584000000008</v>
      </c>
      <c r="C43" t="s">
        <v>24</v>
      </c>
      <c r="D43" s="27">
        <f>T11</f>
        <v>1125.2</v>
      </c>
      <c r="F43" s="19">
        <f>(B43+H44)/G44</f>
        <v>745.72091702170849</v>
      </c>
      <c r="G43" t="s">
        <v>25</v>
      </c>
      <c r="J43" s="19">
        <f>(B43+L44)/K44</f>
        <v>938.57139484556387</v>
      </c>
      <c r="K43" t="s">
        <v>25</v>
      </c>
      <c r="N43">
        <v>55</v>
      </c>
      <c r="O43">
        <v>1603</v>
      </c>
      <c r="P43">
        <v>1791</v>
      </c>
      <c r="Q43">
        <v>1806</v>
      </c>
      <c r="R43">
        <v>1867</v>
      </c>
      <c r="S43">
        <v>1766</v>
      </c>
      <c r="T43" s="27">
        <f t="shared" si="4"/>
        <v>1766.6</v>
      </c>
    </row>
    <row r="44" spans="2:20" x14ac:dyDescent="0.3">
      <c r="C44">
        <v>0.5292</v>
      </c>
      <c r="D44">
        <v>582</v>
      </c>
      <c r="G44">
        <v>0.4929</v>
      </c>
      <c r="H44">
        <v>354.11</v>
      </c>
      <c r="K44">
        <v>0.50829999999999997</v>
      </c>
      <c r="L44">
        <v>463.62</v>
      </c>
      <c r="N44">
        <v>60</v>
      </c>
      <c r="O44">
        <v>1695</v>
      </c>
      <c r="P44">
        <v>1915</v>
      </c>
      <c r="Q44">
        <v>1938</v>
      </c>
      <c r="R44">
        <v>1997</v>
      </c>
      <c r="S44">
        <v>1906</v>
      </c>
      <c r="T44" s="27">
        <f t="shared" si="4"/>
        <v>1890.2</v>
      </c>
    </row>
    <row r="45" spans="2:20" x14ac:dyDescent="0.3">
      <c r="N45">
        <v>65</v>
      </c>
      <c r="O45">
        <v>1796</v>
      </c>
      <c r="P45">
        <v>2030</v>
      </c>
      <c r="Q45">
        <v>2033</v>
      </c>
      <c r="R45">
        <v>2127</v>
      </c>
      <c r="S45">
        <v>2045</v>
      </c>
      <c r="T45" s="27">
        <f t="shared" si="4"/>
        <v>2006.2</v>
      </c>
    </row>
    <row r="46" spans="2:20" x14ac:dyDescent="0.3">
      <c r="N46">
        <v>70</v>
      </c>
      <c r="O46">
        <v>1902</v>
      </c>
      <c r="P46">
        <v>2152</v>
      </c>
      <c r="Q46">
        <v>2167</v>
      </c>
      <c r="R46">
        <v>2258</v>
      </c>
      <c r="S46">
        <v>2169</v>
      </c>
      <c r="T46" s="27">
        <f t="shared" si="4"/>
        <v>2129.6</v>
      </c>
    </row>
    <row r="47" spans="2:20" x14ac:dyDescent="0.3">
      <c r="N47">
        <v>75</v>
      </c>
      <c r="O47">
        <v>2009</v>
      </c>
      <c r="P47">
        <v>2326</v>
      </c>
      <c r="Q47">
        <v>2324</v>
      </c>
      <c r="R47">
        <v>2388</v>
      </c>
      <c r="S47">
        <v>2280</v>
      </c>
      <c r="T47" s="27">
        <f t="shared" si="4"/>
        <v>2265.4</v>
      </c>
    </row>
    <row r="48" spans="2:20" x14ac:dyDescent="0.3">
      <c r="N48">
        <v>80</v>
      </c>
      <c r="O48">
        <v>2156</v>
      </c>
      <c r="P48">
        <v>2648</v>
      </c>
      <c r="Q48">
        <v>2624</v>
      </c>
      <c r="R48">
        <v>2581</v>
      </c>
      <c r="S48">
        <v>2458</v>
      </c>
      <c r="T48" s="27">
        <f t="shared" si="4"/>
        <v>2493.4</v>
      </c>
    </row>
    <row r="49" spans="2:20" x14ac:dyDescent="0.3">
      <c r="N49">
        <v>85</v>
      </c>
      <c r="O49">
        <v>2373</v>
      </c>
      <c r="P49">
        <v>3164</v>
      </c>
      <c r="Q49">
        <v>3161</v>
      </c>
      <c r="R49">
        <v>3139</v>
      </c>
      <c r="S49">
        <v>2938</v>
      </c>
      <c r="T49" s="27">
        <f t="shared" si="4"/>
        <v>2955</v>
      </c>
    </row>
    <row r="50" spans="2:20" x14ac:dyDescent="0.3">
      <c r="N50">
        <v>90</v>
      </c>
      <c r="O50">
        <v>2987</v>
      </c>
      <c r="P50">
        <v>4181</v>
      </c>
      <c r="Q50">
        <v>4041</v>
      </c>
      <c r="R50">
        <v>4147</v>
      </c>
      <c r="S50">
        <v>3858</v>
      </c>
      <c r="T50" s="27">
        <f t="shared" si="4"/>
        <v>3842.8</v>
      </c>
    </row>
    <row r="51" spans="2:20" x14ac:dyDescent="0.3">
      <c r="N51">
        <v>95</v>
      </c>
      <c r="O51">
        <v>4343</v>
      </c>
      <c r="P51">
        <v>5280</v>
      </c>
      <c r="Q51">
        <v>5223</v>
      </c>
      <c r="R51">
        <v>5177</v>
      </c>
      <c r="S51">
        <v>4817</v>
      </c>
      <c r="T51" s="27">
        <f t="shared" si="4"/>
        <v>4968</v>
      </c>
    </row>
    <row r="52" spans="2:20" x14ac:dyDescent="0.3">
      <c r="N52" s="14" t="s">
        <v>5</v>
      </c>
      <c r="O52" s="14" t="s">
        <v>16</v>
      </c>
      <c r="P52" s="14" t="s">
        <v>66</v>
      </c>
      <c r="Q52" s="14" t="s">
        <v>67</v>
      </c>
      <c r="R52" s="14" t="s">
        <v>68</v>
      </c>
      <c r="S52" s="14" t="s">
        <v>69</v>
      </c>
      <c r="T52" s="27"/>
    </row>
    <row r="53" spans="2:20" x14ac:dyDescent="0.3">
      <c r="N53">
        <v>1</v>
      </c>
      <c r="O53">
        <v>671</v>
      </c>
      <c r="P53">
        <v>580</v>
      </c>
      <c r="Q53">
        <v>681</v>
      </c>
      <c r="R53">
        <v>646</v>
      </c>
      <c r="S53">
        <v>631</v>
      </c>
      <c r="T53" s="27">
        <f t="shared" ref="T53:T73" si="5">AVERAGE(O53:S53)</f>
        <v>641.79999999999995</v>
      </c>
    </row>
    <row r="54" spans="2:20" x14ac:dyDescent="0.3">
      <c r="B54" s="19">
        <f xml:space="preserve"> C55*D54 - D55</f>
        <v>88.181919999999991</v>
      </c>
      <c r="C54" t="s">
        <v>24</v>
      </c>
      <c r="D54" s="27">
        <f>T12</f>
        <v>1220.8</v>
      </c>
      <c r="F54" s="19">
        <f>(B54+H55)/G55</f>
        <v>865.1560806115358</v>
      </c>
      <c r="G54" t="s">
        <v>25</v>
      </c>
      <c r="J54" s="19">
        <f>(B54+L55)/K55</f>
        <v>1053.2039906103287</v>
      </c>
      <c r="K54" t="s">
        <v>25</v>
      </c>
      <c r="N54">
        <v>3</v>
      </c>
      <c r="O54">
        <v>755</v>
      </c>
      <c r="P54">
        <v>718</v>
      </c>
      <c r="Q54">
        <v>776</v>
      </c>
      <c r="R54">
        <v>756</v>
      </c>
      <c r="S54">
        <v>737</v>
      </c>
      <c r="T54" s="41">
        <f t="shared" si="5"/>
        <v>748.4</v>
      </c>
    </row>
    <row r="55" spans="2:20" x14ac:dyDescent="0.3">
      <c r="C55">
        <v>0.37990000000000002</v>
      </c>
      <c r="D55">
        <v>375.6</v>
      </c>
      <c r="G55">
        <v>0.2878</v>
      </c>
      <c r="H55">
        <v>160.81</v>
      </c>
      <c r="K55">
        <v>0.34079999999999999</v>
      </c>
      <c r="L55">
        <v>270.75</v>
      </c>
      <c r="N55">
        <v>5</v>
      </c>
      <c r="O55">
        <v>816</v>
      </c>
      <c r="P55">
        <v>782</v>
      </c>
      <c r="Q55">
        <v>826</v>
      </c>
      <c r="R55">
        <v>821</v>
      </c>
      <c r="S55">
        <v>794</v>
      </c>
      <c r="T55" s="41">
        <f t="shared" si="5"/>
        <v>807.8</v>
      </c>
    </row>
    <row r="56" spans="2:20" x14ac:dyDescent="0.3">
      <c r="N56">
        <v>10</v>
      </c>
      <c r="O56">
        <v>923</v>
      </c>
      <c r="P56">
        <v>921</v>
      </c>
      <c r="Q56">
        <v>954</v>
      </c>
      <c r="R56">
        <v>944</v>
      </c>
      <c r="S56">
        <v>906</v>
      </c>
      <c r="T56" s="41">
        <f t="shared" si="5"/>
        <v>929.6</v>
      </c>
    </row>
    <row r="57" spans="2:20" x14ac:dyDescent="0.3">
      <c r="N57">
        <v>15</v>
      </c>
      <c r="O57">
        <v>999</v>
      </c>
      <c r="P57">
        <v>1025</v>
      </c>
      <c r="Q57">
        <v>1053</v>
      </c>
      <c r="R57">
        <v>1050</v>
      </c>
      <c r="S57">
        <v>1001</v>
      </c>
      <c r="T57" s="27">
        <f t="shared" si="5"/>
        <v>1025.5999999999999</v>
      </c>
    </row>
    <row r="58" spans="2:20" x14ac:dyDescent="0.3">
      <c r="N58">
        <v>20</v>
      </c>
      <c r="O58">
        <v>1077</v>
      </c>
      <c r="P58">
        <v>1119</v>
      </c>
      <c r="Q58">
        <v>1138</v>
      </c>
      <c r="R58">
        <v>1141</v>
      </c>
      <c r="S58">
        <v>1104</v>
      </c>
      <c r="T58" s="27">
        <f t="shared" si="5"/>
        <v>1115.8</v>
      </c>
    </row>
    <row r="59" spans="2:20" x14ac:dyDescent="0.3">
      <c r="N59">
        <v>25</v>
      </c>
      <c r="O59">
        <v>1156</v>
      </c>
      <c r="P59">
        <v>1208</v>
      </c>
      <c r="Q59">
        <v>1234</v>
      </c>
      <c r="R59">
        <v>1236</v>
      </c>
      <c r="S59">
        <v>1195</v>
      </c>
      <c r="T59" s="27">
        <f t="shared" si="5"/>
        <v>1205.8</v>
      </c>
    </row>
    <row r="60" spans="2:20" x14ac:dyDescent="0.3">
      <c r="N60">
        <v>30</v>
      </c>
      <c r="O60">
        <v>1228</v>
      </c>
      <c r="P60">
        <v>1294</v>
      </c>
      <c r="Q60">
        <v>1323</v>
      </c>
      <c r="R60">
        <v>1347</v>
      </c>
      <c r="S60">
        <v>1278</v>
      </c>
      <c r="T60" s="27">
        <f t="shared" si="5"/>
        <v>1294</v>
      </c>
    </row>
    <row r="61" spans="2:20" x14ac:dyDescent="0.3">
      <c r="N61">
        <v>35</v>
      </c>
      <c r="O61">
        <v>1302</v>
      </c>
      <c r="P61">
        <v>1392</v>
      </c>
      <c r="Q61">
        <v>1416</v>
      </c>
      <c r="R61">
        <v>1440</v>
      </c>
      <c r="S61">
        <v>1377</v>
      </c>
      <c r="T61" s="27">
        <f t="shared" si="5"/>
        <v>1385.4</v>
      </c>
    </row>
    <row r="62" spans="2:20" x14ac:dyDescent="0.3">
      <c r="N62">
        <v>40</v>
      </c>
      <c r="O62">
        <v>1390</v>
      </c>
      <c r="P62">
        <v>1492</v>
      </c>
      <c r="Q62">
        <v>1523</v>
      </c>
      <c r="R62">
        <v>1551</v>
      </c>
      <c r="S62">
        <v>1478</v>
      </c>
      <c r="T62" s="27">
        <f t="shared" si="5"/>
        <v>1486.8</v>
      </c>
    </row>
    <row r="63" spans="2:20" x14ac:dyDescent="0.3">
      <c r="N63">
        <v>45</v>
      </c>
      <c r="O63">
        <v>1471</v>
      </c>
      <c r="P63">
        <v>1610</v>
      </c>
      <c r="Q63">
        <v>1629</v>
      </c>
      <c r="R63">
        <v>1656</v>
      </c>
      <c r="S63">
        <v>1606</v>
      </c>
      <c r="T63" s="27">
        <f t="shared" si="5"/>
        <v>1594.4</v>
      </c>
    </row>
    <row r="64" spans="2:20" x14ac:dyDescent="0.3">
      <c r="N64">
        <v>50</v>
      </c>
      <c r="O64">
        <v>1548</v>
      </c>
      <c r="P64">
        <v>1723</v>
      </c>
      <c r="Q64">
        <v>1736</v>
      </c>
      <c r="R64">
        <v>1779</v>
      </c>
      <c r="S64">
        <v>1705</v>
      </c>
      <c r="T64" s="27">
        <f t="shared" si="5"/>
        <v>1698.2</v>
      </c>
    </row>
    <row r="65" spans="14:20" x14ac:dyDescent="0.3">
      <c r="N65">
        <v>55</v>
      </c>
      <c r="O65">
        <v>1650</v>
      </c>
      <c r="P65">
        <v>1851</v>
      </c>
      <c r="Q65">
        <v>1855</v>
      </c>
      <c r="R65">
        <v>1915</v>
      </c>
      <c r="S65">
        <v>1834</v>
      </c>
      <c r="T65" s="27">
        <f t="shared" si="5"/>
        <v>1821</v>
      </c>
    </row>
    <row r="66" spans="14:20" x14ac:dyDescent="0.3">
      <c r="N66">
        <v>60</v>
      </c>
      <c r="O66">
        <v>1758</v>
      </c>
      <c r="P66">
        <v>1964</v>
      </c>
      <c r="Q66">
        <v>1984</v>
      </c>
      <c r="R66">
        <v>2048</v>
      </c>
      <c r="S66">
        <v>1971</v>
      </c>
      <c r="T66" s="27">
        <f t="shared" si="5"/>
        <v>1945</v>
      </c>
    </row>
    <row r="67" spans="14:20" x14ac:dyDescent="0.3">
      <c r="N67">
        <v>65</v>
      </c>
      <c r="O67">
        <v>1846</v>
      </c>
      <c r="P67">
        <v>2086</v>
      </c>
      <c r="Q67">
        <v>2080</v>
      </c>
      <c r="R67">
        <v>2182</v>
      </c>
      <c r="S67">
        <v>2119</v>
      </c>
      <c r="T67" s="27">
        <f t="shared" si="5"/>
        <v>2062.6</v>
      </c>
    </row>
    <row r="68" spans="14:20" x14ac:dyDescent="0.3">
      <c r="N68">
        <v>70</v>
      </c>
      <c r="O68">
        <v>1953</v>
      </c>
      <c r="P68">
        <v>2207</v>
      </c>
      <c r="Q68">
        <v>2213</v>
      </c>
      <c r="R68">
        <v>2308</v>
      </c>
      <c r="S68">
        <v>2234</v>
      </c>
      <c r="T68" s="27">
        <f t="shared" si="5"/>
        <v>2183</v>
      </c>
    </row>
    <row r="69" spans="14:20" x14ac:dyDescent="0.3">
      <c r="N69">
        <v>75</v>
      </c>
      <c r="O69">
        <v>2063</v>
      </c>
      <c r="P69">
        <v>2372</v>
      </c>
      <c r="Q69">
        <v>2369</v>
      </c>
      <c r="R69">
        <v>2445</v>
      </c>
      <c r="S69">
        <v>2348</v>
      </c>
      <c r="T69" s="27">
        <f t="shared" si="5"/>
        <v>2319.4</v>
      </c>
    </row>
    <row r="70" spans="14:20" x14ac:dyDescent="0.3">
      <c r="N70">
        <v>80</v>
      </c>
      <c r="O70">
        <v>2201</v>
      </c>
      <c r="P70">
        <v>2696</v>
      </c>
      <c r="Q70">
        <v>2665</v>
      </c>
      <c r="R70">
        <v>2640</v>
      </c>
      <c r="S70">
        <v>2530</v>
      </c>
      <c r="T70" s="27">
        <f t="shared" si="5"/>
        <v>2546.4</v>
      </c>
    </row>
    <row r="71" spans="14:20" x14ac:dyDescent="0.3">
      <c r="N71">
        <v>85</v>
      </c>
      <c r="O71">
        <v>2423</v>
      </c>
      <c r="P71">
        <v>3201</v>
      </c>
      <c r="Q71">
        <v>3179</v>
      </c>
      <c r="R71">
        <v>3200</v>
      </c>
      <c r="S71">
        <v>2995</v>
      </c>
      <c r="T71" s="27">
        <f t="shared" si="5"/>
        <v>2999.6</v>
      </c>
    </row>
    <row r="72" spans="14:20" x14ac:dyDescent="0.3">
      <c r="N72">
        <v>90</v>
      </c>
      <c r="O72">
        <v>3031</v>
      </c>
      <c r="P72">
        <v>4193</v>
      </c>
      <c r="Q72">
        <v>4019</v>
      </c>
      <c r="R72">
        <v>4137</v>
      </c>
      <c r="S72">
        <v>3882</v>
      </c>
      <c r="T72" s="27">
        <f t="shared" si="5"/>
        <v>3852.4</v>
      </c>
    </row>
    <row r="73" spans="14:20" x14ac:dyDescent="0.3">
      <c r="N73">
        <v>95</v>
      </c>
      <c r="O73">
        <v>4370</v>
      </c>
      <c r="P73">
        <v>5188</v>
      </c>
      <c r="Q73">
        <v>5107</v>
      </c>
      <c r="R73">
        <v>5110</v>
      </c>
      <c r="S73">
        <v>4787</v>
      </c>
      <c r="T73" s="27">
        <f t="shared" si="5"/>
        <v>4912.3999999999996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951-D411-4088-9378-52F2C85D5401}">
  <dimension ref="A1:AD145"/>
  <sheetViews>
    <sheetView topLeftCell="E1" workbookViewId="0">
      <selection activeCell="F1" sqref="F1"/>
    </sheetView>
  </sheetViews>
  <sheetFormatPr defaultRowHeight="14.4" x14ac:dyDescent="0.3"/>
  <cols>
    <col min="15" max="19" width="7.88671875" customWidth="1"/>
  </cols>
  <sheetData>
    <row r="1" spans="1:20" x14ac:dyDescent="0.3">
      <c r="A1" s="52" t="s">
        <v>2</v>
      </c>
      <c r="B1" t="s">
        <v>70</v>
      </c>
      <c r="F1" s="19" t="s">
        <v>74</v>
      </c>
      <c r="O1" s="6"/>
    </row>
    <row r="2" spans="1:20" x14ac:dyDescent="0.3">
      <c r="A2" t="s">
        <v>65</v>
      </c>
      <c r="N2" s="12" t="s">
        <v>63</v>
      </c>
      <c r="O2" s="6"/>
      <c r="P2" s="12" t="s">
        <v>59</v>
      </c>
      <c r="Q2" s="6"/>
      <c r="R2" s="6"/>
      <c r="S2" s="6"/>
    </row>
    <row r="3" spans="1:20" x14ac:dyDescent="0.3">
      <c r="A3" t="s">
        <v>60</v>
      </c>
      <c r="O3" s="6"/>
      <c r="P3" s="6"/>
      <c r="Q3" s="6"/>
      <c r="R3" s="6"/>
      <c r="S3" s="6"/>
    </row>
    <row r="4" spans="1:20" x14ac:dyDescent="0.3">
      <c r="C4" s="19" t="s">
        <v>41</v>
      </c>
      <c r="O4" s="24">
        <f>AVERAGE(O6:S6)</f>
        <v>920.4</v>
      </c>
      <c r="P4" s="25" t="s">
        <v>21</v>
      </c>
      <c r="Q4" s="26"/>
      <c r="R4" s="26"/>
      <c r="S4" s="26"/>
    </row>
    <row r="5" spans="1:20" ht="15.6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28" t="s">
        <v>6</v>
      </c>
      <c r="O5" s="20">
        <v>24.11</v>
      </c>
      <c r="P5" s="20">
        <v>22.01</v>
      </c>
      <c r="Q5" s="20">
        <v>22.6</v>
      </c>
      <c r="R5" s="20">
        <v>23.4</v>
      </c>
      <c r="S5" s="20">
        <v>27.44</v>
      </c>
    </row>
    <row r="6" spans="1:20" ht="15.6" x14ac:dyDescent="0.3">
      <c r="B6" s="41"/>
      <c r="C6">
        <v>1137</v>
      </c>
      <c r="D6">
        <v>1.021773904</v>
      </c>
      <c r="F6">
        <v>916</v>
      </c>
      <c r="G6">
        <v>1.011980544</v>
      </c>
      <c r="I6">
        <v>1056</v>
      </c>
      <c r="J6">
        <v>1.0283028110000001</v>
      </c>
      <c r="N6" s="29" t="s">
        <v>7</v>
      </c>
      <c r="O6">
        <v>908</v>
      </c>
      <c r="P6">
        <v>912</v>
      </c>
      <c r="Q6">
        <v>916</v>
      </c>
      <c r="R6">
        <v>932</v>
      </c>
      <c r="S6">
        <v>934</v>
      </c>
      <c r="T6" s="27">
        <f>AVERAGE(O6:S6)</f>
        <v>920.4</v>
      </c>
    </row>
    <row r="7" spans="1:20" ht="15.6" x14ac:dyDescent="0.3">
      <c r="B7" s="41">
        <f>T12</f>
        <v>1170.5999999999999</v>
      </c>
      <c r="C7" s="39">
        <v>1162</v>
      </c>
      <c r="D7" s="20">
        <v>2.0337544479999998</v>
      </c>
      <c r="E7" s="20"/>
      <c r="F7" s="20">
        <v>945</v>
      </c>
      <c r="G7" s="20">
        <v>2.0141677279999999</v>
      </c>
      <c r="H7" s="20"/>
      <c r="I7" s="20">
        <v>1084</v>
      </c>
      <c r="J7" s="47">
        <v>2.0304899939999999</v>
      </c>
      <c r="N7" s="29" t="s">
        <v>8</v>
      </c>
      <c r="O7" s="3" t="s">
        <v>9</v>
      </c>
      <c r="P7" s="3" t="s">
        <v>9</v>
      </c>
      <c r="Q7" s="3" t="s">
        <v>37</v>
      </c>
      <c r="R7" s="3" t="s">
        <v>37</v>
      </c>
      <c r="S7" s="3" t="s">
        <v>37</v>
      </c>
      <c r="T7" s="3" t="s">
        <v>32</v>
      </c>
    </row>
    <row r="8" spans="1:20" ht="15.6" x14ac:dyDescent="0.3">
      <c r="B8" s="19"/>
      <c r="C8" s="10">
        <v>1175</v>
      </c>
      <c r="D8" s="11">
        <v>3.0000326450000001</v>
      </c>
      <c r="E8" s="11"/>
      <c r="F8" s="11">
        <v>961</v>
      </c>
      <c r="G8" s="11">
        <v>3.0718506190000001</v>
      </c>
      <c r="H8" s="11"/>
      <c r="I8" s="11">
        <v>1099</v>
      </c>
      <c r="J8" s="48">
        <v>3.0228838179999999</v>
      </c>
      <c r="N8" s="8" t="s">
        <v>10</v>
      </c>
      <c r="O8" s="4" t="s">
        <v>16</v>
      </c>
      <c r="P8" s="4" t="s">
        <v>66</v>
      </c>
      <c r="Q8" s="4" t="s">
        <v>67</v>
      </c>
      <c r="R8" s="4" t="s">
        <v>68</v>
      </c>
      <c r="S8" s="4" t="s">
        <v>69</v>
      </c>
    </row>
    <row r="9" spans="1:20" x14ac:dyDescent="0.3">
      <c r="B9" s="19"/>
      <c r="C9">
        <v>1185</v>
      </c>
      <c r="D9">
        <v>4.0120131880000001</v>
      </c>
      <c r="F9">
        <v>971</v>
      </c>
      <c r="G9">
        <v>4.0022198280000003</v>
      </c>
      <c r="I9">
        <v>1110</v>
      </c>
      <c r="J9">
        <v>4.0446577220000002</v>
      </c>
      <c r="N9">
        <v>1</v>
      </c>
      <c r="O9">
        <v>908</v>
      </c>
      <c r="P9">
        <v>890</v>
      </c>
      <c r="Q9">
        <v>936</v>
      </c>
      <c r="R9">
        <v>914</v>
      </c>
      <c r="S9">
        <v>875</v>
      </c>
      <c r="T9" s="27">
        <f t="shared" ref="T9:T29" si="0">AVERAGE(O9:S9)</f>
        <v>904.6</v>
      </c>
    </row>
    <row r="10" spans="1:20" x14ac:dyDescent="0.3">
      <c r="B10" s="19"/>
      <c r="C10">
        <v>1192</v>
      </c>
      <c r="D10">
        <v>5.0011425589999998</v>
      </c>
      <c r="F10">
        <v>979</v>
      </c>
      <c r="G10">
        <v>5.0174648260000003</v>
      </c>
      <c r="I10">
        <v>1118</v>
      </c>
      <c r="J10">
        <v>5.0990761600000001</v>
      </c>
      <c r="N10">
        <v>3</v>
      </c>
      <c r="O10">
        <v>984</v>
      </c>
      <c r="P10">
        <v>986</v>
      </c>
      <c r="Q10">
        <v>1006</v>
      </c>
      <c r="R10">
        <v>1011</v>
      </c>
      <c r="S10">
        <v>965</v>
      </c>
      <c r="T10" s="27">
        <f t="shared" si="0"/>
        <v>990.4</v>
      </c>
    </row>
    <row r="11" spans="1:20" x14ac:dyDescent="0.3">
      <c r="B11" s="41"/>
      <c r="C11">
        <v>1216</v>
      </c>
      <c r="D11">
        <v>10.083896449999999</v>
      </c>
      <c r="F11">
        <v>1003</v>
      </c>
      <c r="G11">
        <v>10.04472301</v>
      </c>
      <c r="I11">
        <v>1142</v>
      </c>
      <c r="J11">
        <v>10.07083864</v>
      </c>
      <c r="N11">
        <v>5</v>
      </c>
      <c r="O11">
        <v>1047</v>
      </c>
      <c r="P11">
        <v>1043</v>
      </c>
      <c r="Q11">
        <v>1071</v>
      </c>
      <c r="R11">
        <v>1061</v>
      </c>
      <c r="S11">
        <v>1032</v>
      </c>
      <c r="T11" s="27">
        <f t="shared" si="0"/>
        <v>1050.8</v>
      </c>
    </row>
    <row r="12" spans="1:20" x14ac:dyDescent="0.3">
      <c r="B12" s="19"/>
      <c r="C12">
        <v>1229</v>
      </c>
      <c r="D12">
        <v>15.0719812</v>
      </c>
      <c r="F12">
        <v>1018</v>
      </c>
      <c r="G12">
        <v>15.248261680000001</v>
      </c>
      <c r="I12">
        <v>1156</v>
      </c>
      <c r="J12">
        <v>15.094832370000001</v>
      </c>
      <c r="N12" s="45">
        <v>10</v>
      </c>
      <c r="O12" s="46">
        <v>1156</v>
      </c>
      <c r="P12" s="46">
        <v>1174</v>
      </c>
      <c r="Q12" s="46">
        <v>1189</v>
      </c>
      <c r="R12" s="46">
        <v>1197</v>
      </c>
      <c r="S12" s="46">
        <v>1137</v>
      </c>
      <c r="T12" s="49">
        <f t="shared" si="0"/>
        <v>1170.5999999999999</v>
      </c>
    </row>
    <row r="13" spans="1:20" x14ac:dyDescent="0.3">
      <c r="B13" s="19"/>
      <c r="C13">
        <v>1240</v>
      </c>
      <c r="D13">
        <v>20.572585119999999</v>
      </c>
      <c r="F13">
        <v>1029</v>
      </c>
      <c r="G13">
        <v>20.25593314</v>
      </c>
      <c r="I13">
        <v>1167</v>
      </c>
      <c r="J13">
        <v>20.321222209999998</v>
      </c>
      <c r="N13" s="45">
        <v>15</v>
      </c>
      <c r="O13" s="46">
        <v>1241</v>
      </c>
      <c r="P13" s="46">
        <v>1282</v>
      </c>
      <c r="Q13" s="46">
        <v>1295</v>
      </c>
      <c r="R13" s="46">
        <v>1315</v>
      </c>
      <c r="S13" s="46">
        <v>1241</v>
      </c>
      <c r="T13" s="49">
        <f t="shared" si="0"/>
        <v>1274.8</v>
      </c>
    </row>
    <row r="14" spans="1:20" x14ac:dyDescent="0.3">
      <c r="B14" s="19"/>
      <c r="C14">
        <v>1248</v>
      </c>
      <c r="D14">
        <v>25.707570270000001</v>
      </c>
      <c r="F14">
        <v>1038</v>
      </c>
      <c r="G14">
        <v>25.286455780000001</v>
      </c>
      <c r="I14">
        <v>1176</v>
      </c>
      <c r="J14">
        <v>25.377860479999999</v>
      </c>
      <c r="N14" s="45">
        <v>20</v>
      </c>
      <c r="O14" s="46">
        <v>1319</v>
      </c>
      <c r="P14" s="46">
        <v>1375</v>
      </c>
      <c r="Q14" s="46">
        <v>1386</v>
      </c>
      <c r="R14" s="46">
        <v>1412</v>
      </c>
      <c r="S14" s="46">
        <v>1351</v>
      </c>
      <c r="T14" s="49">
        <f t="shared" si="0"/>
        <v>1368.6</v>
      </c>
    </row>
    <row r="15" spans="1:20" x14ac:dyDescent="0.3">
      <c r="B15" s="19"/>
      <c r="C15">
        <v>1255</v>
      </c>
      <c r="D15">
        <v>30.336565140000001</v>
      </c>
      <c r="F15">
        <v>1047</v>
      </c>
      <c r="G15">
        <v>30.5356968</v>
      </c>
      <c r="I15">
        <v>1184</v>
      </c>
      <c r="J15">
        <v>30.568341329999999</v>
      </c>
      <c r="N15">
        <v>25</v>
      </c>
      <c r="O15">
        <v>1400</v>
      </c>
      <c r="P15">
        <v>1469</v>
      </c>
      <c r="Q15">
        <v>1483</v>
      </c>
      <c r="R15">
        <v>1517</v>
      </c>
      <c r="S15">
        <v>1436</v>
      </c>
      <c r="T15" s="27">
        <f t="shared" si="0"/>
        <v>1461</v>
      </c>
    </row>
    <row r="16" spans="1:20" x14ac:dyDescent="0.3">
      <c r="B16" s="19"/>
      <c r="C16">
        <v>1262</v>
      </c>
      <c r="D16">
        <v>35.363823330000002</v>
      </c>
      <c r="F16">
        <v>1054</v>
      </c>
      <c r="G16">
        <v>35.043906900000003</v>
      </c>
      <c r="I16">
        <v>1191</v>
      </c>
      <c r="J16">
        <v>35.226716289999999</v>
      </c>
      <c r="N16">
        <v>30</v>
      </c>
      <c r="O16">
        <v>1481</v>
      </c>
      <c r="P16">
        <v>1555</v>
      </c>
      <c r="Q16">
        <v>1581</v>
      </c>
      <c r="R16">
        <v>1601</v>
      </c>
      <c r="S16">
        <v>1527</v>
      </c>
      <c r="T16" s="27">
        <f t="shared" si="0"/>
        <v>1549</v>
      </c>
    </row>
    <row r="17" spans="2:30" x14ac:dyDescent="0.3">
      <c r="B17" s="41">
        <f>T13</f>
        <v>1274.8</v>
      </c>
      <c r="C17" s="39">
        <v>1268</v>
      </c>
      <c r="D17" s="20">
        <v>40.048313909999997</v>
      </c>
      <c r="E17" s="20"/>
      <c r="F17" s="20">
        <v>1062</v>
      </c>
      <c r="G17" s="20">
        <v>40.322527989999998</v>
      </c>
      <c r="H17" s="20"/>
      <c r="I17" s="20">
        <v>1199</v>
      </c>
      <c r="J17" s="47">
        <v>40.600006530000002</v>
      </c>
      <c r="N17">
        <v>35</v>
      </c>
      <c r="O17">
        <v>1568</v>
      </c>
      <c r="P17">
        <v>1652</v>
      </c>
      <c r="Q17">
        <v>1661</v>
      </c>
      <c r="R17">
        <v>1706</v>
      </c>
      <c r="S17">
        <v>1612</v>
      </c>
      <c r="T17" s="27">
        <f t="shared" si="0"/>
        <v>1639.8</v>
      </c>
    </row>
    <row r="18" spans="2:30" x14ac:dyDescent="0.3">
      <c r="B18" s="19"/>
      <c r="C18" s="10">
        <v>1275</v>
      </c>
      <c r="D18" s="11">
        <v>45.477099860000003</v>
      </c>
      <c r="E18" s="11"/>
      <c r="F18" s="11">
        <v>1070</v>
      </c>
      <c r="G18" s="11">
        <v>45.59462018</v>
      </c>
      <c r="H18" s="11"/>
      <c r="I18" s="11">
        <v>1206</v>
      </c>
      <c r="J18" s="48">
        <v>45.757842850000003</v>
      </c>
      <c r="N18">
        <v>40</v>
      </c>
      <c r="O18">
        <v>1651</v>
      </c>
      <c r="P18">
        <v>1755</v>
      </c>
      <c r="Q18">
        <v>1771</v>
      </c>
      <c r="R18">
        <v>1805</v>
      </c>
      <c r="S18">
        <v>1712</v>
      </c>
      <c r="T18" s="27">
        <f t="shared" si="0"/>
        <v>1738.8</v>
      </c>
    </row>
    <row r="19" spans="2:30" x14ac:dyDescent="0.3">
      <c r="B19" s="19"/>
      <c r="C19">
        <v>1282</v>
      </c>
      <c r="D19">
        <v>50.700225250000003</v>
      </c>
      <c r="F19">
        <v>1077</v>
      </c>
      <c r="G19">
        <v>50.35745764</v>
      </c>
      <c r="I19">
        <v>1213</v>
      </c>
      <c r="J19">
        <v>50.409688899999999</v>
      </c>
      <c r="N19">
        <v>45</v>
      </c>
      <c r="O19">
        <v>1730</v>
      </c>
      <c r="P19">
        <v>1859</v>
      </c>
      <c r="Q19">
        <v>1875</v>
      </c>
      <c r="R19">
        <v>1898</v>
      </c>
      <c r="S19">
        <v>1833</v>
      </c>
      <c r="T19" s="27">
        <f t="shared" si="0"/>
        <v>1839</v>
      </c>
    </row>
    <row r="20" spans="2:30" x14ac:dyDescent="0.3">
      <c r="B20" s="19"/>
      <c r="C20">
        <v>1288</v>
      </c>
      <c r="D20">
        <v>55.048477130000002</v>
      </c>
      <c r="F20">
        <v>1085</v>
      </c>
      <c r="G20">
        <v>55.214964250000001</v>
      </c>
      <c r="I20">
        <v>1221</v>
      </c>
      <c r="J20">
        <v>55.564260760000003</v>
      </c>
      <c r="N20">
        <v>50</v>
      </c>
      <c r="O20">
        <v>1813</v>
      </c>
      <c r="P20">
        <v>1969</v>
      </c>
      <c r="Q20">
        <v>1977</v>
      </c>
      <c r="R20">
        <v>2016</v>
      </c>
      <c r="S20">
        <v>1927</v>
      </c>
      <c r="T20" s="27">
        <f t="shared" si="0"/>
        <v>1940.4</v>
      </c>
    </row>
    <row r="21" spans="2:30" x14ac:dyDescent="0.3">
      <c r="B21" s="19"/>
      <c r="C21">
        <v>1295</v>
      </c>
      <c r="D21">
        <v>60.088793129999999</v>
      </c>
      <c r="F21">
        <v>1093</v>
      </c>
      <c r="G21">
        <v>60.137759930000001</v>
      </c>
      <c r="I21">
        <v>1229</v>
      </c>
      <c r="J21">
        <v>60.545816600000002</v>
      </c>
      <c r="N21">
        <v>55</v>
      </c>
      <c r="O21">
        <v>1906</v>
      </c>
      <c r="P21">
        <v>2091</v>
      </c>
      <c r="Q21">
        <v>2104</v>
      </c>
      <c r="R21">
        <v>2155</v>
      </c>
      <c r="S21">
        <v>2041</v>
      </c>
      <c r="T21" s="27">
        <f t="shared" si="0"/>
        <v>2059.4</v>
      </c>
      <c r="V21" s="6" t="s">
        <v>2</v>
      </c>
      <c r="W21" s="6"/>
      <c r="X21" s="6" t="s">
        <v>42</v>
      </c>
      <c r="Y21" s="6" t="s">
        <v>44</v>
      </c>
      <c r="Z21" s="6" t="s">
        <v>42</v>
      </c>
      <c r="AA21" s="6"/>
      <c r="AB21" s="6" t="s">
        <v>44</v>
      </c>
      <c r="AC21" s="6" t="s">
        <v>42</v>
      </c>
      <c r="AD21" s="6"/>
    </row>
    <row r="22" spans="2:30" x14ac:dyDescent="0.3">
      <c r="B22" s="19"/>
      <c r="C22">
        <v>1303</v>
      </c>
      <c r="D22">
        <v>65.344563050000005</v>
      </c>
      <c r="F22">
        <v>1102</v>
      </c>
      <c r="G22">
        <v>65.338034149999999</v>
      </c>
      <c r="I22">
        <v>1237</v>
      </c>
      <c r="J22">
        <v>65.001795450000003</v>
      </c>
      <c r="N22">
        <v>60</v>
      </c>
      <c r="O22">
        <v>2010</v>
      </c>
      <c r="P22">
        <v>2207</v>
      </c>
      <c r="Q22">
        <v>2229</v>
      </c>
      <c r="R22">
        <v>2290</v>
      </c>
      <c r="S22">
        <v>2186</v>
      </c>
      <c r="T22" s="27">
        <f t="shared" si="0"/>
        <v>2184.4</v>
      </c>
      <c r="W22" s="6" t="s">
        <v>27</v>
      </c>
      <c r="X22" s="6" t="s">
        <v>43</v>
      </c>
      <c r="Y22" s="6" t="s">
        <v>45</v>
      </c>
      <c r="Z22" s="6" t="s">
        <v>43</v>
      </c>
      <c r="AA22" s="6" t="s">
        <v>29</v>
      </c>
      <c r="AB22" s="6" t="s">
        <v>45</v>
      </c>
      <c r="AC22" s="6" t="s">
        <v>43</v>
      </c>
      <c r="AD22" s="6" t="s">
        <v>5</v>
      </c>
    </row>
    <row r="23" spans="2:30" x14ac:dyDescent="0.3">
      <c r="B23" s="19"/>
      <c r="C23">
        <v>1311</v>
      </c>
      <c r="D23">
        <v>70.348970059999999</v>
      </c>
      <c r="F23">
        <v>1112</v>
      </c>
      <c r="G23">
        <v>70.335912250000007</v>
      </c>
      <c r="I23">
        <v>1247</v>
      </c>
      <c r="J23">
        <v>70.430581399999994</v>
      </c>
      <c r="N23">
        <v>65</v>
      </c>
      <c r="O23">
        <v>2102</v>
      </c>
      <c r="P23">
        <v>2303</v>
      </c>
      <c r="Q23">
        <v>2306</v>
      </c>
      <c r="R23">
        <v>2391</v>
      </c>
      <c r="S23">
        <v>2297</v>
      </c>
      <c r="T23" s="27">
        <f t="shared" si="0"/>
        <v>2279.8000000000002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B24" s="19"/>
      <c r="C24">
        <v>1320</v>
      </c>
      <c r="D24">
        <v>75.327261449999995</v>
      </c>
      <c r="F24">
        <v>1122</v>
      </c>
      <c r="G24">
        <v>75.137923150000006</v>
      </c>
      <c r="I24">
        <v>1257</v>
      </c>
      <c r="J24">
        <v>75.281559099999996</v>
      </c>
      <c r="N24">
        <v>70</v>
      </c>
      <c r="O24">
        <v>2184</v>
      </c>
      <c r="P24">
        <v>2411</v>
      </c>
      <c r="Q24">
        <v>2434</v>
      </c>
      <c r="R24">
        <v>2502</v>
      </c>
      <c r="S24">
        <v>2414</v>
      </c>
      <c r="T24" s="27">
        <f t="shared" si="0"/>
        <v>2389</v>
      </c>
      <c r="W24" s="55">
        <f>T12</f>
        <v>1170.5999999999999</v>
      </c>
      <c r="X24" s="56">
        <f>B32</f>
        <v>2.6385799999999904</v>
      </c>
      <c r="Y24" s="55">
        <f>T34</f>
        <v>947.8</v>
      </c>
      <c r="Z24" s="55">
        <f>F32</f>
        <v>954.51709531013591</v>
      </c>
      <c r="AA24" s="57">
        <f>(Z24-Y24)/Y24</f>
        <v>7.0870387319434064E-3</v>
      </c>
      <c r="AB24" s="55">
        <f>T56</f>
        <v>981.2</v>
      </c>
      <c r="AC24" s="55">
        <f>J32</f>
        <v>1092.5314199395768</v>
      </c>
      <c r="AD24" s="57">
        <f>(AC24-AB24)/AB24</f>
        <v>0.11346455354624621</v>
      </c>
    </row>
    <row r="25" spans="2:30" x14ac:dyDescent="0.3">
      <c r="B25" s="19"/>
      <c r="C25">
        <v>1330</v>
      </c>
      <c r="D25">
        <v>80.236999310000002</v>
      </c>
      <c r="F25">
        <v>1134</v>
      </c>
      <c r="G25">
        <v>80.292495020000004</v>
      </c>
      <c r="I25">
        <v>1269</v>
      </c>
      <c r="J25">
        <v>80.426337610000004</v>
      </c>
      <c r="N25">
        <v>75</v>
      </c>
      <c r="O25">
        <v>2304</v>
      </c>
      <c r="P25">
        <v>2600</v>
      </c>
      <c r="Q25">
        <v>2588</v>
      </c>
      <c r="R25">
        <v>2623</v>
      </c>
      <c r="S25">
        <v>2517</v>
      </c>
      <c r="T25" s="27">
        <f t="shared" si="0"/>
        <v>2526.4</v>
      </c>
      <c r="V25" s="2"/>
      <c r="W25" s="55">
        <f t="shared" ref="W25:W26" si="1">T13</f>
        <v>1274.8</v>
      </c>
      <c r="X25" s="56">
        <f>B43</f>
        <v>45.267399999999839</v>
      </c>
      <c r="Y25" s="55">
        <f t="shared" ref="Y25:Y26" si="2">T35</f>
        <v>1068.8</v>
      </c>
      <c r="Z25" s="55">
        <f>F43</f>
        <v>1069.5256449165399</v>
      </c>
      <c r="AA25" s="57">
        <f t="shared" ref="AA25:AA26" si="3">(Z25-Y25)/Y25</f>
        <v>6.7893424077467934E-4</v>
      </c>
      <c r="AB25" s="55">
        <f t="shared" ref="AB25:AB26" si="4">T57</f>
        <v>1100.4000000000001</v>
      </c>
      <c r="AC25" s="55">
        <f>J43</f>
        <v>1205.3846362649292</v>
      </c>
      <c r="AD25" s="57">
        <f t="shared" ref="AD25:AD26" si="5">(AC25-AB25)/AB25</f>
        <v>9.5405885373436125E-2</v>
      </c>
    </row>
    <row r="26" spans="2:30" x14ac:dyDescent="0.3">
      <c r="B26" s="41"/>
      <c r="C26">
        <v>1343</v>
      </c>
      <c r="D26">
        <v>85.212026249999994</v>
      </c>
      <c r="F26">
        <v>1149</v>
      </c>
      <c r="G26">
        <v>85.228348510000004</v>
      </c>
      <c r="I26">
        <v>1283</v>
      </c>
      <c r="J26">
        <v>85.101034830000003</v>
      </c>
      <c r="N26">
        <v>80</v>
      </c>
      <c r="O26">
        <v>2433</v>
      </c>
      <c r="P26">
        <v>2912</v>
      </c>
      <c r="Q26">
        <v>2912</v>
      </c>
      <c r="R26">
        <v>2831</v>
      </c>
      <c r="S26">
        <v>2693</v>
      </c>
      <c r="T26" s="27">
        <f t="shared" si="0"/>
        <v>2756.2</v>
      </c>
      <c r="V26" s="2"/>
      <c r="W26" s="55">
        <f t="shared" si="1"/>
        <v>1368.6</v>
      </c>
      <c r="X26" s="1">
        <f>B54</f>
        <v>91.713259999999991</v>
      </c>
      <c r="Y26" s="55">
        <f t="shared" si="2"/>
        <v>1176.5999999999999</v>
      </c>
      <c r="Z26" s="27">
        <f>F54</f>
        <v>1179.2145430286855</v>
      </c>
      <c r="AA26" s="57">
        <f t="shared" si="3"/>
        <v>2.2221171414971977E-3</v>
      </c>
      <c r="AB26" s="55">
        <f t="shared" si="4"/>
        <v>1201.2</v>
      </c>
      <c r="AC26" s="27">
        <f>J54</f>
        <v>1311.5494267515921</v>
      </c>
      <c r="AD26" s="57">
        <f t="shared" si="5"/>
        <v>9.1865989636690043E-2</v>
      </c>
    </row>
    <row r="27" spans="2:30" x14ac:dyDescent="0.3">
      <c r="B27" s="41">
        <f>T14</f>
        <v>1368.6</v>
      </c>
      <c r="C27" s="39">
        <v>1360</v>
      </c>
      <c r="D27" s="20">
        <v>90.164202000000003</v>
      </c>
      <c r="E27" s="20"/>
      <c r="F27" s="20">
        <v>1169</v>
      </c>
      <c r="G27" s="20">
        <v>90.144615279999996</v>
      </c>
      <c r="H27" s="20"/>
      <c r="I27" s="20">
        <v>1302</v>
      </c>
      <c r="J27" s="47">
        <v>90.222962159999994</v>
      </c>
      <c r="N27">
        <v>85</v>
      </c>
      <c r="O27">
        <v>2651</v>
      </c>
      <c r="P27">
        <v>3414</v>
      </c>
      <c r="Q27">
        <v>3433</v>
      </c>
      <c r="R27">
        <v>3347</v>
      </c>
      <c r="S27">
        <v>3145</v>
      </c>
      <c r="T27" s="27">
        <f t="shared" si="0"/>
        <v>3198</v>
      </c>
    </row>
    <row r="28" spans="2:30" x14ac:dyDescent="0.3">
      <c r="C28" s="10">
        <v>1388</v>
      </c>
      <c r="D28" s="11">
        <v>95.038030879999994</v>
      </c>
      <c r="E28" s="11"/>
      <c r="F28" s="11">
        <v>1202</v>
      </c>
      <c r="G28" s="11">
        <v>95.090262139999993</v>
      </c>
      <c r="H28" s="11"/>
      <c r="I28" s="11">
        <v>1333</v>
      </c>
      <c r="J28" s="48">
        <v>95.090262139999993</v>
      </c>
      <c r="N28">
        <v>90</v>
      </c>
      <c r="O28">
        <v>3276</v>
      </c>
      <c r="P28">
        <v>4366</v>
      </c>
      <c r="Q28">
        <v>4276</v>
      </c>
      <c r="R28">
        <v>4297</v>
      </c>
      <c r="S28">
        <v>4039</v>
      </c>
      <c r="T28" s="27">
        <f t="shared" si="0"/>
        <v>4050.8</v>
      </c>
    </row>
    <row r="29" spans="2:30" x14ac:dyDescent="0.3">
      <c r="N29">
        <v>95</v>
      </c>
      <c r="O29">
        <v>4534</v>
      </c>
      <c r="P29">
        <v>5407</v>
      </c>
      <c r="Q29">
        <v>5378</v>
      </c>
      <c r="R29">
        <v>5246</v>
      </c>
      <c r="S29">
        <v>4908</v>
      </c>
      <c r="T29" s="27">
        <f t="shared" si="0"/>
        <v>5094.6000000000004</v>
      </c>
    </row>
    <row r="30" spans="2:30" ht="15.6" x14ac:dyDescent="0.3">
      <c r="B30" s="50" t="s">
        <v>38</v>
      </c>
      <c r="C30" s="11"/>
      <c r="D30" s="11"/>
      <c r="F30" s="50" t="s">
        <v>40</v>
      </c>
      <c r="G30" s="11"/>
      <c r="H30" s="11"/>
      <c r="J30" s="50" t="s">
        <v>39</v>
      </c>
      <c r="K30" s="11"/>
      <c r="L30" s="11"/>
      <c r="N30" s="4" t="s">
        <v>3</v>
      </c>
      <c r="O30" s="4" t="s">
        <v>16</v>
      </c>
      <c r="P30" s="4" t="s">
        <v>66</v>
      </c>
      <c r="Q30" s="4" t="s">
        <v>67</v>
      </c>
      <c r="R30" s="4" t="s">
        <v>68</v>
      </c>
      <c r="S30" s="4" t="s">
        <v>69</v>
      </c>
    </row>
    <row r="31" spans="2:30" x14ac:dyDescent="0.3">
      <c r="N31">
        <v>1</v>
      </c>
      <c r="O31">
        <v>658</v>
      </c>
      <c r="P31">
        <v>637</v>
      </c>
      <c r="Q31">
        <v>686</v>
      </c>
      <c r="R31">
        <v>656</v>
      </c>
      <c r="S31">
        <v>605</v>
      </c>
      <c r="T31" s="27">
        <f t="shared" ref="T31:T51" si="6">AVERAGE(O31:S31)</f>
        <v>648.4</v>
      </c>
    </row>
    <row r="32" spans="2:30" x14ac:dyDescent="0.3">
      <c r="B32" s="19">
        <f xml:space="preserve"> C33*D32 - D33</f>
        <v>2.6385799999999904</v>
      </c>
      <c r="C32" t="s">
        <v>24</v>
      </c>
      <c r="D32" s="27">
        <f>T12</f>
        <v>1170.5999999999999</v>
      </c>
      <c r="F32" s="19">
        <f>(B32+H33)/G33</f>
        <v>954.51709531013591</v>
      </c>
      <c r="G32" t="s">
        <v>25</v>
      </c>
      <c r="J32" s="19">
        <f>(B32+L33)/K33</f>
        <v>1092.5314199395768</v>
      </c>
      <c r="K32" t="s">
        <v>25</v>
      </c>
      <c r="N32">
        <v>3</v>
      </c>
      <c r="O32">
        <v>748</v>
      </c>
      <c r="P32">
        <v>745</v>
      </c>
      <c r="Q32">
        <v>762</v>
      </c>
      <c r="R32">
        <v>757</v>
      </c>
      <c r="S32">
        <v>698</v>
      </c>
      <c r="T32" s="27">
        <f t="shared" si="6"/>
        <v>742</v>
      </c>
    </row>
    <row r="33" spans="2:20" x14ac:dyDescent="0.3">
      <c r="C33">
        <v>7.4300000000000005E-2</v>
      </c>
      <c r="D33">
        <v>84.337000000000003</v>
      </c>
      <c r="G33">
        <v>6.6100000000000006E-2</v>
      </c>
      <c r="H33">
        <v>60.454999999999998</v>
      </c>
      <c r="K33">
        <v>6.6199999999999995E-2</v>
      </c>
      <c r="L33">
        <v>69.686999999999998</v>
      </c>
      <c r="N33">
        <v>5</v>
      </c>
      <c r="O33">
        <v>819</v>
      </c>
      <c r="P33">
        <v>808</v>
      </c>
      <c r="Q33">
        <v>842</v>
      </c>
      <c r="R33">
        <v>811</v>
      </c>
      <c r="S33">
        <v>775</v>
      </c>
      <c r="T33" s="27">
        <f t="shared" si="6"/>
        <v>811</v>
      </c>
    </row>
    <row r="34" spans="2:20" x14ac:dyDescent="0.3">
      <c r="N34">
        <v>10</v>
      </c>
      <c r="O34">
        <v>940</v>
      </c>
      <c r="P34">
        <v>956</v>
      </c>
      <c r="Q34">
        <v>973</v>
      </c>
      <c r="R34">
        <v>971</v>
      </c>
      <c r="S34">
        <v>899</v>
      </c>
      <c r="T34" s="41">
        <f t="shared" si="6"/>
        <v>947.8</v>
      </c>
    </row>
    <row r="35" spans="2:20" x14ac:dyDescent="0.3">
      <c r="N35">
        <v>15</v>
      </c>
      <c r="O35">
        <v>1039</v>
      </c>
      <c r="P35">
        <v>1081</v>
      </c>
      <c r="Q35">
        <v>1099</v>
      </c>
      <c r="R35">
        <v>1105</v>
      </c>
      <c r="S35">
        <v>1020</v>
      </c>
      <c r="T35" s="41">
        <f t="shared" si="6"/>
        <v>1068.8</v>
      </c>
    </row>
    <row r="36" spans="2:20" x14ac:dyDescent="0.3">
      <c r="N36">
        <v>20</v>
      </c>
      <c r="O36">
        <v>1128</v>
      </c>
      <c r="P36">
        <v>1185</v>
      </c>
      <c r="Q36">
        <v>1200</v>
      </c>
      <c r="R36">
        <v>1222</v>
      </c>
      <c r="S36">
        <v>1148</v>
      </c>
      <c r="T36" s="41">
        <f t="shared" si="6"/>
        <v>1176.5999999999999</v>
      </c>
    </row>
    <row r="37" spans="2:20" x14ac:dyDescent="0.3">
      <c r="N37">
        <v>25</v>
      </c>
      <c r="O37">
        <v>1220</v>
      </c>
      <c r="P37">
        <v>1295</v>
      </c>
      <c r="Q37">
        <v>1311</v>
      </c>
      <c r="R37">
        <v>1345</v>
      </c>
      <c r="S37">
        <v>1247</v>
      </c>
      <c r="T37" s="27">
        <f t="shared" si="6"/>
        <v>1283.5999999999999</v>
      </c>
    </row>
    <row r="38" spans="2:20" x14ac:dyDescent="0.3">
      <c r="N38">
        <v>30</v>
      </c>
      <c r="O38">
        <v>1311</v>
      </c>
      <c r="P38">
        <v>1394</v>
      </c>
      <c r="Q38">
        <v>1421</v>
      </c>
      <c r="R38">
        <v>1443</v>
      </c>
      <c r="S38">
        <v>1354</v>
      </c>
      <c r="T38" s="27">
        <f t="shared" si="6"/>
        <v>1384.6</v>
      </c>
    </row>
    <row r="39" spans="2:20" x14ac:dyDescent="0.3">
      <c r="N39">
        <v>35</v>
      </c>
      <c r="O39">
        <v>1410</v>
      </c>
      <c r="P39">
        <v>1502</v>
      </c>
      <c r="Q39">
        <v>1514</v>
      </c>
      <c r="R39">
        <v>1562</v>
      </c>
      <c r="S39">
        <v>1452</v>
      </c>
      <c r="T39" s="27">
        <f t="shared" si="6"/>
        <v>1488</v>
      </c>
    </row>
    <row r="40" spans="2:20" x14ac:dyDescent="0.3">
      <c r="N40">
        <v>40</v>
      </c>
      <c r="O40">
        <v>1503</v>
      </c>
      <c r="P40">
        <v>1621</v>
      </c>
      <c r="Q40">
        <v>1641</v>
      </c>
      <c r="R40">
        <v>1677</v>
      </c>
      <c r="S40">
        <v>1568</v>
      </c>
      <c r="T40" s="27">
        <f t="shared" si="6"/>
        <v>1602</v>
      </c>
    </row>
    <row r="41" spans="2:20" x14ac:dyDescent="0.3">
      <c r="N41">
        <v>45</v>
      </c>
      <c r="O41">
        <v>1593</v>
      </c>
      <c r="P41">
        <v>1740</v>
      </c>
      <c r="Q41">
        <v>1758</v>
      </c>
      <c r="R41">
        <v>1785</v>
      </c>
      <c r="S41">
        <v>1709</v>
      </c>
      <c r="T41" s="27">
        <f t="shared" si="6"/>
        <v>1717</v>
      </c>
    </row>
    <row r="42" spans="2:20" x14ac:dyDescent="0.3">
      <c r="N42">
        <v>50</v>
      </c>
      <c r="O42">
        <v>1688</v>
      </c>
      <c r="P42">
        <v>1865</v>
      </c>
      <c r="Q42">
        <v>1875</v>
      </c>
      <c r="R42">
        <v>1922</v>
      </c>
      <c r="S42">
        <v>1818</v>
      </c>
      <c r="T42" s="27">
        <f t="shared" si="6"/>
        <v>1833.6</v>
      </c>
    </row>
    <row r="43" spans="2:20" x14ac:dyDescent="0.3">
      <c r="B43" s="19">
        <f xml:space="preserve"> C44*D43 - D44</f>
        <v>45.267399999999839</v>
      </c>
      <c r="C43" t="s">
        <v>24</v>
      </c>
      <c r="D43" s="27">
        <f>T13</f>
        <v>1274.8</v>
      </c>
      <c r="F43" s="19">
        <f>(B43+H44)/G44</f>
        <v>1069.5256449165399</v>
      </c>
      <c r="G43" t="s">
        <v>25</v>
      </c>
      <c r="J43" s="19">
        <f>(B43+L44)/K44</f>
        <v>1205.3846362649292</v>
      </c>
      <c r="K43" t="s">
        <v>25</v>
      </c>
      <c r="N43">
        <v>55</v>
      </c>
      <c r="O43">
        <v>1794</v>
      </c>
      <c r="P43">
        <v>2004</v>
      </c>
      <c r="Q43">
        <v>2020</v>
      </c>
      <c r="R43">
        <v>2083</v>
      </c>
      <c r="S43">
        <v>1951</v>
      </c>
      <c r="T43" s="27">
        <f t="shared" si="6"/>
        <v>1970.4</v>
      </c>
    </row>
    <row r="44" spans="2:20" x14ac:dyDescent="0.3">
      <c r="C44">
        <v>0.77549999999999997</v>
      </c>
      <c r="D44">
        <v>943.34</v>
      </c>
      <c r="G44">
        <v>0.65900000000000003</v>
      </c>
      <c r="H44">
        <v>659.55</v>
      </c>
      <c r="K44">
        <v>0.73680000000000001</v>
      </c>
      <c r="L44">
        <v>842.86</v>
      </c>
      <c r="N44">
        <v>60</v>
      </c>
      <c r="O44">
        <v>1912</v>
      </c>
      <c r="P44">
        <v>2136</v>
      </c>
      <c r="Q44">
        <v>2164</v>
      </c>
      <c r="R44">
        <v>2237</v>
      </c>
      <c r="S44">
        <v>2120</v>
      </c>
      <c r="T44" s="27">
        <f t="shared" si="6"/>
        <v>2113.8000000000002</v>
      </c>
    </row>
    <row r="45" spans="2:20" x14ac:dyDescent="0.3">
      <c r="N45">
        <v>65</v>
      </c>
      <c r="O45">
        <v>2016</v>
      </c>
      <c r="P45">
        <v>2249</v>
      </c>
      <c r="Q45">
        <v>2252</v>
      </c>
      <c r="R45">
        <v>2353</v>
      </c>
      <c r="S45">
        <v>2249</v>
      </c>
      <c r="T45" s="27">
        <f t="shared" si="6"/>
        <v>2223.8000000000002</v>
      </c>
    </row>
    <row r="46" spans="2:20" x14ac:dyDescent="0.3">
      <c r="N46">
        <v>70</v>
      </c>
      <c r="O46">
        <v>2109</v>
      </c>
      <c r="P46">
        <v>2371</v>
      </c>
      <c r="Q46">
        <v>2393</v>
      </c>
      <c r="R46">
        <v>2484</v>
      </c>
      <c r="S46">
        <v>2383</v>
      </c>
      <c r="T46" s="27">
        <f t="shared" si="6"/>
        <v>2348</v>
      </c>
    </row>
    <row r="47" spans="2:20" x14ac:dyDescent="0.3">
      <c r="N47">
        <v>75</v>
      </c>
      <c r="O47">
        <v>2244</v>
      </c>
      <c r="P47">
        <v>2591</v>
      </c>
      <c r="Q47">
        <v>2575</v>
      </c>
      <c r="R47">
        <v>2629</v>
      </c>
      <c r="S47">
        <v>2503</v>
      </c>
      <c r="T47" s="27">
        <f t="shared" si="6"/>
        <v>2508.4</v>
      </c>
    </row>
    <row r="48" spans="2:20" x14ac:dyDescent="0.3">
      <c r="N48">
        <v>80</v>
      </c>
      <c r="O48">
        <v>2388</v>
      </c>
      <c r="P48">
        <v>2948</v>
      </c>
      <c r="Q48">
        <v>2944</v>
      </c>
      <c r="R48">
        <v>2867</v>
      </c>
      <c r="S48">
        <v>2704</v>
      </c>
      <c r="T48" s="27">
        <f t="shared" si="6"/>
        <v>2770.2</v>
      </c>
    </row>
    <row r="49" spans="2:20" x14ac:dyDescent="0.3">
      <c r="N49">
        <v>85</v>
      </c>
      <c r="O49">
        <v>2639</v>
      </c>
      <c r="P49">
        <v>3514</v>
      </c>
      <c r="Q49">
        <v>3529</v>
      </c>
      <c r="R49">
        <v>3446</v>
      </c>
      <c r="S49">
        <v>3237</v>
      </c>
      <c r="T49" s="27">
        <f t="shared" si="6"/>
        <v>3273</v>
      </c>
    </row>
    <row r="50" spans="2:20" x14ac:dyDescent="0.3">
      <c r="N50">
        <v>90</v>
      </c>
      <c r="O50">
        <v>3347</v>
      </c>
      <c r="P50">
        <v>4588</v>
      </c>
      <c r="Q50">
        <v>4493</v>
      </c>
      <c r="R50">
        <v>4579</v>
      </c>
      <c r="S50">
        <v>4278</v>
      </c>
      <c r="T50" s="27">
        <f t="shared" si="6"/>
        <v>4257</v>
      </c>
    </row>
    <row r="51" spans="2:20" x14ac:dyDescent="0.3">
      <c r="N51">
        <v>95</v>
      </c>
      <c r="O51">
        <v>4777</v>
      </c>
      <c r="P51">
        <v>5804</v>
      </c>
      <c r="Q51">
        <v>5764</v>
      </c>
      <c r="R51">
        <v>5663</v>
      </c>
      <c r="S51">
        <v>5294</v>
      </c>
      <c r="T51" s="27">
        <f t="shared" si="6"/>
        <v>5460.4</v>
      </c>
    </row>
    <row r="52" spans="2:20" ht="15.6" x14ac:dyDescent="0.3">
      <c r="N52" s="14" t="s">
        <v>5</v>
      </c>
      <c r="O52" s="4" t="s">
        <v>16</v>
      </c>
      <c r="P52" s="4" t="s">
        <v>66</v>
      </c>
      <c r="Q52" s="4" t="s">
        <v>67</v>
      </c>
      <c r="R52" s="4" t="s">
        <v>68</v>
      </c>
      <c r="S52" s="4" t="s">
        <v>69</v>
      </c>
    </row>
    <row r="53" spans="2:20" x14ac:dyDescent="0.3">
      <c r="N53">
        <v>1</v>
      </c>
      <c r="O53">
        <v>689</v>
      </c>
      <c r="P53">
        <v>627</v>
      </c>
      <c r="Q53">
        <v>694</v>
      </c>
      <c r="R53">
        <v>646</v>
      </c>
      <c r="S53">
        <v>673</v>
      </c>
      <c r="T53" s="27">
        <f t="shared" ref="T53:T73" si="7">AVERAGE(O53:S53)</f>
        <v>665.8</v>
      </c>
    </row>
    <row r="54" spans="2:20" x14ac:dyDescent="0.3">
      <c r="B54" s="19">
        <f xml:space="preserve"> C55*D54 - D55</f>
        <v>91.713259999999991</v>
      </c>
      <c r="C54" t="s">
        <v>24</v>
      </c>
      <c r="D54" s="27">
        <f>T14</f>
        <v>1368.6</v>
      </c>
      <c r="F54" s="19">
        <f>(B54+H55)/G55</f>
        <v>1179.2145430286855</v>
      </c>
      <c r="G54" t="s">
        <v>25</v>
      </c>
      <c r="J54" s="19">
        <f>(B54+L55)/K55</f>
        <v>1311.5494267515921</v>
      </c>
      <c r="K54" t="s">
        <v>25</v>
      </c>
      <c r="N54">
        <v>3</v>
      </c>
      <c r="O54">
        <v>782</v>
      </c>
      <c r="P54">
        <v>747</v>
      </c>
      <c r="Q54">
        <v>796</v>
      </c>
      <c r="R54">
        <v>757</v>
      </c>
      <c r="S54">
        <v>775</v>
      </c>
      <c r="T54" s="27">
        <f t="shared" si="7"/>
        <v>771.4</v>
      </c>
    </row>
    <row r="55" spans="2:20" x14ac:dyDescent="0.3">
      <c r="C55">
        <v>0.1741</v>
      </c>
      <c r="D55">
        <v>146.56</v>
      </c>
      <c r="G55">
        <v>0.14990000000000001</v>
      </c>
      <c r="H55">
        <v>85.051000000000002</v>
      </c>
      <c r="K55">
        <v>0.157</v>
      </c>
      <c r="L55">
        <v>114.2</v>
      </c>
      <c r="N55">
        <v>5</v>
      </c>
      <c r="O55">
        <v>845</v>
      </c>
      <c r="P55">
        <v>823</v>
      </c>
      <c r="Q55">
        <v>863</v>
      </c>
      <c r="R55">
        <v>834</v>
      </c>
      <c r="S55">
        <v>840</v>
      </c>
      <c r="T55" s="27">
        <f t="shared" si="7"/>
        <v>841</v>
      </c>
    </row>
    <row r="56" spans="2:20" x14ac:dyDescent="0.3">
      <c r="N56">
        <v>10</v>
      </c>
      <c r="O56">
        <v>975</v>
      </c>
      <c r="P56">
        <v>977</v>
      </c>
      <c r="Q56">
        <v>1005</v>
      </c>
      <c r="R56">
        <v>994</v>
      </c>
      <c r="S56">
        <v>955</v>
      </c>
      <c r="T56" s="41">
        <f t="shared" si="7"/>
        <v>981.2</v>
      </c>
    </row>
    <row r="57" spans="2:20" x14ac:dyDescent="0.3">
      <c r="N57">
        <v>15</v>
      </c>
      <c r="O57">
        <v>1065</v>
      </c>
      <c r="P57">
        <v>1102</v>
      </c>
      <c r="Q57">
        <v>1130</v>
      </c>
      <c r="R57">
        <v>1113</v>
      </c>
      <c r="S57">
        <v>1092</v>
      </c>
      <c r="T57" s="41">
        <f t="shared" si="7"/>
        <v>1100.4000000000001</v>
      </c>
    </row>
    <row r="58" spans="2:20" x14ac:dyDescent="0.3">
      <c r="N58">
        <v>20</v>
      </c>
      <c r="O58">
        <v>1156</v>
      </c>
      <c r="P58">
        <v>1206</v>
      </c>
      <c r="Q58">
        <v>1228</v>
      </c>
      <c r="R58">
        <v>1226</v>
      </c>
      <c r="S58">
        <v>1190</v>
      </c>
      <c r="T58" s="41">
        <f t="shared" si="7"/>
        <v>1201.2</v>
      </c>
    </row>
    <row r="59" spans="2:20" x14ac:dyDescent="0.3">
      <c r="N59" s="9">
        <v>25</v>
      </c>
      <c r="O59">
        <v>1242</v>
      </c>
      <c r="P59">
        <v>1319</v>
      </c>
      <c r="Q59">
        <v>1343</v>
      </c>
      <c r="R59">
        <v>1359</v>
      </c>
      <c r="S59">
        <v>1302</v>
      </c>
      <c r="T59" s="27">
        <f t="shared" si="7"/>
        <v>1313</v>
      </c>
    </row>
    <row r="60" spans="2:20" x14ac:dyDescent="0.3">
      <c r="N60" s="9">
        <v>30</v>
      </c>
      <c r="O60">
        <v>1334</v>
      </c>
      <c r="P60">
        <v>1413</v>
      </c>
      <c r="Q60">
        <v>1441</v>
      </c>
      <c r="R60">
        <v>1451</v>
      </c>
      <c r="S60">
        <v>1408</v>
      </c>
      <c r="T60" s="27">
        <f t="shared" si="7"/>
        <v>1409.4</v>
      </c>
    </row>
    <row r="61" spans="2:20" x14ac:dyDescent="0.3">
      <c r="N61" s="9">
        <v>35</v>
      </c>
      <c r="O61">
        <v>1431</v>
      </c>
      <c r="P61">
        <v>1531</v>
      </c>
      <c r="Q61">
        <v>1541</v>
      </c>
      <c r="R61">
        <v>1571</v>
      </c>
      <c r="S61">
        <v>1504</v>
      </c>
      <c r="T61" s="27">
        <f t="shared" si="7"/>
        <v>1515.6</v>
      </c>
    </row>
    <row r="62" spans="2:20" x14ac:dyDescent="0.3">
      <c r="N62" s="9">
        <v>40</v>
      </c>
      <c r="O62">
        <v>1527</v>
      </c>
      <c r="P62">
        <v>1640</v>
      </c>
      <c r="Q62">
        <v>1656</v>
      </c>
      <c r="R62">
        <v>1699</v>
      </c>
      <c r="S62">
        <v>1621</v>
      </c>
      <c r="T62" s="27">
        <f t="shared" si="7"/>
        <v>1628.6</v>
      </c>
    </row>
    <row r="63" spans="2:20" x14ac:dyDescent="0.3">
      <c r="N63" s="9">
        <v>45</v>
      </c>
      <c r="O63">
        <v>1624</v>
      </c>
      <c r="P63">
        <v>1765</v>
      </c>
      <c r="Q63">
        <v>1784</v>
      </c>
      <c r="R63">
        <v>1805</v>
      </c>
      <c r="S63">
        <v>1750</v>
      </c>
      <c r="T63" s="27">
        <f t="shared" si="7"/>
        <v>1745.6</v>
      </c>
    </row>
    <row r="64" spans="2:20" x14ac:dyDescent="0.3">
      <c r="N64" s="9">
        <v>50</v>
      </c>
      <c r="O64">
        <v>1709</v>
      </c>
      <c r="P64">
        <v>1897</v>
      </c>
      <c r="Q64">
        <v>1898</v>
      </c>
      <c r="R64">
        <v>1955</v>
      </c>
      <c r="S64">
        <v>1859</v>
      </c>
      <c r="T64" s="27">
        <f t="shared" si="7"/>
        <v>1863.6</v>
      </c>
    </row>
    <row r="65" spans="14:20" x14ac:dyDescent="0.3">
      <c r="N65" s="9">
        <v>55</v>
      </c>
      <c r="O65">
        <v>1817</v>
      </c>
      <c r="P65">
        <v>2034</v>
      </c>
      <c r="Q65">
        <v>2030</v>
      </c>
      <c r="R65">
        <v>2101</v>
      </c>
      <c r="S65">
        <v>2000</v>
      </c>
      <c r="T65" s="27">
        <f t="shared" si="7"/>
        <v>1996.4</v>
      </c>
    </row>
    <row r="66" spans="14:20" x14ac:dyDescent="0.3">
      <c r="N66" s="9">
        <v>60</v>
      </c>
      <c r="O66">
        <v>1937</v>
      </c>
      <c r="P66">
        <v>2159</v>
      </c>
      <c r="Q66">
        <v>2173</v>
      </c>
      <c r="R66">
        <v>2244</v>
      </c>
      <c r="S66">
        <v>2163</v>
      </c>
      <c r="T66" s="27">
        <f t="shared" si="7"/>
        <v>2135.1999999999998</v>
      </c>
    </row>
    <row r="67" spans="14:20" x14ac:dyDescent="0.3">
      <c r="N67" s="9">
        <v>65</v>
      </c>
      <c r="O67">
        <v>2035</v>
      </c>
      <c r="P67">
        <v>2266</v>
      </c>
      <c r="Q67">
        <v>2268</v>
      </c>
      <c r="R67">
        <v>2376</v>
      </c>
      <c r="S67">
        <v>2299</v>
      </c>
      <c r="T67" s="27">
        <f t="shared" si="7"/>
        <v>2248.8000000000002</v>
      </c>
    </row>
    <row r="68" spans="14:20" x14ac:dyDescent="0.3">
      <c r="N68" s="9">
        <v>70</v>
      </c>
      <c r="O68">
        <v>2130</v>
      </c>
      <c r="P68">
        <v>2385</v>
      </c>
      <c r="Q68">
        <v>2413</v>
      </c>
      <c r="R68">
        <v>2504</v>
      </c>
      <c r="S68">
        <v>2432</v>
      </c>
      <c r="T68" s="27">
        <f t="shared" si="7"/>
        <v>2372.8000000000002</v>
      </c>
    </row>
    <row r="69" spans="14:20" x14ac:dyDescent="0.3">
      <c r="N69" s="9">
        <v>75</v>
      </c>
      <c r="O69">
        <v>2261</v>
      </c>
      <c r="P69">
        <v>2604</v>
      </c>
      <c r="Q69">
        <v>2585</v>
      </c>
      <c r="R69">
        <v>2641</v>
      </c>
      <c r="S69">
        <v>2552</v>
      </c>
      <c r="T69" s="27">
        <f t="shared" si="7"/>
        <v>2528.6</v>
      </c>
    </row>
    <row r="70" spans="14:20" x14ac:dyDescent="0.3">
      <c r="N70" s="9">
        <v>80</v>
      </c>
      <c r="O70">
        <v>2407</v>
      </c>
      <c r="P70">
        <v>2951</v>
      </c>
      <c r="Q70">
        <v>2946</v>
      </c>
      <c r="R70">
        <v>2892</v>
      </c>
      <c r="S70">
        <v>2752</v>
      </c>
      <c r="T70" s="27">
        <f t="shared" si="7"/>
        <v>2789.6</v>
      </c>
    </row>
    <row r="71" spans="14:20" x14ac:dyDescent="0.3">
      <c r="N71" s="9">
        <v>85</v>
      </c>
      <c r="O71">
        <v>2652</v>
      </c>
      <c r="P71">
        <v>3526</v>
      </c>
      <c r="Q71">
        <v>3511</v>
      </c>
      <c r="R71">
        <v>3464</v>
      </c>
      <c r="S71">
        <v>3264</v>
      </c>
      <c r="T71" s="27">
        <f t="shared" si="7"/>
        <v>3283.4</v>
      </c>
    </row>
    <row r="72" spans="14:20" x14ac:dyDescent="0.3">
      <c r="N72" s="9">
        <v>90</v>
      </c>
      <c r="O72">
        <v>3348</v>
      </c>
      <c r="P72">
        <v>4568</v>
      </c>
      <c r="Q72">
        <v>4435</v>
      </c>
      <c r="R72">
        <v>4511</v>
      </c>
      <c r="S72">
        <v>4261</v>
      </c>
      <c r="T72" s="27">
        <f t="shared" si="7"/>
        <v>4224.6000000000004</v>
      </c>
    </row>
    <row r="73" spans="14:20" x14ac:dyDescent="0.3">
      <c r="N73" s="10">
        <v>95</v>
      </c>
      <c r="O73" s="11">
        <v>4710</v>
      </c>
      <c r="P73" s="11">
        <v>5653</v>
      </c>
      <c r="Q73" s="11">
        <v>5588</v>
      </c>
      <c r="R73" s="11">
        <v>5565</v>
      </c>
      <c r="S73" s="11">
        <v>5207</v>
      </c>
      <c r="T73" s="27">
        <f t="shared" si="7"/>
        <v>5344.6</v>
      </c>
    </row>
    <row r="76" spans="14:20" ht="18" x14ac:dyDescent="0.35">
      <c r="N76" s="30"/>
      <c r="O76" s="30"/>
      <c r="P76" s="30"/>
      <c r="Q76" s="30"/>
      <c r="R76" s="30"/>
      <c r="S76" s="30"/>
    </row>
    <row r="77" spans="14:20" ht="15.6" x14ac:dyDescent="0.3">
      <c r="N77" s="31" t="s">
        <v>6</v>
      </c>
      <c r="O77" s="5">
        <v>24.48</v>
      </c>
      <c r="P77" s="5">
        <v>23.22</v>
      </c>
      <c r="Q77" s="5">
        <v>22.54</v>
      </c>
      <c r="R77" s="5">
        <v>26.41</v>
      </c>
      <c r="S77" s="5">
        <v>24.11</v>
      </c>
    </row>
    <row r="78" spans="14:20" ht="15.6" x14ac:dyDescent="0.3">
      <c r="N78" s="32" t="s">
        <v>7</v>
      </c>
      <c r="O78" s="6">
        <f>O6</f>
        <v>908</v>
      </c>
      <c r="P78" s="6">
        <f t="shared" ref="P78:S78" si="8">P6</f>
        <v>912</v>
      </c>
      <c r="Q78" s="6">
        <f t="shared" si="8"/>
        <v>916</v>
      </c>
      <c r="R78" s="6">
        <f t="shared" si="8"/>
        <v>932</v>
      </c>
      <c r="S78" s="6">
        <f t="shared" si="8"/>
        <v>934</v>
      </c>
    </row>
    <row r="79" spans="14:20" ht="15.6" x14ac:dyDescent="0.3">
      <c r="N79" s="32" t="s">
        <v>8</v>
      </c>
      <c r="O79" s="7" t="s">
        <v>9</v>
      </c>
      <c r="P79" s="7" t="s">
        <v>9</v>
      </c>
      <c r="Q79" s="7" t="s">
        <v>9</v>
      </c>
      <c r="R79" s="7" t="s">
        <v>9</v>
      </c>
      <c r="S79" s="7" t="s">
        <v>9</v>
      </c>
    </row>
    <row r="80" spans="14:20" ht="15.6" x14ac:dyDescent="0.3">
      <c r="N80" s="33" t="s">
        <v>15</v>
      </c>
      <c r="O80" s="34" t="s">
        <v>11</v>
      </c>
      <c r="P80" s="34" t="s">
        <v>14</v>
      </c>
      <c r="Q80" s="34" t="s">
        <v>13</v>
      </c>
      <c r="R80" s="34" t="s">
        <v>12</v>
      </c>
      <c r="S80" s="34" t="s">
        <v>16</v>
      </c>
    </row>
    <row r="81" spans="14:19" x14ac:dyDescent="0.3">
      <c r="N81" s="15">
        <f>AVERAGE(O31:S31)</f>
        <v>648.4</v>
      </c>
      <c r="O81" s="16" t="e">
        <f t="shared" ref="O81:S96" si="9">(O31-$A81)/$A81</f>
        <v>#DIV/0!</v>
      </c>
      <c r="P81" s="16" t="e">
        <f t="shared" si="9"/>
        <v>#DIV/0!</v>
      </c>
      <c r="Q81" s="16" t="e">
        <f t="shared" si="9"/>
        <v>#DIV/0!</v>
      </c>
      <c r="R81" s="16" t="e">
        <f t="shared" si="9"/>
        <v>#DIV/0!</v>
      </c>
      <c r="S81" s="16" t="e">
        <f t="shared" si="9"/>
        <v>#DIV/0!</v>
      </c>
    </row>
    <row r="82" spans="14:19" x14ac:dyDescent="0.3">
      <c r="N82" s="15">
        <f t="shared" ref="N82:N101" si="10">AVERAGE(O32:S32)</f>
        <v>742</v>
      </c>
      <c r="O82" s="16" t="e">
        <f t="shared" si="9"/>
        <v>#DIV/0!</v>
      </c>
      <c r="P82" s="16" t="e">
        <f t="shared" si="9"/>
        <v>#DIV/0!</v>
      </c>
      <c r="Q82" s="16" t="e">
        <f t="shared" si="9"/>
        <v>#DIV/0!</v>
      </c>
      <c r="R82" s="16" t="e">
        <f t="shared" si="9"/>
        <v>#DIV/0!</v>
      </c>
      <c r="S82" s="16" t="e">
        <f t="shared" si="9"/>
        <v>#DIV/0!</v>
      </c>
    </row>
    <row r="83" spans="14:19" x14ac:dyDescent="0.3">
      <c r="N83" s="15">
        <f t="shared" si="10"/>
        <v>811</v>
      </c>
      <c r="O83" s="16" t="e">
        <f t="shared" si="9"/>
        <v>#DIV/0!</v>
      </c>
      <c r="P83" s="16" t="e">
        <f t="shared" si="9"/>
        <v>#DIV/0!</v>
      </c>
      <c r="Q83" s="16" t="e">
        <f t="shared" si="9"/>
        <v>#DIV/0!</v>
      </c>
      <c r="R83" s="16" t="e">
        <f t="shared" si="9"/>
        <v>#DIV/0!</v>
      </c>
      <c r="S83" s="16" t="e">
        <f t="shared" si="9"/>
        <v>#DIV/0!</v>
      </c>
    </row>
    <row r="84" spans="14:19" x14ac:dyDescent="0.3">
      <c r="N84" s="15">
        <f t="shared" si="10"/>
        <v>947.8</v>
      </c>
      <c r="O84" s="16" t="e">
        <f t="shared" si="9"/>
        <v>#DIV/0!</v>
      </c>
      <c r="P84" s="16" t="e">
        <f t="shared" si="9"/>
        <v>#DIV/0!</v>
      </c>
      <c r="Q84" s="16" t="e">
        <f t="shared" si="9"/>
        <v>#DIV/0!</v>
      </c>
      <c r="R84" s="16" t="e">
        <f t="shared" si="9"/>
        <v>#DIV/0!</v>
      </c>
      <c r="S84" s="16" t="e">
        <f t="shared" si="9"/>
        <v>#DIV/0!</v>
      </c>
    </row>
    <row r="85" spans="14:19" x14ac:dyDescent="0.3">
      <c r="N85" s="15">
        <f t="shared" si="10"/>
        <v>1068.8</v>
      </c>
      <c r="O85" s="16" t="e">
        <f t="shared" si="9"/>
        <v>#DIV/0!</v>
      </c>
      <c r="P85" s="16" t="e">
        <f t="shared" si="9"/>
        <v>#DIV/0!</v>
      </c>
      <c r="Q85" s="16" t="e">
        <f t="shared" si="9"/>
        <v>#DIV/0!</v>
      </c>
      <c r="R85" s="16" t="e">
        <f t="shared" si="9"/>
        <v>#DIV/0!</v>
      </c>
      <c r="S85" s="16" t="e">
        <f t="shared" si="9"/>
        <v>#DIV/0!</v>
      </c>
    </row>
    <row r="86" spans="14:19" x14ac:dyDescent="0.3">
      <c r="N86" s="15">
        <f t="shared" si="10"/>
        <v>1176.5999999999999</v>
      </c>
      <c r="O86" s="16" t="e">
        <f t="shared" si="9"/>
        <v>#DIV/0!</v>
      </c>
      <c r="P86" s="16" t="e">
        <f t="shared" si="9"/>
        <v>#DIV/0!</v>
      </c>
      <c r="Q86" s="16" t="e">
        <f t="shared" si="9"/>
        <v>#DIV/0!</v>
      </c>
      <c r="R86" s="16" t="e">
        <f t="shared" si="9"/>
        <v>#DIV/0!</v>
      </c>
      <c r="S86" s="16" t="e">
        <f t="shared" si="9"/>
        <v>#DIV/0!</v>
      </c>
    </row>
    <row r="87" spans="14:19" x14ac:dyDescent="0.3">
      <c r="N87" s="15">
        <f t="shared" si="10"/>
        <v>1283.5999999999999</v>
      </c>
      <c r="O87" s="16" t="e">
        <f t="shared" si="9"/>
        <v>#DIV/0!</v>
      </c>
      <c r="P87" s="16" t="e">
        <f t="shared" si="9"/>
        <v>#DIV/0!</v>
      </c>
      <c r="Q87" s="16" t="e">
        <f t="shared" si="9"/>
        <v>#DIV/0!</v>
      </c>
      <c r="R87" s="16" t="e">
        <f t="shared" si="9"/>
        <v>#DIV/0!</v>
      </c>
      <c r="S87" s="16" t="e">
        <f t="shared" si="9"/>
        <v>#DIV/0!</v>
      </c>
    </row>
    <row r="88" spans="14:19" x14ac:dyDescent="0.3">
      <c r="N88" s="15">
        <f t="shared" si="10"/>
        <v>1384.6</v>
      </c>
      <c r="O88" s="16" t="e">
        <f t="shared" si="9"/>
        <v>#DIV/0!</v>
      </c>
      <c r="P88" s="16" t="e">
        <f t="shared" si="9"/>
        <v>#DIV/0!</v>
      </c>
      <c r="Q88" s="16" t="e">
        <f t="shared" si="9"/>
        <v>#DIV/0!</v>
      </c>
      <c r="R88" s="16" t="e">
        <f t="shared" si="9"/>
        <v>#DIV/0!</v>
      </c>
      <c r="S88" s="16" t="e">
        <f t="shared" si="9"/>
        <v>#DIV/0!</v>
      </c>
    </row>
    <row r="89" spans="14:19" x14ac:dyDescent="0.3">
      <c r="N89" s="15">
        <f t="shared" si="10"/>
        <v>1488</v>
      </c>
      <c r="O89" s="16" t="e">
        <f t="shared" si="9"/>
        <v>#DIV/0!</v>
      </c>
      <c r="P89" s="16" t="e">
        <f t="shared" si="9"/>
        <v>#DIV/0!</v>
      </c>
      <c r="Q89" s="16" t="e">
        <f t="shared" si="9"/>
        <v>#DIV/0!</v>
      </c>
      <c r="R89" s="16" t="e">
        <f t="shared" si="9"/>
        <v>#DIV/0!</v>
      </c>
      <c r="S89" s="16" t="e">
        <f t="shared" si="9"/>
        <v>#DIV/0!</v>
      </c>
    </row>
    <row r="90" spans="14:19" x14ac:dyDescent="0.3">
      <c r="N90" s="15">
        <f t="shared" si="10"/>
        <v>1602</v>
      </c>
      <c r="O90" s="16" t="e">
        <f t="shared" si="9"/>
        <v>#DIV/0!</v>
      </c>
      <c r="P90" s="16" t="e">
        <f t="shared" si="9"/>
        <v>#DIV/0!</v>
      </c>
      <c r="Q90" s="16" t="e">
        <f t="shared" si="9"/>
        <v>#DIV/0!</v>
      </c>
      <c r="R90" s="16" t="e">
        <f t="shared" si="9"/>
        <v>#DIV/0!</v>
      </c>
      <c r="S90" s="16" t="e">
        <f t="shared" si="9"/>
        <v>#DIV/0!</v>
      </c>
    </row>
    <row r="91" spans="14:19" x14ac:dyDescent="0.3">
      <c r="N91" s="15">
        <f t="shared" si="10"/>
        <v>1717</v>
      </c>
      <c r="O91" s="16" t="e">
        <f t="shared" si="9"/>
        <v>#DIV/0!</v>
      </c>
      <c r="P91" s="16" t="e">
        <f t="shared" si="9"/>
        <v>#DIV/0!</v>
      </c>
      <c r="Q91" s="16" t="e">
        <f t="shared" si="9"/>
        <v>#DIV/0!</v>
      </c>
      <c r="R91" s="16" t="e">
        <f t="shared" si="9"/>
        <v>#DIV/0!</v>
      </c>
      <c r="S91" s="16" t="e">
        <f t="shared" si="9"/>
        <v>#DIV/0!</v>
      </c>
    </row>
    <row r="92" spans="14:19" x14ac:dyDescent="0.3">
      <c r="N92" s="15">
        <f t="shared" si="10"/>
        <v>1833.6</v>
      </c>
      <c r="O92" s="16" t="e">
        <f t="shared" si="9"/>
        <v>#DIV/0!</v>
      </c>
      <c r="P92" s="16" t="e">
        <f t="shared" si="9"/>
        <v>#DIV/0!</v>
      </c>
      <c r="Q92" s="16" t="e">
        <f t="shared" si="9"/>
        <v>#DIV/0!</v>
      </c>
      <c r="R92" s="16" t="e">
        <f t="shared" si="9"/>
        <v>#DIV/0!</v>
      </c>
      <c r="S92" s="16" t="e">
        <f t="shared" si="9"/>
        <v>#DIV/0!</v>
      </c>
    </row>
    <row r="93" spans="14:19" x14ac:dyDescent="0.3">
      <c r="N93" s="15">
        <f t="shared" si="10"/>
        <v>1970.4</v>
      </c>
      <c r="O93" s="16" t="e">
        <f t="shared" si="9"/>
        <v>#DIV/0!</v>
      </c>
      <c r="P93" s="16" t="e">
        <f t="shared" si="9"/>
        <v>#DIV/0!</v>
      </c>
      <c r="Q93" s="16" t="e">
        <f t="shared" si="9"/>
        <v>#DIV/0!</v>
      </c>
      <c r="R93" s="16" t="e">
        <f t="shared" si="9"/>
        <v>#DIV/0!</v>
      </c>
      <c r="S93" s="16" t="e">
        <f t="shared" si="9"/>
        <v>#DIV/0!</v>
      </c>
    </row>
    <row r="94" spans="14:19" x14ac:dyDescent="0.3">
      <c r="N94" s="15">
        <f t="shared" si="10"/>
        <v>2113.8000000000002</v>
      </c>
      <c r="O94" s="16" t="e">
        <f t="shared" si="9"/>
        <v>#DIV/0!</v>
      </c>
      <c r="P94" s="16" t="e">
        <f t="shared" si="9"/>
        <v>#DIV/0!</v>
      </c>
      <c r="Q94" s="16" t="e">
        <f t="shared" si="9"/>
        <v>#DIV/0!</v>
      </c>
      <c r="R94" s="16" t="e">
        <f t="shared" si="9"/>
        <v>#DIV/0!</v>
      </c>
      <c r="S94" s="16" t="e">
        <f t="shared" si="9"/>
        <v>#DIV/0!</v>
      </c>
    </row>
    <row r="95" spans="14:19" x14ac:dyDescent="0.3">
      <c r="N95" s="15">
        <f t="shared" si="10"/>
        <v>2223.8000000000002</v>
      </c>
      <c r="O95" s="16" t="e">
        <f t="shared" si="9"/>
        <v>#DIV/0!</v>
      </c>
      <c r="P95" s="16" t="e">
        <f t="shared" si="9"/>
        <v>#DIV/0!</v>
      </c>
      <c r="Q95" s="16" t="e">
        <f t="shared" si="9"/>
        <v>#DIV/0!</v>
      </c>
      <c r="R95" s="16" t="e">
        <f t="shared" si="9"/>
        <v>#DIV/0!</v>
      </c>
      <c r="S95" s="16" t="e">
        <f t="shared" si="9"/>
        <v>#DIV/0!</v>
      </c>
    </row>
    <row r="96" spans="14:19" x14ac:dyDescent="0.3">
      <c r="N96" s="15">
        <f t="shared" si="10"/>
        <v>2348</v>
      </c>
      <c r="O96" s="16" t="e">
        <f t="shared" si="9"/>
        <v>#DIV/0!</v>
      </c>
      <c r="P96" s="16" t="e">
        <f t="shared" si="9"/>
        <v>#DIV/0!</v>
      </c>
      <c r="Q96" s="16" t="e">
        <f t="shared" si="9"/>
        <v>#DIV/0!</v>
      </c>
      <c r="R96" s="16" t="e">
        <f t="shared" si="9"/>
        <v>#DIV/0!</v>
      </c>
      <c r="S96" s="16" t="e">
        <f t="shared" si="9"/>
        <v>#DIV/0!</v>
      </c>
    </row>
    <row r="97" spans="14:19" x14ac:dyDescent="0.3">
      <c r="N97" s="15">
        <f t="shared" si="10"/>
        <v>2508.4</v>
      </c>
      <c r="O97" s="16" t="e">
        <f t="shared" ref="O97:S101" si="11">(O47-$A97)/$A97</f>
        <v>#DIV/0!</v>
      </c>
      <c r="P97" s="16" t="e">
        <f t="shared" si="11"/>
        <v>#DIV/0!</v>
      </c>
      <c r="Q97" s="16" t="e">
        <f t="shared" si="11"/>
        <v>#DIV/0!</v>
      </c>
      <c r="R97" s="16" t="e">
        <f t="shared" si="11"/>
        <v>#DIV/0!</v>
      </c>
      <c r="S97" s="16" t="e">
        <f t="shared" si="11"/>
        <v>#DIV/0!</v>
      </c>
    </row>
    <row r="98" spans="14:19" x14ac:dyDescent="0.3">
      <c r="N98" s="15">
        <f t="shared" si="10"/>
        <v>2770.2</v>
      </c>
      <c r="O98" s="16" t="e">
        <f t="shared" si="11"/>
        <v>#DIV/0!</v>
      </c>
      <c r="P98" s="16" t="e">
        <f t="shared" si="11"/>
        <v>#DIV/0!</v>
      </c>
      <c r="Q98" s="16" t="e">
        <f t="shared" si="11"/>
        <v>#DIV/0!</v>
      </c>
      <c r="R98" s="16" t="e">
        <f t="shared" si="11"/>
        <v>#DIV/0!</v>
      </c>
      <c r="S98" s="16" t="e">
        <f t="shared" si="11"/>
        <v>#DIV/0!</v>
      </c>
    </row>
    <row r="99" spans="14:19" x14ac:dyDescent="0.3">
      <c r="N99" s="15">
        <f t="shared" si="10"/>
        <v>3273</v>
      </c>
      <c r="O99" s="16" t="e">
        <f t="shared" si="11"/>
        <v>#DIV/0!</v>
      </c>
      <c r="P99" s="16" t="e">
        <f t="shared" si="11"/>
        <v>#DIV/0!</v>
      </c>
      <c r="Q99" s="16" t="e">
        <f t="shared" si="11"/>
        <v>#DIV/0!</v>
      </c>
      <c r="R99" s="16" t="e">
        <f t="shared" si="11"/>
        <v>#DIV/0!</v>
      </c>
      <c r="S99" s="16" t="e">
        <f t="shared" si="11"/>
        <v>#DIV/0!</v>
      </c>
    </row>
    <row r="100" spans="14:19" x14ac:dyDescent="0.3">
      <c r="N100" s="15">
        <f t="shared" si="10"/>
        <v>4257</v>
      </c>
      <c r="O100" s="16" t="e">
        <f t="shared" si="11"/>
        <v>#DIV/0!</v>
      </c>
      <c r="P100" s="16" t="e">
        <f t="shared" si="11"/>
        <v>#DIV/0!</v>
      </c>
      <c r="Q100" s="16" t="e">
        <f t="shared" si="11"/>
        <v>#DIV/0!</v>
      </c>
      <c r="R100" s="16" t="e">
        <f t="shared" si="11"/>
        <v>#DIV/0!</v>
      </c>
      <c r="S100" s="16" t="e">
        <f t="shared" si="11"/>
        <v>#DIV/0!</v>
      </c>
    </row>
    <row r="101" spans="14:19" x14ac:dyDescent="0.3">
      <c r="N101" s="15">
        <f t="shared" si="10"/>
        <v>5460.4</v>
      </c>
      <c r="O101" s="16" t="e">
        <f t="shared" si="11"/>
        <v>#DIV/0!</v>
      </c>
      <c r="P101" s="16" t="e">
        <f t="shared" si="11"/>
        <v>#DIV/0!</v>
      </c>
      <c r="Q101" s="16" t="e">
        <f t="shared" si="11"/>
        <v>#DIV/0!</v>
      </c>
      <c r="R101" s="16" t="e">
        <f t="shared" si="11"/>
        <v>#DIV/0!</v>
      </c>
      <c r="S101" s="16" t="e">
        <f t="shared" si="11"/>
        <v>#DIV/0!</v>
      </c>
    </row>
    <row r="102" spans="14:19" ht="15.6" x14ac:dyDescent="0.3">
      <c r="N102" s="33" t="s">
        <v>15</v>
      </c>
      <c r="O102" s="4" t="s">
        <v>11</v>
      </c>
      <c r="P102" s="4" t="s">
        <v>14</v>
      </c>
      <c r="Q102" s="4" t="s">
        <v>13</v>
      </c>
      <c r="R102" s="4" t="s">
        <v>12</v>
      </c>
      <c r="S102" s="4" t="s">
        <v>16</v>
      </c>
    </row>
    <row r="103" spans="14:19" x14ac:dyDescent="0.3">
      <c r="N103" s="15">
        <f>AVERAGE(O53:S53)</f>
        <v>665.8</v>
      </c>
      <c r="O103" s="16" t="e">
        <f t="shared" ref="O103:S118" si="12">(O53-$A103)/$A103</f>
        <v>#DIV/0!</v>
      </c>
      <c r="P103" s="16" t="e">
        <f t="shared" si="12"/>
        <v>#DIV/0!</v>
      </c>
      <c r="Q103" s="16" t="e">
        <f t="shared" si="12"/>
        <v>#DIV/0!</v>
      </c>
      <c r="R103" s="16" t="e">
        <f t="shared" si="12"/>
        <v>#DIV/0!</v>
      </c>
      <c r="S103" s="16" t="e">
        <f t="shared" si="12"/>
        <v>#DIV/0!</v>
      </c>
    </row>
    <row r="104" spans="14:19" x14ac:dyDescent="0.3">
      <c r="N104" s="15">
        <f t="shared" ref="N104:N123" si="13">AVERAGE(O54:S54)</f>
        <v>771.4</v>
      </c>
      <c r="O104" s="16" t="e">
        <f t="shared" si="12"/>
        <v>#DIV/0!</v>
      </c>
      <c r="P104" s="16" t="e">
        <f t="shared" si="12"/>
        <v>#DIV/0!</v>
      </c>
      <c r="Q104" s="16" t="e">
        <f t="shared" si="12"/>
        <v>#DIV/0!</v>
      </c>
      <c r="R104" s="16" t="e">
        <f t="shared" si="12"/>
        <v>#DIV/0!</v>
      </c>
      <c r="S104" s="16" t="e">
        <f t="shared" si="12"/>
        <v>#DIV/0!</v>
      </c>
    </row>
    <row r="105" spans="14:19" x14ac:dyDescent="0.3">
      <c r="N105" s="15">
        <f t="shared" si="13"/>
        <v>841</v>
      </c>
      <c r="O105" s="16" t="e">
        <f t="shared" si="12"/>
        <v>#DIV/0!</v>
      </c>
      <c r="P105" s="16" t="e">
        <f t="shared" si="12"/>
        <v>#DIV/0!</v>
      </c>
      <c r="Q105" s="16" t="e">
        <f t="shared" si="12"/>
        <v>#DIV/0!</v>
      </c>
      <c r="R105" s="16" t="e">
        <f t="shared" si="12"/>
        <v>#DIV/0!</v>
      </c>
      <c r="S105" s="16" t="e">
        <f t="shared" si="12"/>
        <v>#DIV/0!</v>
      </c>
    </row>
    <row r="106" spans="14:19" x14ac:dyDescent="0.3">
      <c r="N106" s="15">
        <f t="shared" si="13"/>
        <v>981.2</v>
      </c>
      <c r="O106" s="16" t="e">
        <f t="shared" si="12"/>
        <v>#DIV/0!</v>
      </c>
      <c r="P106" s="16" t="e">
        <f t="shared" si="12"/>
        <v>#DIV/0!</v>
      </c>
      <c r="Q106" s="16" t="e">
        <f t="shared" si="12"/>
        <v>#DIV/0!</v>
      </c>
      <c r="R106" s="16" t="e">
        <f t="shared" si="12"/>
        <v>#DIV/0!</v>
      </c>
      <c r="S106" s="16" t="e">
        <f t="shared" si="12"/>
        <v>#DIV/0!</v>
      </c>
    </row>
    <row r="107" spans="14:19" x14ac:dyDescent="0.3">
      <c r="N107" s="15">
        <f t="shared" si="13"/>
        <v>1100.4000000000001</v>
      </c>
      <c r="O107" s="16" t="e">
        <f t="shared" si="12"/>
        <v>#DIV/0!</v>
      </c>
      <c r="P107" s="16" t="e">
        <f t="shared" si="12"/>
        <v>#DIV/0!</v>
      </c>
      <c r="Q107" s="16" t="e">
        <f t="shared" si="12"/>
        <v>#DIV/0!</v>
      </c>
      <c r="R107" s="16" t="e">
        <f t="shared" si="12"/>
        <v>#DIV/0!</v>
      </c>
      <c r="S107" s="16" t="e">
        <f t="shared" si="12"/>
        <v>#DIV/0!</v>
      </c>
    </row>
    <row r="108" spans="14:19" x14ac:dyDescent="0.3">
      <c r="N108" s="15">
        <f t="shared" si="13"/>
        <v>1201.2</v>
      </c>
      <c r="O108" s="16" t="e">
        <f t="shared" si="12"/>
        <v>#DIV/0!</v>
      </c>
      <c r="P108" s="16" t="e">
        <f t="shared" si="12"/>
        <v>#DIV/0!</v>
      </c>
      <c r="Q108" s="16" t="e">
        <f t="shared" si="12"/>
        <v>#DIV/0!</v>
      </c>
      <c r="R108" s="16" t="e">
        <f t="shared" si="12"/>
        <v>#DIV/0!</v>
      </c>
      <c r="S108" s="16" t="e">
        <f t="shared" si="12"/>
        <v>#DIV/0!</v>
      </c>
    </row>
    <row r="109" spans="14:19" x14ac:dyDescent="0.3">
      <c r="N109" s="15">
        <f t="shared" si="13"/>
        <v>1313</v>
      </c>
      <c r="O109" s="16" t="e">
        <f t="shared" si="12"/>
        <v>#DIV/0!</v>
      </c>
      <c r="P109" s="16" t="e">
        <f t="shared" si="12"/>
        <v>#DIV/0!</v>
      </c>
      <c r="Q109" s="16" t="e">
        <f t="shared" si="12"/>
        <v>#DIV/0!</v>
      </c>
      <c r="R109" s="16" t="e">
        <f t="shared" si="12"/>
        <v>#DIV/0!</v>
      </c>
      <c r="S109" s="16" t="e">
        <f t="shared" si="12"/>
        <v>#DIV/0!</v>
      </c>
    </row>
    <row r="110" spans="14:19" x14ac:dyDescent="0.3">
      <c r="N110" s="15">
        <f t="shared" si="13"/>
        <v>1409.4</v>
      </c>
      <c r="O110" s="16" t="e">
        <f t="shared" si="12"/>
        <v>#DIV/0!</v>
      </c>
      <c r="P110" s="16" t="e">
        <f t="shared" si="12"/>
        <v>#DIV/0!</v>
      </c>
      <c r="Q110" s="16" t="e">
        <f t="shared" si="12"/>
        <v>#DIV/0!</v>
      </c>
      <c r="R110" s="16" t="e">
        <f t="shared" si="12"/>
        <v>#DIV/0!</v>
      </c>
      <c r="S110" s="16" t="e">
        <f t="shared" si="12"/>
        <v>#DIV/0!</v>
      </c>
    </row>
    <row r="111" spans="14:19" x14ac:dyDescent="0.3">
      <c r="N111" s="15">
        <f t="shared" si="13"/>
        <v>1515.6</v>
      </c>
      <c r="O111" s="16" t="e">
        <f t="shared" si="12"/>
        <v>#DIV/0!</v>
      </c>
      <c r="P111" s="16" t="e">
        <f t="shared" si="12"/>
        <v>#DIV/0!</v>
      </c>
      <c r="Q111" s="16" t="e">
        <f t="shared" si="12"/>
        <v>#DIV/0!</v>
      </c>
      <c r="R111" s="16" t="e">
        <f t="shared" si="12"/>
        <v>#DIV/0!</v>
      </c>
      <c r="S111" s="16" t="e">
        <f t="shared" si="12"/>
        <v>#DIV/0!</v>
      </c>
    </row>
    <row r="112" spans="14:19" x14ac:dyDescent="0.3">
      <c r="N112" s="15">
        <f t="shared" si="13"/>
        <v>1628.6</v>
      </c>
      <c r="O112" s="16" t="e">
        <f t="shared" si="12"/>
        <v>#DIV/0!</v>
      </c>
      <c r="P112" s="16" t="e">
        <f t="shared" si="12"/>
        <v>#DIV/0!</v>
      </c>
      <c r="Q112" s="16" t="e">
        <f t="shared" si="12"/>
        <v>#DIV/0!</v>
      </c>
      <c r="R112" s="16" t="e">
        <f t="shared" si="12"/>
        <v>#DIV/0!</v>
      </c>
      <c r="S112" s="16" t="e">
        <f t="shared" si="12"/>
        <v>#DIV/0!</v>
      </c>
    </row>
    <row r="113" spans="14:19" x14ac:dyDescent="0.3">
      <c r="N113" s="15">
        <f t="shared" si="13"/>
        <v>1745.6</v>
      </c>
      <c r="O113" s="16" t="e">
        <f t="shared" si="12"/>
        <v>#DIV/0!</v>
      </c>
      <c r="P113" s="16" t="e">
        <f t="shared" si="12"/>
        <v>#DIV/0!</v>
      </c>
      <c r="Q113" s="16" t="e">
        <f t="shared" si="12"/>
        <v>#DIV/0!</v>
      </c>
      <c r="R113" s="16" t="e">
        <f t="shared" si="12"/>
        <v>#DIV/0!</v>
      </c>
      <c r="S113" s="16" t="e">
        <f t="shared" si="12"/>
        <v>#DIV/0!</v>
      </c>
    </row>
    <row r="114" spans="14:19" x14ac:dyDescent="0.3">
      <c r="N114" s="15">
        <f t="shared" si="13"/>
        <v>1863.6</v>
      </c>
      <c r="O114" s="16" t="e">
        <f t="shared" si="12"/>
        <v>#DIV/0!</v>
      </c>
      <c r="P114" s="16" t="e">
        <f t="shared" si="12"/>
        <v>#DIV/0!</v>
      </c>
      <c r="Q114" s="16" t="e">
        <f t="shared" si="12"/>
        <v>#DIV/0!</v>
      </c>
      <c r="R114" s="16" t="e">
        <f t="shared" si="12"/>
        <v>#DIV/0!</v>
      </c>
      <c r="S114" s="16" t="e">
        <f t="shared" si="12"/>
        <v>#DIV/0!</v>
      </c>
    </row>
    <row r="115" spans="14:19" x14ac:dyDescent="0.3">
      <c r="N115" s="15">
        <f t="shared" si="13"/>
        <v>1996.4</v>
      </c>
      <c r="O115" s="16" t="e">
        <f t="shared" si="12"/>
        <v>#DIV/0!</v>
      </c>
      <c r="P115" s="16" t="e">
        <f t="shared" si="12"/>
        <v>#DIV/0!</v>
      </c>
      <c r="Q115" s="16" t="e">
        <f t="shared" si="12"/>
        <v>#DIV/0!</v>
      </c>
      <c r="R115" s="16" t="e">
        <f t="shared" si="12"/>
        <v>#DIV/0!</v>
      </c>
      <c r="S115" s="16" t="e">
        <f t="shared" si="12"/>
        <v>#DIV/0!</v>
      </c>
    </row>
    <row r="116" spans="14:19" x14ac:dyDescent="0.3">
      <c r="N116" s="15">
        <f t="shared" si="13"/>
        <v>2135.1999999999998</v>
      </c>
      <c r="O116" s="16" t="e">
        <f t="shared" si="12"/>
        <v>#DIV/0!</v>
      </c>
      <c r="P116" s="16" t="e">
        <f t="shared" si="12"/>
        <v>#DIV/0!</v>
      </c>
      <c r="Q116" s="16" t="e">
        <f t="shared" si="12"/>
        <v>#DIV/0!</v>
      </c>
      <c r="R116" s="16" t="e">
        <f t="shared" si="12"/>
        <v>#DIV/0!</v>
      </c>
      <c r="S116" s="16" t="e">
        <f t="shared" si="12"/>
        <v>#DIV/0!</v>
      </c>
    </row>
    <row r="117" spans="14:19" x14ac:dyDescent="0.3">
      <c r="N117" s="15">
        <f t="shared" si="13"/>
        <v>2248.8000000000002</v>
      </c>
      <c r="O117" s="16" t="e">
        <f t="shared" si="12"/>
        <v>#DIV/0!</v>
      </c>
      <c r="P117" s="16" t="e">
        <f t="shared" si="12"/>
        <v>#DIV/0!</v>
      </c>
      <c r="Q117" s="16" t="e">
        <f t="shared" si="12"/>
        <v>#DIV/0!</v>
      </c>
      <c r="R117" s="16" t="e">
        <f t="shared" si="12"/>
        <v>#DIV/0!</v>
      </c>
      <c r="S117" s="16" t="e">
        <f t="shared" si="12"/>
        <v>#DIV/0!</v>
      </c>
    </row>
    <row r="118" spans="14:19" x14ac:dyDescent="0.3">
      <c r="N118" s="15">
        <f t="shared" si="13"/>
        <v>2372.8000000000002</v>
      </c>
      <c r="O118" s="16" t="e">
        <f t="shared" si="12"/>
        <v>#DIV/0!</v>
      </c>
      <c r="P118" s="16" t="e">
        <f t="shared" si="12"/>
        <v>#DIV/0!</v>
      </c>
      <c r="Q118" s="16" t="e">
        <f t="shared" si="12"/>
        <v>#DIV/0!</v>
      </c>
      <c r="R118" s="16" t="e">
        <f t="shared" si="12"/>
        <v>#DIV/0!</v>
      </c>
      <c r="S118" s="16" t="e">
        <f t="shared" si="12"/>
        <v>#DIV/0!</v>
      </c>
    </row>
    <row r="119" spans="14:19" x14ac:dyDescent="0.3">
      <c r="N119" s="15">
        <f t="shared" si="13"/>
        <v>2528.6</v>
      </c>
      <c r="O119" s="16" t="e">
        <f t="shared" ref="O119:S123" si="14">(O69-$A119)/$A119</f>
        <v>#DIV/0!</v>
      </c>
      <c r="P119" s="16" t="e">
        <f t="shared" si="14"/>
        <v>#DIV/0!</v>
      </c>
      <c r="Q119" s="16" t="e">
        <f t="shared" si="14"/>
        <v>#DIV/0!</v>
      </c>
      <c r="R119" s="16" t="e">
        <f t="shared" si="14"/>
        <v>#DIV/0!</v>
      </c>
      <c r="S119" s="16" t="e">
        <f t="shared" si="14"/>
        <v>#DIV/0!</v>
      </c>
    </row>
    <row r="120" spans="14:19" x14ac:dyDescent="0.3">
      <c r="N120" s="15">
        <f t="shared" si="13"/>
        <v>2789.6</v>
      </c>
      <c r="O120" s="16" t="e">
        <f t="shared" si="14"/>
        <v>#DIV/0!</v>
      </c>
      <c r="P120" s="16" t="e">
        <f t="shared" si="14"/>
        <v>#DIV/0!</v>
      </c>
      <c r="Q120" s="16" t="e">
        <f t="shared" si="14"/>
        <v>#DIV/0!</v>
      </c>
      <c r="R120" s="16" t="e">
        <f t="shared" si="14"/>
        <v>#DIV/0!</v>
      </c>
      <c r="S120" s="16" t="e">
        <f t="shared" si="14"/>
        <v>#DIV/0!</v>
      </c>
    </row>
    <row r="121" spans="14:19" x14ac:dyDescent="0.3">
      <c r="N121" s="15">
        <f t="shared" si="13"/>
        <v>3283.4</v>
      </c>
      <c r="O121" s="16" t="e">
        <f t="shared" si="14"/>
        <v>#DIV/0!</v>
      </c>
      <c r="P121" s="16" t="e">
        <f t="shared" si="14"/>
        <v>#DIV/0!</v>
      </c>
      <c r="Q121" s="16" t="e">
        <f t="shared" si="14"/>
        <v>#DIV/0!</v>
      </c>
      <c r="R121" s="16" t="e">
        <f t="shared" si="14"/>
        <v>#DIV/0!</v>
      </c>
      <c r="S121" s="16" t="e">
        <f t="shared" si="14"/>
        <v>#DIV/0!</v>
      </c>
    </row>
    <row r="122" spans="14:19" x14ac:dyDescent="0.3">
      <c r="N122" s="15">
        <f t="shared" si="13"/>
        <v>4224.6000000000004</v>
      </c>
      <c r="O122" s="16" t="e">
        <f t="shared" si="14"/>
        <v>#DIV/0!</v>
      </c>
      <c r="P122" s="16" t="e">
        <f t="shared" si="14"/>
        <v>#DIV/0!</v>
      </c>
      <c r="Q122" s="16" t="e">
        <f t="shared" si="14"/>
        <v>#DIV/0!</v>
      </c>
      <c r="R122" s="16" t="e">
        <f t="shared" si="14"/>
        <v>#DIV/0!</v>
      </c>
      <c r="S122" s="16" t="e">
        <f t="shared" si="14"/>
        <v>#DIV/0!</v>
      </c>
    </row>
    <row r="123" spans="14:19" x14ac:dyDescent="0.3">
      <c r="N123" s="17">
        <f t="shared" si="13"/>
        <v>5344.6</v>
      </c>
      <c r="O123" s="18" t="e">
        <f t="shared" si="14"/>
        <v>#DIV/0!</v>
      </c>
      <c r="P123" s="18" t="e">
        <f t="shared" si="14"/>
        <v>#DIV/0!</v>
      </c>
      <c r="Q123" s="18" t="e">
        <f t="shared" si="14"/>
        <v>#DIV/0!</v>
      </c>
      <c r="R123" s="18" t="e">
        <f t="shared" si="14"/>
        <v>#DIV/0!</v>
      </c>
      <c r="S123" s="18" t="e">
        <f t="shared" si="14"/>
        <v>#DIV/0!</v>
      </c>
    </row>
    <row r="124" spans="14:19" x14ac:dyDescent="0.3">
      <c r="N124" s="6"/>
      <c r="O124" s="6"/>
      <c r="P124" s="6"/>
      <c r="Q124" s="6"/>
      <c r="R124" s="6"/>
      <c r="S124" s="6"/>
    </row>
    <row r="125" spans="14:19" x14ac:dyDescent="0.3">
      <c r="N125" s="6"/>
      <c r="O125" s="6"/>
      <c r="P125" s="6"/>
      <c r="Q125" s="6"/>
      <c r="R125" s="6"/>
      <c r="S125" s="6"/>
    </row>
    <row r="126" spans="14:19" ht="18" x14ac:dyDescent="0.35">
      <c r="N126" s="35" t="s">
        <v>17</v>
      </c>
      <c r="O126" s="30"/>
      <c r="P126" s="35" t="s">
        <v>23</v>
      </c>
      <c r="Q126" s="30"/>
      <c r="R126" s="30"/>
      <c r="S126" s="35" t="s">
        <v>18</v>
      </c>
    </row>
    <row r="127" spans="14:19" x14ac:dyDescent="0.3">
      <c r="N127" s="20"/>
      <c r="O127" s="20"/>
      <c r="P127" s="20"/>
      <c r="Q127" s="20"/>
      <c r="R127" s="20"/>
      <c r="S127" s="20"/>
    </row>
    <row r="128" spans="14:19" x14ac:dyDescent="0.3">
      <c r="N128" t="s">
        <v>19</v>
      </c>
      <c r="O128" s="6">
        <f>O6</f>
        <v>908</v>
      </c>
      <c r="P128" s="6">
        <f t="shared" ref="P128:S128" si="15">P6</f>
        <v>912</v>
      </c>
      <c r="Q128" s="6">
        <f t="shared" si="15"/>
        <v>916</v>
      </c>
      <c r="R128" s="6">
        <f t="shared" si="15"/>
        <v>932</v>
      </c>
      <c r="S128" s="6">
        <f t="shared" si="15"/>
        <v>934</v>
      </c>
    </row>
    <row r="129" spans="14:19" x14ac:dyDescent="0.3">
      <c r="N129">
        <v>1</v>
      </c>
      <c r="O129" s="21" t="e">
        <f>O81</f>
        <v>#DIV/0!</v>
      </c>
      <c r="P129" s="21" t="e">
        <f t="shared" ref="O129:S134" si="16">P81</f>
        <v>#DIV/0!</v>
      </c>
      <c r="Q129" s="21" t="e">
        <f t="shared" si="16"/>
        <v>#DIV/0!</v>
      </c>
      <c r="R129" s="21" t="e">
        <f t="shared" si="16"/>
        <v>#DIV/0!</v>
      </c>
      <c r="S129" s="21" t="e">
        <f t="shared" si="16"/>
        <v>#DIV/0!</v>
      </c>
    </row>
    <row r="130" spans="14:19" x14ac:dyDescent="0.3">
      <c r="N130">
        <v>3</v>
      </c>
      <c r="O130" s="21" t="e">
        <f t="shared" si="16"/>
        <v>#DIV/0!</v>
      </c>
      <c r="P130" s="21" t="e">
        <f t="shared" si="16"/>
        <v>#DIV/0!</v>
      </c>
      <c r="Q130" s="21" t="e">
        <f t="shared" si="16"/>
        <v>#DIV/0!</v>
      </c>
      <c r="R130" s="21" t="e">
        <f t="shared" si="16"/>
        <v>#DIV/0!</v>
      </c>
      <c r="S130" s="21" t="e">
        <f t="shared" si="16"/>
        <v>#DIV/0!</v>
      </c>
    </row>
    <row r="131" spans="14:19" x14ac:dyDescent="0.3">
      <c r="N131">
        <v>5</v>
      </c>
      <c r="O131" s="21" t="e">
        <f t="shared" si="16"/>
        <v>#DIV/0!</v>
      </c>
      <c r="P131" s="21" t="e">
        <f t="shared" si="16"/>
        <v>#DIV/0!</v>
      </c>
      <c r="Q131" s="21" t="e">
        <f t="shared" si="16"/>
        <v>#DIV/0!</v>
      </c>
      <c r="R131" s="21" t="e">
        <f t="shared" si="16"/>
        <v>#DIV/0!</v>
      </c>
      <c r="S131" s="21" t="e">
        <f t="shared" si="16"/>
        <v>#DIV/0!</v>
      </c>
    </row>
    <row r="132" spans="14:19" x14ac:dyDescent="0.3">
      <c r="N132">
        <v>10</v>
      </c>
      <c r="O132" s="21" t="e">
        <f t="shared" si="16"/>
        <v>#DIV/0!</v>
      </c>
      <c r="P132" s="21" t="e">
        <f t="shared" si="16"/>
        <v>#DIV/0!</v>
      </c>
      <c r="Q132" s="21" t="e">
        <f t="shared" si="16"/>
        <v>#DIV/0!</v>
      </c>
      <c r="R132" s="21" t="e">
        <f t="shared" si="16"/>
        <v>#DIV/0!</v>
      </c>
      <c r="S132" s="21" t="e">
        <f t="shared" si="16"/>
        <v>#DIV/0!</v>
      </c>
    </row>
    <row r="133" spans="14:19" x14ac:dyDescent="0.3">
      <c r="N133">
        <v>15</v>
      </c>
      <c r="O133" s="21" t="e">
        <f t="shared" si="16"/>
        <v>#DIV/0!</v>
      </c>
      <c r="P133" s="21" t="e">
        <f t="shared" si="16"/>
        <v>#DIV/0!</v>
      </c>
      <c r="Q133" s="21" t="e">
        <f t="shared" si="16"/>
        <v>#DIV/0!</v>
      </c>
      <c r="R133" s="21" t="e">
        <f t="shared" si="16"/>
        <v>#DIV/0!</v>
      </c>
      <c r="S133" s="21" t="e">
        <f t="shared" si="16"/>
        <v>#DIV/0!</v>
      </c>
    </row>
    <row r="134" spans="14:19" x14ac:dyDescent="0.3">
      <c r="N134">
        <v>20</v>
      </c>
      <c r="O134" s="21" t="e">
        <f t="shared" si="16"/>
        <v>#DIV/0!</v>
      </c>
      <c r="P134" s="21" t="e">
        <f t="shared" si="16"/>
        <v>#DIV/0!</v>
      </c>
      <c r="Q134" s="21" t="e">
        <f t="shared" si="16"/>
        <v>#DIV/0!</v>
      </c>
      <c r="R134" s="21" t="e">
        <f t="shared" si="16"/>
        <v>#DIV/0!</v>
      </c>
      <c r="S134" s="21" t="e">
        <f t="shared" si="16"/>
        <v>#DIV/0!</v>
      </c>
    </row>
    <row r="135" spans="14:19" x14ac:dyDescent="0.3">
      <c r="N135" s="2" t="s">
        <v>20</v>
      </c>
      <c r="O135" s="21" t="e" cm="1">
        <f t="array" ref="O135">AVERAGE(ABS(O129:O134))</f>
        <v>#DIV/0!</v>
      </c>
      <c r="P135" s="21" t="e" cm="1">
        <f t="array" ref="P135">AVERAGE(ABS(P129:P134))</f>
        <v>#DIV/0!</v>
      </c>
      <c r="Q135" s="21" t="e" cm="1">
        <f t="array" ref="Q135">AVERAGE(ABS(Q129:Q134))</f>
        <v>#DIV/0!</v>
      </c>
      <c r="R135" s="21" t="e" cm="1">
        <f t="array" ref="R135">AVERAGE(ABS(R129:R134))</f>
        <v>#DIV/0!</v>
      </c>
      <c r="S135" s="21" t="e" cm="1">
        <f t="array" ref="S135">AVERAGE(ABS(S129:S134))</f>
        <v>#DIV/0!</v>
      </c>
    </row>
    <row r="136" spans="14:19" x14ac:dyDescent="0.3">
      <c r="O136" s="21"/>
    </row>
    <row r="137" spans="14:19" x14ac:dyDescent="0.3">
      <c r="N137" s="2"/>
      <c r="O137" s="21"/>
    </row>
    <row r="138" spans="14:19" x14ac:dyDescent="0.3">
      <c r="O138" s="6">
        <f>O128</f>
        <v>908</v>
      </c>
      <c r="P138" s="6">
        <f t="shared" ref="P138:S138" si="17">P128</f>
        <v>912</v>
      </c>
      <c r="Q138" s="6">
        <f t="shared" si="17"/>
        <v>916</v>
      </c>
      <c r="R138" s="6">
        <f t="shared" si="17"/>
        <v>932</v>
      </c>
      <c r="S138" s="6">
        <f t="shared" si="17"/>
        <v>934</v>
      </c>
    </row>
    <row r="139" spans="14:19" x14ac:dyDescent="0.3">
      <c r="N139">
        <v>1</v>
      </c>
      <c r="O139" s="21" t="e">
        <f t="shared" ref="O139:S144" si="18">O103</f>
        <v>#DIV/0!</v>
      </c>
      <c r="P139" s="21" t="e">
        <f t="shared" si="18"/>
        <v>#DIV/0!</v>
      </c>
      <c r="Q139" s="21" t="e">
        <f t="shared" si="18"/>
        <v>#DIV/0!</v>
      </c>
      <c r="R139" s="21" t="e">
        <f t="shared" si="18"/>
        <v>#DIV/0!</v>
      </c>
      <c r="S139" s="21" t="e">
        <f t="shared" si="18"/>
        <v>#DIV/0!</v>
      </c>
    </row>
    <row r="140" spans="14:19" x14ac:dyDescent="0.3">
      <c r="N140">
        <v>3</v>
      </c>
      <c r="O140" s="21" t="e">
        <f t="shared" si="18"/>
        <v>#DIV/0!</v>
      </c>
      <c r="P140" s="21" t="e">
        <f t="shared" si="18"/>
        <v>#DIV/0!</v>
      </c>
      <c r="Q140" s="21" t="e">
        <f t="shared" si="18"/>
        <v>#DIV/0!</v>
      </c>
      <c r="R140" s="21" t="e">
        <f t="shared" si="18"/>
        <v>#DIV/0!</v>
      </c>
      <c r="S140" s="21" t="e">
        <f t="shared" si="18"/>
        <v>#DIV/0!</v>
      </c>
    </row>
    <row r="141" spans="14:19" x14ac:dyDescent="0.3">
      <c r="N141">
        <v>5</v>
      </c>
      <c r="O141" s="21" t="e">
        <f t="shared" si="18"/>
        <v>#DIV/0!</v>
      </c>
      <c r="P141" s="21" t="e">
        <f t="shared" si="18"/>
        <v>#DIV/0!</v>
      </c>
      <c r="Q141" s="21" t="e">
        <f t="shared" si="18"/>
        <v>#DIV/0!</v>
      </c>
      <c r="R141" s="21" t="e">
        <f t="shared" si="18"/>
        <v>#DIV/0!</v>
      </c>
      <c r="S141" s="21" t="e">
        <f t="shared" si="18"/>
        <v>#DIV/0!</v>
      </c>
    </row>
    <row r="142" spans="14:19" x14ac:dyDescent="0.3">
      <c r="N142">
        <v>10</v>
      </c>
      <c r="O142" s="21" t="e">
        <f t="shared" si="18"/>
        <v>#DIV/0!</v>
      </c>
      <c r="P142" s="21" t="e">
        <f t="shared" si="18"/>
        <v>#DIV/0!</v>
      </c>
      <c r="Q142" s="21" t="e">
        <f t="shared" si="18"/>
        <v>#DIV/0!</v>
      </c>
      <c r="R142" s="21" t="e">
        <f t="shared" si="18"/>
        <v>#DIV/0!</v>
      </c>
      <c r="S142" s="21" t="e">
        <f t="shared" si="18"/>
        <v>#DIV/0!</v>
      </c>
    </row>
    <row r="143" spans="14:19" x14ac:dyDescent="0.3">
      <c r="N143">
        <v>15</v>
      </c>
      <c r="O143" s="21" t="e">
        <f t="shared" si="18"/>
        <v>#DIV/0!</v>
      </c>
      <c r="P143" s="21" t="e">
        <f t="shared" si="18"/>
        <v>#DIV/0!</v>
      </c>
      <c r="Q143" s="21" t="e">
        <f t="shared" si="18"/>
        <v>#DIV/0!</v>
      </c>
      <c r="R143" s="21" t="e">
        <f t="shared" si="18"/>
        <v>#DIV/0!</v>
      </c>
      <c r="S143" s="21" t="e">
        <f t="shared" si="18"/>
        <v>#DIV/0!</v>
      </c>
    </row>
    <row r="144" spans="14:19" x14ac:dyDescent="0.3">
      <c r="N144">
        <v>20</v>
      </c>
      <c r="O144" s="21" t="e">
        <f t="shared" si="18"/>
        <v>#DIV/0!</v>
      </c>
      <c r="P144" s="21" t="e">
        <f t="shared" si="18"/>
        <v>#DIV/0!</v>
      </c>
      <c r="Q144" s="21" t="e">
        <f t="shared" si="18"/>
        <v>#DIV/0!</v>
      </c>
      <c r="R144" s="21" t="e">
        <f t="shared" si="18"/>
        <v>#DIV/0!</v>
      </c>
      <c r="S144" s="21" t="e">
        <f t="shared" si="18"/>
        <v>#DIV/0!</v>
      </c>
    </row>
    <row r="145" spans="14:19" x14ac:dyDescent="0.3">
      <c r="N145" s="22" t="s">
        <v>20</v>
      </c>
      <c r="O145" s="23" t="e" cm="1">
        <f t="array" ref="O145">AVERAGE(ABS(O139:O144))</f>
        <v>#DIV/0!</v>
      </c>
      <c r="P145" s="23" t="e" cm="1">
        <f t="array" ref="P145">AVERAGE(ABS(P139:P144))</f>
        <v>#DIV/0!</v>
      </c>
      <c r="Q145" s="23" t="e" cm="1">
        <f t="array" ref="Q145">AVERAGE(ABS(Q139:Q144))</f>
        <v>#DIV/0!</v>
      </c>
      <c r="R145" s="23" t="e" cm="1">
        <f t="array" ref="R145">AVERAGE(ABS(R139:R144))</f>
        <v>#DIV/0!</v>
      </c>
      <c r="S145" s="23" t="e" cm="1">
        <f t="array" ref="S145">AVERAGE(ABS(S139:S144))</f>
        <v>#DIV/0!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A296-8AC5-4BAB-AF40-CC91EE0D07B9}">
  <dimension ref="A1:AE78"/>
  <sheetViews>
    <sheetView workbookViewId="0">
      <selection activeCell="F1" sqref="F1"/>
    </sheetView>
  </sheetViews>
  <sheetFormatPr defaultRowHeight="14.4" x14ac:dyDescent="0.3"/>
  <cols>
    <col min="15" max="19" width="7.5546875" customWidth="1"/>
    <col min="24" max="25" width="9.5546875" bestFit="1" customWidth="1"/>
    <col min="29" max="29" width="9.5546875" bestFit="1" customWidth="1"/>
  </cols>
  <sheetData>
    <row r="1" spans="1:20" x14ac:dyDescent="0.3">
      <c r="A1" s="53" t="s">
        <v>26</v>
      </c>
      <c r="B1" t="s">
        <v>70</v>
      </c>
      <c r="F1" s="19" t="s">
        <v>74</v>
      </c>
      <c r="O1" s="6"/>
    </row>
    <row r="2" spans="1:20" x14ac:dyDescent="0.3">
      <c r="A2" t="s">
        <v>65</v>
      </c>
      <c r="N2" s="12" t="s">
        <v>64</v>
      </c>
      <c r="O2" s="6"/>
      <c r="P2" s="12" t="s">
        <v>59</v>
      </c>
      <c r="Q2" s="6"/>
      <c r="R2" s="6"/>
      <c r="S2" s="6"/>
    </row>
    <row r="3" spans="1:20" x14ac:dyDescent="0.3">
      <c r="A3" t="s">
        <v>60</v>
      </c>
      <c r="O3" s="6"/>
      <c r="P3" s="6"/>
      <c r="Q3" s="6"/>
      <c r="R3" s="6"/>
      <c r="S3" s="6"/>
    </row>
    <row r="4" spans="1:20" x14ac:dyDescent="0.3">
      <c r="C4" s="19" t="s">
        <v>41</v>
      </c>
      <c r="O4" s="24">
        <f>AVERAGE(O6:S6)</f>
        <v>920.4</v>
      </c>
      <c r="P4" s="25" t="s">
        <v>21</v>
      </c>
      <c r="Q4" s="26"/>
      <c r="R4" s="26"/>
      <c r="S4" s="26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36" t="s">
        <v>6</v>
      </c>
      <c r="O5" s="20">
        <v>24.11</v>
      </c>
      <c r="P5" s="20">
        <v>22.01</v>
      </c>
      <c r="Q5" s="20">
        <v>22.6</v>
      </c>
      <c r="R5" s="20">
        <v>23.4</v>
      </c>
      <c r="S5" s="20">
        <v>27.44</v>
      </c>
    </row>
    <row r="6" spans="1:20" x14ac:dyDescent="0.3">
      <c r="B6" s="41">
        <f>T12</f>
        <v>1808.2</v>
      </c>
      <c r="C6" s="39">
        <v>1783</v>
      </c>
      <c r="D6" s="20">
        <v>1.005451637</v>
      </c>
      <c r="E6" s="20"/>
      <c r="F6" s="20">
        <v>1685</v>
      </c>
      <c r="G6" s="20">
        <v>1.0348317170000001</v>
      </c>
      <c r="H6" s="20"/>
      <c r="I6" s="20">
        <v>1759</v>
      </c>
      <c r="J6" s="47">
        <v>1.011980544</v>
      </c>
      <c r="N6" s="37" t="s">
        <v>7</v>
      </c>
      <c r="O6">
        <v>908</v>
      </c>
      <c r="P6">
        <v>912</v>
      </c>
      <c r="Q6">
        <v>916</v>
      </c>
      <c r="R6">
        <v>932</v>
      </c>
      <c r="S6">
        <v>934</v>
      </c>
      <c r="T6" s="27">
        <f>AVERAGE(O6:S6)</f>
        <v>920.4</v>
      </c>
    </row>
    <row r="7" spans="1:20" x14ac:dyDescent="0.3">
      <c r="C7" s="10">
        <v>1814</v>
      </c>
      <c r="D7" s="11">
        <v>2.007638821</v>
      </c>
      <c r="E7" s="11"/>
      <c r="F7" s="11">
        <v>1715</v>
      </c>
      <c r="G7" s="11">
        <v>2.0011099140000002</v>
      </c>
      <c r="H7" s="11"/>
      <c r="I7" s="11">
        <v>1790</v>
      </c>
      <c r="J7" s="48">
        <v>2.0304899939999999</v>
      </c>
      <c r="N7" s="37" t="s">
        <v>8</v>
      </c>
      <c r="O7" s="13" t="s">
        <v>9</v>
      </c>
      <c r="P7" s="13" t="s">
        <v>9</v>
      </c>
      <c r="Q7" s="13" t="s">
        <v>37</v>
      </c>
      <c r="R7" s="13" t="s">
        <v>37</v>
      </c>
      <c r="S7" s="13" t="s">
        <v>37</v>
      </c>
    </row>
    <row r="8" spans="1:20" x14ac:dyDescent="0.3">
      <c r="C8">
        <v>1832</v>
      </c>
      <c r="D8">
        <v>3.0816439789999999</v>
      </c>
      <c r="F8">
        <v>1734</v>
      </c>
      <c r="G8">
        <v>3.0424705379999999</v>
      </c>
      <c r="I8">
        <v>1807</v>
      </c>
      <c r="J8">
        <v>3.0000326450000001</v>
      </c>
      <c r="N8" s="38" t="s">
        <v>10</v>
      </c>
      <c r="O8" s="14" t="s">
        <v>16</v>
      </c>
      <c r="P8" s="14" t="s">
        <v>66</v>
      </c>
      <c r="Q8" s="14" t="s">
        <v>67</v>
      </c>
      <c r="R8" s="14" t="s">
        <v>68</v>
      </c>
      <c r="S8" s="14" t="s">
        <v>69</v>
      </c>
    </row>
    <row r="9" spans="1:20" x14ac:dyDescent="0.3">
      <c r="C9">
        <v>1844</v>
      </c>
      <c r="D9">
        <v>4.015277642</v>
      </c>
      <c r="F9">
        <v>1747</v>
      </c>
      <c r="G9">
        <v>4.0283354549999997</v>
      </c>
      <c r="I9">
        <v>1820</v>
      </c>
      <c r="J9">
        <v>4.015277642</v>
      </c>
      <c r="N9">
        <v>1</v>
      </c>
      <c r="O9">
        <v>1306</v>
      </c>
      <c r="P9">
        <v>1456</v>
      </c>
      <c r="Q9">
        <v>1472</v>
      </c>
      <c r="R9">
        <v>1374</v>
      </c>
      <c r="S9">
        <v>1280</v>
      </c>
      <c r="T9" s="27">
        <f>AVERAGE(O9:S9)</f>
        <v>1377.6</v>
      </c>
    </row>
    <row r="10" spans="1:20" x14ac:dyDescent="0.3">
      <c r="C10">
        <v>1854</v>
      </c>
      <c r="D10">
        <v>5.0403159989999997</v>
      </c>
      <c r="F10">
        <v>1758</v>
      </c>
      <c r="G10">
        <v>5.0729605329999998</v>
      </c>
      <c r="I10">
        <v>1830</v>
      </c>
      <c r="J10">
        <v>5.0109359189999996</v>
      </c>
      <c r="N10">
        <v>3</v>
      </c>
      <c r="O10">
        <v>1521</v>
      </c>
      <c r="P10">
        <v>1637</v>
      </c>
      <c r="Q10">
        <v>1622</v>
      </c>
      <c r="R10">
        <v>1624</v>
      </c>
      <c r="S10">
        <v>1495</v>
      </c>
      <c r="T10" s="27">
        <f t="shared" ref="T10:T29" si="0">AVERAGE(O10:S10)</f>
        <v>1579.8</v>
      </c>
    </row>
    <row r="11" spans="1:20" x14ac:dyDescent="0.3">
      <c r="B11" s="41">
        <f>T13</f>
        <v>1897.2</v>
      </c>
      <c r="C11" s="39">
        <v>1888</v>
      </c>
      <c r="D11" s="20">
        <v>10.13939216</v>
      </c>
      <c r="E11" s="20"/>
      <c r="F11" s="20">
        <v>1793</v>
      </c>
      <c r="G11" s="20">
        <v>10.074103089999999</v>
      </c>
      <c r="H11" s="20"/>
      <c r="I11" s="20">
        <v>1865</v>
      </c>
      <c r="J11" s="47">
        <v>10.168772239999999</v>
      </c>
      <c r="N11">
        <v>5</v>
      </c>
      <c r="O11">
        <v>1620</v>
      </c>
      <c r="P11">
        <v>1692</v>
      </c>
      <c r="Q11">
        <v>1696</v>
      </c>
      <c r="R11">
        <v>1719</v>
      </c>
      <c r="S11">
        <v>1629</v>
      </c>
      <c r="T11" s="27">
        <f t="shared" si="0"/>
        <v>1671.2</v>
      </c>
    </row>
    <row r="12" spans="1:20" x14ac:dyDescent="0.3">
      <c r="B12" s="41"/>
      <c r="C12" s="10">
        <v>1910</v>
      </c>
      <c r="D12" s="11">
        <v>15.091567919999999</v>
      </c>
      <c r="E12" s="11"/>
      <c r="F12" s="11">
        <v>1817</v>
      </c>
      <c r="G12" s="11">
        <v>15.1274769</v>
      </c>
      <c r="H12" s="11"/>
      <c r="I12" s="11">
        <v>1888</v>
      </c>
      <c r="J12" s="48">
        <v>15.179708160000001</v>
      </c>
      <c r="N12" s="45">
        <v>10</v>
      </c>
      <c r="O12" s="46">
        <v>1747</v>
      </c>
      <c r="P12" s="46">
        <v>1811</v>
      </c>
      <c r="Q12" s="46">
        <v>1824</v>
      </c>
      <c r="R12" s="46">
        <v>1866</v>
      </c>
      <c r="S12" s="46">
        <v>1793</v>
      </c>
      <c r="T12" s="49">
        <f t="shared" si="0"/>
        <v>1808.2</v>
      </c>
    </row>
    <row r="13" spans="1:20" x14ac:dyDescent="0.3">
      <c r="B13" s="19"/>
      <c r="C13">
        <v>1928</v>
      </c>
      <c r="D13">
        <v>20.220024160000001</v>
      </c>
      <c r="F13">
        <v>1836</v>
      </c>
      <c r="G13">
        <v>20.26246205</v>
      </c>
      <c r="I13">
        <v>1906</v>
      </c>
      <c r="J13">
        <v>20.229817520000001</v>
      </c>
      <c r="N13" s="45">
        <v>15</v>
      </c>
      <c r="O13" s="46">
        <v>1825</v>
      </c>
      <c r="P13" s="46">
        <v>1904</v>
      </c>
      <c r="Q13" s="46">
        <v>1907</v>
      </c>
      <c r="R13" s="46">
        <v>1966</v>
      </c>
      <c r="S13" s="46">
        <v>1884</v>
      </c>
      <c r="T13" s="49">
        <f t="shared" si="0"/>
        <v>1897.2</v>
      </c>
    </row>
    <row r="14" spans="1:20" x14ac:dyDescent="0.3">
      <c r="B14" s="19"/>
      <c r="C14">
        <v>1943</v>
      </c>
      <c r="D14">
        <v>25.149348740000001</v>
      </c>
      <c r="F14">
        <v>1852</v>
      </c>
      <c r="G14">
        <v>25.276662420000001</v>
      </c>
      <c r="I14">
        <v>1921</v>
      </c>
      <c r="J14">
        <v>25.19505109</v>
      </c>
      <c r="N14" s="45">
        <v>20</v>
      </c>
      <c r="O14" s="46">
        <v>1886</v>
      </c>
      <c r="P14" s="46">
        <v>1977</v>
      </c>
      <c r="Q14" s="46">
        <v>1966</v>
      </c>
      <c r="R14" s="46">
        <v>2045</v>
      </c>
      <c r="S14" s="46">
        <v>1961</v>
      </c>
      <c r="T14" s="49">
        <f t="shared" si="0"/>
        <v>1967</v>
      </c>
    </row>
    <row r="15" spans="1:20" x14ac:dyDescent="0.3">
      <c r="B15" s="41">
        <f>T14</f>
        <v>1967</v>
      </c>
      <c r="C15" s="39">
        <v>1957</v>
      </c>
      <c r="D15" s="20">
        <v>30.261482709999999</v>
      </c>
      <c r="E15" s="20"/>
      <c r="F15" s="20">
        <v>1867</v>
      </c>
      <c r="G15" s="20">
        <v>30.274540529999999</v>
      </c>
      <c r="H15" s="20"/>
      <c r="I15" s="20">
        <v>1936</v>
      </c>
      <c r="J15" s="47">
        <v>30.3953253</v>
      </c>
      <c r="N15" s="45">
        <v>25</v>
      </c>
      <c r="O15" s="46">
        <v>1944</v>
      </c>
      <c r="P15" s="46">
        <v>2043</v>
      </c>
      <c r="Q15" s="46">
        <v>2032</v>
      </c>
      <c r="R15" s="46">
        <v>2112</v>
      </c>
      <c r="S15" s="46">
        <v>2029</v>
      </c>
      <c r="T15" s="49">
        <f t="shared" si="0"/>
        <v>2032</v>
      </c>
    </row>
    <row r="16" spans="1:20" x14ac:dyDescent="0.3">
      <c r="B16" s="19"/>
      <c r="C16" s="10">
        <v>1970</v>
      </c>
      <c r="D16" s="11">
        <v>35.16142722</v>
      </c>
      <c r="E16" s="11"/>
      <c r="F16" s="11">
        <v>1881</v>
      </c>
      <c r="G16" s="11">
        <v>35.324649890000003</v>
      </c>
      <c r="H16" s="11"/>
      <c r="I16" s="11">
        <v>1949</v>
      </c>
      <c r="J16" s="48">
        <v>35.28221199</v>
      </c>
      <c r="N16" s="45">
        <v>30</v>
      </c>
      <c r="O16" s="46">
        <v>1998</v>
      </c>
      <c r="P16" s="46">
        <v>2102</v>
      </c>
      <c r="Q16" s="46">
        <v>2099</v>
      </c>
      <c r="R16" s="46">
        <v>2186</v>
      </c>
      <c r="S16" s="46">
        <v>2094</v>
      </c>
      <c r="T16" s="49">
        <f t="shared" si="0"/>
        <v>2095.8000000000002</v>
      </c>
    </row>
    <row r="17" spans="2:31" x14ac:dyDescent="0.3">
      <c r="B17" s="19"/>
      <c r="C17">
        <v>1982</v>
      </c>
      <c r="D17">
        <v>40.270296739999999</v>
      </c>
      <c r="F17">
        <v>1893</v>
      </c>
      <c r="G17">
        <v>40.133189700000003</v>
      </c>
      <c r="I17">
        <v>1961</v>
      </c>
      <c r="J17">
        <v>40.322527989999998</v>
      </c>
      <c r="N17">
        <v>35</v>
      </c>
      <c r="O17">
        <v>2057</v>
      </c>
      <c r="P17">
        <v>2168</v>
      </c>
      <c r="Q17">
        <v>2169</v>
      </c>
      <c r="R17">
        <v>2253</v>
      </c>
      <c r="S17">
        <v>2164</v>
      </c>
      <c r="T17" s="27">
        <f t="shared" si="0"/>
        <v>2162.1999999999998</v>
      </c>
    </row>
    <row r="18" spans="2:31" x14ac:dyDescent="0.3">
      <c r="B18" s="19"/>
      <c r="C18">
        <v>1994</v>
      </c>
      <c r="D18">
        <v>45.14086116</v>
      </c>
      <c r="F18">
        <v>1906</v>
      </c>
      <c r="G18">
        <v>45.059249829999999</v>
      </c>
      <c r="I18">
        <v>1973</v>
      </c>
      <c r="J18">
        <v>45.101687720000001</v>
      </c>
      <c r="N18">
        <v>40</v>
      </c>
      <c r="O18">
        <v>2113</v>
      </c>
      <c r="P18">
        <v>2229</v>
      </c>
      <c r="Q18">
        <v>2236</v>
      </c>
      <c r="R18">
        <v>2319</v>
      </c>
      <c r="S18">
        <v>2226</v>
      </c>
      <c r="T18" s="27">
        <f t="shared" si="0"/>
        <v>2224.6</v>
      </c>
    </row>
    <row r="19" spans="2:31" x14ac:dyDescent="0.3">
      <c r="B19" s="41"/>
      <c r="C19">
        <v>2006</v>
      </c>
      <c r="D19">
        <v>50.155061529999998</v>
      </c>
      <c r="F19">
        <v>1919</v>
      </c>
      <c r="G19">
        <v>50.187706069999997</v>
      </c>
      <c r="I19">
        <v>1986</v>
      </c>
      <c r="J19">
        <v>50.412953350000002</v>
      </c>
      <c r="N19">
        <v>45</v>
      </c>
      <c r="O19">
        <v>2164</v>
      </c>
      <c r="P19">
        <v>2298</v>
      </c>
      <c r="Q19">
        <v>2300</v>
      </c>
      <c r="R19">
        <v>2395</v>
      </c>
      <c r="S19">
        <v>2301</v>
      </c>
      <c r="T19" s="27">
        <f t="shared" si="0"/>
        <v>2291.6</v>
      </c>
    </row>
    <row r="20" spans="2:31" x14ac:dyDescent="0.3">
      <c r="B20" s="19"/>
      <c r="C20">
        <v>2018</v>
      </c>
      <c r="D20">
        <v>55.335749030000002</v>
      </c>
      <c r="F20">
        <v>1931</v>
      </c>
      <c r="G20">
        <v>55.00603924</v>
      </c>
      <c r="I20">
        <v>1998</v>
      </c>
      <c r="J20">
        <v>55.374922470000001</v>
      </c>
      <c r="N20">
        <v>50</v>
      </c>
      <c r="O20">
        <v>2216</v>
      </c>
      <c r="P20">
        <v>2363</v>
      </c>
      <c r="Q20">
        <v>2366</v>
      </c>
      <c r="R20">
        <v>2469</v>
      </c>
      <c r="S20">
        <v>2364</v>
      </c>
      <c r="T20" s="27">
        <f t="shared" si="0"/>
        <v>2355.6</v>
      </c>
    </row>
    <row r="21" spans="2:31" x14ac:dyDescent="0.3">
      <c r="B21" s="41">
        <f>T15</f>
        <v>2032</v>
      </c>
      <c r="C21" s="39">
        <v>2030</v>
      </c>
      <c r="D21" s="20">
        <v>60.261809159999999</v>
      </c>
      <c r="E21" s="20"/>
      <c r="F21" s="20">
        <v>1944</v>
      </c>
      <c r="G21" s="20">
        <v>60.101850949999999</v>
      </c>
      <c r="H21" s="20"/>
      <c r="I21" s="20">
        <v>2010</v>
      </c>
      <c r="J21" s="47">
        <v>60.281395879999998</v>
      </c>
      <c r="N21">
        <v>55</v>
      </c>
      <c r="O21">
        <v>2261</v>
      </c>
      <c r="P21">
        <v>2439</v>
      </c>
      <c r="Q21">
        <v>2432</v>
      </c>
      <c r="R21">
        <v>2536</v>
      </c>
      <c r="S21">
        <v>2433</v>
      </c>
      <c r="T21" s="27">
        <f t="shared" si="0"/>
        <v>2420.1999999999998</v>
      </c>
      <c r="V21" s="6" t="s">
        <v>26</v>
      </c>
      <c r="W21" s="6"/>
      <c r="X21" s="6" t="s">
        <v>42</v>
      </c>
      <c r="Y21" s="6" t="s">
        <v>44</v>
      </c>
      <c r="Z21" s="6" t="s">
        <v>42</v>
      </c>
      <c r="AA21" s="6"/>
      <c r="AB21" s="6" t="s">
        <v>44</v>
      </c>
      <c r="AC21" s="6" t="s">
        <v>42</v>
      </c>
      <c r="AD21" s="6"/>
    </row>
    <row r="22" spans="2:31" x14ac:dyDescent="0.3">
      <c r="C22" s="10">
        <v>2043</v>
      </c>
      <c r="D22" s="11">
        <v>65.158489209999999</v>
      </c>
      <c r="E22" s="11"/>
      <c r="F22" s="11">
        <v>1958</v>
      </c>
      <c r="G22" s="11">
        <v>65.005059900000006</v>
      </c>
      <c r="H22" s="11"/>
      <c r="I22" s="11">
        <v>2024</v>
      </c>
      <c r="J22" s="48">
        <v>65.383736490000004</v>
      </c>
      <c r="N22">
        <v>60</v>
      </c>
      <c r="O22">
        <v>2311</v>
      </c>
      <c r="P22">
        <v>2509</v>
      </c>
      <c r="Q22">
        <v>2522</v>
      </c>
      <c r="R22">
        <v>2600</v>
      </c>
      <c r="S22">
        <v>2519</v>
      </c>
      <c r="T22" s="27">
        <f t="shared" si="0"/>
        <v>2492.1999999999998</v>
      </c>
      <c r="W22" s="6" t="s">
        <v>27</v>
      </c>
      <c r="X22" s="6" t="s">
        <v>43</v>
      </c>
      <c r="Y22" s="6" t="s">
        <v>45</v>
      </c>
      <c r="Z22" s="6" t="s">
        <v>43</v>
      </c>
      <c r="AA22" s="6" t="s">
        <v>29</v>
      </c>
      <c r="AB22" s="6" t="s">
        <v>45</v>
      </c>
      <c r="AC22" s="6" t="s">
        <v>43</v>
      </c>
      <c r="AD22" s="6" t="s">
        <v>5</v>
      </c>
    </row>
    <row r="23" spans="2:31" x14ac:dyDescent="0.3">
      <c r="C23">
        <v>2056</v>
      </c>
      <c r="D23">
        <v>70.058433719999996</v>
      </c>
      <c r="F23">
        <v>1973</v>
      </c>
      <c r="G23">
        <v>70.303267719999994</v>
      </c>
      <c r="I23">
        <v>2037</v>
      </c>
      <c r="J23">
        <v>70.091078249999995</v>
      </c>
      <c r="N23">
        <v>65</v>
      </c>
      <c r="O23">
        <v>2381</v>
      </c>
      <c r="P23">
        <v>2611</v>
      </c>
      <c r="Q23">
        <v>2631</v>
      </c>
      <c r="R23">
        <v>2682</v>
      </c>
      <c r="S23">
        <v>2596</v>
      </c>
      <c r="T23" s="27">
        <f t="shared" si="0"/>
        <v>2580.1999999999998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1" x14ac:dyDescent="0.3">
      <c r="C24">
        <v>2071</v>
      </c>
      <c r="D24">
        <v>75.183625500000005</v>
      </c>
      <c r="F24">
        <v>1988</v>
      </c>
      <c r="G24">
        <v>75.144452060000006</v>
      </c>
      <c r="I24">
        <v>2052</v>
      </c>
      <c r="J24">
        <v>75.177096599999999</v>
      </c>
      <c r="N24">
        <v>70</v>
      </c>
      <c r="O24">
        <v>2461</v>
      </c>
      <c r="P24">
        <v>2800</v>
      </c>
      <c r="Q24">
        <v>2798</v>
      </c>
      <c r="R24">
        <v>2811</v>
      </c>
      <c r="S24">
        <v>2692</v>
      </c>
      <c r="T24" s="27">
        <f t="shared" si="0"/>
        <v>2712.4</v>
      </c>
      <c r="V24" s="2"/>
      <c r="W24" s="55">
        <f>T12</f>
        <v>1808.2</v>
      </c>
      <c r="X24" s="1">
        <f>B32</f>
        <v>1.7688600000000037</v>
      </c>
      <c r="Y24" s="55">
        <f>T34</f>
        <v>1709</v>
      </c>
      <c r="Z24" s="27">
        <f>F32</f>
        <v>1708.2875776397516</v>
      </c>
      <c r="AA24" s="67">
        <f>(Z24-Y24)/Y24</f>
        <v>-4.168650440306675E-4</v>
      </c>
      <c r="AB24" s="55">
        <f>T56</f>
        <v>1725.4</v>
      </c>
      <c r="AC24" s="27">
        <f>J32</f>
        <v>1779.6006079027359</v>
      </c>
      <c r="AD24" s="67">
        <f>(AC24-AB24)/AB24</f>
        <v>3.1413358005526706E-2</v>
      </c>
      <c r="AE24" s="2"/>
    </row>
    <row r="25" spans="2:31" x14ac:dyDescent="0.3">
      <c r="B25" s="41">
        <f>T16</f>
        <v>2095.8000000000002</v>
      </c>
      <c r="C25" s="39">
        <v>2088</v>
      </c>
      <c r="D25" s="20">
        <v>80.292495020000004</v>
      </c>
      <c r="E25" s="20"/>
      <c r="F25" s="20">
        <v>2006</v>
      </c>
      <c r="G25" s="20">
        <v>80.178239149999996</v>
      </c>
      <c r="H25" s="20"/>
      <c r="I25" s="20">
        <v>2069</v>
      </c>
      <c r="J25" s="47">
        <v>80.184768059999996</v>
      </c>
      <c r="N25">
        <v>75</v>
      </c>
      <c r="O25">
        <v>2580</v>
      </c>
      <c r="P25">
        <v>3112</v>
      </c>
      <c r="Q25">
        <v>3026</v>
      </c>
      <c r="R25">
        <v>3007</v>
      </c>
      <c r="S25">
        <v>2871</v>
      </c>
      <c r="T25" s="27">
        <f t="shared" si="0"/>
        <v>2919.2</v>
      </c>
      <c r="W25" s="55">
        <f t="shared" ref="W25:W28" si="1">T13</f>
        <v>1897.2</v>
      </c>
      <c r="X25" s="1">
        <f>B43</f>
        <v>12.209720000000004</v>
      </c>
      <c r="Y25" s="55">
        <f t="shared" ref="Y25:Y28" si="2">T35</f>
        <v>1803.2</v>
      </c>
      <c r="Z25" s="27">
        <f>F43</f>
        <v>1802.8001899335231</v>
      </c>
      <c r="AA25" s="67">
        <f t="shared" ref="AA25:AA28" si="3">(Z25-Y25)/Y25</f>
        <v>-2.2172253021123705E-4</v>
      </c>
      <c r="AB25" s="55">
        <f t="shared" ref="AB25:AB28" si="4">T57</f>
        <v>1817.6</v>
      </c>
      <c r="AC25" s="27">
        <f>J43</f>
        <v>1874.0693896282696</v>
      </c>
      <c r="AD25" s="67">
        <f t="shared" ref="AD25:AD28" si="5">(AC25-AB25)/AB25</f>
        <v>3.1068106089496981E-2</v>
      </c>
      <c r="AE25" s="2"/>
    </row>
    <row r="26" spans="2:31" x14ac:dyDescent="0.3">
      <c r="C26" s="10">
        <v>2107</v>
      </c>
      <c r="D26" s="11">
        <v>85.048803579999998</v>
      </c>
      <c r="E26" s="11"/>
      <c r="F26" s="11">
        <v>2027</v>
      </c>
      <c r="G26" s="11">
        <v>85.143472729999999</v>
      </c>
      <c r="H26" s="11"/>
      <c r="I26" s="11">
        <v>2089</v>
      </c>
      <c r="J26" s="48">
        <v>85.048803579999998</v>
      </c>
      <c r="N26">
        <v>80</v>
      </c>
      <c r="O26">
        <v>2777</v>
      </c>
      <c r="P26">
        <v>3437</v>
      </c>
      <c r="Q26">
        <v>3468</v>
      </c>
      <c r="R26">
        <v>3339</v>
      </c>
      <c r="S26">
        <v>3161</v>
      </c>
      <c r="T26" s="27">
        <f t="shared" si="0"/>
        <v>3236.4</v>
      </c>
      <c r="V26" s="2"/>
      <c r="W26" s="55">
        <f t="shared" si="1"/>
        <v>1967</v>
      </c>
      <c r="X26" s="1">
        <f>B54</f>
        <v>33.9923</v>
      </c>
      <c r="Y26" s="55">
        <f t="shared" si="2"/>
        <v>1878</v>
      </c>
      <c r="Z26" s="27">
        <f>F54</f>
        <v>1877.411422234544</v>
      </c>
      <c r="AA26" s="67">
        <f t="shared" si="3"/>
        <v>-3.1340669087112145E-4</v>
      </c>
      <c r="AB26" s="55">
        <f t="shared" si="4"/>
        <v>1890.4</v>
      </c>
      <c r="AC26" s="27">
        <f>J54</f>
        <v>1945.6299547752062</v>
      </c>
      <c r="AD26" s="67">
        <f t="shared" si="5"/>
        <v>2.9216015010159819E-2</v>
      </c>
      <c r="AE26" s="2"/>
    </row>
    <row r="27" spans="2:31" x14ac:dyDescent="0.3">
      <c r="C27">
        <v>2134</v>
      </c>
      <c r="D27">
        <v>90.004243790000004</v>
      </c>
      <c r="F27">
        <v>2056</v>
      </c>
      <c r="G27">
        <v>90.125028560000004</v>
      </c>
      <c r="I27">
        <v>2117</v>
      </c>
      <c r="J27">
        <v>90.059739500000006</v>
      </c>
      <c r="N27">
        <v>85</v>
      </c>
      <c r="O27">
        <v>3060</v>
      </c>
      <c r="P27">
        <v>4047</v>
      </c>
      <c r="Q27">
        <v>4058</v>
      </c>
      <c r="R27">
        <v>3885</v>
      </c>
      <c r="S27">
        <v>3658</v>
      </c>
      <c r="T27" s="27">
        <f t="shared" si="0"/>
        <v>3741.6</v>
      </c>
      <c r="W27" s="55">
        <f t="shared" si="1"/>
        <v>2032</v>
      </c>
      <c r="X27" s="1">
        <f>B65</f>
        <v>61.08439999999996</v>
      </c>
      <c r="Y27" s="55">
        <f t="shared" si="2"/>
        <v>1946.6</v>
      </c>
      <c r="Z27" s="27">
        <f>F65</f>
        <v>1946.9571673329524</v>
      </c>
      <c r="AA27" s="67">
        <f t="shared" si="3"/>
        <v>1.8348265331988371E-4</v>
      </c>
      <c r="AB27" s="55">
        <f t="shared" si="4"/>
        <v>1959.4</v>
      </c>
      <c r="AC27" s="27">
        <f>J65</f>
        <v>2011.9462277091905</v>
      </c>
      <c r="AD27" s="67">
        <f t="shared" si="5"/>
        <v>2.6817509293248117E-2</v>
      </c>
      <c r="AE27" s="2"/>
    </row>
    <row r="28" spans="2:31" x14ac:dyDescent="0.3">
      <c r="C28">
        <v>2177</v>
      </c>
      <c r="D28">
        <v>95.06414651</v>
      </c>
      <c r="F28">
        <v>2101</v>
      </c>
      <c r="G28">
        <v>95.06414651</v>
      </c>
      <c r="I28">
        <v>2160</v>
      </c>
      <c r="J28">
        <v>95.060882059999997</v>
      </c>
      <c r="N28">
        <v>90</v>
      </c>
      <c r="O28">
        <v>3749</v>
      </c>
      <c r="P28">
        <v>5021</v>
      </c>
      <c r="Q28">
        <v>5036</v>
      </c>
      <c r="R28">
        <v>4860</v>
      </c>
      <c r="S28">
        <v>4556</v>
      </c>
      <c r="T28" s="27">
        <f t="shared" si="0"/>
        <v>4644.3999999999996</v>
      </c>
      <c r="W28" s="55">
        <f t="shared" si="1"/>
        <v>2095.8000000000002</v>
      </c>
      <c r="X28" s="1">
        <f>B76</f>
        <v>82.178740000000062</v>
      </c>
      <c r="Y28" s="55">
        <f t="shared" si="2"/>
        <v>2014.8</v>
      </c>
      <c r="Z28" s="27">
        <f>F76</f>
        <v>2014.8000846023692</v>
      </c>
      <c r="AA28" s="67">
        <f t="shared" si="3"/>
        <v>4.1990455266137928E-8</v>
      </c>
      <c r="AB28" s="55">
        <f t="shared" si="4"/>
        <v>2025</v>
      </c>
      <c r="AC28" s="27">
        <f>J76</f>
        <v>2077.2152138157899</v>
      </c>
      <c r="AD28" s="67">
        <f t="shared" si="5"/>
        <v>2.5785290773229563E-2</v>
      </c>
    </row>
    <row r="29" spans="2:31" x14ac:dyDescent="0.3">
      <c r="N29">
        <v>95</v>
      </c>
      <c r="O29">
        <v>5131</v>
      </c>
      <c r="P29">
        <v>6199</v>
      </c>
      <c r="Q29">
        <v>6088</v>
      </c>
      <c r="R29">
        <v>5858</v>
      </c>
      <c r="S29">
        <v>5528</v>
      </c>
      <c r="T29" s="27">
        <f t="shared" si="0"/>
        <v>5760.8</v>
      </c>
    </row>
    <row r="30" spans="2:31" x14ac:dyDescent="0.3">
      <c r="B30" s="50" t="s">
        <v>38</v>
      </c>
      <c r="C30" s="11"/>
      <c r="D30" s="11"/>
      <c r="F30" s="50" t="s">
        <v>40</v>
      </c>
      <c r="G30" s="11"/>
      <c r="H30" s="11"/>
      <c r="J30" s="50" t="s">
        <v>39</v>
      </c>
      <c r="K30" s="11"/>
      <c r="L30" s="11"/>
      <c r="N30" s="14" t="s">
        <v>3</v>
      </c>
      <c r="O30" s="14" t="s">
        <v>16</v>
      </c>
      <c r="P30" s="14" t="s">
        <v>66</v>
      </c>
      <c r="Q30" s="14" t="s">
        <v>67</v>
      </c>
      <c r="R30" s="14" t="s">
        <v>68</v>
      </c>
      <c r="S30" s="14" t="s">
        <v>69</v>
      </c>
      <c r="T30" s="27"/>
    </row>
    <row r="31" spans="2:31" x14ac:dyDescent="0.3">
      <c r="N31">
        <v>1</v>
      </c>
      <c r="O31">
        <v>1185</v>
      </c>
      <c r="P31">
        <v>1341</v>
      </c>
      <c r="Q31">
        <v>1359</v>
      </c>
      <c r="R31">
        <v>1246</v>
      </c>
      <c r="S31">
        <v>1136</v>
      </c>
      <c r="T31" s="27">
        <f t="shared" ref="T31:T51" si="6">AVERAGE(O31:S31)</f>
        <v>1253.4000000000001</v>
      </c>
    </row>
    <row r="32" spans="2:31" x14ac:dyDescent="0.3">
      <c r="B32" s="19">
        <f xml:space="preserve"> C33*D32 - D33</f>
        <v>1.7688600000000037</v>
      </c>
      <c r="C32" t="s">
        <v>24</v>
      </c>
      <c r="D32" s="27">
        <f>B6</f>
        <v>1808.2</v>
      </c>
      <c r="F32" s="19">
        <f>(B32+H33)/G33</f>
        <v>1708.2875776397516</v>
      </c>
      <c r="G32" t="s">
        <v>25</v>
      </c>
      <c r="J32" s="19">
        <f>(B32+L33)/K33</f>
        <v>1779.6006079027359</v>
      </c>
      <c r="K32" t="s">
        <v>25</v>
      </c>
      <c r="N32">
        <v>3</v>
      </c>
      <c r="O32">
        <v>1410</v>
      </c>
      <c r="P32">
        <v>1525</v>
      </c>
      <c r="Q32">
        <v>1510</v>
      </c>
      <c r="R32">
        <v>1512</v>
      </c>
      <c r="S32">
        <v>1365</v>
      </c>
      <c r="T32" s="27">
        <f t="shared" si="6"/>
        <v>1464.4</v>
      </c>
    </row>
    <row r="33" spans="2:20" x14ac:dyDescent="0.3">
      <c r="C33">
        <v>3.2300000000000002E-2</v>
      </c>
      <c r="D33">
        <v>56.636000000000003</v>
      </c>
      <c r="G33">
        <v>3.2199999999999999E-2</v>
      </c>
      <c r="H33">
        <v>53.238</v>
      </c>
      <c r="K33">
        <v>3.2899999999999999E-2</v>
      </c>
      <c r="L33">
        <v>56.78</v>
      </c>
      <c r="N33">
        <v>5</v>
      </c>
      <c r="O33">
        <v>1514</v>
      </c>
      <c r="P33">
        <v>1586</v>
      </c>
      <c r="Q33">
        <v>1591</v>
      </c>
      <c r="R33">
        <v>1610</v>
      </c>
      <c r="S33">
        <v>1512</v>
      </c>
      <c r="T33" s="27">
        <f t="shared" si="6"/>
        <v>1562.6</v>
      </c>
    </row>
    <row r="34" spans="2:20" x14ac:dyDescent="0.3">
      <c r="N34">
        <v>10</v>
      </c>
      <c r="O34">
        <v>1648</v>
      </c>
      <c r="P34">
        <v>1714</v>
      </c>
      <c r="Q34">
        <v>1728</v>
      </c>
      <c r="R34">
        <v>1767</v>
      </c>
      <c r="S34">
        <v>1688</v>
      </c>
      <c r="T34" s="41">
        <f t="shared" si="6"/>
        <v>1709</v>
      </c>
    </row>
    <row r="35" spans="2:20" x14ac:dyDescent="0.3">
      <c r="N35">
        <v>15</v>
      </c>
      <c r="O35">
        <v>1729</v>
      </c>
      <c r="P35">
        <v>1811</v>
      </c>
      <c r="Q35">
        <v>1815</v>
      </c>
      <c r="R35">
        <v>1875</v>
      </c>
      <c r="S35">
        <v>1786</v>
      </c>
      <c r="T35" s="41">
        <f t="shared" si="6"/>
        <v>1803.2</v>
      </c>
    </row>
    <row r="36" spans="2:20" x14ac:dyDescent="0.3">
      <c r="N36">
        <v>20</v>
      </c>
      <c r="O36">
        <v>1794</v>
      </c>
      <c r="P36">
        <v>1888</v>
      </c>
      <c r="Q36">
        <v>1878</v>
      </c>
      <c r="R36">
        <v>1961</v>
      </c>
      <c r="S36">
        <v>1869</v>
      </c>
      <c r="T36" s="41">
        <f t="shared" si="6"/>
        <v>1878</v>
      </c>
    </row>
    <row r="37" spans="2:20" x14ac:dyDescent="0.3">
      <c r="N37">
        <v>25</v>
      </c>
      <c r="O37">
        <v>1855</v>
      </c>
      <c r="P37">
        <v>1958</v>
      </c>
      <c r="Q37">
        <v>1947</v>
      </c>
      <c r="R37">
        <v>2031</v>
      </c>
      <c r="S37">
        <v>1942</v>
      </c>
      <c r="T37" s="41">
        <f t="shared" si="6"/>
        <v>1946.6</v>
      </c>
    </row>
    <row r="38" spans="2:20" x14ac:dyDescent="0.3">
      <c r="N38">
        <v>30</v>
      </c>
      <c r="O38">
        <v>1912</v>
      </c>
      <c r="P38">
        <v>2021</v>
      </c>
      <c r="Q38">
        <v>2019</v>
      </c>
      <c r="R38">
        <v>2111</v>
      </c>
      <c r="S38">
        <v>2011</v>
      </c>
      <c r="T38" s="41">
        <f t="shared" si="6"/>
        <v>2014.8</v>
      </c>
    </row>
    <row r="39" spans="2:20" x14ac:dyDescent="0.3">
      <c r="N39">
        <v>35</v>
      </c>
      <c r="O39">
        <v>1975</v>
      </c>
      <c r="P39">
        <v>2092</v>
      </c>
      <c r="Q39">
        <v>2093</v>
      </c>
      <c r="R39">
        <v>2182</v>
      </c>
      <c r="S39">
        <v>2087</v>
      </c>
      <c r="T39" s="27">
        <f t="shared" si="6"/>
        <v>2085.8000000000002</v>
      </c>
    </row>
    <row r="40" spans="2:20" x14ac:dyDescent="0.3">
      <c r="N40">
        <v>40</v>
      </c>
      <c r="O40">
        <v>2033</v>
      </c>
      <c r="P40">
        <v>2156</v>
      </c>
      <c r="Q40">
        <v>2164</v>
      </c>
      <c r="R40">
        <v>2253</v>
      </c>
      <c r="S40">
        <v>2154</v>
      </c>
      <c r="T40" s="27">
        <f t="shared" si="6"/>
        <v>2152</v>
      </c>
    </row>
    <row r="41" spans="2:20" x14ac:dyDescent="0.3">
      <c r="N41">
        <v>45</v>
      </c>
      <c r="O41">
        <v>2087</v>
      </c>
      <c r="P41">
        <v>2230</v>
      </c>
      <c r="Q41">
        <v>2232</v>
      </c>
      <c r="R41">
        <v>2333</v>
      </c>
      <c r="S41">
        <v>2235</v>
      </c>
      <c r="T41" s="27">
        <f t="shared" si="6"/>
        <v>2223.4</v>
      </c>
    </row>
    <row r="42" spans="2:20" x14ac:dyDescent="0.3">
      <c r="N42">
        <v>50</v>
      </c>
      <c r="O42">
        <v>2143</v>
      </c>
      <c r="P42">
        <v>2299</v>
      </c>
      <c r="Q42">
        <v>2302</v>
      </c>
      <c r="R42">
        <v>2413</v>
      </c>
      <c r="S42">
        <v>2301</v>
      </c>
      <c r="T42" s="27">
        <f t="shared" si="6"/>
        <v>2291.6</v>
      </c>
    </row>
    <row r="43" spans="2:20" x14ac:dyDescent="0.3">
      <c r="B43" s="19">
        <f xml:space="preserve"> C44*D43 - D44</f>
        <v>12.209720000000004</v>
      </c>
      <c r="C43" t="s">
        <v>24</v>
      </c>
      <c r="D43" s="27">
        <f>T13</f>
        <v>1897.2</v>
      </c>
      <c r="F43" s="19">
        <f>(B43+H44)/G44</f>
        <v>1802.8001899335231</v>
      </c>
      <c r="G43" t="s">
        <v>25</v>
      </c>
      <c r="J43" s="19">
        <f>(B43+L44)/K44</f>
        <v>1874.0693896282696</v>
      </c>
      <c r="K43" t="s">
        <v>25</v>
      </c>
      <c r="N43">
        <v>55</v>
      </c>
      <c r="O43">
        <v>2190</v>
      </c>
      <c r="P43">
        <v>2379</v>
      </c>
      <c r="Q43">
        <v>2372</v>
      </c>
      <c r="R43">
        <v>2487</v>
      </c>
      <c r="S43">
        <v>2377</v>
      </c>
      <c r="T43" s="27">
        <f t="shared" si="6"/>
        <v>2361</v>
      </c>
    </row>
    <row r="44" spans="2:20" x14ac:dyDescent="0.3">
      <c r="C44">
        <v>0.22509999999999999</v>
      </c>
      <c r="D44">
        <v>414.85</v>
      </c>
      <c r="G44">
        <v>0.21060000000000001</v>
      </c>
      <c r="H44">
        <v>367.46</v>
      </c>
      <c r="K44">
        <v>0.21790000000000001</v>
      </c>
      <c r="L44">
        <v>396.15</v>
      </c>
      <c r="N44">
        <v>60</v>
      </c>
      <c r="O44">
        <v>2243</v>
      </c>
      <c r="P44">
        <v>2453</v>
      </c>
      <c r="Q44">
        <v>2468</v>
      </c>
      <c r="R44">
        <v>2555</v>
      </c>
      <c r="S44">
        <v>2470</v>
      </c>
      <c r="T44" s="27">
        <f t="shared" si="6"/>
        <v>2437.8000000000002</v>
      </c>
    </row>
    <row r="45" spans="2:20" x14ac:dyDescent="0.3">
      <c r="N45">
        <v>65</v>
      </c>
      <c r="O45">
        <v>2318</v>
      </c>
      <c r="P45">
        <v>2563</v>
      </c>
      <c r="Q45">
        <v>2584</v>
      </c>
      <c r="R45">
        <v>2645</v>
      </c>
      <c r="S45">
        <v>2553</v>
      </c>
      <c r="T45" s="27">
        <f t="shared" si="6"/>
        <v>2532.6</v>
      </c>
    </row>
    <row r="46" spans="2:20" x14ac:dyDescent="0.3">
      <c r="N46">
        <v>70</v>
      </c>
      <c r="O46">
        <v>2401</v>
      </c>
      <c r="P46">
        <v>2760</v>
      </c>
      <c r="Q46">
        <v>2761</v>
      </c>
      <c r="R46">
        <v>2784</v>
      </c>
      <c r="S46">
        <v>2655</v>
      </c>
      <c r="T46" s="27">
        <f t="shared" si="6"/>
        <v>2672.2</v>
      </c>
    </row>
    <row r="47" spans="2:20" x14ac:dyDescent="0.3">
      <c r="N47">
        <v>75</v>
      </c>
      <c r="O47">
        <v>2527</v>
      </c>
      <c r="P47">
        <v>3095</v>
      </c>
      <c r="Q47">
        <v>3002</v>
      </c>
      <c r="R47">
        <v>2994</v>
      </c>
      <c r="S47">
        <v>2848</v>
      </c>
      <c r="T47" s="27">
        <f t="shared" si="6"/>
        <v>2893.2</v>
      </c>
    </row>
    <row r="48" spans="2:20" x14ac:dyDescent="0.3">
      <c r="N48">
        <v>80</v>
      </c>
      <c r="O48">
        <v>2735</v>
      </c>
      <c r="P48">
        <v>3443</v>
      </c>
      <c r="Q48">
        <v>3476</v>
      </c>
      <c r="R48">
        <v>3354</v>
      </c>
      <c r="S48">
        <v>3156</v>
      </c>
      <c r="T48" s="27">
        <f t="shared" si="6"/>
        <v>3232.8</v>
      </c>
    </row>
    <row r="49" spans="2:20" x14ac:dyDescent="0.3">
      <c r="N49">
        <v>85</v>
      </c>
      <c r="O49">
        <v>3036</v>
      </c>
      <c r="P49">
        <v>4092</v>
      </c>
      <c r="Q49">
        <v>4104</v>
      </c>
      <c r="R49">
        <v>3949</v>
      </c>
      <c r="S49">
        <v>3692</v>
      </c>
      <c r="T49" s="27">
        <f t="shared" si="6"/>
        <v>3774.6</v>
      </c>
    </row>
    <row r="50" spans="2:20" x14ac:dyDescent="0.3">
      <c r="N50">
        <v>90</v>
      </c>
      <c r="O50">
        <v>3763</v>
      </c>
      <c r="P50">
        <v>5117</v>
      </c>
      <c r="Q50">
        <v>5125</v>
      </c>
      <c r="R50">
        <v>4976</v>
      </c>
      <c r="S50">
        <v>4660</v>
      </c>
      <c r="T50" s="27">
        <f t="shared" si="6"/>
        <v>4728.2</v>
      </c>
    </row>
    <row r="51" spans="2:20" x14ac:dyDescent="0.3">
      <c r="N51">
        <v>95</v>
      </c>
      <c r="O51">
        <v>5234</v>
      </c>
      <c r="P51">
        <v>6367</v>
      </c>
      <c r="Q51">
        <v>6252</v>
      </c>
      <c r="R51">
        <v>6052</v>
      </c>
      <c r="S51">
        <v>5707</v>
      </c>
      <c r="T51" s="27">
        <f t="shared" si="6"/>
        <v>5922.4</v>
      </c>
    </row>
    <row r="52" spans="2:20" x14ac:dyDescent="0.3">
      <c r="N52" s="14" t="s">
        <v>5</v>
      </c>
      <c r="O52" s="14" t="s">
        <v>16</v>
      </c>
      <c r="P52" s="14" t="s">
        <v>66</v>
      </c>
      <c r="Q52" s="14" t="s">
        <v>67</v>
      </c>
      <c r="R52" s="14" t="s">
        <v>68</v>
      </c>
      <c r="S52" s="14" t="s">
        <v>69</v>
      </c>
      <c r="T52" s="27"/>
    </row>
    <row r="53" spans="2:20" x14ac:dyDescent="0.3">
      <c r="N53">
        <v>1</v>
      </c>
      <c r="O53">
        <v>1194</v>
      </c>
      <c r="P53">
        <v>1340</v>
      </c>
      <c r="Q53">
        <v>1365</v>
      </c>
      <c r="R53">
        <v>1225</v>
      </c>
      <c r="S53">
        <v>1183</v>
      </c>
      <c r="T53" s="27">
        <f t="shared" ref="T53:T73" si="7">AVERAGE(O53:S53)</f>
        <v>1261.4000000000001</v>
      </c>
    </row>
    <row r="54" spans="2:20" x14ac:dyDescent="0.3">
      <c r="B54" s="19">
        <f xml:space="preserve"> C55*D54 - D55</f>
        <v>33.9923</v>
      </c>
      <c r="C54" t="s">
        <v>24</v>
      </c>
      <c r="D54" s="27">
        <f>T14</f>
        <v>1967</v>
      </c>
      <c r="F54" s="19">
        <f>(B54+H55)/G55</f>
        <v>1877.411422234544</v>
      </c>
      <c r="G54" t="s">
        <v>25</v>
      </c>
      <c r="J54" s="19">
        <f>(B54+L55)/K55</f>
        <v>1945.6299547752062</v>
      </c>
      <c r="K54" t="s">
        <v>25</v>
      </c>
      <c r="N54">
        <v>3</v>
      </c>
      <c r="O54">
        <v>1420</v>
      </c>
      <c r="P54">
        <v>1532</v>
      </c>
      <c r="Q54">
        <v>1521</v>
      </c>
      <c r="R54">
        <v>1527</v>
      </c>
      <c r="S54">
        <v>1420</v>
      </c>
      <c r="T54" s="27">
        <f t="shared" si="7"/>
        <v>1484</v>
      </c>
    </row>
    <row r="55" spans="2:20" x14ac:dyDescent="0.3">
      <c r="C55">
        <v>0.37690000000000001</v>
      </c>
      <c r="D55">
        <v>707.37</v>
      </c>
      <c r="G55">
        <v>0.36070000000000002</v>
      </c>
      <c r="H55">
        <v>643.19000000000005</v>
      </c>
      <c r="K55">
        <v>0.37590000000000001</v>
      </c>
      <c r="L55">
        <v>697.37</v>
      </c>
      <c r="N55">
        <v>5</v>
      </c>
      <c r="O55">
        <v>1526</v>
      </c>
      <c r="P55">
        <v>1596</v>
      </c>
      <c r="Q55">
        <v>1592</v>
      </c>
      <c r="R55">
        <v>1626</v>
      </c>
      <c r="S55">
        <v>1565</v>
      </c>
      <c r="T55" s="27">
        <f t="shared" si="7"/>
        <v>1581</v>
      </c>
    </row>
    <row r="56" spans="2:20" x14ac:dyDescent="0.3">
      <c r="N56">
        <v>10</v>
      </c>
      <c r="O56">
        <v>1657</v>
      </c>
      <c r="P56">
        <v>1716</v>
      </c>
      <c r="Q56">
        <v>1733</v>
      </c>
      <c r="R56">
        <v>1784</v>
      </c>
      <c r="S56">
        <v>1737</v>
      </c>
      <c r="T56" s="41">
        <f t="shared" si="7"/>
        <v>1725.4</v>
      </c>
    </row>
    <row r="57" spans="2:20" x14ac:dyDescent="0.3">
      <c r="N57">
        <v>15</v>
      </c>
      <c r="O57">
        <v>1738</v>
      </c>
      <c r="P57">
        <v>1815</v>
      </c>
      <c r="Q57">
        <v>1818</v>
      </c>
      <c r="R57">
        <v>1892</v>
      </c>
      <c r="S57">
        <v>1825</v>
      </c>
      <c r="T57" s="41">
        <f t="shared" si="7"/>
        <v>1817.6</v>
      </c>
    </row>
    <row r="58" spans="2:20" x14ac:dyDescent="0.3">
      <c r="N58">
        <v>20</v>
      </c>
      <c r="O58">
        <v>1801</v>
      </c>
      <c r="P58">
        <v>1889</v>
      </c>
      <c r="Q58">
        <v>1886</v>
      </c>
      <c r="R58">
        <v>1967</v>
      </c>
      <c r="S58">
        <v>1909</v>
      </c>
      <c r="T58" s="41">
        <f t="shared" si="7"/>
        <v>1890.4</v>
      </c>
    </row>
    <row r="59" spans="2:20" x14ac:dyDescent="0.3">
      <c r="N59">
        <v>25</v>
      </c>
      <c r="O59">
        <v>1860</v>
      </c>
      <c r="P59">
        <v>1958</v>
      </c>
      <c r="Q59">
        <v>1953</v>
      </c>
      <c r="R59">
        <v>2043</v>
      </c>
      <c r="S59">
        <v>1983</v>
      </c>
      <c r="T59" s="41">
        <f t="shared" si="7"/>
        <v>1959.4</v>
      </c>
    </row>
    <row r="60" spans="2:20" x14ac:dyDescent="0.3">
      <c r="N60">
        <v>30</v>
      </c>
      <c r="O60">
        <v>1917</v>
      </c>
      <c r="P60">
        <v>2019</v>
      </c>
      <c r="Q60">
        <v>2020</v>
      </c>
      <c r="R60">
        <v>2122</v>
      </c>
      <c r="S60">
        <v>2047</v>
      </c>
      <c r="T60" s="41">
        <f t="shared" si="7"/>
        <v>2025</v>
      </c>
    </row>
    <row r="61" spans="2:20" x14ac:dyDescent="0.3">
      <c r="N61">
        <v>35</v>
      </c>
      <c r="O61">
        <v>1978</v>
      </c>
      <c r="P61">
        <v>2085</v>
      </c>
      <c r="Q61">
        <v>2098</v>
      </c>
      <c r="R61">
        <v>2193</v>
      </c>
      <c r="S61">
        <v>2118</v>
      </c>
      <c r="T61" s="27">
        <f t="shared" si="7"/>
        <v>2094.4</v>
      </c>
    </row>
    <row r="62" spans="2:20" x14ac:dyDescent="0.3">
      <c r="N62">
        <v>40</v>
      </c>
      <c r="O62">
        <v>2038</v>
      </c>
      <c r="P62">
        <v>2158</v>
      </c>
      <c r="Q62">
        <v>2161</v>
      </c>
      <c r="R62">
        <v>2260</v>
      </c>
      <c r="S62">
        <v>2190</v>
      </c>
      <c r="T62" s="27">
        <f t="shared" si="7"/>
        <v>2161.4</v>
      </c>
    </row>
    <row r="63" spans="2:20" x14ac:dyDescent="0.3">
      <c r="N63" s="9">
        <v>45</v>
      </c>
      <c r="O63">
        <v>2088</v>
      </c>
      <c r="P63">
        <v>2224</v>
      </c>
      <c r="Q63">
        <v>2228</v>
      </c>
      <c r="R63">
        <v>2340</v>
      </c>
      <c r="S63">
        <v>2266</v>
      </c>
      <c r="T63" s="27">
        <f t="shared" si="7"/>
        <v>2229.1999999999998</v>
      </c>
    </row>
    <row r="64" spans="2:20" x14ac:dyDescent="0.3">
      <c r="N64" s="9">
        <v>50</v>
      </c>
      <c r="O64">
        <v>2142</v>
      </c>
      <c r="P64">
        <v>2291</v>
      </c>
      <c r="Q64">
        <v>2294</v>
      </c>
      <c r="R64">
        <v>2414</v>
      </c>
      <c r="S64">
        <v>2329</v>
      </c>
      <c r="T64" s="27">
        <f t="shared" si="7"/>
        <v>2294</v>
      </c>
    </row>
    <row r="65" spans="2:20" x14ac:dyDescent="0.3">
      <c r="B65" s="19">
        <f xml:space="preserve"> C66*D65 - D66</f>
        <v>61.08439999999996</v>
      </c>
      <c r="C65" t="s">
        <v>24</v>
      </c>
      <c r="D65" s="27">
        <f>T15</f>
        <v>2032</v>
      </c>
      <c r="F65" s="19">
        <f>(B65+H66)/G66</f>
        <v>1946.9571673329524</v>
      </c>
      <c r="G65" t="s">
        <v>25</v>
      </c>
      <c r="J65" s="19">
        <f>(B65+L66)/K66</f>
        <v>2011.9462277091905</v>
      </c>
      <c r="K65" t="s">
        <v>25</v>
      </c>
      <c r="N65" s="9">
        <v>55</v>
      </c>
      <c r="O65">
        <v>2189</v>
      </c>
      <c r="P65">
        <v>2370</v>
      </c>
      <c r="Q65">
        <v>2367</v>
      </c>
      <c r="R65">
        <v>2489</v>
      </c>
      <c r="S65">
        <v>2407</v>
      </c>
      <c r="T65" s="27">
        <f t="shared" si="7"/>
        <v>2364.4</v>
      </c>
    </row>
    <row r="66" spans="2:20" x14ac:dyDescent="0.3">
      <c r="C66">
        <v>0.37669999999999998</v>
      </c>
      <c r="D66">
        <v>704.37</v>
      </c>
      <c r="G66">
        <v>0.35020000000000001</v>
      </c>
      <c r="H66">
        <v>620.74</v>
      </c>
      <c r="K66">
        <v>0.36449999999999999</v>
      </c>
      <c r="L66">
        <v>672.27</v>
      </c>
      <c r="N66" s="9">
        <v>60</v>
      </c>
      <c r="O66">
        <v>2241</v>
      </c>
      <c r="P66">
        <v>2442</v>
      </c>
      <c r="Q66">
        <v>2456</v>
      </c>
      <c r="R66">
        <v>2558</v>
      </c>
      <c r="S66">
        <v>2495</v>
      </c>
      <c r="T66" s="27">
        <f t="shared" si="7"/>
        <v>2438.4</v>
      </c>
    </row>
    <row r="67" spans="2:20" x14ac:dyDescent="0.3">
      <c r="N67" s="9">
        <v>65</v>
      </c>
      <c r="O67">
        <v>2313</v>
      </c>
      <c r="P67">
        <v>2551</v>
      </c>
      <c r="Q67">
        <v>2572</v>
      </c>
      <c r="R67">
        <v>2644</v>
      </c>
      <c r="S67">
        <v>2576</v>
      </c>
      <c r="T67" s="27">
        <f t="shared" si="7"/>
        <v>2531.1999999999998</v>
      </c>
    </row>
    <row r="68" spans="2:20" x14ac:dyDescent="0.3">
      <c r="N68" s="9">
        <v>70</v>
      </c>
      <c r="O68">
        <v>2395</v>
      </c>
      <c r="P68">
        <v>2742</v>
      </c>
      <c r="Q68">
        <v>2744</v>
      </c>
      <c r="R68">
        <v>2776</v>
      </c>
      <c r="S68">
        <v>2678</v>
      </c>
      <c r="T68" s="27">
        <f t="shared" si="7"/>
        <v>2667</v>
      </c>
    </row>
    <row r="69" spans="2:20" x14ac:dyDescent="0.3">
      <c r="N69" s="9">
        <v>75</v>
      </c>
      <c r="O69">
        <v>2516</v>
      </c>
      <c r="P69">
        <v>3038</v>
      </c>
      <c r="Q69">
        <v>2976</v>
      </c>
      <c r="R69">
        <v>2985</v>
      </c>
      <c r="S69">
        <v>2864</v>
      </c>
      <c r="T69" s="27">
        <f t="shared" si="7"/>
        <v>2875.8</v>
      </c>
    </row>
    <row r="70" spans="2:20" x14ac:dyDescent="0.3">
      <c r="N70" s="9">
        <v>80</v>
      </c>
      <c r="O70">
        <v>2723</v>
      </c>
      <c r="P70">
        <v>3400</v>
      </c>
      <c r="Q70">
        <v>3429</v>
      </c>
      <c r="R70">
        <v>3337</v>
      </c>
      <c r="S70">
        <v>3166</v>
      </c>
      <c r="T70" s="27">
        <f t="shared" si="7"/>
        <v>3211</v>
      </c>
    </row>
    <row r="71" spans="2:20" x14ac:dyDescent="0.3">
      <c r="N71" s="9">
        <v>85</v>
      </c>
      <c r="O71">
        <v>3012</v>
      </c>
      <c r="P71">
        <v>4029</v>
      </c>
      <c r="Q71">
        <v>4040</v>
      </c>
      <c r="R71">
        <v>3914</v>
      </c>
      <c r="S71">
        <v>3681</v>
      </c>
      <c r="T71" s="27">
        <f t="shared" si="7"/>
        <v>3735.2</v>
      </c>
    </row>
    <row r="72" spans="2:20" x14ac:dyDescent="0.3">
      <c r="N72" s="9">
        <v>90</v>
      </c>
      <c r="O72">
        <v>3718</v>
      </c>
      <c r="P72">
        <v>4994</v>
      </c>
      <c r="Q72">
        <v>5002</v>
      </c>
      <c r="R72">
        <v>4878</v>
      </c>
      <c r="S72">
        <v>4599</v>
      </c>
      <c r="T72" s="27">
        <f t="shared" si="7"/>
        <v>4638.2</v>
      </c>
    </row>
    <row r="73" spans="2:20" x14ac:dyDescent="0.3">
      <c r="N73" s="10">
        <v>95</v>
      </c>
      <c r="O73" s="11">
        <v>5107</v>
      </c>
      <c r="P73" s="11">
        <v>6157</v>
      </c>
      <c r="Q73" s="11">
        <v>6044</v>
      </c>
      <c r="R73" s="11">
        <v>5875</v>
      </c>
      <c r="S73" s="11">
        <v>5585</v>
      </c>
      <c r="T73" s="27">
        <f t="shared" si="7"/>
        <v>5753.6</v>
      </c>
    </row>
    <row r="74" spans="2:20" x14ac:dyDescent="0.3">
      <c r="T74" s="27"/>
    </row>
    <row r="76" spans="2:20" x14ac:dyDescent="0.3">
      <c r="B76" s="19">
        <f xml:space="preserve"> C77*D76 - D77</f>
        <v>82.178740000000062</v>
      </c>
      <c r="C76" t="s">
        <v>24</v>
      </c>
      <c r="D76" s="27">
        <f>T16</f>
        <v>2095.8000000000002</v>
      </c>
      <c r="F76" s="19">
        <f>(B76+H77)/G77</f>
        <v>2014.8000846023692</v>
      </c>
      <c r="G76" t="s">
        <v>25</v>
      </c>
      <c r="J76" s="19">
        <f>(B76+L77)/K77</f>
        <v>2077.2152138157899</v>
      </c>
      <c r="K76" t="s">
        <v>25</v>
      </c>
    </row>
    <row r="77" spans="2:20" x14ac:dyDescent="0.3">
      <c r="C77">
        <v>0.25030000000000002</v>
      </c>
      <c r="D77">
        <v>442.4</v>
      </c>
      <c r="G77">
        <v>0.2364</v>
      </c>
      <c r="H77">
        <v>394.12</v>
      </c>
      <c r="K77">
        <v>0.2432</v>
      </c>
      <c r="L77">
        <v>423</v>
      </c>
    </row>
    <row r="78" spans="2:20" x14ac:dyDescent="0.3">
      <c r="B78" s="1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B5EBF-EF3C-4655-B53D-01D99965E3CB}">
  <dimension ref="C2:J4"/>
  <sheetViews>
    <sheetView workbookViewId="0">
      <selection activeCell="J4" sqref="J4"/>
    </sheetView>
  </sheetViews>
  <sheetFormatPr defaultRowHeight="14.4" x14ac:dyDescent="0.3"/>
  <sheetData>
    <row r="2" spans="3:10" x14ac:dyDescent="0.3">
      <c r="C2" t="s">
        <v>71</v>
      </c>
    </row>
    <row r="4" spans="3:10" ht="18" x14ac:dyDescent="0.35">
      <c r="C4" s="30" t="s">
        <v>72</v>
      </c>
      <c r="J4" s="30" t="s">
        <v>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Lk Newell Summary</vt:lpstr>
      <vt:lpstr>Blue</vt:lpstr>
      <vt:lpstr>Green</vt:lpstr>
      <vt:lpstr>Red</vt:lpstr>
      <vt:lpstr>NIR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2023-11-12T12:03:21Z</dcterms:created>
  <dcterms:modified xsi:type="dcterms:W3CDTF">2024-04-16T21:10:57Z</dcterms:modified>
</cp:coreProperties>
</file>