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209"/>
  <workbookPr/>
  <mc:AlternateContent xmlns:mc="http://schemas.openxmlformats.org/markup-compatibility/2006">
    <mc:Choice Requires="x15">
      <x15ac:absPath xmlns:x15ac="http://schemas.microsoft.com/office/spreadsheetml/2010/11/ac" url="/Users/dave/Documents/Dave_Rounce/_Desktop_Files_20170519/Papers/Nepal Hazard Assessment/Supplementary_Data/"/>
    </mc:Choice>
  </mc:AlternateContent>
  <bookViews>
    <workbookView xWindow="640" yWindow="1180" windowWidth="26680" windowHeight="12820" tabRatio="500" activeTab="1"/>
  </bookViews>
  <sheets>
    <sheet name="Supplemental Table 1" sheetId="1" r:id="rId1"/>
    <sheet name="Supplemental Table 2" sheetId="2" r:id="rId2"/>
  </sheets>
  <definedNames>
    <definedName name="_xlnm._FilterDatabase" localSheetId="0" hidden="1">'Supplemental Table 1'!$AX$1:$AY$147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32" i="1" l="1"/>
  <c r="AA132" i="1"/>
  <c r="X132" i="1"/>
  <c r="O132" i="1"/>
  <c r="N132" i="1"/>
  <c r="K132" i="1"/>
  <c r="Y131" i="1"/>
  <c r="AA131" i="1"/>
  <c r="X131" i="1"/>
  <c r="O131" i="1"/>
  <c r="N131" i="1"/>
  <c r="K131" i="1"/>
  <c r="Y130" i="1"/>
  <c r="AA130" i="1"/>
  <c r="X130" i="1"/>
  <c r="O130" i="1"/>
  <c r="N130" i="1"/>
  <c r="K130" i="1"/>
  <c r="Y129" i="1"/>
  <c r="AA129" i="1"/>
  <c r="X129" i="1"/>
  <c r="O129" i="1"/>
  <c r="N129" i="1"/>
  <c r="K129" i="1"/>
  <c r="Y128" i="1"/>
  <c r="AA128" i="1"/>
  <c r="X128" i="1"/>
  <c r="O128" i="1"/>
  <c r="N128" i="1"/>
  <c r="K128" i="1"/>
  <c r="Y127" i="1"/>
  <c r="AA127" i="1"/>
  <c r="X127" i="1"/>
  <c r="N126" i="1"/>
  <c r="O126" i="1"/>
  <c r="Y126" i="1"/>
  <c r="AA126" i="1"/>
  <c r="X126" i="1"/>
  <c r="K126" i="1"/>
  <c r="P127" i="1"/>
  <c r="O127" i="1"/>
  <c r="N127" i="1"/>
  <c r="K127" i="1"/>
  <c r="Y125" i="1"/>
  <c r="AA125" i="1"/>
  <c r="X125" i="1"/>
  <c r="O125" i="1"/>
  <c r="N125" i="1"/>
  <c r="K125" i="1"/>
  <c r="Y124" i="1"/>
  <c r="AA124" i="1"/>
  <c r="X124" i="1"/>
  <c r="O124" i="1"/>
  <c r="N124" i="1"/>
  <c r="K124" i="1"/>
  <c r="Y123" i="1"/>
  <c r="AA123" i="1"/>
  <c r="X123" i="1"/>
  <c r="O123" i="1"/>
  <c r="N123" i="1"/>
  <c r="K123" i="1"/>
  <c r="Y122" i="1"/>
  <c r="AA122" i="1"/>
  <c r="X122" i="1"/>
  <c r="O122" i="1"/>
  <c r="N122" i="1"/>
  <c r="K122" i="1"/>
  <c r="Y121" i="1"/>
  <c r="AA121" i="1"/>
  <c r="X121" i="1"/>
  <c r="O121" i="1"/>
  <c r="N121" i="1"/>
  <c r="K121" i="1"/>
  <c r="Y120" i="1"/>
  <c r="AA120" i="1"/>
  <c r="X120" i="1"/>
  <c r="O120" i="1"/>
  <c r="N120" i="1"/>
  <c r="K120" i="1"/>
  <c r="Y119" i="1"/>
  <c r="AA119" i="1"/>
  <c r="X119" i="1"/>
  <c r="O119" i="1"/>
  <c r="N119" i="1"/>
  <c r="K119" i="1"/>
  <c r="Y118" i="1"/>
  <c r="AA118" i="1"/>
  <c r="X118" i="1"/>
  <c r="O118" i="1"/>
  <c r="N118" i="1"/>
  <c r="K118" i="1"/>
  <c r="Y117" i="1"/>
  <c r="AA117" i="1"/>
  <c r="X117" i="1"/>
  <c r="O117" i="1"/>
  <c r="N117" i="1"/>
  <c r="K117" i="1"/>
  <c r="Y116" i="1"/>
  <c r="AA116" i="1"/>
  <c r="X116" i="1"/>
  <c r="O116" i="1"/>
  <c r="N116" i="1"/>
  <c r="K116" i="1"/>
  <c r="Y115" i="1"/>
  <c r="AA115" i="1"/>
  <c r="X115" i="1"/>
  <c r="O115" i="1"/>
  <c r="N115" i="1"/>
  <c r="K115" i="1"/>
  <c r="Y114" i="1"/>
  <c r="AA114" i="1"/>
  <c r="X114" i="1"/>
  <c r="O114" i="1"/>
  <c r="N114" i="1"/>
  <c r="K114" i="1"/>
  <c r="Y113" i="1"/>
  <c r="AA113" i="1"/>
  <c r="X113" i="1"/>
  <c r="O113" i="1"/>
  <c r="N113" i="1"/>
  <c r="K113" i="1"/>
  <c r="Y112" i="1"/>
  <c r="AA112" i="1"/>
  <c r="X112" i="1"/>
  <c r="O112" i="1"/>
  <c r="N112" i="1"/>
  <c r="K112" i="1"/>
  <c r="Y111" i="1"/>
  <c r="AA111" i="1"/>
  <c r="X111" i="1"/>
  <c r="O111" i="1"/>
  <c r="N111" i="1"/>
  <c r="K111" i="1"/>
  <c r="Y110" i="1"/>
  <c r="AA110" i="1"/>
  <c r="X110" i="1"/>
  <c r="N85" i="1"/>
  <c r="O85" i="1"/>
  <c r="Y85" i="1"/>
  <c r="AA85" i="1"/>
  <c r="X85" i="1"/>
  <c r="K85" i="1"/>
  <c r="N109" i="1"/>
  <c r="O109" i="1"/>
  <c r="Y109" i="1"/>
  <c r="AA109" i="1"/>
  <c r="X109" i="1"/>
  <c r="K109" i="1"/>
  <c r="P110" i="1"/>
  <c r="O110" i="1"/>
  <c r="N110" i="1"/>
  <c r="K110" i="1"/>
  <c r="Y108" i="1"/>
  <c r="AA108" i="1"/>
  <c r="X108" i="1"/>
  <c r="O108" i="1"/>
  <c r="N108" i="1"/>
  <c r="K108" i="1"/>
  <c r="Y107" i="1"/>
  <c r="AA107" i="1"/>
  <c r="X107" i="1"/>
  <c r="O107" i="1"/>
  <c r="N107" i="1"/>
  <c r="K107" i="1"/>
  <c r="Y106" i="1"/>
  <c r="AA106" i="1"/>
  <c r="X106" i="1"/>
  <c r="O106" i="1"/>
  <c r="N106" i="1"/>
  <c r="K106" i="1"/>
  <c r="Y105" i="1"/>
  <c r="AA105" i="1"/>
  <c r="X105" i="1"/>
  <c r="O105" i="1"/>
  <c r="N105" i="1"/>
  <c r="K105" i="1"/>
  <c r="Y104" i="1"/>
  <c r="AA104" i="1"/>
  <c r="X104" i="1"/>
  <c r="O104" i="1"/>
  <c r="N104" i="1"/>
  <c r="K104" i="1"/>
  <c r="Y103" i="1"/>
  <c r="AA103" i="1"/>
  <c r="X103" i="1"/>
  <c r="O103" i="1"/>
  <c r="N103" i="1"/>
  <c r="K103" i="1"/>
  <c r="Y102" i="1"/>
  <c r="AA102" i="1"/>
  <c r="X102" i="1"/>
  <c r="O102" i="1"/>
  <c r="N102" i="1"/>
  <c r="K102" i="1"/>
  <c r="Y101" i="1"/>
  <c r="AA101" i="1"/>
  <c r="X101" i="1"/>
  <c r="O101" i="1"/>
  <c r="N101" i="1"/>
  <c r="K101" i="1"/>
  <c r="Y100" i="1"/>
  <c r="AA100" i="1"/>
  <c r="X100" i="1"/>
  <c r="O100" i="1"/>
  <c r="N100" i="1"/>
  <c r="K100" i="1"/>
  <c r="Y99" i="1"/>
  <c r="AA99" i="1"/>
  <c r="X99" i="1"/>
  <c r="O99" i="1"/>
  <c r="N99" i="1"/>
  <c r="K99" i="1"/>
  <c r="Y98" i="1"/>
  <c r="AA98" i="1"/>
  <c r="X98" i="1"/>
  <c r="P98" i="1"/>
  <c r="O98" i="1"/>
  <c r="N98" i="1"/>
  <c r="K98" i="1"/>
  <c r="Y97" i="1"/>
  <c r="AA97" i="1"/>
  <c r="X97" i="1"/>
  <c r="O97" i="1"/>
  <c r="N97" i="1"/>
  <c r="K97" i="1"/>
  <c r="Y96" i="1"/>
  <c r="AA96" i="1"/>
  <c r="X96" i="1"/>
  <c r="O96" i="1"/>
  <c r="N96" i="1"/>
  <c r="K96" i="1"/>
  <c r="Y95" i="1"/>
  <c r="AA95" i="1"/>
  <c r="X95" i="1"/>
  <c r="O95" i="1"/>
  <c r="N95" i="1"/>
  <c r="K95" i="1"/>
  <c r="Y94" i="1"/>
  <c r="AA94" i="1"/>
  <c r="X94" i="1"/>
  <c r="O94" i="1"/>
  <c r="N94" i="1"/>
  <c r="K94" i="1"/>
  <c r="Y93" i="1"/>
  <c r="AA93" i="1"/>
  <c r="X93" i="1"/>
  <c r="O93" i="1"/>
  <c r="N93" i="1"/>
  <c r="K93" i="1"/>
  <c r="Y92" i="1"/>
  <c r="AA92" i="1"/>
  <c r="X92" i="1"/>
  <c r="O92" i="1"/>
  <c r="N92" i="1"/>
  <c r="K92" i="1"/>
  <c r="Y91" i="1"/>
  <c r="AA91" i="1"/>
  <c r="X91" i="1"/>
  <c r="O91" i="1"/>
  <c r="N91" i="1"/>
  <c r="K91" i="1"/>
  <c r="Y90" i="1"/>
  <c r="AA90" i="1"/>
  <c r="X90" i="1"/>
  <c r="N89" i="1"/>
  <c r="O89" i="1"/>
  <c r="Y89" i="1"/>
  <c r="AA89" i="1"/>
  <c r="X89" i="1"/>
  <c r="K89" i="1"/>
  <c r="P90" i="1"/>
  <c r="O90" i="1"/>
  <c r="N90" i="1"/>
  <c r="K90" i="1"/>
  <c r="Y88" i="1"/>
  <c r="AA88" i="1"/>
  <c r="X88" i="1"/>
  <c r="O88" i="1"/>
  <c r="N88" i="1"/>
  <c r="K88" i="1"/>
  <c r="Y87" i="1"/>
  <c r="AA87" i="1"/>
  <c r="X87" i="1"/>
  <c r="O87" i="1"/>
  <c r="N87" i="1"/>
  <c r="K87" i="1"/>
  <c r="Y86" i="1"/>
  <c r="AA86" i="1"/>
  <c r="X86" i="1"/>
  <c r="O86" i="1"/>
  <c r="N86" i="1"/>
  <c r="K86" i="1"/>
  <c r="Y84" i="1"/>
  <c r="AA84" i="1"/>
  <c r="X84" i="1"/>
  <c r="O84" i="1"/>
  <c r="N84" i="1"/>
  <c r="K84" i="1"/>
  <c r="Y83" i="1"/>
  <c r="AA83" i="1"/>
  <c r="X83" i="1"/>
  <c r="O83" i="1"/>
  <c r="N83" i="1"/>
  <c r="K83" i="1"/>
  <c r="Y82" i="1"/>
  <c r="AA82" i="1"/>
  <c r="X82" i="1"/>
  <c r="O82" i="1"/>
  <c r="N82" i="1"/>
  <c r="K82" i="1"/>
  <c r="Y81" i="1"/>
  <c r="AA81" i="1"/>
  <c r="X81" i="1"/>
  <c r="O81" i="1"/>
  <c r="N81" i="1"/>
  <c r="K81" i="1"/>
  <c r="Y80" i="1"/>
  <c r="AA80" i="1"/>
  <c r="X80" i="1"/>
  <c r="O80" i="1"/>
  <c r="N80" i="1"/>
  <c r="K80" i="1"/>
  <c r="Y79" i="1"/>
  <c r="AA79" i="1"/>
  <c r="X79" i="1"/>
  <c r="O79" i="1"/>
  <c r="N79" i="1"/>
  <c r="K79" i="1"/>
  <c r="Y78" i="1"/>
  <c r="AA78" i="1"/>
  <c r="X78" i="1"/>
  <c r="O78" i="1"/>
  <c r="N78" i="1"/>
  <c r="K78" i="1"/>
  <c r="Y77" i="1"/>
  <c r="AA77" i="1"/>
  <c r="X77" i="1"/>
  <c r="O77" i="1"/>
  <c r="N77" i="1"/>
  <c r="K77" i="1"/>
  <c r="Y76" i="1"/>
  <c r="AA76" i="1"/>
  <c r="X76" i="1"/>
  <c r="O76" i="1"/>
  <c r="N76" i="1"/>
  <c r="K76" i="1"/>
  <c r="Y75" i="1"/>
  <c r="AA75" i="1"/>
  <c r="X75" i="1"/>
  <c r="O75" i="1"/>
  <c r="N75" i="1"/>
  <c r="K75" i="1"/>
  <c r="Y74" i="1"/>
  <c r="AA74" i="1"/>
  <c r="X74" i="1"/>
  <c r="O74" i="1"/>
  <c r="N74" i="1"/>
  <c r="K74" i="1"/>
  <c r="Y73" i="1"/>
  <c r="AA73" i="1"/>
  <c r="X73" i="1"/>
  <c r="O73" i="1"/>
  <c r="N73" i="1"/>
  <c r="K73" i="1"/>
  <c r="Y72" i="1"/>
  <c r="AA72" i="1"/>
  <c r="X72" i="1"/>
  <c r="O72" i="1"/>
  <c r="N72" i="1"/>
  <c r="K72" i="1"/>
  <c r="Y71" i="1"/>
  <c r="AA71" i="1"/>
  <c r="X71" i="1"/>
  <c r="O71" i="1"/>
  <c r="N71" i="1"/>
  <c r="K71" i="1"/>
  <c r="Y70" i="1"/>
  <c r="AA70" i="1"/>
  <c r="X70" i="1"/>
  <c r="O70" i="1"/>
  <c r="N70" i="1"/>
  <c r="K70" i="1"/>
  <c r="Y69" i="1"/>
  <c r="AA69" i="1"/>
  <c r="X69" i="1"/>
  <c r="O69" i="1"/>
  <c r="N69" i="1"/>
  <c r="K69" i="1"/>
  <c r="Y68" i="1"/>
  <c r="AA68" i="1"/>
  <c r="X68" i="1"/>
  <c r="O68" i="1"/>
  <c r="N68" i="1"/>
  <c r="K68" i="1"/>
  <c r="Y67" i="1"/>
  <c r="AA67" i="1"/>
  <c r="X67" i="1"/>
  <c r="O67" i="1"/>
  <c r="N67" i="1"/>
  <c r="K67" i="1"/>
  <c r="Y66" i="1"/>
  <c r="AA66" i="1"/>
  <c r="X66" i="1"/>
  <c r="P66" i="1"/>
  <c r="O66" i="1"/>
  <c r="N66" i="1"/>
  <c r="K66" i="1"/>
  <c r="Y65" i="1"/>
  <c r="AA65" i="1"/>
  <c r="X65" i="1"/>
  <c r="O65" i="1"/>
  <c r="N65" i="1"/>
  <c r="K65" i="1"/>
  <c r="Y64" i="1"/>
  <c r="AA64" i="1"/>
  <c r="X64" i="1"/>
  <c r="O64" i="1"/>
  <c r="N64" i="1"/>
  <c r="K64" i="1"/>
  <c r="Y63" i="1"/>
  <c r="AA63" i="1"/>
  <c r="X63" i="1"/>
  <c r="O63" i="1"/>
  <c r="N63" i="1"/>
  <c r="K63" i="1"/>
  <c r="Y62" i="1"/>
  <c r="AA62" i="1"/>
  <c r="X62" i="1"/>
  <c r="O62" i="1"/>
  <c r="N62" i="1"/>
  <c r="K62" i="1"/>
  <c r="Y61" i="1"/>
  <c r="AA61" i="1"/>
  <c r="X61" i="1"/>
  <c r="O61" i="1"/>
  <c r="N61" i="1"/>
  <c r="K61" i="1"/>
  <c r="Y60" i="1"/>
  <c r="AA60" i="1"/>
  <c r="X60" i="1"/>
  <c r="O60" i="1"/>
  <c r="N60" i="1"/>
  <c r="K60" i="1"/>
  <c r="Y59" i="1"/>
  <c r="AA59" i="1"/>
  <c r="X59" i="1"/>
  <c r="O59" i="1"/>
  <c r="N59" i="1"/>
  <c r="K59" i="1"/>
  <c r="Y58" i="1"/>
  <c r="AA58" i="1"/>
  <c r="X58" i="1"/>
  <c r="P58" i="1"/>
  <c r="O58" i="1"/>
  <c r="N58" i="1"/>
  <c r="K58" i="1"/>
  <c r="Y57" i="1"/>
  <c r="AA57" i="1"/>
  <c r="X57" i="1"/>
  <c r="O57" i="1"/>
  <c r="N57" i="1"/>
  <c r="K57" i="1"/>
  <c r="Y56" i="1"/>
  <c r="AA56" i="1"/>
  <c r="X56" i="1"/>
  <c r="O56" i="1"/>
  <c r="N56" i="1"/>
  <c r="K56" i="1"/>
  <c r="Y55" i="1"/>
  <c r="AA55" i="1"/>
  <c r="X55" i="1"/>
  <c r="O55" i="1"/>
  <c r="N55" i="1"/>
  <c r="K55" i="1"/>
  <c r="Y54" i="1"/>
  <c r="AA54" i="1"/>
  <c r="X54" i="1"/>
  <c r="O54" i="1"/>
  <c r="N54" i="1"/>
  <c r="K54" i="1"/>
  <c r="Y53" i="1"/>
  <c r="AA53" i="1"/>
  <c r="X53" i="1"/>
  <c r="O53" i="1"/>
  <c r="N53" i="1"/>
  <c r="K53" i="1"/>
  <c r="Y52" i="1"/>
  <c r="AA52" i="1"/>
  <c r="X52" i="1"/>
  <c r="O52" i="1"/>
  <c r="N52" i="1"/>
  <c r="K52" i="1"/>
  <c r="Y51" i="1"/>
  <c r="AA51" i="1"/>
  <c r="X51" i="1"/>
  <c r="O51" i="1"/>
  <c r="N51" i="1"/>
  <c r="K51" i="1"/>
  <c r="Y50" i="1"/>
  <c r="AA50" i="1"/>
  <c r="X50" i="1"/>
  <c r="O50" i="1"/>
  <c r="N50" i="1"/>
  <c r="K50" i="1"/>
  <c r="Y49" i="1"/>
  <c r="AA49" i="1"/>
  <c r="X49" i="1"/>
  <c r="O49" i="1"/>
  <c r="N49" i="1"/>
  <c r="K49" i="1"/>
  <c r="Y48" i="1"/>
  <c r="AA48" i="1"/>
  <c r="X48" i="1"/>
  <c r="O48" i="1"/>
  <c r="N48" i="1"/>
  <c r="K48" i="1"/>
  <c r="Y47" i="1"/>
  <c r="AA47" i="1"/>
  <c r="X47" i="1"/>
  <c r="O47" i="1"/>
  <c r="N47" i="1"/>
  <c r="K47" i="1"/>
  <c r="Y46" i="1"/>
  <c r="AA46" i="1"/>
  <c r="X46" i="1"/>
  <c r="O46" i="1"/>
  <c r="N46" i="1"/>
  <c r="K46" i="1"/>
  <c r="Y45" i="1"/>
  <c r="AA45" i="1"/>
  <c r="X45" i="1"/>
  <c r="P45" i="1"/>
  <c r="O45" i="1"/>
  <c r="N45" i="1"/>
  <c r="K45" i="1"/>
  <c r="Y44" i="1"/>
  <c r="AA44" i="1"/>
  <c r="X44" i="1"/>
  <c r="O44" i="1"/>
  <c r="N44" i="1"/>
  <c r="K44" i="1"/>
  <c r="Y43" i="1"/>
  <c r="AA43" i="1"/>
  <c r="X43" i="1"/>
  <c r="O43" i="1"/>
  <c r="N43" i="1"/>
  <c r="K43" i="1"/>
  <c r="Y42" i="1"/>
  <c r="AA42" i="1"/>
  <c r="X42" i="1"/>
  <c r="O42" i="1"/>
  <c r="N42" i="1"/>
  <c r="K42" i="1"/>
  <c r="Y41" i="1"/>
  <c r="AA41" i="1"/>
  <c r="X41" i="1"/>
  <c r="N36" i="1"/>
  <c r="O36" i="1"/>
  <c r="Y36" i="1"/>
  <c r="AA36" i="1"/>
  <c r="X36" i="1"/>
  <c r="K36" i="1"/>
  <c r="P41" i="1"/>
  <c r="O41" i="1"/>
  <c r="N41" i="1"/>
  <c r="K41" i="1"/>
  <c r="Y40" i="1"/>
  <c r="AA40" i="1"/>
  <c r="X40" i="1"/>
  <c r="N24" i="1"/>
  <c r="O24" i="1"/>
  <c r="Y24" i="1"/>
  <c r="AA24" i="1"/>
  <c r="X24" i="1"/>
  <c r="K24" i="1"/>
  <c r="P40" i="1"/>
  <c r="O40" i="1"/>
  <c r="N40" i="1"/>
  <c r="K40" i="1"/>
  <c r="Y39" i="1"/>
  <c r="AA39" i="1"/>
  <c r="X39" i="1"/>
  <c r="O39" i="1"/>
  <c r="N39" i="1"/>
  <c r="K39" i="1"/>
  <c r="Y38" i="1"/>
  <c r="AA38" i="1"/>
  <c r="X38" i="1"/>
  <c r="O38" i="1"/>
  <c r="N38" i="1"/>
  <c r="K38" i="1"/>
  <c r="Y37" i="1"/>
  <c r="AA37" i="1"/>
  <c r="X37" i="1"/>
  <c r="O37" i="1"/>
  <c r="N37" i="1"/>
  <c r="K37" i="1"/>
  <c r="Y35" i="1"/>
  <c r="AA35" i="1"/>
  <c r="X35" i="1"/>
  <c r="O35" i="1"/>
  <c r="N35" i="1"/>
  <c r="K35" i="1"/>
  <c r="Y34" i="1"/>
  <c r="AA34" i="1"/>
  <c r="X34" i="1"/>
  <c r="O34" i="1"/>
  <c r="N34" i="1"/>
  <c r="K34" i="1"/>
  <c r="Y33" i="1"/>
  <c r="AA33" i="1"/>
  <c r="X33" i="1"/>
  <c r="O33" i="1"/>
  <c r="N33" i="1"/>
  <c r="K33" i="1"/>
  <c r="Y32" i="1"/>
  <c r="AA32" i="1"/>
  <c r="X32" i="1"/>
  <c r="O32" i="1"/>
  <c r="N32" i="1"/>
  <c r="K32" i="1"/>
  <c r="Y31" i="1"/>
  <c r="AA31" i="1"/>
  <c r="X31" i="1"/>
  <c r="O31" i="1"/>
  <c r="N31" i="1"/>
  <c r="K31" i="1"/>
  <c r="Y30" i="1"/>
  <c r="AA30" i="1"/>
  <c r="X30" i="1"/>
  <c r="P30" i="1"/>
  <c r="O30" i="1"/>
  <c r="N30" i="1"/>
  <c r="K30" i="1"/>
  <c r="Y29" i="1"/>
  <c r="AA29" i="1"/>
  <c r="X29" i="1"/>
  <c r="O29" i="1"/>
  <c r="N29" i="1"/>
  <c r="K29" i="1"/>
  <c r="Y28" i="1"/>
  <c r="AA28" i="1"/>
  <c r="X28" i="1"/>
  <c r="O28" i="1"/>
  <c r="N28" i="1"/>
  <c r="K28" i="1"/>
  <c r="Y27" i="1"/>
  <c r="AA27" i="1"/>
  <c r="X27" i="1"/>
  <c r="O27" i="1"/>
  <c r="N27" i="1"/>
  <c r="K27" i="1"/>
  <c r="Y26" i="1"/>
  <c r="AA26" i="1"/>
  <c r="X26" i="1"/>
  <c r="O26" i="1"/>
  <c r="N26" i="1"/>
  <c r="K26" i="1"/>
  <c r="Y25" i="1"/>
  <c r="AA25" i="1"/>
  <c r="X25" i="1"/>
  <c r="O25" i="1"/>
  <c r="N25" i="1"/>
  <c r="K25" i="1"/>
  <c r="Y23" i="1"/>
  <c r="AA23" i="1"/>
  <c r="X23" i="1"/>
  <c r="O23" i="1"/>
  <c r="N23" i="1"/>
  <c r="K23" i="1"/>
  <c r="Y22" i="1"/>
  <c r="AA22" i="1"/>
  <c r="X22" i="1"/>
  <c r="O22" i="1"/>
  <c r="N22" i="1"/>
  <c r="K22" i="1"/>
  <c r="Y21" i="1"/>
  <c r="AA21" i="1"/>
  <c r="X21" i="1"/>
  <c r="O21" i="1"/>
  <c r="N21" i="1"/>
  <c r="K21" i="1"/>
  <c r="Y20" i="1"/>
  <c r="AA20" i="1"/>
  <c r="X20" i="1"/>
  <c r="O20" i="1"/>
  <c r="N20" i="1"/>
  <c r="K20" i="1"/>
  <c r="Y19" i="1"/>
  <c r="AA19" i="1"/>
  <c r="X19" i="1"/>
  <c r="O19" i="1"/>
  <c r="N19" i="1"/>
  <c r="K19" i="1"/>
  <c r="Y18" i="1"/>
  <c r="AA18" i="1"/>
  <c r="X18" i="1"/>
  <c r="O18" i="1"/>
  <c r="N18" i="1"/>
  <c r="K18" i="1"/>
  <c r="Y17" i="1"/>
  <c r="AA17" i="1"/>
  <c r="X17" i="1"/>
  <c r="O17" i="1"/>
  <c r="N17" i="1"/>
  <c r="K17" i="1"/>
  <c r="Y16" i="1"/>
  <c r="AA16" i="1"/>
  <c r="X16" i="1"/>
  <c r="O16" i="1"/>
  <c r="N16" i="1"/>
  <c r="K16" i="1"/>
  <c r="Y15" i="1"/>
  <c r="AA15" i="1"/>
  <c r="X15" i="1"/>
  <c r="O15" i="1"/>
  <c r="N15" i="1"/>
  <c r="K15" i="1"/>
  <c r="Y14" i="1"/>
  <c r="AA14" i="1"/>
  <c r="X14" i="1"/>
  <c r="O14" i="1"/>
  <c r="N14" i="1"/>
  <c r="K14" i="1"/>
  <c r="Y13" i="1"/>
  <c r="AA13" i="1"/>
  <c r="X13" i="1"/>
  <c r="O13" i="1"/>
  <c r="N13" i="1"/>
  <c r="K13" i="1"/>
  <c r="Y12" i="1"/>
  <c r="AA12" i="1"/>
  <c r="X12" i="1"/>
  <c r="N11" i="1"/>
  <c r="O11" i="1"/>
  <c r="Y11" i="1"/>
  <c r="AA11" i="1"/>
  <c r="X11" i="1"/>
  <c r="K11" i="1"/>
  <c r="P12" i="1"/>
  <c r="O12" i="1"/>
  <c r="N12" i="1"/>
  <c r="K12" i="1"/>
  <c r="Y10" i="1"/>
  <c r="AA10" i="1"/>
  <c r="X10" i="1"/>
  <c r="O10" i="1"/>
  <c r="N10" i="1"/>
  <c r="K10" i="1"/>
  <c r="Y9" i="1"/>
  <c r="AA9" i="1"/>
  <c r="X9" i="1"/>
  <c r="N8" i="1"/>
  <c r="O8" i="1"/>
  <c r="Y8" i="1"/>
  <c r="AA8" i="1"/>
  <c r="X8" i="1"/>
  <c r="K8" i="1"/>
  <c r="P9" i="1"/>
  <c r="O9" i="1"/>
  <c r="N9" i="1"/>
  <c r="K9" i="1"/>
  <c r="Y7" i="1"/>
  <c r="AA7" i="1"/>
  <c r="X7" i="1"/>
  <c r="O7" i="1"/>
  <c r="N7" i="1"/>
  <c r="K7" i="1"/>
  <c r="Y6" i="1"/>
  <c r="AA6" i="1"/>
  <c r="X6" i="1"/>
  <c r="O6" i="1"/>
  <c r="N6" i="1"/>
  <c r="K6" i="1"/>
  <c r="Y5" i="1"/>
  <c r="AA5" i="1"/>
  <c r="X5" i="1"/>
  <c r="O5" i="1"/>
  <c r="N5" i="1"/>
  <c r="K5" i="1"/>
  <c r="Y4" i="1"/>
  <c r="AA4" i="1"/>
  <c r="X4" i="1"/>
  <c r="O4" i="1"/>
  <c r="N4" i="1"/>
  <c r="K4" i="1"/>
  <c r="Y3" i="1"/>
  <c r="AA3" i="1"/>
  <c r="X3" i="1"/>
  <c r="O3" i="1"/>
  <c r="N3" i="1"/>
  <c r="K3" i="1"/>
  <c r="Y2" i="1"/>
  <c r="AA2" i="1"/>
  <c r="X2" i="1"/>
  <c r="O2" i="1"/>
  <c r="N2" i="1"/>
  <c r="K2" i="1"/>
</calcChain>
</file>

<file path=xl/sharedStrings.xml><?xml version="1.0" encoding="utf-8"?>
<sst xmlns="http://schemas.openxmlformats.org/spreadsheetml/2006/main" count="737" uniqueCount="228">
  <si>
    <t>Nepal ID</t>
  </si>
  <si>
    <t>ICIMOD
ID</t>
  </si>
  <si>
    <t>Common Name</t>
  </si>
  <si>
    <t>Long
(º)</t>
  </si>
  <si>
    <t>Lat
(º)</t>
  </si>
  <si>
    <t>Elev (m a.s.l.)</t>
  </si>
  <si>
    <r>
      <t>Area (km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 2015</t>
    </r>
  </si>
  <si>
    <t>Hazard</t>
  </si>
  <si>
    <t>Impacts</t>
  </si>
  <si>
    <t>Risk</t>
  </si>
  <si>
    <t>Max Flood Volume
(mcm)</t>
  </si>
  <si>
    <t>Avg 
Angle of SLA 
(°)</t>
  </si>
  <si>
    <t>Ice-cored moraine (ponds) 1 = yes 0 = no</t>
  </si>
  <si>
    <r>
      <t>Max 
Avalanche
Volume</t>
    </r>
    <r>
      <rPr>
        <b/>
        <sz val="12"/>
        <rFont val="Times New Roman"/>
        <family val="1"/>
      </rPr>
      <t xml:space="preserve">
(mcm)</t>
    </r>
  </si>
  <si>
    <r>
      <t>Max 
Landslide
Volume</t>
    </r>
    <r>
      <rPr>
        <b/>
        <sz val="12"/>
        <rFont val="Times New Roman"/>
        <family val="1"/>
      </rPr>
      <t xml:space="preserve">
(mcm)</t>
    </r>
  </si>
  <si>
    <t>PFV
Lake
Upstream</t>
  </si>
  <si>
    <t>Buildings</t>
  </si>
  <si>
    <t>Bridges</t>
  </si>
  <si>
    <r>
      <t>Agri-culture (km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</t>
    </r>
  </si>
  <si>
    <t>Hydro-power (&lt; 1km)</t>
  </si>
  <si>
    <t>Distance
to
Glacier</t>
  </si>
  <si>
    <t>Manual Delineation</t>
  </si>
  <si>
    <t>Perimeter
(km) 2015</t>
  </si>
  <si>
    <r>
      <t>Volume</t>
    </r>
    <r>
      <rPr>
        <b/>
        <sz val="12"/>
        <rFont val="Times New Roman"/>
        <family val="1"/>
      </rPr>
      <t xml:space="preserve">
(mcm)
2015</t>
    </r>
  </si>
  <si>
    <r>
      <t>Mean
Depth</t>
    </r>
    <r>
      <rPr>
        <b/>
        <sz val="12"/>
        <rFont val="Times New Roman"/>
        <family val="1"/>
      </rPr>
      <t xml:space="preserve">
(m)</t>
    </r>
  </si>
  <si>
    <r>
      <t>Hp</t>
    </r>
    <r>
      <rPr>
        <b/>
        <sz val="12"/>
        <rFont val="Times New Roman"/>
        <family val="1"/>
      </rPr>
      <t xml:space="preserve">
"Potential lowering height"
(m)</t>
    </r>
  </si>
  <si>
    <t>Self-
Destructive
PFV
(mcm)</t>
  </si>
  <si>
    <t>Lake ID
Upstream</t>
  </si>
  <si>
    <r>
      <t>All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10m</t>
    </r>
  </si>
  <si>
    <r>
      <t>Direct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10m</t>
    </r>
  </si>
  <si>
    <r>
      <t>Max Avalanche Size (m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</rPr>
      <t>)
10m</t>
    </r>
  </si>
  <si>
    <r>
      <t>All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30m</t>
    </r>
  </si>
  <si>
    <r>
      <t>Direct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30m</t>
    </r>
  </si>
  <si>
    <r>
      <t>Max Avalanche Size (m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</rPr>
      <t>)
30m</t>
    </r>
  </si>
  <si>
    <r>
      <t>All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50m</t>
    </r>
  </si>
  <si>
    <r>
      <t>Direct Total Avalanche Hit (m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
50m</t>
    </r>
  </si>
  <si>
    <r>
      <t>Max Avalanche Size (m</t>
    </r>
    <r>
      <rPr>
        <b/>
        <vertAlign val="superscript"/>
        <sz val="12"/>
        <rFont val="Times New Roman"/>
        <family val="1"/>
      </rPr>
      <t>3</t>
    </r>
    <r>
      <rPr>
        <b/>
        <sz val="12"/>
        <rFont val="Times New Roman"/>
        <family val="1"/>
      </rPr>
      <t>)
50m</t>
    </r>
  </si>
  <si>
    <t>All Total Landslide Hit</t>
  </si>
  <si>
    <t>Direct Total Landslide Hit</t>
  </si>
  <si>
    <t>All Total Landslide Hit
Volume</t>
  </si>
  <si>
    <t>Direct Total Landslide Hit
Volume</t>
  </si>
  <si>
    <t>Aspect (°)</t>
  </si>
  <si>
    <r>
      <t>Area (km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 2000</t>
    </r>
  </si>
  <si>
    <t>Perimeter (km) 2015</t>
  </si>
  <si>
    <r>
      <t>Change in Area (km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 2000 -2015</t>
    </r>
  </si>
  <si>
    <r>
      <t>Error Area (km</t>
    </r>
    <r>
      <rPr>
        <b/>
        <vertAlign val="superscript"/>
        <sz val="12"/>
        <rFont val="Times New Roman"/>
        <family val="1"/>
      </rPr>
      <t>2</t>
    </r>
    <r>
      <rPr>
        <b/>
        <sz val="12"/>
        <rFont val="Times New Roman"/>
        <family val="1"/>
      </rPr>
      <t>) 
2015</t>
    </r>
  </si>
  <si>
    <t>Significant Growth 1 = yes 0 = no</t>
  </si>
  <si>
    <t>Significant
Drain 1 = yes 0 = no</t>
  </si>
  <si>
    <t>Lakes upstream 1 = yes 2 = small 0 = no</t>
  </si>
  <si>
    <t>Basin</t>
  </si>
  <si>
    <t>Sub-basin</t>
  </si>
  <si>
    <t>Rounce
Moraine
Type
(according to Nie et al)</t>
  </si>
  <si>
    <t>Rounce Moraine Type #</t>
  </si>
  <si>
    <t>2000
Landsat</t>
  </si>
  <si>
    <t>2000
Date of 
Delineation</t>
  </si>
  <si>
    <t>NDWI Contour</t>
  </si>
  <si>
    <t>2015
Landsat</t>
  </si>
  <si>
    <t>2015
Date of 
Delineation</t>
  </si>
  <si>
    <t>kotam_gl_0157</t>
  </si>
  <si>
    <t>-</t>
  </si>
  <si>
    <t>Koshi</t>
  </si>
  <si>
    <t xml:space="preserve"> Tamor</t>
  </si>
  <si>
    <t>P</t>
  </si>
  <si>
    <t>kotam_gl_0193</t>
  </si>
  <si>
    <t>kotam_gl_0166</t>
  </si>
  <si>
    <t>F</t>
  </si>
  <si>
    <t>kotam_gl_0154</t>
  </si>
  <si>
    <t>kotam_gl_0111</t>
  </si>
  <si>
    <t>kotam_gl_0135</t>
  </si>
  <si>
    <t>kotam_gl_0129</t>
  </si>
  <si>
    <t>kotam_gl_0126</t>
  </si>
  <si>
    <t>kotam_gl_0114</t>
  </si>
  <si>
    <t>kotam_gl_0119</t>
  </si>
  <si>
    <t>U</t>
  </si>
  <si>
    <t>kotam_gl_0118</t>
  </si>
  <si>
    <t>Yes 2000</t>
  </si>
  <si>
    <t>koaru_gl_0009</t>
  </si>
  <si>
    <t>Barun Tsho</t>
  </si>
  <si>
    <t>20, 42</t>
  </si>
  <si>
    <t xml:space="preserve"> Arun</t>
  </si>
  <si>
    <t>koaru_gl_0016</t>
  </si>
  <si>
    <t>Barun Upper Tsho</t>
  </si>
  <si>
    <t>kodud_gl_0241</t>
  </si>
  <si>
    <t>Chamlang North Tsho</t>
  </si>
  <si>
    <t>Y</t>
  </si>
  <si>
    <t xml:space="preserve"> Dudh Koshi</t>
  </si>
  <si>
    <t>M</t>
  </si>
  <si>
    <t>kodud_gl_0242</t>
  </si>
  <si>
    <t>Chamlang South Tsho</t>
  </si>
  <si>
    <t>kodud_gl_0049</t>
  </si>
  <si>
    <t>Dig Tsho</t>
  </si>
  <si>
    <t>kodud_gl_0147</t>
  </si>
  <si>
    <t>Dughla (Chola Cho)</t>
  </si>
  <si>
    <t>kodud_gl_0184</t>
  </si>
  <si>
    <t>Imja Tsho</t>
  </si>
  <si>
    <t>kodud_gl_0230</t>
  </si>
  <si>
    <t>kodud_gl_0205</t>
  </si>
  <si>
    <t>kodud_gl_0227</t>
  </si>
  <si>
    <t>West Hongu</t>
  </si>
  <si>
    <t>kodud_gl_0043</t>
  </si>
  <si>
    <t>kodud_gl_0234</t>
  </si>
  <si>
    <t>kodud_gl_0220</t>
  </si>
  <si>
    <t>Mera</t>
  </si>
  <si>
    <t>S</t>
  </si>
  <si>
    <t>kotak_gl_0008</t>
  </si>
  <si>
    <t xml:space="preserve"> Tama Koshi</t>
  </si>
  <si>
    <t>kodud_gl_0116</t>
  </si>
  <si>
    <t>Kyajumba Cho</t>
  </si>
  <si>
    <t>kodud_gl_0192</t>
  </si>
  <si>
    <t>kodud_gl_0206</t>
  </si>
  <si>
    <t>kodud_gl_0214</t>
  </si>
  <si>
    <t>kodud_gl_0199</t>
  </si>
  <si>
    <t>kodud_gl_0239</t>
  </si>
  <si>
    <t>East Hongu 2</t>
  </si>
  <si>
    <t>kodud_gl_0028</t>
  </si>
  <si>
    <t>kodud_gl_0193</t>
  </si>
  <si>
    <t>kodud_gl_0012</t>
  </si>
  <si>
    <t>Seto Pohkari</t>
  </si>
  <si>
    <t>kodud_gl_0229</t>
  </si>
  <si>
    <t>Hongu 1</t>
  </si>
  <si>
    <t>26, 30, 57</t>
  </si>
  <si>
    <t>kodud_gl_0238</t>
  </si>
  <si>
    <t>East Hongu 1</t>
  </si>
  <si>
    <t>kodud_gl_0162</t>
  </si>
  <si>
    <t>kodud_gl_0156</t>
  </si>
  <si>
    <t>kodud_gl_0036</t>
  </si>
  <si>
    <t>Lumding Tsho</t>
  </si>
  <si>
    <t>kodud_gl_0040</t>
  </si>
  <si>
    <t>Lumding Tsho Teng</t>
  </si>
  <si>
    <t>kodud_gl_0095</t>
  </si>
  <si>
    <t>Ngoz 1 (Tanjung Cho)</t>
  </si>
  <si>
    <t>Karnali</t>
  </si>
  <si>
    <t xml:space="preserve"> Humla</t>
  </si>
  <si>
    <t>kodud_gl_0096</t>
  </si>
  <si>
    <t>Ngoz 2 (Dudh Pokhari)</t>
  </si>
  <si>
    <t>kodud_gl_0100</t>
  </si>
  <si>
    <t>Ngoz 3 (Thonak Cho)</t>
  </si>
  <si>
    <t>kotak_gl_0009</t>
  </si>
  <si>
    <t>Tsho Rolpa</t>
  </si>
  <si>
    <t>gatri_gl_0003</t>
  </si>
  <si>
    <t>Gandaki</t>
  </si>
  <si>
    <t xml:space="preserve"> Trishuli</t>
  </si>
  <si>
    <t xml:space="preserve"> Budhi Gandaki</t>
  </si>
  <si>
    <t>gabud_gl_0001</t>
  </si>
  <si>
    <t>gabud_gl_0009</t>
  </si>
  <si>
    <t>gamar_gl_0018</t>
  </si>
  <si>
    <t>Thulagi Tsho (Dona)</t>
  </si>
  <si>
    <t xml:space="preserve"> Marsyangdi</t>
  </si>
  <si>
    <t>gamar_gl_0008</t>
  </si>
  <si>
    <t>gamar_gl_0006</t>
  </si>
  <si>
    <t>Tilicho Lake</t>
  </si>
  <si>
    <t>gakal_gl_0019</t>
  </si>
  <si>
    <t xml:space="preserve"> Kali Gandaki</t>
  </si>
  <si>
    <t>gakal_gl_0022</t>
  </si>
  <si>
    <t>gamar_gl_0010</t>
  </si>
  <si>
    <t>gamar_gl_0009</t>
  </si>
  <si>
    <t>gakal_gl_0013</t>
  </si>
  <si>
    <t>gakal_gl_0023</t>
  </si>
  <si>
    <t>kabhe_gl_0039</t>
  </si>
  <si>
    <t xml:space="preserve"> Bheri</t>
  </si>
  <si>
    <t>gakal_gl_0004</t>
  </si>
  <si>
    <t>gakal_gl_0008</t>
  </si>
  <si>
    <t xml:space="preserve"> Mugu</t>
  </si>
  <si>
    <t>kabhe_gl_0007</t>
  </si>
  <si>
    <t>Phoksundo Tal</t>
  </si>
  <si>
    <t>91, 117</t>
  </si>
  <si>
    <t>kabhe_gl_0004</t>
  </si>
  <si>
    <t>katil_gl_0046</t>
  </si>
  <si>
    <t xml:space="preserve"> Tila</t>
  </si>
  <si>
    <t>katil_gl_0044</t>
  </si>
  <si>
    <t>kabhe_gl_001</t>
  </si>
  <si>
    <t>kabhe_gl_0008</t>
  </si>
  <si>
    <t>katil_gl_0028</t>
  </si>
  <si>
    <t>katil_gl_0024</t>
  </si>
  <si>
    <t>kahum_gl_0342</t>
  </si>
  <si>
    <t>Jigilya Daha</t>
  </si>
  <si>
    <t>kahum_gl_0346</t>
  </si>
  <si>
    <t>94, 115, 116, 118</t>
  </si>
  <si>
    <t>kahum_gl_0328</t>
  </si>
  <si>
    <t>kahum_gl_0327</t>
  </si>
  <si>
    <t>kamug_gl_0026</t>
  </si>
  <si>
    <t>kamug_gl_0040</t>
  </si>
  <si>
    <t>kamug_gl_0142</t>
  </si>
  <si>
    <t>kamug_gl_0130</t>
  </si>
  <si>
    <t>kamug_gl_0113</t>
  </si>
  <si>
    <t>kahum_gl_0309</t>
  </si>
  <si>
    <t>kahum_gl_0288</t>
  </si>
  <si>
    <t>kahum_gl_0282</t>
  </si>
  <si>
    <t>kahum_gl_0283</t>
  </si>
  <si>
    <t>kahum_gl_0289</t>
  </si>
  <si>
    <t>kahum_gl_0255</t>
  </si>
  <si>
    <t>kahum_gl_0248</t>
  </si>
  <si>
    <t>kahum_gl_0163</t>
  </si>
  <si>
    <t>kahum_gl_0236</t>
  </si>
  <si>
    <t>kahum_gl_0231</t>
  </si>
  <si>
    <t>92, 120</t>
  </si>
  <si>
    <t xml:space="preserve"> Kawari</t>
  </si>
  <si>
    <t>kakaw_gl_0004</t>
  </si>
  <si>
    <t>kawse_gl_0024</t>
  </si>
  <si>
    <t xml:space="preserve"> West Seti</t>
  </si>
  <si>
    <t>kakaw_gl_0014</t>
  </si>
  <si>
    <t>kawse_gl_0002</t>
  </si>
  <si>
    <t>kahum_gl_0135</t>
  </si>
  <si>
    <t>kahum_gl_0122</t>
  </si>
  <si>
    <t>kahum_gl_0127</t>
  </si>
  <si>
    <t>kahum_gl_0104</t>
  </si>
  <si>
    <t>kahum_gl_0106</t>
  </si>
  <si>
    <t>kahum_gl_0096</t>
  </si>
  <si>
    <t>kahum_gl_0190</t>
  </si>
  <si>
    <t>kahum_gl_0063</t>
  </si>
  <si>
    <t>kahum_gl_0079</t>
  </si>
  <si>
    <t>kahum_gl_0082</t>
  </si>
  <si>
    <t>kahum_gl_0073</t>
  </si>
  <si>
    <t>kahum_gl_0067</t>
  </si>
  <si>
    <t>kahum_gl_0029</t>
  </si>
  <si>
    <t>kahum_gl_0040</t>
  </si>
  <si>
    <t>Year 
delineated</t>
  </si>
  <si>
    <t>Lakes 
compared</t>
  </si>
  <si>
    <r>
      <t>∆ from this study* (km</t>
    </r>
    <r>
      <rPr>
        <vertAlign val="superscript"/>
        <sz val="12"/>
        <rFont val="Times New Roman"/>
        <family val="1"/>
      </rPr>
      <t>2</t>
    </r>
    <r>
      <rPr>
        <sz val="12"/>
        <rFont val="Times New Roman"/>
        <family val="1"/>
      </rPr>
      <t>)</t>
    </r>
  </si>
  <si>
    <t>Study</t>
  </si>
  <si>
    <t>Mean</t>
  </si>
  <si>
    <t>Stdev</t>
  </si>
  <si>
    <t>ICIMOD (2011)</t>
  </si>
  <si>
    <t>2001 - 2006</t>
  </si>
  <si>
    <t>Fujita et al. (2013)</t>
  </si>
  <si>
    <t>2000 - 2008</t>
  </si>
  <si>
    <t>Nie et al. (2017)</t>
  </si>
  <si>
    <t>* Positive ∆ indicates this study has greater area than previous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</si>
</sst>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Times New Roman"/>
      <family val="1"/>
    </font>
    <font>
      <b/>
      <vertAlign val="superscript"/>
      <sz val="12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1"/>
      <color theme="1"/>
      <name val="Calibri"/>
      <family val="3"/>
      <charset val="128"/>
      <scheme val="minor"/>
    </font>
    <font>
      <vertAlign val="super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E9FB05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>
      <alignment vertical="center"/>
    </xf>
    <xf numFmtId="0" fontId="7" fillId="0" borderId="0">
      <alignment vertical="center"/>
    </xf>
  </cellStyleXfs>
  <cellXfs count="51">
    <xf numFmtId="0" fontId="0" fillId="0" borderId="0" xfId="0">
      <alignment vertic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 wrapText="1"/>
    </xf>
    <xf numFmtId="1" fontId="2" fillId="0" borderId="0" xfId="0" applyNumberFormat="1" applyFont="1" applyFill="1" applyBorder="1" applyAlignment="1">
      <alignment horizontal="center" wrapText="1"/>
    </xf>
    <xf numFmtId="164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Border="1" applyAlignment="1">
      <alignment horizontal="center" wrapText="1"/>
    </xf>
    <xf numFmtId="165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1" applyFont="1" applyFill="1" applyBorder="1" applyAlignment="1" applyProtection="1">
      <alignment horizont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" fontId="4" fillId="0" borderId="0" xfId="0" applyNumberFormat="1" applyFont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 applyProtection="1">
      <alignment horizontal="center"/>
    </xf>
    <xf numFmtId="14" fontId="4" fillId="0" borderId="0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Border="1" applyAlignment="1" applyProtection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0" fontId="6" fillId="0" borderId="0" xfId="1" applyFont="1" applyFill="1" applyBorder="1" applyAlignment="1" applyProtection="1">
      <alignment horizontal="center"/>
    </xf>
    <xf numFmtId="14" fontId="5" fillId="0" borderId="0" xfId="1" applyNumberFormat="1" applyFont="1" applyFill="1" applyBorder="1" applyAlignment="1" applyProtection="1">
      <alignment horizontal="center"/>
    </xf>
    <xf numFmtId="164" fontId="5" fillId="0" borderId="0" xfId="1" applyNumberFormat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3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14" fontId="4" fillId="2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>
      <alignment vertical="center"/>
    </xf>
  </cellXfs>
  <cellStyles count="6">
    <cellStyle name="Normal" xfId="0" builtinId="0"/>
    <cellStyle name="Normal 2" xfId="1"/>
    <cellStyle name="Normal 3" xfId="2"/>
    <cellStyle name="Normal 3 2" xfId="3"/>
    <cellStyle name="標準 2" xfId="4"/>
    <cellStyle name="標準 3" xf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47"/>
  <sheetViews>
    <sheetView zoomScale="150" zoomScaleNormal="150" zoomScalePageLayoutView="150" workbookViewId="0">
      <selection activeCell="K3" sqref="K3"/>
    </sheetView>
  </sheetViews>
  <sheetFormatPr baseColWidth="10" defaultColWidth="9" defaultRowHeight="16" x14ac:dyDescent="0.15"/>
  <cols>
    <col min="1" max="1" width="9" style="13"/>
    <col min="2" max="2" width="14" style="13" bestFit="1" customWidth="1"/>
    <col min="3" max="3" width="19.83203125" style="13" bestFit="1" customWidth="1"/>
    <col min="4" max="5" width="6.6640625" style="15" bestFit="1" customWidth="1"/>
    <col min="6" max="6" width="12.1640625" style="16" bestFit="1" customWidth="1"/>
    <col min="7" max="7" width="5.6640625" style="15" bestFit="1" customWidth="1"/>
    <col min="8" max="8" width="7.5" style="13" bestFit="1" customWidth="1"/>
    <col min="9" max="9" width="8" style="13" bestFit="1" customWidth="1"/>
    <col min="10" max="10" width="5" style="13" bestFit="1" customWidth="1"/>
    <col min="11" max="11" width="10.5" style="13" bestFit="1" customWidth="1"/>
    <col min="12" max="12" width="12.1640625" style="13" bestFit="1" customWidth="1"/>
    <col min="13" max="13" width="9" style="13" bestFit="1" customWidth="1"/>
    <col min="14" max="14" width="10.1640625" style="13" customWidth="1"/>
    <col min="15" max="15" width="9.5" style="13" customWidth="1"/>
    <col min="16" max="16" width="9.5" style="13" bestFit="1" customWidth="1"/>
    <col min="17" max="17" width="9.1640625" style="13" bestFit="1" customWidth="1"/>
    <col min="18" max="18" width="7.6640625" style="13" bestFit="1" customWidth="1"/>
    <col min="19" max="19" width="11.6640625" style="13" customWidth="1"/>
    <col min="20" max="20" width="12.83203125" style="13" bestFit="1" customWidth="1"/>
    <col min="21" max="21" width="12.1640625" style="13" bestFit="1" customWidth="1"/>
    <col min="22" max="22" width="8.6640625" style="13" bestFit="1" customWidth="1"/>
    <col min="23" max="23" width="9.6640625" style="13" bestFit="1" customWidth="1"/>
    <col min="24" max="24" width="8.33203125" style="13" bestFit="1" customWidth="1"/>
    <col min="25" max="25" width="6.33203125" style="13" bestFit="1" customWidth="1"/>
    <col min="26" max="26" width="9.83203125" style="13" bestFit="1" customWidth="1"/>
    <col min="27" max="27" width="6.5" style="13" bestFit="1" customWidth="1"/>
    <col min="28" max="28" width="15.1640625" style="13" bestFit="1" customWidth="1"/>
    <col min="29" max="41" width="13.1640625" style="13" customWidth="1"/>
    <col min="42" max="42" width="8" style="20" customWidth="1"/>
    <col min="43" max="43" width="8.33203125" style="15" customWidth="1"/>
    <col min="44" max="44" width="9.5" style="15" customWidth="1"/>
    <col min="45" max="46" width="10.33203125" style="15" customWidth="1"/>
    <col min="47" max="48" width="10.33203125" style="16" customWidth="1"/>
    <col min="49" max="49" width="10.83203125" style="13" customWidth="1"/>
    <col min="50" max="50" width="7.83203125" style="13" bestFit="1" customWidth="1"/>
    <col min="51" max="51" width="13.6640625" style="13" bestFit="1" customWidth="1"/>
    <col min="52" max="52" width="11.6640625" style="13" bestFit="1" customWidth="1"/>
    <col min="53" max="54" width="9" style="13"/>
    <col min="55" max="55" width="10.33203125" style="13" bestFit="1" customWidth="1"/>
    <col min="56" max="16384" width="9" style="13"/>
  </cols>
  <sheetData>
    <row r="1" spans="1:59" s="12" customFormat="1" ht="96" x14ac:dyDescent="0.2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5" t="s">
        <v>5</v>
      </c>
      <c r="G1" s="4" t="s">
        <v>6</v>
      </c>
      <c r="H1" s="1" t="s">
        <v>7</v>
      </c>
      <c r="I1" s="1" t="s">
        <v>8</v>
      </c>
      <c r="J1" s="1" t="s">
        <v>9</v>
      </c>
      <c r="K1" s="6" t="s">
        <v>10</v>
      </c>
      <c r="L1" s="7" t="s">
        <v>11</v>
      </c>
      <c r="M1" s="1" t="s">
        <v>12</v>
      </c>
      <c r="N1" s="6" t="s">
        <v>13</v>
      </c>
      <c r="O1" s="6" t="s">
        <v>14</v>
      </c>
      <c r="P1" s="2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2" t="s">
        <v>20</v>
      </c>
      <c r="V1" s="7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2" t="s">
        <v>27</v>
      </c>
      <c r="AC1" s="6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37</v>
      </c>
      <c r="AM1" s="6" t="s">
        <v>38</v>
      </c>
      <c r="AN1" s="6" t="s">
        <v>39</v>
      </c>
      <c r="AO1" s="6" t="s">
        <v>40</v>
      </c>
      <c r="AP1" s="8" t="s">
        <v>41</v>
      </c>
      <c r="AQ1" s="9" t="s">
        <v>42</v>
      </c>
      <c r="AR1" s="4" t="s">
        <v>43</v>
      </c>
      <c r="AS1" s="9" t="s">
        <v>44</v>
      </c>
      <c r="AT1" s="9" t="s">
        <v>45</v>
      </c>
      <c r="AU1" s="5" t="s">
        <v>46</v>
      </c>
      <c r="AV1" s="5" t="s">
        <v>47</v>
      </c>
      <c r="AW1" s="1" t="s">
        <v>48</v>
      </c>
      <c r="AX1" s="3" t="s">
        <v>49</v>
      </c>
      <c r="AY1" s="3" t="s">
        <v>50</v>
      </c>
      <c r="AZ1" s="10" t="s">
        <v>51</v>
      </c>
      <c r="BA1" s="10" t="s">
        <v>52</v>
      </c>
      <c r="BB1" s="10" t="s">
        <v>53</v>
      </c>
      <c r="BC1" s="11" t="s">
        <v>54</v>
      </c>
      <c r="BD1" s="11" t="s">
        <v>55</v>
      </c>
      <c r="BE1" s="10" t="s">
        <v>56</v>
      </c>
      <c r="BF1" s="10" t="s">
        <v>57</v>
      </c>
      <c r="BG1" s="11" t="s">
        <v>55</v>
      </c>
    </row>
    <row r="2" spans="1:59" x14ac:dyDescent="0.2">
      <c r="A2" s="13">
        <v>1</v>
      </c>
      <c r="B2" s="14" t="s">
        <v>58</v>
      </c>
      <c r="C2" s="14"/>
      <c r="D2" s="15">
        <v>87.974199999999996</v>
      </c>
      <c r="E2" s="15">
        <v>27.793500000000002</v>
      </c>
      <c r="F2" s="16">
        <v>5150</v>
      </c>
      <c r="G2" s="17">
        <v>0.22716872278399999</v>
      </c>
      <c r="H2" s="13">
        <v>2</v>
      </c>
      <c r="I2" s="13">
        <v>2</v>
      </c>
      <c r="J2" s="13">
        <v>2</v>
      </c>
      <c r="K2" s="17">
        <f>MIN(MAX(N2,O2,AA2,P2),X2)</f>
        <v>0.51839999999999997</v>
      </c>
      <c r="L2" s="18">
        <v>1.28225541114807</v>
      </c>
      <c r="M2" s="13">
        <v>1</v>
      </c>
      <c r="N2" s="18">
        <f>AK2/10^6</f>
        <v>0.40500000000000003</v>
      </c>
      <c r="O2" s="18">
        <f>AN2/10^6</f>
        <v>0.51839999999999997</v>
      </c>
      <c r="P2" s="14">
        <v>0</v>
      </c>
      <c r="Q2" s="13">
        <v>41</v>
      </c>
      <c r="R2" s="13">
        <v>3</v>
      </c>
      <c r="S2" s="13">
        <v>0.26279999999999998</v>
      </c>
      <c r="T2" s="13">
        <v>0</v>
      </c>
      <c r="U2" s="16">
        <v>0</v>
      </c>
      <c r="V2" s="17" t="s">
        <v>59</v>
      </c>
      <c r="W2" s="18">
        <v>2.5882253190000002</v>
      </c>
      <c r="X2" s="17">
        <f>0.1217*(G2*10^6)^1.4129/10^6</f>
        <v>4.5006519118812074</v>
      </c>
      <c r="Y2" s="18">
        <f>0.1217*(G2*10^6)^0.4129</f>
        <v>19.811934744910175</v>
      </c>
      <c r="Z2" s="18">
        <v>0</v>
      </c>
      <c r="AA2" s="18">
        <f>MIN(Y2,Z2)*G2</f>
        <v>0</v>
      </c>
      <c r="AB2" s="14"/>
      <c r="AC2" s="19">
        <v>0</v>
      </c>
      <c r="AD2" s="19">
        <v>0</v>
      </c>
      <c r="AE2" s="19">
        <v>0</v>
      </c>
      <c r="AF2" s="19">
        <v>27</v>
      </c>
      <c r="AG2" s="19">
        <v>1</v>
      </c>
      <c r="AH2" s="19">
        <v>243000</v>
      </c>
      <c r="AI2" s="19">
        <v>27</v>
      </c>
      <c r="AJ2" s="19">
        <v>1</v>
      </c>
      <c r="AK2" s="19">
        <v>405000</v>
      </c>
      <c r="AL2" s="14">
        <v>147</v>
      </c>
      <c r="AM2" s="14">
        <v>0</v>
      </c>
      <c r="AN2" s="14">
        <v>518400</v>
      </c>
      <c r="AO2" s="14">
        <v>0</v>
      </c>
      <c r="AP2" s="20">
        <v>157.5</v>
      </c>
      <c r="AQ2" s="17">
        <v>0.14042767507500001</v>
      </c>
      <c r="AR2" s="17">
        <v>2.5882253190000002</v>
      </c>
      <c r="AS2" s="15">
        <v>8.6999999999999994E-2</v>
      </c>
      <c r="AT2" s="15">
        <v>3.9E-2</v>
      </c>
      <c r="AU2" s="16">
        <v>1</v>
      </c>
      <c r="AV2" s="16">
        <v>0</v>
      </c>
      <c r="AW2" s="13">
        <v>0</v>
      </c>
      <c r="AX2" s="21" t="s">
        <v>60</v>
      </c>
      <c r="AY2" s="21" t="s">
        <v>61</v>
      </c>
      <c r="AZ2" s="21" t="s">
        <v>62</v>
      </c>
      <c r="BA2" s="21">
        <v>1</v>
      </c>
      <c r="BB2" s="14">
        <v>7</v>
      </c>
      <c r="BC2" s="22">
        <v>36806</v>
      </c>
      <c r="BD2" s="23">
        <v>0.25</v>
      </c>
      <c r="BE2" s="21">
        <v>8</v>
      </c>
      <c r="BF2" s="22">
        <v>42286</v>
      </c>
      <c r="BG2" s="23">
        <v>0.1</v>
      </c>
    </row>
    <row r="3" spans="1:59" x14ac:dyDescent="0.2">
      <c r="A3" s="13">
        <v>2</v>
      </c>
      <c r="B3" s="14" t="s">
        <v>63</v>
      </c>
      <c r="C3" s="14"/>
      <c r="D3" s="15">
        <v>88.049400000000006</v>
      </c>
      <c r="E3" s="15">
        <v>27.545400000000001</v>
      </c>
      <c r="F3" s="16">
        <v>5028</v>
      </c>
      <c r="G3" s="15">
        <v>0.25422462181599997</v>
      </c>
      <c r="H3" s="13">
        <v>2</v>
      </c>
      <c r="I3" s="13">
        <v>1</v>
      </c>
      <c r="J3" s="13">
        <v>1</v>
      </c>
      <c r="K3" s="17">
        <f>MIN(MAX(N3,O3,AA3,P3),X3)</f>
        <v>5.2762156690336823</v>
      </c>
      <c r="L3" s="20">
        <v>22.5012607574463</v>
      </c>
      <c r="M3" s="13">
        <v>1</v>
      </c>
      <c r="N3" s="18">
        <f>AK3/10^6</f>
        <v>0</v>
      </c>
      <c r="O3" s="18">
        <f>AN3/10^6</f>
        <v>0</v>
      </c>
      <c r="P3" s="14">
        <v>0</v>
      </c>
      <c r="Q3" s="13">
        <v>12</v>
      </c>
      <c r="R3" s="13">
        <v>9</v>
      </c>
      <c r="S3" s="13">
        <v>1.35E-2</v>
      </c>
      <c r="T3" s="13">
        <v>0</v>
      </c>
      <c r="U3" s="16">
        <v>0</v>
      </c>
      <c r="V3" s="15" t="s">
        <v>59</v>
      </c>
      <c r="W3" s="20">
        <v>2.0948464580000001</v>
      </c>
      <c r="X3" s="17">
        <f>0.1217*(G3*10^6)^1.4129/10^6</f>
        <v>5.2762156690336823</v>
      </c>
      <c r="Y3" s="18">
        <f>0.1217*(G3*10^6)^0.4129</f>
        <v>20.75414895435442</v>
      </c>
      <c r="Z3" s="18">
        <v>45.7014770507813</v>
      </c>
      <c r="AA3" s="18">
        <f>MIN(Y3,Z3)*G3</f>
        <v>5.2762156690336841</v>
      </c>
      <c r="AB3" s="14"/>
      <c r="AC3" s="19">
        <v>0</v>
      </c>
      <c r="AD3" s="19">
        <v>0</v>
      </c>
      <c r="AE3" s="19">
        <v>0</v>
      </c>
      <c r="AF3" s="19">
        <v>0</v>
      </c>
      <c r="AG3" s="19">
        <v>0</v>
      </c>
      <c r="AH3" s="19">
        <v>0</v>
      </c>
      <c r="AI3" s="19">
        <v>0</v>
      </c>
      <c r="AJ3" s="19">
        <v>0</v>
      </c>
      <c r="AK3" s="19">
        <v>0</v>
      </c>
      <c r="AL3" s="14">
        <v>0</v>
      </c>
      <c r="AM3" s="14">
        <v>0</v>
      </c>
      <c r="AN3" s="14">
        <v>0</v>
      </c>
      <c r="AO3" s="14">
        <v>0</v>
      </c>
      <c r="AP3" s="20">
        <v>247.5</v>
      </c>
      <c r="AQ3" s="15">
        <v>0.26780900000000002</v>
      </c>
      <c r="AR3" s="15">
        <v>2.0948464580000001</v>
      </c>
      <c r="AS3" s="15">
        <v>-1.4E-2</v>
      </c>
      <c r="AT3" s="15">
        <v>3.1E-2</v>
      </c>
      <c r="AU3" s="16">
        <v>0</v>
      </c>
      <c r="AV3" s="16">
        <v>0</v>
      </c>
      <c r="AW3" s="13">
        <v>0</v>
      </c>
      <c r="AX3" s="21" t="s">
        <v>60</v>
      </c>
      <c r="AY3" s="21" t="s">
        <v>61</v>
      </c>
      <c r="AZ3" s="14" t="s">
        <v>62</v>
      </c>
      <c r="BA3" s="14">
        <v>1</v>
      </c>
      <c r="BB3" s="14">
        <v>7</v>
      </c>
      <c r="BC3" s="22">
        <v>36806</v>
      </c>
      <c r="BD3" s="23">
        <v>0.5</v>
      </c>
      <c r="BE3" s="21">
        <v>8</v>
      </c>
      <c r="BF3" s="22">
        <v>42286</v>
      </c>
      <c r="BG3" s="23">
        <v>0.15</v>
      </c>
    </row>
    <row r="4" spans="1:59" x14ac:dyDescent="0.2">
      <c r="A4" s="13">
        <v>3</v>
      </c>
      <c r="B4" s="14" t="s">
        <v>64</v>
      </c>
      <c r="C4" s="14"/>
      <c r="D4" s="15">
        <v>88.0779</v>
      </c>
      <c r="E4" s="15">
        <v>27.835100000000001</v>
      </c>
      <c r="F4" s="16">
        <v>5612</v>
      </c>
      <c r="G4" s="17">
        <v>0.15137950063</v>
      </c>
      <c r="H4" s="13">
        <v>1</v>
      </c>
      <c r="I4" s="13">
        <v>2</v>
      </c>
      <c r="J4" s="13">
        <v>1</v>
      </c>
      <c r="K4" s="17">
        <f>MIN(MAX(N4,O4,AA4,P4),X4)</f>
        <v>2.5363392294503488</v>
      </c>
      <c r="L4" s="18">
        <v>17.002510070800799</v>
      </c>
      <c r="M4" s="13">
        <v>0</v>
      </c>
      <c r="N4" s="18">
        <f>AK4/10^6</f>
        <v>0</v>
      </c>
      <c r="O4" s="18">
        <f>AN4/10^6</f>
        <v>0</v>
      </c>
      <c r="P4" s="14">
        <v>0</v>
      </c>
      <c r="Q4" s="13">
        <v>37</v>
      </c>
      <c r="R4" s="13">
        <v>0</v>
      </c>
      <c r="S4" s="13">
        <v>0.1089</v>
      </c>
      <c r="T4" s="13">
        <v>0</v>
      </c>
      <c r="U4" s="16">
        <v>241.86773681640599</v>
      </c>
      <c r="V4" s="17" t="s">
        <v>59</v>
      </c>
      <c r="W4" s="18">
        <v>1.6704204680000001</v>
      </c>
      <c r="X4" s="17">
        <f>0.1217*(G4*10^6)^1.4129/10^6</f>
        <v>2.5363392294503524</v>
      </c>
      <c r="Y4" s="18">
        <f>0.1217*(G4*10^6)^0.4129</f>
        <v>16.754839452467476</v>
      </c>
      <c r="Z4" s="18">
        <v>85.526260375976605</v>
      </c>
      <c r="AA4" s="18">
        <f>MIN(Y4,Z4)*G4</f>
        <v>2.5363392294503488</v>
      </c>
      <c r="AB4" s="14"/>
      <c r="AC4" s="19">
        <v>0</v>
      </c>
      <c r="AD4" s="19">
        <v>0</v>
      </c>
      <c r="AE4" s="19">
        <v>0</v>
      </c>
      <c r="AF4" s="19">
        <v>0</v>
      </c>
      <c r="AG4" s="19">
        <v>0</v>
      </c>
      <c r="AH4" s="19">
        <v>0</v>
      </c>
      <c r="AI4" s="19">
        <v>0</v>
      </c>
      <c r="AJ4" s="19">
        <v>0</v>
      </c>
      <c r="AK4" s="19">
        <v>0</v>
      </c>
      <c r="AL4" s="14">
        <v>0</v>
      </c>
      <c r="AM4" s="14">
        <v>0</v>
      </c>
      <c r="AN4" s="14">
        <v>0</v>
      </c>
      <c r="AO4" s="14">
        <v>0</v>
      </c>
      <c r="AP4" s="20">
        <v>135</v>
      </c>
      <c r="AQ4" s="17">
        <v>0.14824427359799999</v>
      </c>
      <c r="AR4" s="17">
        <v>1.6704204680000001</v>
      </c>
      <c r="AS4" s="15">
        <v>3.0000000000000001E-3</v>
      </c>
      <c r="AT4" s="15">
        <v>2.5000000000000001E-2</v>
      </c>
      <c r="AU4" s="16">
        <v>0</v>
      </c>
      <c r="AV4" s="16">
        <v>0</v>
      </c>
      <c r="AW4" s="13">
        <v>0</v>
      </c>
      <c r="AX4" s="21" t="s">
        <v>60</v>
      </c>
      <c r="AY4" s="21" t="s">
        <v>61</v>
      </c>
      <c r="AZ4" s="13" t="s">
        <v>65</v>
      </c>
      <c r="BA4" s="13">
        <v>3</v>
      </c>
      <c r="BB4" s="14">
        <v>7</v>
      </c>
      <c r="BC4" s="22">
        <v>36806</v>
      </c>
      <c r="BD4" s="23">
        <v>0.52500000000000002</v>
      </c>
      <c r="BE4" s="21">
        <v>8</v>
      </c>
      <c r="BF4" s="22">
        <v>42286</v>
      </c>
      <c r="BG4" s="23">
        <v>0.1</v>
      </c>
    </row>
    <row r="5" spans="1:59" x14ac:dyDescent="0.2">
      <c r="A5" s="13">
        <v>4</v>
      </c>
      <c r="B5" s="14" t="s">
        <v>66</v>
      </c>
      <c r="C5" s="14"/>
      <c r="D5" s="15">
        <v>87.934799999999996</v>
      </c>
      <c r="E5" s="15">
        <v>27.7911</v>
      </c>
      <c r="F5" s="16">
        <v>4930</v>
      </c>
      <c r="G5" s="17">
        <v>0.129206267608</v>
      </c>
      <c r="H5" s="13">
        <v>1</v>
      </c>
      <c r="I5" s="13">
        <v>2</v>
      </c>
      <c r="J5" s="13">
        <v>1</v>
      </c>
      <c r="K5" s="17">
        <f>MIN(MAX(N5,O5,AA5,P5),X5)</f>
        <v>2.0277908079750344</v>
      </c>
      <c r="L5" s="18">
        <v>21.171854019165</v>
      </c>
      <c r="M5" s="13">
        <v>0</v>
      </c>
      <c r="N5" s="18">
        <f>AK5/10^6</f>
        <v>0</v>
      </c>
      <c r="O5" s="18">
        <f>AN5/10^6</f>
        <v>0.29160000000000003</v>
      </c>
      <c r="P5" s="14">
        <v>0</v>
      </c>
      <c r="Q5" s="13">
        <v>49</v>
      </c>
      <c r="R5" s="13">
        <v>3</v>
      </c>
      <c r="S5" s="13">
        <v>0.26279999999999998</v>
      </c>
      <c r="T5" s="13">
        <v>0</v>
      </c>
      <c r="U5" s="16">
        <v>270</v>
      </c>
      <c r="V5" s="17"/>
      <c r="W5" s="18">
        <v>2.295456428</v>
      </c>
      <c r="X5" s="17">
        <f>0.1217*(G5*10^6)^1.4129/10^6</f>
        <v>2.0277908079750344</v>
      </c>
      <c r="Y5" s="18">
        <f>0.1217*(G5*10^6)^0.4129</f>
        <v>15.694213953514751</v>
      </c>
      <c r="Z5" s="18">
        <v>36.906852722167997</v>
      </c>
      <c r="AA5" s="18">
        <f>MIN(Y5,Z5)*G5</f>
        <v>2.0277908079750344</v>
      </c>
      <c r="AB5" s="14"/>
      <c r="AC5" s="19">
        <v>0</v>
      </c>
      <c r="AD5" s="19">
        <v>0</v>
      </c>
      <c r="AE5" s="19">
        <v>0</v>
      </c>
      <c r="AF5" s="19">
        <v>0</v>
      </c>
      <c r="AG5" s="19">
        <v>0</v>
      </c>
      <c r="AH5" s="19">
        <v>0</v>
      </c>
      <c r="AI5" s="19">
        <v>0</v>
      </c>
      <c r="AJ5" s="19">
        <v>0</v>
      </c>
      <c r="AK5" s="19">
        <v>0</v>
      </c>
      <c r="AL5" s="14">
        <v>38</v>
      </c>
      <c r="AM5" s="14">
        <v>0</v>
      </c>
      <c r="AN5" s="14">
        <v>291600</v>
      </c>
      <c r="AO5" s="14">
        <v>0</v>
      </c>
      <c r="AP5" s="20">
        <v>157.5</v>
      </c>
      <c r="AQ5" s="17">
        <v>0.13313547081900001</v>
      </c>
      <c r="AR5" s="17">
        <v>2.295456428</v>
      </c>
      <c r="AS5" s="15">
        <v>-4.0000000000000001E-3</v>
      </c>
      <c r="AT5" s="15">
        <v>3.4000000000000002E-2</v>
      </c>
      <c r="AU5" s="16">
        <v>0</v>
      </c>
      <c r="AV5" s="16">
        <v>0</v>
      </c>
      <c r="AW5" s="13">
        <v>0</v>
      </c>
      <c r="AX5" s="21" t="s">
        <v>60</v>
      </c>
      <c r="AY5" s="21" t="s">
        <v>61</v>
      </c>
      <c r="AZ5" s="13" t="s">
        <v>65</v>
      </c>
      <c r="BA5" s="13">
        <v>3</v>
      </c>
      <c r="BB5" s="14">
        <v>7</v>
      </c>
      <c r="BC5" s="22">
        <v>36806</v>
      </c>
      <c r="BD5" s="23">
        <v>0.52500000000000002</v>
      </c>
      <c r="BE5" s="21">
        <v>8</v>
      </c>
      <c r="BF5" s="22">
        <v>42286</v>
      </c>
      <c r="BG5" s="23">
        <v>0.125</v>
      </c>
    </row>
    <row r="6" spans="1:59" x14ac:dyDescent="0.2">
      <c r="A6" s="13">
        <v>5</v>
      </c>
      <c r="B6" s="14" t="s">
        <v>67</v>
      </c>
      <c r="C6" s="14"/>
      <c r="D6" s="15">
        <v>87.750200000000007</v>
      </c>
      <c r="E6" s="15">
        <v>27.816500000000001</v>
      </c>
      <c r="F6" s="16">
        <v>4935</v>
      </c>
      <c r="G6" s="17">
        <v>0.15912928123100001</v>
      </c>
      <c r="H6" s="13">
        <v>3</v>
      </c>
      <c r="I6" s="13">
        <v>1</v>
      </c>
      <c r="J6" s="13">
        <v>2</v>
      </c>
      <c r="K6" s="17">
        <f>MIN(MAX(N6,O6,AA6,P6),X6)</f>
        <v>2.7217190691918618</v>
      </c>
      <c r="L6" s="18">
        <v>19.529363632202202</v>
      </c>
      <c r="M6" s="13">
        <v>0</v>
      </c>
      <c r="N6" s="18">
        <f>AK6/10^6</f>
        <v>0.18</v>
      </c>
      <c r="O6" s="18">
        <f>AN6/10^6</f>
        <v>0.51839999999999997</v>
      </c>
      <c r="P6" s="14">
        <v>0</v>
      </c>
      <c r="Q6" s="13">
        <v>14</v>
      </c>
      <c r="R6" s="13">
        <v>8</v>
      </c>
      <c r="S6" s="13">
        <v>0.39779999999999999</v>
      </c>
      <c r="T6" s="13">
        <v>0</v>
      </c>
      <c r="U6" s="16">
        <v>30</v>
      </c>
      <c r="V6" s="17" t="s">
        <v>59</v>
      </c>
      <c r="W6" s="18">
        <v>2.1583518719999999</v>
      </c>
      <c r="X6" s="17">
        <f>0.1217*(G6*10^6)^1.4129/10^6</f>
        <v>2.7217190691918649</v>
      </c>
      <c r="Y6" s="18">
        <f>0.1217*(G6*10^6)^0.4129</f>
        <v>17.103823055926952</v>
      </c>
      <c r="Z6" s="18">
        <v>113.51300048828099</v>
      </c>
      <c r="AA6" s="18">
        <f>MIN(Y6,Z6)*G6</f>
        <v>2.7217190691918618</v>
      </c>
      <c r="AB6" s="14"/>
      <c r="AC6" s="19">
        <v>0</v>
      </c>
      <c r="AD6" s="19">
        <v>0</v>
      </c>
      <c r="AE6" s="19">
        <v>0</v>
      </c>
      <c r="AF6" s="19">
        <v>3</v>
      </c>
      <c r="AG6" s="19">
        <v>1</v>
      </c>
      <c r="AH6" s="19">
        <v>108000</v>
      </c>
      <c r="AI6" s="19">
        <v>4</v>
      </c>
      <c r="AJ6" s="19">
        <v>2</v>
      </c>
      <c r="AK6" s="19">
        <v>180000</v>
      </c>
      <c r="AL6" s="14">
        <v>78</v>
      </c>
      <c r="AM6" s="14">
        <v>73</v>
      </c>
      <c r="AN6" s="14">
        <v>518400</v>
      </c>
      <c r="AO6" s="14">
        <v>518400</v>
      </c>
      <c r="AP6" s="20">
        <v>202.5</v>
      </c>
      <c r="AQ6" s="17">
        <v>0.16120655860899999</v>
      </c>
      <c r="AR6" s="17">
        <v>2.1583518719999999</v>
      </c>
      <c r="AS6" s="15">
        <v>-2E-3</v>
      </c>
      <c r="AT6" s="15">
        <v>3.2000000000000001E-2</v>
      </c>
      <c r="AU6" s="16">
        <v>0</v>
      </c>
      <c r="AV6" s="16">
        <v>0</v>
      </c>
      <c r="AW6" s="13">
        <v>0</v>
      </c>
      <c r="AX6" s="21" t="s">
        <v>60</v>
      </c>
      <c r="AY6" s="21" t="s">
        <v>61</v>
      </c>
      <c r="AZ6" s="14" t="s">
        <v>62</v>
      </c>
      <c r="BA6" s="14">
        <v>1</v>
      </c>
      <c r="BB6" s="14">
        <v>7</v>
      </c>
      <c r="BC6" s="22">
        <v>36806</v>
      </c>
      <c r="BD6" s="23">
        <v>0.55000000000000004</v>
      </c>
      <c r="BE6" s="21">
        <v>8</v>
      </c>
      <c r="BF6" s="22">
        <v>42286</v>
      </c>
      <c r="BG6" s="23">
        <v>0.125</v>
      </c>
    </row>
    <row r="7" spans="1:59" x14ac:dyDescent="0.2">
      <c r="A7" s="13">
        <v>6</v>
      </c>
      <c r="B7" s="14" t="s">
        <v>68</v>
      </c>
      <c r="C7" s="14"/>
      <c r="D7" s="15">
        <v>87.866500000000002</v>
      </c>
      <c r="E7" s="15">
        <v>27.869800000000001</v>
      </c>
      <c r="F7" s="16">
        <v>4945</v>
      </c>
      <c r="G7" s="17">
        <v>0.65426589808900004</v>
      </c>
      <c r="H7" s="13">
        <v>1</v>
      </c>
      <c r="I7" s="13">
        <v>1</v>
      </c>
      <c r="J7" s="13">
        <v>1</v>
      </c>
      <c r="K7" s="17">
        <f>MIN(MAX(N7,O7,AA7,P7),X7)</f>
        <v>0.7056</v>
      </c>
      <c r="L7" s="18">
        <v>10.3862257003784</v>
      </c>
      <c r="M7" s="13">
        <v>0</v>
      </c>
      <c r="N7" s="18">
        <f>AK7/10^6</f>
        <v>0</v>
      </c>
      <c r="O7" s="18">
        <f>AN7/10^6</f>
        <v>0.7056</v>
      </c>
      <c r="P7" s="14">
        <v>0</v>
      </c>
      <c r="Q7" s="13">
        <v>3</v>
      </c>
      <c r="R7" s="13">
        <v>6</v>
      </c>
      <c r="S7" s="13">
        <v>0.42570000000000002</v>
      </c>
      <c r="T7" s="13">
        <v>0</v>
      </c>
      <c r="U7" s="16">
        <v>247.38633728027301</v>
      </c>
      <c r="V7" s="17"/>
      <c r="W7" s="18">
        <v>4.3930739479999996</v>
      </c>
      <c r="X7" s="17">
        <f>0.1217*(G7*10^6)^1.4129/10^6</f>
        <v>20.061795849512333</v>
      </c>
      <c r="Y7" s="18">
        <f>0.1217*(G7*10^6)^0.4129</f>
        <v>30.663062079361598</v>
      </c>
      <c r="Z7" s="18">
        <v>0.75271922349929798</v>
      </c>
      <c r="AA7" s="18">
        <f>MIN(Y7,Z7)*G7</f>
        <v>0.49247851877162296</v>
      </c>
      <c r="AB7" s="14"/>
      <c r="AC7" s="19">
        <v>0</v>
      </c>
      <c r="AD7" s="19">
        <v>0</v>
      </c>
      <c r="AE7" s="19">
        <v>0</v>
      </c>
      <c r="AF7" s="19">
        <v>0</v>
      </c>
      <c r="AG7" s="19">
        <v>0</v>
      </c>
      <c r="AH7" s="19">
        <v>0</v>
      </c>
      <c r="AI7" s="19">
        <v>0</v>
      </c>
      <c r="AJ7" s="19">
        <v>0</v>
      </c>
      <c r="AK7" s="19">
        <v>0</v>
      </c>
      <c r="AL7" s="14">
        <v>501</v>
      </c>
      <c r="AM7" s="14">
        <v>0</v>
      </c>
      <c r="AN7" s="14">
        <v>705600</v>
      </c>
      <c r="AO7" s="14">
        <v>0</v>
      </c>
      <c r="AP7" s="20">
        <v>135</v>
      </c>
      <c r="AQ7" s="17">
        <v>0.64699694673700003</v>
      </c>
      <c r="AR7" s="17">
        <v>4.3930739479999996</v>
      </c>
      <c r="AS7" s="15">
        <v>7.0000000000000001E-3</v>
      </c>
      <c r="AT7" s="15">
        <v>6.6000000000000003E-2</v>
      </c>
      <c r="AU7" s="16">
        <v>0</v>
      </c>
      <c r="AV7" s="16">
        <v>0</v>
      </c>
      <c r="AW7" s="13">
        <v>0</v>
      </c>
      <c r="AX7" s="21" t="s">
        <v>60</v>
      </c>
      <c r="AY7" s="21" t="s">
        <v>61</v>
      </c>
      <c r="AZ7" s="14" t="s">
        <v>62</v>
      </c>
      <c r="BA7" s="14">
        <v>1</v>
      </c>
      <c r="BB7" s="14">
        <v>7</v>
      </c>
      <c r="BC7" s="22">
        <v>36806</v>
      </c>
      <c r="BD7" s="23">
        <v>0.57499999999999996</v>
      </c>
      <c r="BE7" s="21">
        <v>8</v>
      </c>
      <c r="BF7" s="22">
        <v>42286</v>
      </c>
      <c r="BG7" s="23">
        <v>0.15</v>
      </c>
    </row>
    <row r="8" spans="1:59" x14ac:dyDescent="0.2">
      <c r="A8" s="13">
        <v>7</v>
      </c>
      <c r="B8" s="14" t="s">
        <v>69</v>
      </c>
      <c r="C8" s="14"/>
      <c r="D8" s="15">
        <v>87.8078</v>
      </c>
      <c r="E8" s="15">
        <v>27.881599999999999</v>
      </c>
      <c r="F8" s="16">
        <v>4686</v>
      </c>
      <c r="G8" s="17">
        <v>0.35012691383799999</v>
      </c>
      <c r="H8" s="13">
        <v>1</v>
      </c>
      <c r="I8" s="13">
        <v>1</v>
      </c>
      <c r="J8" s="13">
        <v>1</v>
      </c>
      <c r="K8" s="17">
        <f>MIN(MAX(N8,O8,AA8,P8),X8)</f>
        <v>0.7056</v>
      </c>
      <c r="L8" s="18">
        <v>7.4861264228820801</v>
      </c>
      <c r="M8" s="13">
        <v>0</v>
      </c>
      <c r="N8" s="18">
        <f>AK8/10^6</f>
        <v>0</v>
      </c>
      <c r="O8" s="18">
        <f>AN8/10^6</f>
        <v>0.7056</v>
      </c>
      <c r="P8" s="14">
        <v>0</v>
      </c>
      <c r="Q8" s="13">
        <v>3</v>
      </c>
      <c r="R8" s="13">
        <v>7</v>
      </c>
      <c r="S8" s="13">
        <v>0.42570000000000002</v>
      </c>
      <c r="T8" s="13">
        <v>0</v>
      </c>
      <c r="U8" s="16">
        <v>722.49566650390602</v>
      </c>
      <c r="V8" s="17"/>
      <c r="W8" s="18">
        <v>2.5211160160000001</v>
      </c>
      <c r="X8" s="17">
        <f>0.1217*(G8*10^6)^1.4129/10^6</f>
        <v>8.2932886461113924</v>
      </c>
      <c r="Y8" s="18">
        <f>0.1217*(G8*10^6)^0.4129</f>
        <v>23.686521425052721</v>
      </c>
      <c r="Z8" s="18">
        <v>0</v>
      </c>
      <c r="AA8" s="18">
        <f>MIN(Y8,Z8)*G8</f>
        <v>0</v>
      </c>
      <c r="AB8" s="14"/>
      <c r="AC8" s="19">
        <v>0</v>
      </c>
      <c r="AD8" s="19">
        <v>0</v>
      </c>
      <c r="AE8" s="19">
        <v>0</v>
      </c>
      <c r="AF8" s="19">
        <v>0</v>
      </c>
      <c r="AG8" s="19">
        <v>0</v>
      </c>
      <c r="AH8" s="19">
        <v>0</v>
      </c>
      <c r="AI8" s="19">
        <v>0</v>
      </c>
      <c r="AJ8" s="19">
        <v>0</v>
      </c>
      <c r="AK8" s="19">
        <v>0</v>
      </c>
      <c r="AL8" s="14">
        <v>729</v>
      </c>
      <c r="AM8" s="14">
        <v>0</v>
      </c>
      <c r="AN8" s="14">
        <v>705600</v>
      </c>
      <c r="AO8" s="14">
        <v>0</v>
      </c>
      <c r="AP8" s="20">
        <v>112.5</v>
      </c>
      <c r="AQ8" s="17">
        <v>0.192845847633</v>
      </c>
      <c r="AR8" s="17">
        <v>2.5211160160000001</v>
      </c>
      <c r="AS8" s="15">
        <v>0.157</v>
      </c>
      <c r="AT8" s="15">
        <v>3.7999999999999999E-2</v>
      </c>
      <c r="AU8" s="16">
        <v>1</v>
      </c>
      <c r="AV8" s="16">
        <v>0</v>
      </c>
      <c r="AW8" s="13">
        <v>0</v>
      </c>
      <c r="AX8" s="21" t="s">
        <v>60</v>
      </c>
      <c r="AY8" s="21" t="s">
        <v>61</v>
      </c>
      <c r="AZ8" s="14" t="s">
        <v>65</v>
      </c>
      <c r="BA8" s="14">
        <v>3</v>
      </c>
      <c r="BB8" s="14">
        <v>7</v>
      </c>
      <c r="BC8" s="22">
        <v>36806</v>
      </c>
      <c r="BD8" s="23">
        <v>0.57499999999999996</v>
      </c>
      <c r="BE8" s="21">
        <v>8</v>
      </c>
      <c r="BF8" s="22">
        <v>42286</v>
      </c>
      <c r="BG8" s="23">
        <v>0.17499999999999999</v>
      </c>
    </row>
    <row r="9" spans="1:59" x14ac:dyDescent="0.2">
      <c r="A9" s="13">
        <v>8</v>
      </c>
      <c r="B9" s="14" t="s">
        <v>70</v>
      </c>
      <c r="C9" s="14"/>
      <c r="D9" s="15">
        <v>87.831000000000003</v>
      </c>
      <c r="E9" s="15">
        <v>27.849</v>
      </c>
      <c r="F9" s="16">
        <v>4427</v>
      </c>
      <c r="G9" s="17">
        <v>0.31625993506200001</v>
      </c>
      <c r="H9" s="13">
        <v>1</v>
      </c>
      <c r="I9" s="13">
        <v>1</v>
      </c>
      <c r="J9" s="13">
        <v>1</v>
      </c>
      <c r="K9" s="17">
        <f>MIN(MAX(N9,O9,AA9,P9),X9)</f>
        <v>0.7056</v>
      </c>
      <c r="L9" s="18">
        <v>4.6619644165039098</v>
      </c>
      <c r="M9" s="13">
        <v>0</v>
      </c>
      <c r="N9" s="18">
        <f>AK9/10^6</f>
        <v>0</v>
      </c>
      <c r="O9" s="18">
        <f>AN9/10^6</f>
        <v>0.23039999999999999</v>
      </c>
      <c r="P9" s="17">
        <f>K8</f>
        <v>0.7056</v>
      </c>
      <c r="Q9" s="13">
        <v>3</v>
      </c>
      <c r="R9" s="13">
        <v>7</v>
      </c>
      <c r="S9" s="13">
        <v>0.42570000000000002</v>
      </c>
      <c r="T9" s="13">
        <v>0</v>
      </c>
      <c r="U9" s="19">
        <v>1321.36291503906</v>
      </c>
      <c r="V9" s="14" t="s">
        <v>59</v>
      </c>
      <c r="W9" s="18">
        <v>2.9173820460000002</v>
      </c>
      <c r="X9" s="17">
        <f>0.1217*(G9*10^6)^1.4129/10^6</f>
        <v>7.1829525332009032</v>
      </c>
      <c r="Y9" s="18">
        <f>0.1217*(G9*10^6)^0.4129</f>
        <v>22.712179877583143</v>
      </c>
      <c r="Z9" s="18">
        <v>0</v>
      </c>
      <c r="AA9" s="18">
        <f>MIN(Y9,Z9)*G9</f>
        <v>0</v>
      </c>
      <c r="AB9" s="14">
        <v>7</v>
      </c>
      <c r="AC9" s="19">
        <v>0</v>
      </c>
      <c r="AD9" s="19">
        <v>0</v>
      </c>
      <c r="AE9" s="19">
        <v>0</v>
      </c>
      <c r="AF9" s="19">
        <v>0</v>
      </c>
      <c r="AG9" s="19">
        <v>0</v>
      </c>
      <c r="AH9" s="19">
        <v>0</v>
      </c>
      <c r="AI9" s="19">
        <v>0</v>
      </c>
      <c r="AJ9" s="19">
        <v>0</v>
      </c>
      <c r="AK9" s="19">
        <v>0</v>
      </c>
      <c r="AL9" s="14">
        <v>40</v>
      </c>
      <c r="AM9" s="14">
        <v>0</v>
      </c>
      <c r="AN9" s="14">
        <v>230400</v>
      </c>
      <c r="AO9" s="14">
        <v>0</v>
      </c>
      <c r="AP9" s="20">
        <v>135</v>
      </c>
      <c r="AQ9" s="17">
        <v>0.31799444740299998</v>
      </c>
      <c r="AR9" s="17">
        <v>2.9173820460000002</v>
      </c>
      <c r="AS9" s="15">
        <v>-2E-3</v>
      </c>
      <c r="AT9" s="15">
        <v>4.3999999999999997E-2</v>
      </c>
      <c r="AU9" s="16">
        <v>0</v>
      </c>
      <c r="AV9" s="16">
        <v>0</v>
      </c>
      <c r="AW9" s="13">
        <v>1</v>
      </c>
      <c r="AX9" s="21" t="s">
        <v>60</v>
      </c>
      <c r="AY9" s="21" t="s">
        <v>61</v>
      </c>
      <c r="AZ9" s="14" t="s">
        <v>65</v>
      </c>
      <c r="BA9" s="14">
        <v>3</v>
      </c>
      <c r="BB9" s="14">
        <v>7</v>
      </c>
      <c r="BC9" s="22">
        <v>36806</v>
      </c>
      <c r="BD9" s="23">
        <v>0.55000000000000004</v>
      </c>
      <c r="BE9" s="21">
        <v>8</v>
      </c>
      <c r="BF9" s="22">
        <v>42286</v>
      </c>
      <c r="BG9" s="23">
        <v>0.15</v>
      </c>
    </row>
    <row r="10" spans="1:59" x14ac:dyDescent="0.2">
      <c r="A10" s="13">
        <v>9</v>
      </c>
      <c r="B10" s="14" t="s">
        <v>71</v>
      </c>
      <c r="C10" s="14"/>
      <c r="D10" s="15">
        <v>87.777000000000001</v>
      </c>
      <c r="E10" s="15">
        <v>27.757000000000001</v>
      </c>
      <c r="F10" s="16">
        <v>4690</v>
      </c>
      <c r="G10" s="17">
        <v>0.23806053878899999</v>
      </c>
      <c r="H10" s="13">
        <v>1</v>
      </c>
      <c r="I10" s="13">
        <v>1</v>
      </c>
      <c r="J10" s="13">
        <v>1</v>
      </c>
      <c r="K10" s="17">
        <f>MIN(MAX(N10,O10,AA10,P10),X10)</f>
        <v>4.8085288150613215</v>
      </c>
      <c r="L10" s="18">
        <v>19.4125080108643</v>
      </c>
      <c r="M10" s="13">
        <v>0</v>
      </c>
      <c r="N10" s="18">
        <f>AK10/10^6</f>
        <v>0</v>
      </c>
      <c r="O10" s="18">
        <f>AN10/10^6</f>
        <v>0.1764</v>
      </c>
      <c r="P10" s="14">
        <v>0</v>
      </c>
      <c r="Q10" s="13">
        <v>13</v>
      </c>
      <c r="R10" s="13">
        <v>9</v>
      </c>
      <c r="S10" s="13">
        <v>0.39779999999999999</v>
      </c>
      <c r="T10" s="13">
        <v>0</v>
      </c>
      <c r="U10" s="19">
        <v>1200.37487792969</v>
      </c>
      <c r="V10" s="14" t="s">
        <v>59</v>
      </c>
      <c r="W10" s="18">
        <v>2.1406564769999998</v>
      </c>
      <c r="X10" s="17">
        <f>0.1217*(G10*10^6)^1.4129/10^6</f>
        <v>4.8085288150613215</v>
      </c>
      <c r="Y10" s="18">
        <f>0.1217*(G10*10^6)^0.4129</f>
        <v>20.198764732374524</v>
      </c>
      <c r="Z10" s="18">
        <v>162.72325134277301</v>
      </c>
      <c r="AA10" s="18">
        <f>MIN(Y10,Z10)*G10</f>
        <v>4.8085288150613303</v>
      </c>
      <c r="AB10" s="14"/>
      <c r="AC10" s="19">
        <v>0</v>
      </c>
      <c r="AD10" s="19">
        <v>0</v>
      </c>
      <c r="AE10" s="19">
        <v>0</v>
      </c>
      <c r="AF10" s="19">
        <v>0</v>
      </c>
      <c r="AG10" s="19">
        <v>0</v>
      </c>
      <c r="AH10" s="19">
        <v>0</v>
      </c>
      <c r="AI10" s="19">
        <v>0</v>
      </c>
      <c r="AJ10" s="19">
        <v>0</v>
      </c>
      <c r="AK10" s="19">
        <v>0</v>
      </c>
      <c r="AL10" s="14">
        <v>20</v>
      </c>
      <c r="AM10" s="14">
        <v>0</v>
      </c>
      <c r="AN10" s="14">
        <v>176400</v>
      </c>
      <c r="AO10" s="14">
        <v>0</v>
      </c>
      <c r="AP10" s="20">
        <v>305</v>
      </c>
      <c r="AQ10" s="17">
        <v>0.22588946774800001</v>
      </c>
      <c r="AR10" s="17">
        <v>2.1406564769999998</v>
      </c>
      <c r="AS10" s="15">
        <v>1.2E-2</v>
      </c>
      <c r="AT10" s="15">
        <v>3.2000000000000001E-2</v>
      </c>
      <c r="AU10" s="16">
        <v>0</v>
      </c>
      <c r="AV10" s="16">
        <v>0</v>
      </c>
      <c r="AW10" s="13">
        <v>0</v>
      </c>
      <c r="AX10" s="21" t="s">
        <v>60</v>
      </c>
      <c r="AY10" s="21" t="s">
        <v>61</v>
      </c>
      <c r="AZ10" s="14" t="s">
        <v>65</v>
      </c>
      <c r="BA10" s="14">
        <v>3</v>
      </c>
      <c r="BB10" s="14">
        <v>7</v>
      </c>
      <c r="BC10" s="22">
        <v>36806</v>
      </c>
      <c r="BD10" s="23">
        <v>0.5</v>
      </c>
      <c r="BE10" s="21">
        <v>8</v>
      </c>
      <c r="BF10" s="22">
        <v>42286</v>
      </c>
      <c r="BG10" s="23">
        <v>0.05</v>
      </c>
    </row>
    <row r="11" spans="1:59" x14ac:dyDescent="0.2">
      <c r="A11" s="13">
        <v>10</v>
      </c>
      <c r="B11" s="14" t="s">
        <v>72</v>
      </c>
      <c r="C11" s="14"/>
      <c r="D11" s="15">
        <v>87.784000000000006</v>
      </c>
      <c r="E11" s="15">
        <v>27.745000000000001</v>
      </c>
      <c r="F11" s="16">
        <v>4796</v>
      </c>
      <c r="G11" s="17">
        <v>0.178713177079</v>
      </c>
      <c r="H11" s="13">
        <v>2</v>
      </c>
      <c r="I11" s="13">
        <v>1</v>
      </c>
      <c r="J11" s="13">
        <v>1</v>
      </c>
      <c r="K11" s="17">
        <f>MIN(MAX(N11,O11,AA11,P11),X11)</f>
        <v>3.2067315437886346</v>
      </c>
      <c r="L11" s="18">
        <v>27.794836044311499</v>
      </c>
      <c r="M11" s="13">
        <v>1</v>
      </c>
      <c r="N11" s="18">
        <f>AK11/10^6</f>
        <v>0</v>
      </c>
      <c r="O11" s="18">
        <f>AN11/10^6</f>
        <v>0.12959999999999999</v>
      </c>
      <c r="P11" s="14">
        <v>0</v>
      </c>
      <c r="Q11" s="13">
        <v>16</v>
      </c>
      <c r="R11" s="13">
        <v>11</v>
      </c>
      <c r="S11" s="13">
        <v>0.39779999999999999</v>
      </c>
      <c r="T11" s="13">
        <v>0</v>
      </c>
      <c r="U11" s="19">
        <v>1210.826171875</v>
      </c>
      <c r="V11" s="14" t="s">
        <v>59</v>
      </c>
      <c r="W11" s="18">
        <v>2.2873683159999998</v>
      </c>
      <c r="X11" s="17">
        <f>0.1217*(G11*10^6)^1.4129/10^6</f>
        <v>3.2067315437886346</v>
      </c>
      <c r="Y11" s="18">
        <f>0.1217*(G11*10^6)^0.4129</f>
        <v>17.94345328196534</v>
      </c>
      <c r="Z11" s="18">
        <v>47.064491271972699</v>
      </c>
      <c r="AA11" s="18">
        <f>MIN(Y11,Z11)*G11</f>
        <v>3.2067315437886355</v>
      </c>
      <c r="AB11" s="14"/>
      <c r="AC11" s="19">
        <v>0</v>
      </c>
      <c r="AD11" s="19">
        <v>0</v>
      </c>
      <c r="AE11" s="19">
        <v>0</v>
      </c>
      <c r="AF11" s="19">
        <v>0</v>
      </c>
      <c r="AG11" s="19">
        <v>0</v>
      </c>
      <c r="AH11" s="19">
        <v>0</v>
      </c>
      <c r="AI11" s="19">
        <v>0</v>
      </c>
      <c r="AJ11" s="19">
        <v>0</v>
      </c>
      <c r="AK11" s="19">
        <v>0</v>
      </c>
      <c r="AL11" s="14">
        <v>2</v>
      </c>
      <c r="AM11" s="14">
        <v>0</v>
      </c>
      <c r="AN11" s="14">
        <v>129600</v>
      </c>
      <c r="AO11" s="14">
        <v>0</v>
      </c>
      <c r="AP11" s="20">
        <v>225</v>
      </c>
      <c r="AQ11" s="17">
        <v>0.178806830113</v>
      </c>
      <c r="AR11" s="17">
        <v>2.2873683159999998</v>
      </c>
      <c r="AS11" s="15">
        <v>0</v>
      </c>
      <c r="AT11" s="15">
        <v>3.4000000000000002E-2</v>
      </c>
      <c r="AU11" s="16">
        <v>0</v>
      </c>
      <c r="AV11" s="16">
        <v>0</v>
      </c>
      <c r="AW11" s="13">
        <v>0</v>
      </c>
      <c r="AX11" s="21" t="s">
        <v>60</v>
      </c>
      <c r="AY11" s="21" t="s">
        <v>61</v>
      </c>
      <c r="AZ11" s="14" t="s">
        <v>73</v>
      </c>
      <c r="BA11" s="14">
        <v>4</v>
      </c>
      <c r="BB11" s="14">
        <v>7</v>
      </c>
      <c r="BC11" s="22">
        <v>36806</v>
      </c>
      <c r="BD11" s="23">
        <v>0.47499999999999998</v>
      </c>
      <c r="BE11" s="21">
        <v>8</v>
      </c>
      <c r="BF11" s="22">
        <v>42286</v>
      </c>
      <c r="BG11" s="23">
        <v>0.05</v>
      </c>
    </row>
    <row r="12" spans="1:59" x14ac:dyDescent="0.2">
      <c r="A12" s="13">
        <v>11</v>
      </c>
      <c r="B12" s="14" t="s">
        <v>74</v>
      </c>
      <c r="C12" s="14"/>
      <c r="D12" s="15">
        <v>87.778999999999996</v>
      </c>
      <c r="E12" s="15">
        <v>27.739000000000001</v>
      </c>
      <c r="F12" s="16">
        <v>4704</v>
      </c>
      <c r="G12" s="17">
        <v>0.18580129143599999</v>
      </c>
      <c r="H12" s="13">
        <v>2</v>
      </c>
      <c r="I12" s="13">
        <v>1</v>
      </c>
      <c r="J12" s="13">
        <v>1</v>
      </c>
      <c r="K12" s="17">
        <f>MIN(MAX(N12,O12,AA12,P12),X12)</f>
        <v>3.3878917588629536</v>
      </c>
      <c r="L12" s="18">
        <v>14.976260185241699</v>
      </c>
      <c r="M12" s="13">
        <v>1</v>
      </c>
      <c r="N12" s="18">
        <f>AK12/10^6</f>
        <v>0</v>
      </c>
      <c r="O12" s="18">
        <f>AN12/10^6</f>
        <v>0.12959999999999999</v>
      </c>
      <c r="P12" s="17">
        <f>K11</f>
        <v>3.2067315437886346</v>
      </c>
      <c r="Q12" s="13">
        <v>18</v>
      </c>
      <c r="R12" s="13">
        <v>11</v>
      </c>
      <c r="S12" s="13">
        <v>0.39779999999999999</v>
      </c>
      <c r="T12" s="13">
        <v>0</v>
      </c>
      <c r="U12" s="19">
        <v>2018.04357910156</v>
      </c>
      <c r="V12" s="14" t="s">
        <v>59</v>
      </c>
      <c r="W12" s="18">
        <v>1.798919661</v>
      </c>
      <c r="X12" s="17">
        <f>0.1217*(G12*10^6)^1.4129/10^6</f>
        <v>3.3878917588629536</v>
      </c>
      <c r="Y12" s="18">
        <f>0.1217*(G12*10^6)^0.4129</f>
        <v>18.233951619383273</v>
      </c>
      <c r="Z12" s="18">
        <v>84.264625549316406</v>
      </c>
      <c r="AA12" s="18">
        <f>MIN(Y12,Z12)*G12</f>
        <v>3.3878917588629553</v>
      </c>
      <c r="AB12" s="14">
        <v>10</v>
      </c>
      <c r="AC12" s="19">
        <v>0</v>
      </c>
      <c r="AD12" s="19">
        <v>0</v>
      </c>
      <c r="AE12" s="19">
        <v>0</v>
      </c>
      <c r="AF12" s="19">
        <v>0</v>
      </c>
      <c r="AG12" s="19">
        <v>0</v>
      </c>
      <c r="AH12" s="19">
        <v>0</v>
      </c>
      <c r="AI12" s="19">
        <v>0</v>
      </c>
      <c r="AJ12" s="19">
        <v>0</v>
      </c>
      <c r="AK12" s="19">
        <v>0</v>
      </c>
      <c r="AL12" s="14">
        <v>4</v>
      </c>
      <c r="AM12" s="14">
        <v>0</v>
      </c>
      <c r="AN12" s="14">
        <v>129600</v>
      </c>
      <c r="AO12" s="14">
        <v>0</v>
      </c>
      <c r="AP12" s="20">
        <v>202.5</v>
      </c>
      <c r="AQ12" s="17">
        <v>0.17324514295099999</v>
      </c>
      <c r="AR12" s="17">
        <v>1.798919661</v>
      </c>
      <c r="AS12" s="15">
        <v>1.2999999999999999E-2</v>
      </c>
      <c r="AT12" s="15">
        <v>2.7E-2</v>
      </c>
      <c r="AU12" s="16">
        <v>0</v>
      </c>
      <c r="AV12" s="16">
        <v>0</v>
      </c>
      <c r="AW12" s="13">
        <v>1</v>
      </c>
      <c r="AX12" s="21" t="s">
        <v>60</v>
      </c>
      <c r="AY12" s="21" t="s">
        <v>61</v>
      </c>
      <c r="AZ12" s="14" t="s">
        <v>73</v>
      </c>
      <c r="BA12" s="14">
        <v>4</v>
      </c>
      <c r="BB12" s="14">
        <v>7</v>
      </c>
      <c r="BC12" s="22">
        <v>36806</v>
      </c>
      <c r="BD12" s="23">
        <v>0.57499999999999996</v>
      </c>
      <c r="BE12" s="21">
        <v>8</v>
      </c>
      <c r="BF12" s="22">
        <v>42286</v>
      </c>
      <c r="BG12" s="23">
        <v>7.4999999999999997E-2</v>
      </c>
    </row>
    <row r="13" spans="1:59" x14ac:dyDescent="0.2">
      <c r="A13" s="13">
        <v>12</v>
      </c>
      <c r="B13" s="14"/>
      <c r="C13" s="14"/>
      <c r="D13" s="24">
        <v>87.695999999999998</v>
      </c>
      <c r="E13" s="24">
        <v>27.63</v>
      </c>
      <c r="F13" s="12">
        <v>4169.6948050000001</v>
      </c>
      <c r="G13" s="25">
        <v>0.121530633651</v>
      </c>
      <c r="H13" s="13">
        <v>1</v>
      </c>
      <c r="I13" s="13">
        <v>1</v>
      </c>
      <c r="J13" s="13">
        <v>1</v>
      </c>
      <c r="K13" s="17">
        <f>MIN(MAX(N13,O13,AA13,P13),X13)</f>
        <v>1.8597008593889934</v>
      </c>
      <c r="L13" s="18">
        <v>25.6596355438232</v>
      </c>
      <c r="M13" s="12">
        <v>0</v>
      </c>
      <c r="N13" s="18">
        <f>AK13/10^6</f>
        <v>0</v>
      </c>
      <c r="O13" s="18">
        <f>AN13/10^6</f>
        <v>0</v>
      </c>
      <c r="P13" s="25">
        <v>1.3934344633746754</v>
      </c>
      <c r="Q13" s="13">
        <v>16</v>
      </c>
      <c r="R13" s="13">
        <v>4</v>
      </c>
      <c r="S13" s="13">
        <v>0</v>
      </c>
      <c r="T13" s="13">
        <v>0</v>
      </c>
      <c r="U13" s="19">
        <v>7996.28076171875</v>
      </c>
      <c r="V13" s="26" t="s">
        <v>59</v>
      </c>
      <c r="W13" s="27">
        <v>1.597250769</v>
      </c>
      <c r="X13" s="17">
        <f>0.1217*(G13*10^6)^1.4129/10^6</f>
        <v>1.8597008593889934</v>
      </c>
      <c r="Y13" s="18">
        <f>0.1217*(G13*10^6)^0.4129</f>
        <v>15.302321756418259</v>
      </c>
      <c r="Z13" s="18">
        <v>159.312255859375</v>
      </c>
      <c r="AA13" s="18">
        <f>MIN(Y13,Z13)*G13</f>
        <v>1.8597008593889943</v>
      </c>
      <c r="AB13" s="26">
        <v>16</v>
      </c>
      <c r="AC13" s="19">
        <v>0</v>
      </c>
      <c r="AD13" s="19">
        <v>0</v>
      </c>
      <c r="AE13" s="19">
        <v>0</v>
      </c>
      <c r="AF13" s="19">
        <v>0</v>
      </c>
      <c r="AG13" s="19">
        <v>0</v>
      </c>
      <c r="AH13" s="19">
        <v>0</v>
      </c>
      <c r="AI13" s="19">
        <v>0</v>
      </c>
      <c r="AJ13" s="19">
        <v>0</v>
      </c>
      <c r="AK13" s="19">
        <v>0</v>
      </c>
      <c r="AL13" s="14">
        <v>0</v>
      </c>
      <c r="AM13" s="14">
        <v>0</v>
      </c>
      <c r="AN13" s="14">
        <v>0</v>
      </c>
      <c r="AO13" s="14">
        <v>0</v>
      </c>
      <c r="AP13" s="12">
        <v>315</v>
      </c>
      <c r="AQ13" s="26">
        <v>0.12040610388</v>
      </c>
      <c r="AR13" s="26">
        <v>1.597250769</v>
      </c>
      <c r="AS13" s="15">
        <v>1E-3</v>
      </c>
      <c r="AT13" s="15">
        <v>2.4E-2</v>
      </c>
      <c r="AU13" s="16">
        <v>0</v>
      </c>
      <c r="AV13" s="16">
        <v>0</v>
      </c>
      <c r="AW13" s="12">
        <v>1</v>
      </c>
      <c r="AX13" s="28" t="s">
        <v>60</v>
      </c>
      <c r="AY13" s="28" t="s">
        <v>61</v>
      </c>
      <c r="AZ13" s="14" t="s">
        <v>73</v>
      </c>
      <c r="BA13" s="14">
        <v>4</v>
      </c>
      <c r="BB13" s="14">
        <v>7</v>
      </c>
      <c r="BC13" s="29">
        <v>36838</v>
      </c>
      <c r="BD13" s="30">
        <v>0.22500000000000001</v>
      </c>
      <c r="BE13" s="31">
        <v>8</v>
      </c>
      <c r="BF13" s="29">
        <v>42277</v>
      </c>
      <c r="BG13" s="30">
        <v>-2.5000000000000001E-2</v>
      </c>
    </row>
    <row r="14" spans="1:59" x14ac:dyDescent="0.2">
      <c r="A14" s="13">
        <v>13</v>
      </c>
      <c r="B14" s="14"/>
      <c r="C14" s="14"/>
      <c r="D14" s="24">
        <v>87.634</v>
      </c>
      <c r="E14" s="24">
        <v>27.638999999999999</v>
      </c>
      <c r="F14" s="12">
        <v>4289.0478720000001</v>
      </c>
      <c r="G14" s="25">
        <v>0.15530112511700001</v>
      </c>
      <c r="H14" s="13">
        <v>1</v>
      </c>
      <c r="I14" s="13">
        <v>1</v>
      </c>
      <c r="J14" s="13">
        <v>1</v>
      </c>
      <c r="K14" s="17">
        <f>MIN(MAX(N14,O14,AA14,P14),X14)</f>
        <v>2.6296695257691431</v>
      </c>
      <c r="L14" s="18">
        <v>23.0847492218018</v>
      </c>
      <c r="M14" s="12">
        <v>0</v>
      </c>
      <c r="N14" s="18">
        <f>AK14/10^6</f>
        <v>0</v>
      </c>
      <c r="O14" s="18">
        <f>AN14/10^6</f>
        <v>0.60840000000000005</v>
      </c>
      <c r="P14" s="25">
        <v>0.61243846257636059</v>
      </c>
      <c r="Q14" s="13">
        <v>16</v>
      </c>
      <c r="R14" s="13">
        <v>4</v>
      </c>
      <c r="S14" s="13">
        <v>0</v>
      </c>
      <c r="T14" s="13">
        <v>0</v>
      </c>
      <c r="U14" s="19">
        <v>3037.12036132813</v>
      </c>
      <c r="V14" s="26" t="s">
        <v>75</v>
      </c>
      <c r="W14" s="27">
        <v>1.520393307</v>
      </c>
      <c r="X14" s="17">
        <f>0.1217*(G14*10^6)^1.4129/10^6</f>
        <v>2.6296695257691431</v>
      </c>
      <c r="Y14" s="18">
        <f>0.1217*(G14*10^6)^0.4129</f>
        <v>16.932713937442625</v>
      </c>
      <c r="Z14" s="18">
        <v>249.206466674805</v>
      </c>
      <c r="AA14" s="18">
        <f>MIN(Y14,Z14)*G14</f>
        <v>2.6296695257691467</v>
      </c>
      <c r="AB14" s="26">
        <v>17</v>
      </c>
      <c r="AC14" s="19">
        <v>0</v>
      </c>
      <c r="AD14" s="19">
        <v>0</v>
      </c>
      <c r="AE14" s="19">
        <v>0</v>
      </c>
      <c r="AF14" s="19">
        <v>0</v>
      </c>
      <c r="AG14" s="19">
        <v>0</v>
      </c>
      <c r="AH14" s="19">
        <v>0</v>
      </c>
      <c r="AI14" s="19">
        <v>0</v>
      </c>
      <c r="AJ14" s="19">
        <v>0</v>
      </c>
      <c r="AK14" s="19">
        <v>0</v>
      </c>
      <c r="AL14" s="14">
        <v>166</v>
      </c>
      <c r="AM14" s="14">
        <v>0</v>
      </c>
      <c r="AN14" s="14">
        <v>608400</v>
      </c>
      <c r="AO14" s="14">
        <v>0</v>
      </c>
      <c r="AP14" s="12">
        <v>90</v>
      </c>
      <c r="AQ14" s="26">
        <v>0.15867517997200001</v>
      </c>
      <c r="AR14" s="26">
        <v>1.520393307</v>
      </c>
      <c r="AS14" s="15">
        <v>-3.0000000000000001E-3</v>
      </c>
      <c r="AT14" s="15">
        <v>2.3E-2</v>
      </c>
      <c r="AU14" s="16">
        <v>0</v>
      </c>
      <c r="AV14" s="16">
        <v>0</v>
      </c>
      <c r="AW14" s="12">
        <v>1</v>
      </c>
      <c r="AX14" s="28" t="s">
        <v>60</v>
      </c>
      <c r="AY14" s="28" t="s">
        <v>61</v>
      </c>
      <c r="AZ14" s="14" t="s">
        <v>73</v>
      </c>
      <c r="BA14" s="14">
        <v>4</v>
      </c>
      <c r="BB14" s="14">
        <v>7</v>
      </c>
      <c r="BC14" s="29">
        <v>36838</v>
      </c>
      <c r="BD14" s="30">
        <v>0.22500000000000001</v>
      </c>
      <c r="BE14" s="31">
        <v>8</v>
      </c>
      <c r="BF14" s="29">
        <v>42277</v>
      </c>
      <c r="BG14" s="30">
        <v>0</v>
      </c>
    </row>
    <row r="15" spans="1:59" x14ac:dyDescent="0.2">
      <c r="A15" s="13">
        <v>14</v>
      </c>
      <c r="B15" s="14"/>
      <c r="C15" s="14"/>
      <c r="D15" s="24">
        <v>87.703000000000003</v>
      </c>
      <c r="E15" s="24">
        <v>27.652000000000001</v>
      </c>
      <c r="F15" s="12">
        <v>4469.7548390000002</v>
      </c>
      <c r="G15" s="25">
        <v>0.133268518807</v>
      </c>
      <c r="H15" s="13">
        <v>2</v>
      </c>
      <c r="I15" s="13">
        <v>1</v>
      </c>
      <c r="J15" s="13">
        <v>1</v>
      </c>
      <c r="K15" s="17">
        <f>MIN(MAX(N15,O15,AA15,P15),X15)</f>
        <v>0.89052174303533815</v>
      </c>
      <c r="L15" s="18">
        <v>13.3929491043091</v>
      </c>
      <c r="M15" s="12">
        <v>1</v>
      </c>
      <c r="N15" s="18">
        <f>AK15/10^6</f>
        <v>0</v>
      </c>
      <c r="O15" s="18">
        <f>AN15/10^6</f>
        <v>0</v>
      </c>
      <c r="P15" s="25">
        <v>0</v>
      </c>
      <c r="Q15" s="13">
        <v>16</v>
      </c>
      <c r="R15" s="13">
        <v>4</v>
      </c>
      <c r="S15" s="13">
        <v>0</v>
      </c>
      <c r="T15" s="13">
        <v>0</v>
      </c>
      <c r="U15" s="19">
        <v>7629.3251953125</v>
      </c>
      <c r="V15" s="26" t="s">
        <v>59</v>
      </c>
      <c r="W15" s="27">
        <v>1.5161222480000001</v>
      </c>
      <c r="X15" s="17">
        <f>0.1217*(G15*10^6)^1.4129/10^6</f>
        <v>2.1184497312705193</v>
      </c>
      <c r="Y15" s="18">
        <f>0.1217*(G15*10^6)^0.4129</f>
        <v>15.896100221076702</v>
      </c>
      <c r="Z15" s="18">
        <v>6.6821613311767596</v>
      </c>
      <c r="AA15" s="18">
        <f>MIN(Y15,Z15)*G15</f>
        <v>0.89052174303533815</v>
      </c>
      <c r="AB15" s="26">
        <v>18</v>
      </c>
      <c r="AC15" s="19">
        <v>0</v>
      </c>
      <c r="AD15" s="19">
        <v>0</v>
      </c>
      <c r="AE15" s="19">
        <v>0</v>
      </c>
      <c r="AF15" s="19">
        <v>0</v>
      </c>
      <c r="AG15" s="19">
        <v>0</v>
      </c>
      <c r="AH15" s="19">
        <v>0</v>
      </c>
      <c r="AI15" s="19">
        <v>0</v>
      </c>
      <c r="AJ15" s="19">
        <v>0</v>
      </c>
      <c r="AK15" s="19">
        <v>0</v>
      </c>
      <c r="AL15" s="14">
        <v>0</v>
      </c>
      <c r="AM15" s="14">
        <v>0</v>
      </c>
      <c r="AN15" s="14">
        <v>0</v>
      </c>
      <c r="AO15" s="14">
        <v>0</v>
      </c>
      <c r="AP15" s="12">
        <v>270</v>
      </c>
      <c r="AQ15" s="26">
        <v>0.125355279195</v>
      </c>
      <c r="AR15" s="26">
        <v>1.5161222480000001</v>
      </c>
      <c r="AS15" s="15">
        <v>8.0000000000000002E-3</v>
      </c>
      <c r="AT15" s="15">
        <v>2.3E-2</v>
      </c>
      <c r="AU15" s="16">
        <v>0</v>
      </c>
      <c r="AV15" s="16">
        <v>0</v>
      </c>
      <c r="AW15" s="12">
        <v>1</v>
      </c>
      <c r="AX15" s="28" t="s">
        <v>60</v>
      </c>
      <c r="AY15" s="28" t="s">
        <v>61</v>
      </c>
      <c r="AZ15" s="14" t="s">
        <v>73</v>
      </c>
      <c r="BA15" s="14">
        <v>4</v>
      </c>
      <c r="BB15" s="14">
        <v>7</v>
      </c>
      <c r="BC15" s="29">
        <v>36838</v>
      </c>
      <c r="BD15" s="30">
        <v>0.27500000000000002</v>
      </c>
      <c r="BE15" s="31">
        <v>8</v>
      </c>
      <c r="BF15" s="29">
        <v>42277</v>
      </c>
      <c r="BG15" s="30">
        <v>0</v>
      </c>
    </row>
    <row r="16" spans="1:59" x14ac:dyDescent="0.2">
      <c r="A16" s="13">
        <v>15</v>
      </c>
      <c r="B16" s="14"/>
      <c r="C16" s="14"/>
      <c r="D16" s="24">
        <v>87.694999999999993</v>
      </c>
      <c r="E16" s="24">
        <v>27.681999999999999</v>
      </c>
      <c r="F16" s="12">
        <v>4635.4850749999996</v>
      </c>
      <c r="G16" s="25">
        <v>0.106269874598</v>
      </c>
      <c r="H16" s="13">
        <v>1</v>
      </c>
      <c r="I16" s="13">
        <v>1</v>
      </c>
      <c r="J16" s="13">
        <v>1</v>
      </c>
      <c r="K16" s="17">
        <f>MIN(MAX(N16,O16,AA16,P16),X16)</f>
        <v>1.5385283551835214</v>
      </c>
      <c r="L16" s="18">
        <v>26.0570278167725</v>
      </c>
      <c r="M16" s="12">
        <v>0</v>
      </c>
      <c r="N16" s="18">
        <f>AK16/10^6</f>
        <v>0</v>
      </c>
      <c r="O16" s="18">
        <f>AN16/10^6</f>
        <v>0</v>
      </c>
      <c r="P16" s="26">
        <v>0</v>
      </c>
      <c r="Q16" s="13">
        <v>16</v>
      </c>
      <c r="R16" s="13">
        <v>3</v>
      </c>
      <c r="S16" s="13">
        <v>0</v>
      </c>
      <c r="T16" s="13">
        <v>0</v>
      </c>
      <c r="U16" s="19">
        <v>4915.05859375</v>
      </c>
      <c r="V16" s="26" t="s">
        <v>59</v>
      </c>
      <c r="W16" s="27">
        <v>1.3303457940000001</v>
      </c>
      <c r="X16" s="17">
        <f>0.1217*(G16*10^6)^1.4129/10^6</f>
        <v>1.538528355183522</v>
      </c>
      <c r="Y16" s="18">
        <f>0.1217*(G16*10^6)^0.4129</f>
        <v>14.4775587719803</v>
      </c>
      <c r="Z16" s="18">
        <v>133.30276489257801</v>
      </c>
      <c r="AA16" s="18">
        <f>MIN(Y16,Z16)*G16</f>
        <v>1.5385283551835214</v>
      </c>
      <c r="AB16" s="26"/>
      <c r="AC16" s="19">
        <v>0</v>
      </c>
      <c r="AD16" s="19">
        <v>0</v>
      </c>
      <c r="AE16" s="19">
        <v>0</v>
      </c>
      <c r="AF16" s="19">
        <v>0</v>
      </c>
      <c r="AG16" s="19">
        <v>0</v>
      </c>
      <c r="AH16" s="19">
        <v>0</v>
      </c>
      <c r="AI16" s="19">
        <v>0</v>
      </c>
      <c r="AJ16" s="19">
        <v>0</v>
      </c>
      <c r="AK16" s="19">
        <v>0</v>
      </c>
      <c r="AL16" s="14">
        <v>0</v>
      </c>
      <c r="AM16" s="14">
        <v>0</v>
      </c>
      <c r="AN16" s="14">
        <v>0</v>
      </c>
      <c r="AO16" s="14">
        <v>0</v>
      </c>
      <c r="AP16" s="12">
        <v>270</v>
      </c>
      <c r="AQ16" s="26">
        <v>0.11022087226799999</v>
      </c>
      <c r="AR16" s="26">
        <v>1330.3457940000001</v>
      </c>
      <c r="AS16" s="15">
        <v>-4.0000000000000001E-3</v>
      </c>
      <c r="AT16" s="15">
        <v>0.02</v>
      </c>
      <c r="AU16" s="16">
        <v>0</v>
      </c>
      <c r="AV16" s="16">
        <v>0</v>
      </c>
      <c r="AW16" s="12">
        <v>0</v>
      </c>
      <c r="AX16" s="28" t="s">
        <v>60</v>
      </c>
      <c r="AY16" s="28" t="s">
        <v>61</v>
      </c>
      <c r="AZ16" s="14" t="s">
        <v>73</v>
      </c>
      <c r="BA16" s="14">
        <v>4</v>
      </c>
      <c r="BB16" s="14">
        <v>7</v>
      </c>
      <c r="BC16" s="29">
        <v>36838</v>
      </c>
      <c r="BD16" s="30">
        <v>0.32500000000000001</v>
      </c>
      <c r="BE16" s="31">
        <v>8</v>
      </c>
      <c r="BF16" s="29">
        <v>42277</v>
      </c>
      <c r="BG16" s="30">
        <v>0.1</v>
      </c>
    </row>
    <row r="17" spans="1:59" x14ac:dyDescent="0.2">
      <c r="A17" s="13">
        <v>19</v>
      </c>
      <c r="B17" s="14" t="s">
        <v>76</v>
      </c>
      <c r="C17" s="14" t="s">
        <v>77</v>
      </c>
      <c r="D17" s="15">
        <v>87.096800000000002</v>
      </c>
      <c r="E17" s="15">
        <v>27.798300000000001</v>
      </c>
      <c r="F17" s="16">
        <v>4535</v>
      </c>
      <c r="G17" s="17">
        <v>1.6423060339510001</v>
      </c>
      <c r="H17" s="13">
        <v>2</v>
      </c>
      <c r="I17" s="13">
        <v>2</v>
      </c>
      <c r="J17" s="13">
        <v>2</v>
      </c>
      <c r="K17" s="17">
        <f>MIN(MAX(N17,O17,AA17,P17),X17)</f>
        <v>1.5010280524611914</v>
      </c>
      <c r="L17" s="18">
        <v>7.2295885086059597</v>
      </c>
      <c r="M17" s="13">
        <v>1</v>
      </c>
      <c r="N17" s="18">
        <f>AK17/10^6</f>
        <v>0.72</v>
      </c>
      <c r="O17" s="18">
        <f>AN17/10^6</f>
        <v>0.7056</v>
      </c>
      <c r="P17" s="17">
        <v>1.5010280524611914</v>
      </c>
      <c r="Q17" s="13">
        <v>33</v>
      </c>
      <c r="R17" s="13">
        <v>4</v>
      </c>
      <c r="S17" s="13">
        <v>0.76139999999999997</v>
      </c>
      <c r="T17" s="13">
        <v>0</v>
      </c>
      <c r="U17" s="16">
        <v>0</v>
      </c>
      <c r="V17" s="17" t="s">
        <v>59</v>
      </c>
      <c r="W17" s="18">
        <v>8.0000014109999995</v>
      </c>
      <c r="X17" s="17">
        <f>0.1217*(G17*10^6)^1.4129/10^6</f>
        <v>73.638623176903835</v>
      </c>
      <c r="Y17" s="18">
        <f>0.1217*(G17*10^6)^0.4129</f>
        <v>44.838551192402669</v>
      </c>
      <c r="Z17" s="20">
        <v>0</v>
      </c>
      <c r="AA17" s="18">
        <f>MIN(Y17,Z17)*G17</f>
        <v>0</v>
      </c>
      <c r="AB17" s="14" t="s">
        <v>78</v>
      </c>
      <c r="AC17" s="19">
        <v>2</v>
      </c>
      <c r="AD17" s="14">
        <v>0</v>
      </c>
      <c r="AE17" s="19">
        <v>144000</v>
      </c>
      <c r="AF17" s="14">
        <v>40</v>
      </c>
      <c r="AG17" s="14">
        <v>0</v>
      </c>
      <c r="AH17" s="14">
        <v>432000</v>
      </c>
      <c r="AI17" s="14">
        <v>46</v>
      </c>
      <c r="AJ17" s="14">
        <v>0</v>
      </c>
      <c r="AK17" s="14">
        <v>720000</v>
      </c>
      <c r="AL17" s="14">
        <v>1915</v>
      </c>
      <c r="AM17" s="14">
        <v>0</v>
      </c>
      <c r="AN17" s="14">
        <v>705600</v>
      </c>
      <c r="AO17" s="14">
        <v>0</v>
      </c>
      <c r="AP17" s="20">
        <v>90</v>
      </c>
      <c r="AQ17" s="17">
        <v>0.93062027832100003</v>
      </c>
      <c r="AR17" s="17">
        <v>8.0000014109999995</v>
      </c>
      <c r="AS17" s="15">
        <v>0.71199999999999997</v>
      </c>
      <c r="AT17" s="15">
        <v>0.12</v>
      </c>
      <c r="AU17" s="16">
        <v>1</v>
      </c>
      <c r="AV17" s="16">
        <v>0</v>
      </c>
      <c r="AW17" s="13">
        <v>1</v>
      </c>
      <c r="AX17" s="21" t="s">
        <v>60</v>
      </c>
      <c r="AY17" s="21" t="s">
        <v>79</v>
      </c>
      <c r="AZ17" s="14" t="s">
        <v>62</v>
      </c>
      <c r="BA17" s="14">
        <v>1</v>
      </c>
      <c r="BB17" s="14">
        <v>7</v>
      </c>
      <c r="BC17" s="22">
        <v>36781</v>
      </c>
      <c r="BD17" s="23">
        <v>0.45</v>
      </c>
      <c r="BE17" s="21">
        <v>8</v>
      </c>
      <c r="BF17" s="22">
        <v>42277</v>
      </c>
      <c r="BG17" s="23">
        <v>0.1</v>
      </c>
    </row>
    <row r="18" spans="1:59" x14ac:dyDescent="0.2">
      <c r="A18" s="13">
        <v>20</v>
      </c>
      <c r="B18" s="14" t="s">
        <v>80</v>
      </c>
      <c r="C18" s="14" t="s">
        <v>81</v>
      </c>
      <c r="D18" s="15">
        <v>87.096299999999999</v>
      </c>
      <c r="E18" s="15">
        <v>27.829499999999999</v>
      </c>
      <c r="F18" s="16">
        <v>5245</v>
      </c>
      <c r="G18" s="17">
        <v>0.10980859887</v>
      </c>
      <c r="H18" s="13">
        <v>1</v>
      </c>
      <c r="I18" s="13">
        <v>2</v>
      </c>
      <c r="J18" s="13">
        <v>1</v>
      </c>
      <c r="K18" s="17">
        <f>MIN(MAX(N18,O18,AA18,P18),X18)</f>
        <v>1.5010280524611914</v>
      </c>
      <c r="L18" s="18">
        <v>14.8790140151978</v>
      </c>
      <c r="M18" s="13">
        <v>0</v>
      </c>
      <c r="N18" s="18">
        <f>AK18/10^6</f>
        <v>0</v>
      </c>
      <c r="O18" s="18">
        <f>AN18/10^6</f>
        <v>0.43559999999999999</v>
      </c>
      <c r="P18" s="14">
        <v>0</v>
      </c>
      <c r="Q18" s="13">
        <v>22</v>
      </c>
      <c r="R18" s="13">
        <v>3</v>
      </c>
      <c r="S18" s="13">
        <v>0.43740000000000001</v>
      </c>
      <c r="T18" s="13">
        <v>0</v>
      </c>
      <c r="U18" s="16">
        <v>339.41125488281301</v>
      </c>
      <c r="V18" s="17" t="s">
        <v>59</v>
      </c>
      <c r="W18" s="18">
        <v>1.435041099</v>
      </c>
      <c r="X18" s="17">
        <f>0.1217*(G18*10^6)^1.4129/10^6</f>
        <v>1.6114086005741406</v>
      </c>
      <c r="Y18" s="18">
        <f>0.1217*(G18*10^6)^0.4129</f>
        <v>14.674703230498856</v>
      </c>
      <c r="Z18" s="20">
        <v>13.6694946289063</v>
      </c>
      <c r="AA18" s="18">
        <f>MIN(Y18,Z18)*G18</f>
        <v>1.5010280524611914</v>
      </c>
      <c r="AB18" s="14"/>
      <c r="AC18" s="19">
        <v>0</v>
      </c>
      <c r="AD18" s="14">
        <v>0</v>
      </c>
      <c r="AE18" s="19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103</v>
      </c>
      <c r="AM18" s="14">
        <v>0</v>
      </c>
      <c r="AN18" s="14">
        <v>435600</v>
      </c>
      <c r="AO18" s="14">
        <v>0</v>
      </c>
      <c r="AP18" s="20">
        <v>225</v>
      </c>
      <c r="AQ18" s="17">
        <v>0.10914558266</v>
      </c>
      <c r="AR18" s="17">
        <v>1.435041099</v>
      </c>
      <c r="AS18" s="15">
        <v>1E-3</v>
      </c>
      <c r="AT18" s="15">
        <v>2.1999999999999999E-2</v>
      </c>
      <c r="AU18" s="16">
        <v>0</v>
      </c>
      <c r="AV18" s="16">
        <v>0</v>
      </c>
      <c r="AW18" s="13">
        <v>0</v>
      </c>
      <c r="AX18" s="21" t="s">
        <v>60</v>
      </c>
      <c r="AY18" s="21" t="s">
        <v>79</v>
      </c>
      <c r="AZ18" s="13" t="s">
        <v>65</v>
      </c>
      <c r="BA18" s="13">
        <v>3</v>
      </c>
      <c r="BB18" s="14">
        <v>7</v>
      </c>
      <c r="BC18" s="22">
        <v>36781</v>
      </c>
      <c r="BD18" s="23">
        <v>0.5</v>
      </c>
      <c r="BE18" s="21">
        <v>8</v>
      </c>
      <c r="BF18" s="22">
        <v>42277</v>
      </c>
      <c r="BG18" s="23">
        <v>0.125</v>
      </c>
    </row>
    <row r="19" spans="1:59" x14ac:dyDescent="0.2">
      <c r="A19" s="13">
        <v>21</v>
      </c>
      <c r="B19" s="14" t="s">
        <v>82</v>
      </c>
      <c r="C19" s="14" t="s">
        <v>83</v>
      </c>
      <c r="D19" s="15">
        <v>86.956800000000001</v>
      </c>
      <c r="E19" s="15">
        <v>27.7835</v>
      </c>
      <c r="F19" s="16">
        <v>5218</v>
      </c>
      <c r="G19" s="15">
        <v>0.86077680689299996</v>
      </c>
      <c r="H19" s="13">
        <v>3</v>
      </c>
      <c r="I19" s="13">
        <v>1</v>
      </c>
      <c r="J19" s="13">
        <v>2</v>
      </c>
      <c r="K19" s="17">
        <f>MIN(MAX(N19,O19,AA19,P19),X19)</f>
        <v>29.559524644655589</v>
      </c>
      <c r="L19" s="18">
        <v>19.394952774047901</v>
      </c>
      <c r="M19" s="13">
        <v>0</v>
      </c>
      <c r="N19" s="18">
        <f>AK19/10^6</f>
        <v>0.72</v>
      </c>
      <c r="O19" s="18">
        <f>AN19/10^6</f>
        <v>0.7056</v>
      </c>
      <c r="P19" s="14">
        <v>0</v>
      </c>
      <c r="Q19" s="13">
        <v>4</v>
      </c>
      <c r="R19" s="13">
        <v>3</v>
      </c>
      <c r="S19" s="13">
        <v>2.6100000000000002E-2</v>
      </c>
      <c r="T19" s="13">
        <v>0</v>
      </c>
      <c r="U19" s="16">
        <v>0</v>
      </c>
      <c r="V19" s="20" t="s">
        <v>84</v>
      </c>
      <c r="W19" s="20">
        <v>5.514424805</v>
      </c>
      <c r="X19" s="17">
        <f>0.1217*(G19*10^6)^1.4129/10^6</f>
        <v>29.559524644655674</v>
      </c>
      <c r="Y19" s="18">
        <f>0.1217*(G19*10^6)^0.4129</f>
        <v>34.340521733330142</v>
      </c>
      <c r="Z19" s="20">
        <v>173.41226196289099</v>
      </c>
      <c r="AA19" s="18">
        <f>MIN(Y19,Z19)*G19</f>
        <v>29.559524644655589</v>
      </c>
      <c r="AB19" s="14"/>
      <c r="AC19" s="16">
        <v>1</v>
      </c>
      <c r="AD19" s="14">
        <v>0</v>
      </c>
      <c r="AE19" s="16">
        <v>144000</v>
      </c>
      <c r="AF19" s="14">
        <v>25</v>
      </c>
      <c r="AG19" s="14">
        <v>0</v>
      </c>
      <c r="AH19" s="14">
        <v>432000</v>
      </c>
      <c r="AI19" s="14">
        <v>25</v>
      </c>
      <c r="AJ19" s="14">
        <v>0</v>
      </c>
      <c r="AK19" s="14">
        <v>720000</v>
      </c>
      <c r="AL19" s="14">
        <v>2230</v>
      </c>
      <c r="AM19" s="14">
        <v>250</v>
      </c>
      <c r="AN19" s="14">
        <v>705600</v>
      </c>
      <c r="AO19" s="14">
        <v>705600</v>
      </c>
      <c r="AP19" s="20">
        <v>247.5</v>
      </c>
      <c r="AQ19" s="15">
        <v>0.85761607097699999</v>
      </c>
      <c r="AR19" s="15">
        <v>5.514424805</v>
      </c>
      <c r="AS19" s="15">
        <v>3.0000000000000001E-3</v>
      </c>
      <c r="AT19" s="15">
        <v>8.3000000000000004E-2</v>
      </c>
      <c r="AU19" s="16">
        <v>0</v>
      </c>
      <c r="AV19" s="16">
        <v>0</v>
      </c>
      <c r="AW19" s="13">
        <v>0</v>
      </c>
      <c r="AX19" s="21" t="s">
        <v>60</v>
      </c>
      <c r="AY19" s="21" t="s">
        <v>85</v>
      </c>
      <c r="AZ19" s="14" t="s">
        <v>62</v>
      </c>
      <c r="BA19" s="14">
        <v>1</v>
      </c>
      <c r="BB19" s="14">
        <v>7</v>
      </c>
      <c r="BC19" s="22">
        <v>36781</v>
      </c>
      <c r="BD19" s="23" t="s">
        <v>86</v>
      </c>
      <c r="BE19" s="21">
        <v>8</v>
      </c>
      <c r="BF19" s="22">
        <v>42277</v>
      </c>
      <c r="BG19" s="23" t="s">
        <v>86</v>
      </c>
    </row>
    <row r="20" spans="1:59" x14ac:dyDescent="0.2">
      <c r="A20" s="13">
        <v>22</v>
      </c>
      <c r="B20" s="14" t="s">
        <v>87</v>
      </c>
      <c r="C20" s="14" t="s">
        <v>88</v>
      </c>
      <c r="D20" s="15">
        <v>86.959599999999995</v>
      </c>
      <c r="E20" s="15">
        <v>27.755199999999999</v>
      </c>
      <c r="F20" s="16">
        <v>4952</v>
      </c>
      <c r="G20" s="17">
        <v>0.842437910964</v>
      </c>
      <c r="H20" s="13">
        <v>3</v>
      </c>
      <c r="I20" s="13">
        <v>1</v>
      </c>
      <c r="J20" s="13">
        <v>2</v>
      </c>
      <c r="K20" s="17">
        <f>MIN(MAX(N20,O20,AA20,P20),X20)</f>
        <v>9.2595927453055324</v>
      </c>
      <c r="L20" s="18">
        <v>10.6771907806396</v>
      </c>
      <c r="M20" s="13">
        <v>1</v>
      </c>
      <c r="N20" s="18">
        <f>AK20/10^6</f>
        <v>1.62</v>
      </c>
      <c r="O20" s="18">
        <f>AN20/10^6</f>
        <v>0.7056</v>
      </c>
      <c r="P20" s="14">
        <v>0</v>
      </c>
      <c r="Q20" s="13">
        <v>4</v>
      </c>
      <c r="R20" s="13">
        <v>3</v>
      </c>
      <c r="S20" s="13">
        <v>9.4500000000000001E-2</v>
      </c>
      <c r="T20" s="13">
        <v>0</v>
      </c>
      <c r="U20" s="16">
        <v>134.16407775878901</v>
      </c>
      <c r="V20" s="18" t="s">
        <v>59</v>
      </c>
      <c r="W20" s="18">
        <v>4.199801925</v>
      </c>
      <c r="X20" s="17">
        <f>0.1217*(G20*10^6)^1.4129/10^6</f>
        <v>28.673656661864204</v>
      </c>
      <c r="Y20" s="18">
        <f>0.1217*(G20*10^6)^0.4129</f>
        <v>34.036522203817903</v>
      </c>
      <c r="Z20" s="20">
        <v>10.9914245605469</v>
      </c>
      <c r="AA20" s="18">
        <f>MIN(Y20,Z20)*G20</f>
        <v>9.2595927453055324</v>
      </c>
      <c r="AB20" s="14"/>
      <c r="AC20" s="19">
        <v>107</v>
      </c>
      <c r="AD20" s="14">
        <v>79</v>
      </c>
      <c r="AE20" s="19">
        <v>324000</v>
      </c>
      <c r="AF20" s="14">
        <v>455</v>
      </c>
      <c r="AG20" s="14">
        <v>246</v>
      </c>
      <c r="AH20" s="14">
        <v>972000</v>
      </c>
      <c r="AI20" s="14">
        <v>460</v>
      </c>
      <c r="AJ20" s="14">
        <v>249</v>
      </c>
      <c r="AK20" s="14">
        <v>1620000</v>
      </c>
      <c r="AL20" s="14">
        <v>1348</v>
      </c>
      <c r="AM20" s="14">
        <v>100</v>
      </c>
      <c r="AN20" s="14">
        <v>705600</v>
      </c>
      <c r="AO20" s="14">
        <v>608400</v>
      </c>
      <c r="AP20" s="20">
        <v>270</v>
      </c>
      <c r="AQ20" s="17">
        <v>0.85155256405599999</v>
      </c>
      <c r="AR20" s="17">
        <v>4.199801925</v>
      </c>
      <c r="AS20" s="15">
        <v>-8.9999999999999993E-3</v>
      </c>
      <c r="AT20" s="15">
        <v>6.3E-2</v>
      </c>
      <c r="AU20" s="16">
        <v>0</v>
      </c>
      <c r="AV20" s="16">
        <v>0</v>
      </c>
      <c r="AW20" s="13">
        <v>0</v>
      </c>
      <c r="AX20" s="21" t="s">
        <v>60</v>
      </c>
      <c r="AY20" s="21" t="s">
        <v>85</v>
      </c>
      <c r="AZ20" s="14" t="s">
        <v>62</v>
      </c>
      <c r="BA20" s="14">
        <v>1</v>
      </c>
      <c r="BB20" s="14">
        <v>7</v>
      </c>
      <c r="BC20" s="22">
        <v>36781</v>
      </c>
      <c r="BD20" s="23">
        <v>0.6</v>
      </c>
      <c r="BE20" s="21">
        <v>8</v>
      </c>
      <c r="BF20" s="22">
        <v>42277</v>
      </c>
      <c r="BG20" s="23">
        <v>0.15</v>
      </c>
    </row>
    <row r="21" spans="1:59" x14ac:dyDescent="0.2">
      <c r="A21" s="13">
        <v>23</v>
      </c>
      <c r="B21" s="14" t="s">
        <v>89</v>
      </c>
      <c r="C21" s="14" t="s">
        <v>90</v>
      </c>
      <c r="D21" s="15">
        <v>86.586500000000001</v>
      </c>
      <c r="E21" s="15">
        <v>27.874700000000001</v>
      </c>
      <c r="F21" s="16">
        <v>4367</v>
      </c>
      <c r="G21" s="17">
        <v>0.37944075596799998</v>
      </c>
      <c r="H21" s="13">
        <v>2</v>
      </c>
      <c r="I21" s="13">
        <v>2</v>
      </c>
      <c r="J21" s="13">
        <v>2</v>
      </c>
      <c r="K21" s="17">
        <f>MIN(MAX(N21,O21,AA21,P21),X21)</f>
        <v>0.7056</v>
      </c>
      <c r="L21" s="18">
        <v>8.9650335311889702</v>
      </c>
      <c r="M21" s="13">
        <v>0</v>
      </c>
      <c r="N21" s="18">
        <f>AK21/10^6</f>
        <v>0.40500000000000003</v>
      </c>
      <c r="O21" s="18">
        <f>AN21/10^6</f>
        <v>0.7056</v>
      </c>
      <c r="P21" s="14">
        <v>0</v>
      </c>
      <c r="Q21" s="13">
        <v>137</v>
      </c>
      <c r="R21" s="13">
        <v>3</v>
      </c>
      <c r="S21" s="13">
        <v>0.38879999999999998</v>
      </c>
      <c r="T21" s="13">
        <v>0</v>
      </c>
      <c r="U21" s="16">
        <v>0</v>
      </c>
      <c r="V21" s="17" t="s">
        <v>84</v>
      </c>
      <c r="W21" s="18">
        <v>2.950436555</v>
      </c>
      <c r="X21" s="17">
        <f>0.1217*(G21*10^6)^1.4129/10^6</f>
        <v>9.291013758355243</v>
      </c>
      <c r="Y21" s="18">
        <f>0.1217*(G21*10^6)^0.4129</f>
        <v>24.486072231889587</v>
      </c>
      <c r="Z21" s="20">
        <v>0</v>
      </c>
      <c r="AA21" s="18">
        <f>MIN(Y21,Z21)*G21</f>
        <v>0</v>
      </c>
      <c r="AB21" s="14"/>
      <c r="AC21" s="19">
        <v>0</v>
      </c>
      <c r="AD21" s="14">
        <v>0</v>
      </c>
      <c r="AE21" s="19">
        <v>0</v>
      </c>
      <c r="AF21" s="14">
        <v>55</v>
      </c>
      <c r="AG21" s="14">
        <v>0</v>
      </c>
      <c r="AH21" s="14">
        <v>243000</v>
      </c>
      <c r="AI21" s="14">
        <v>62</v>
      </c>
      <c r="AJ21" s="14">
        <v>0</v>
      </c>
      <c r="AK21" s="14">
        <v>405000</v>
      </c>
      <c r="AL21" s="14">
        <v>2046</v>
      </c>
      <c r="AM21" s="14">
        <v>0</v>
      </c>
      <c r="AN21" s="14">
        <v>705600</v>
      </c>
      <c r="AO21" s="14">
        <v>0</v>
      </c>
      <c r="AP21" s="20">
        <v>90</v>
      </c>
      <c r="AQ21" s="17">
        <v>0.39979471903000002</v>
      </c>
      <c r="AR21" s="17">
        <v>2.950436555</v>
      </c>
      <c r="AS21" s="15">
        <v>-0.02</v>
      </c>
      <c r="AT21" s="15">
        <v>4.3999999999999997E-2</v>
      </c>
      <c r="AU21" s="16">
        <v>0</v>
      </c>
      <c r="AV21" s="16">
        <v>0</v>
      </c>
      <c r="AW21" s="13">
        <v>0</v>
      </c>
      <c r="AX21" s="21" t="s">
        <v>60</v>
      </c>
      <c r="AY21" s="21" t="s">
        <v>85</v>
      </c>
      <c r="AZ21" s="14" t="s">
        <v>62</v>
      </c>
      <c r="BA21" s="14">
        <v>1</v>
      </c>
      <c r="BB21" s="14">
        <v>7</v>
      </c>
      <c r="BC21" s="22">
        <v>36781</v>
      </c>
      <c r="BD21" s="23">
        <v>0.4</v>
      </c>
      <c r="BE21" s="21">
        <v>8</v>
      </c>
      <c r="BF21" s="22">
        <v>42277</v>
      </c>
      <c r="BG21" s="23">
        <v>0.14000000000000001</v>
      </c>
    </row>
    <row r="22" spans="1:59" x14ac:dyDescent="0.2">
      <c r="A22" s="13">
        <v>24</v>
      </c>
      <c r="B22" s="14" t="s">
        <v>91</v>
      </c>
      <c r="C22" s="14" t="s">
        <v>92</v>
      </c>
      <c r="D22" s="15">
        <v>86.786000000000001</v>
      </c>
      <c r="E22" s="15">
        <v>27.923999999999999</v>
      </c>
      <c r="F22" s="16">
        <v>4497</v>
      </c>
      <c r="G22" s="17">
        <v>0.55126777258899995</v>
      </c>
      <c r="H22" s="13">
        <v>1</v>
      </c>
      <c r="I22" s="13">
        <v>2</v>
      </c>
      <c r="J22" s="13">
        <v>1</v>
      </c>
      <c r="K22" s="17">
        <f>MIN(MAX(N22,O22,AA22,P22),X22)</f>
        <v>0.60840000000000005</v>
      </c>
      <c r="L22" s="18">
        <v>6.0537052154540998</v>
      </c>
      <c r="M22" s="13">
        <v>0</v>
      </c>
      <c r="N22" s="18">
        <f>AK22/10^6</f>
        <v>0</v>
      </c>
      <c r="O22" s="18">
        <f>AN22/10^6</f>
        <v>0.60840000000000005</v>
      </c>
      <c r="P22" s="14">
        <v>0</v>
      </c>
      <c r="Q22" s="13">
        <v>137</v>
      </c>
      <c r="R22" s="13">
        <v>8</v>
      </c>
      <c r="S22" s="13">
        <v>0.25109999999999999</v>
      </c>
      <c r="T22" s="13">
        <v>0</v>
      </c>
      <c r="U22" s="19">
        <v>534.134765625</v>
      </c>
      <c r="V22" s="14" t="s">
        <v>59</v>
      </c>
      <c r="W22" s="18">
        <v>3.8647472589</v>
      </c>
      <c r="X22" s="17">
        <f>0.1217*(G22*10^6)^1.4129/10^6</f>
        <v>15.749319796166585</v>
      </c>
      <c r="Y22" s="18">
        <f>0.1217*(G22*10^6)^0.4129</f>
        <v>28.569273553214845</v>
      </c>
      <c r="Z22" s="20">
        <v>0</v>
      </c>
      <c r="AA22" s="18">
        <f>MIN(Y22,Z22)*G22</f>
        <v>0</v>
      </c>
      <c r="AB22" s="14"/>
      <c r="AC22" s="19">
        <v>0</v>
      </c>
      <c r="AD22" s="14">
        <v>0</v>
      </c>
      <c r="AE22" s="19">
        <v>0</v>
      </c>
      <c r="AF22" s="14">
        <v>0</v>
      </c>
      <c r="AG22" s="14">
        <v>0</v>
      </c>
      <c r="AH22" s="14">
        <v>0</v>
      </c>
      <c r="AI22" s="14">
        <v>0</v>
      </c>
      <c r="AJ22" s="14">
        <v>0</v>
      </c>
      <c r="AK22" s="14">
        <v>0</v>
      </c>
      <c r="AL22" s="14">
        <v>692</v>
      </c>
      <c r="AM22" s="14">
        <v>0</v>
      </c>
      <c r="AN22" s="14">
        <v>608400</v>
      </c>
      <c r="AO22" s="14">
        <v>0</v>
      </c>
      <c r="AP22" s="20">
        <v>135</v>
      </c>
      <c r="AQ22" s="17">
        <v>0.55568621297599996</v>
      </c>
      <c r="AR22" s="17">
        <v>3.8647472589</v>
      </c>
      <c r="AS22" s="15">
        <v>-4.0000000000000001E-3</v>
      </c>
      <c r="AT22" s="15">
        <v>5.8000000000000003E-2</v>
      </c>
      <c r="AU22" s="16">
        <v>0</v>
      </c>
      <c r="AV22" s="16">
        <v>0</v>
      </c>
      <c r="AW22" s="13">
        <v>0</v>
      </c>
      <c r="AX22" s="21" t="s">
        <v>60</v>
      </c>
      <c r="AY22" s="21" t="s">
        <v>85</v>
      </c>
      <c r="AZ22" s="13" t="s">
        <v>65</v>
      </c>
      <c r="BA22" s="13">
        <v>3</v>
      </c>
      <c r="BB22" s="14">
        <v>7</v>
      </c>
      <c r="BC22" s="22">
        <v>36781</v>
      </c>
      <c r="BD22" s="23">
        <v>0.6</v>
      </c>
      <c r="BE22" s="21">
        <v>8</v>
      </c>
      <c r="BF22" s="22">
        <v>42277</v>
      </c>
      <c r="BG22" s="23">
        <v>0.15</v>
      </c>
    </row>
    <row r="23" spans="1:59" x14ac:dyDescent="0.2">
      <c r="A23" s="13">
        <v>25</v>
      </c>
      <c r="B23" s="14" t="s">
        <v>93</v>
      </c>
      <c r="C23" s="14" t="s">
        <v>94</v>
      </c>
      <c r="D23" s="15">
        <v>86.922799999999995</v>
      </c>
      <c r="E23" s="15">
        <v>27.898700000000002</v>
      </c>
      <c r="F23" s="16">
        <v>4998</v>
      </c>
      <c r="G23" s="17">
        <v>1.259303984202</v>
      </c>
      <c r="H23" s="13">
        <v>1</v>
      </c>
      <c r="I23" s="13">
        <v>2</v>
      </c>
      <c r="J23" s="13">
        <v>1</v>
      </c>
      <c r="K23" s="17">
        <f>MIN(MAX(N23,O23,AA23,P23),X23)</f>
        <v>0.36</v>
      </c>
      <c r="L23" s="18">
        <v>5.39685106277466</v>
      </c>
      <c r="M23" s="13">
        <v>1</v>
      </c>
      <c r="N23" s="18">
        <f>AK23/10^6</f>
        <v>0</v>
      </c>
      <c r="O23" s="18">
        <f>AN23/10^6</f>
        <v>0.36</v>
      </c>
      <c r="P23" s="14">
        <v>0</v>
      </c>
      <c r="Q23" s="13">
        <v>134</v>
      </c>
      <c r="R23" s="13">
        <v>8</v>
      </c>
      <c r="S23" s="13">
        <v>0.28260000000000002</v>
      </c>
      <c r="T23" s="13">
        <v>0</v>
      </c>
      <c r="U23" s="16">
        <v>0</v>
      </c>
      <c r="V23" s="18" t="s">
        <v>59</v>
      </c>
      <c r="W23" s="18">
        <v>5.8690609939999998</v>
      </c>
      <c r="X23" s="17">
        <f>0.1217*(G23*10^6)^1.4129/10^6</f>
        <v>50.601695747924452</v>
      </c>
      <c r="Y23" s="18">
        <f>0.1217*(G23*10^6)^0.4129</f>
        <v>40.182272416131447</v>
      </c>
      <c r="Z23" s="20">
        <v>0</v>
      </c>
      <c r="AA23" s="18">
        <f>MIN(Y23,Z23)*G23</f>
        <v>0</v>
      </c>
      <c r="AB23" s="14"/>
      <c r="AC23" s="19">
        <v>0</v>
      </c>
      <c r="AD23" s="14">
        <v>0</v>
      </c>
      <c r="AE23" s="19">
        <v>0</v>
      </c>
      <c r="AF23" s="14">
        <v>0</v>
      </c>
      <c r="AG23" s="14">
        <v>0</v>
      </c>
      <c r="AH23" s="14">
        <v>0</v>
      </c>
      <c r="AI23" s="14">
        <v>0</v>
      </c>
      <c r="AJ23" s="14">
        <v>0</v>
      </c>
      <c r="AK23" s="14">
        <v>0</v>
      </c>
      <c r="AL23" s="14">
        <v>59</v>
      </c>
      <c r="AM23" s="14">
        <v>0</v>
      </c>
      <c r="AN23" s="14">
        <v>360000</v>
      </c>
      <c r="AO23" s="14">
        <v>0</v>
      </c>
      <c r="AP23" s="20">
        <v>270</v>
      </c>
      <c r="AQ23" s="17">
        <v>0.78238980893099996</v>
      </c>
      <c r="AR23" s="17">
        <v>5.8690609939999998</v>
      </c>
      <c r="AS23" s="15">
        <v>0.47699999999999998</v>
      </c>
      <c r="AT23" s="15">
        <v>8.7999999999999995E-2</v>
      </c>
      <c r="AU23" s="16">
        <v>1</v>
      </c>
      <c r="AV23" s="16">
        <v>0</v>
      </c>
      <c r="AW23" s="13">
        <v>0</v>
      </c>
      <c r="AX23" s="21" t="s">
        <v>60</v>
      </c>
      <c r="AY23" s="21" t="s">
        <v>85</v>
      </c>
      <c r="AZ23" s="14" t="s">
        <v>62</v>
      </c>
      <c r="BA23" s="14">
        <v>1</v>
      </c>
      <c r="BB23" s="14">
        <v>7</v>
      </c>
      <c r="BC23" s="22">
        <v>36829</v>
      </c>
      <c r="BD23" s="23">
        <v>0.4</v>
      </c>
      <c r="BE23" s="21">
        <v>8</v>
      </c>
      <c r="BF23" s="22">
        <v>42277</v>
      </c>
      <c r="BG23" s="23">
        <v>0.15</v>
      </c>
    </row>
    <row r="24" spans="1:59" x14ac:dyDescent="0.2">
      <c r="A24" s="13">
        <v>26</v>
      </c>
      <c r="B24" s="14" t="s">
        <v>95</v>
      </c>
      <c r="C24" s="14"/>
      <c r="D24" s="15">
        <v>86.929199999999994</v>
      </c>
      <c r="E24" s="15">
        <v>27.8504</v>
      </c>
      <c r="F24" s="16">
        <v>5380</v>
      </c>
      <c r="G24" s="17">
        <v>0.473467156178</v>
      </c>
      <c r="H24" s="13">
        <v>1</v>
      </c>
      <c r="I24" s="13">
        <v>1</v>
      </c>
      <c r="J24" s="13">
        <v>1</v>
      </c>
      <c r="K24" s="17">
        <f>MIN(MAX(N24,O24,AA24,P24),X24)</f>
        <v>12.703038621368394</v>
      </c>
      <c r="L24" s="18">
        <v>21.8802890777588</v>
      </c>
      <c r="M24" s="13">
        <v>0</v>
      </c>
      <c r="N24" s="18">
        <f>AK24/10^6</f>
        <v>0</v>
      </c>
      <c r="O24" s="18">
        <f>AN24/10^6</f>
        <v>0.23039999999999999</v>
      </c>
      <c r="P24" s="17">
        <v>0.23039999999999999</v>
      </c>
      <c r="Q24" s="13">
        <v>3</v>
      </c>
      <c r="R24" s="13">
        <v>2</v>
      </c>
      <c r="S24" s="13">
        <v>6.3E-3</v>
      </c>
      <c r="T24" s="13">
        <v>0</v>
      </c>
      <c r="U24" s="16">
        <v>60</v>
      </c>
      <c r="V24" s="20" t="s">
        <v>59</v>
      </c>
      <c r="W24" s="20">
        <v>4.2122015499999996</v>
      </c>
      <c r="X24" s="17">
        <f>0.1217*(G24*10^6)^1.4129/10^6</f>
        <v>12.703038621368405</v>
      </c>
      <c r="Y24" s="18">
        <f>0.1217*(G24*10^6)^0.4129</f>
        <v>26.829820095467586</v>
      </c>
      <c r="Z24" s="20">
        <v>75.558135986328097</v>
      </c>
      <c r="AA24" s="18">
        <f>MIN(Y24,Z24)*G24</f>
        <v>12.703038621368394</v>
      </c>
      <c r="AB24" s="14">
        <v>57</v>
      </c>
      <c r="AC24" s="16">
        <v>0</v>
      </c>
      <c r="AD24" s="14">
        <v>0</v>
      </c>
      <c r="AE24" s="16">
        <v>0</v>
      </c>
      <c r="AF24" s="14">
        <v>0</v>
      </c>
      <c r="AG24" s="14">
        <v>0</v>
      </c>
      <c r="AH24" s="14">
        <v>0</v>
      </c>
      <c r="AI24" s="14">
        <v>0</v>
      </c>
      <c r="AJ24" s="14">
        <v>0</v>
      </c>
      <c r="AK24" s="14">
        <v>0</v>
      </c>
      <c r="AL24" s="14">
        <v>5</v>
      </c>
      <c r="AM24" s="14">
        <v>0</v>
      </c>
      <c r="AN24" s="14">
        <v>230400</v>
      </c>
      <c r="AO24" s="14">
        <v>0</v>
      </c>
      <c r="AP24" s="20">
        <v>135</v>
      </c>
      <c r="AQ24" s="17">
        <v>0.40549725185800001</v>
      </c>
      <c r="AR24" s="15">
        <v>4.2122015499999996</v>
      </c>
      <c r="AS24" s="15">
        <v>6.8000000000000005E-2</v>
      </c>
      <c r="AT24" s="15">
        <v>6.3E-2</v>
      </c>
      <c r="AU24" s="16">
        <v>1</v>
      </c>
      <c r="AV24" s="16">
        <v>0</v>
      </c>
      <c r="AW24" s="13">
        <v>1</v>
      </c>
      <c r="AX24" s="21" t="s">
        <v>60</v>
      </c>
      <c r="AY24" s="21" t="s">
        <v>85</v>
      </c>
      <c r="AZ24" s="14" t="s">
        <v>62</v>
      </c>
      <c r="BA24" s="14">
        <v>1</v>
      </c>
      <c r="BB24" s="14">
        <v>7</v>
      </c>
      <c r="BC24" s="22">
        <v>36829</v>
      </c>
      <c r="BD24" s="23">
        <v>0.32500000000000001</v>
      </c>
      <c r="BE24" s="21">
        <v>8</v>
      </c>
      <c r="BF24" s="22">
        <v>42277</v>
      </c>
      <c r="BG24" s="23">
        <v>0.2</v>
      </c>
    </row>
    <row r="25" spans="1:59" x14ac:dyDescent="0.2">
      <c r="A25" s="13">
        <v>27</v>
      </c>
      <c r="B25" s="14" t="s">
        <v>96</v>
      </c>
      <c r="C25" s="14"/>
      <c r="D25" s="15">
        <v>86.859300000000005</v>
      </c>
      <c r="E25" s="15">
        <v>27.6877</v>
      </c>
      <c r="F25" s="16">
        <v>4762</v>
      </c>
      <c r="G25" s="15">
        <v>0.279359373149</v>
      </c>
      <c r="H25" s="13">
        <v>3</v>
      </c>
      <c r="I25" s="13">
        <v>1</v>
      </c>
      <c r="J25" s="13">
        <v>2</v>
      </c>
      <c r="K25" s="17">
        <f>MIN(MAX(N25,O25,AA25,P25),X25)</f>
        <v>6.0280192516576632</v>
      </c>
      <c r="L25" s="18">
        <v>20.375190734863299</v>
      </c>
      <c r="M25" s="13">
        <v>1</v>
      </c>
      <c r="N25" s="18">
        <f>AK25/10^6</f>
        <v>0.40500000000000003</v>
      </c>
      <c r="O25" s="18">
        <f>AN25/10^6</f>
        <v>0.51839999999999997</v>
      </c>
      <c r="P25" s="14">
        <v>0</v>
      </c>
      <c r="Q25" s="13">
        <v>17</v>
      </c>
      <c r="R25" s="13">
        <v>5</v>
      </c>
      <c r="S25" s="13">
        <v>1.0395000000000001</v>
      </c>
      <c r="T25" s="13">
        <v>0</v>
      </c>
      <c r="U25" s="16">
        <v>579.396240234375</v>
      </c>
      <c r="V25" s="15" t="s">
        <v>59</v>
      </c>
      <c r="W25" s="20">
        <v>2.6480917929999999</v>
      </c>
      <c r="X25" s="17">
        <f>0.1217*(G25*10^6)^1.4129/10^6</f>
        <v>6.0280192516576632</v>
      </c>
      <c r="Y25" s="18">
        <f>0.1217*(G25*10^6)^0.4129</f>
        <v>21.578009657268748</v>
      </c>
      <c r="Z25" s="20">
        <v>193.03741455078099</v>
      </c>
      <c r="AA25" s="18">
        <f>MIN(Y25,Z25)*G25</f>
        <v>6.0280192516576658</v>
      </c>
      <c r="AB25" s="14"/>
      <c r="AC25" s="16">
        <v>0</v>
      </c>
      <c r="AD25" s="14">
        <v>0</v>
      </c>
      <c r="AE25" s="16">
        <v>0</v>
      </c>
      <c r="AF25" s="14">
        <v>24</v>
      </c>
      <c r="AG25" s="14">
        <v>0</v>
      </c>
      <c r="AH25" s="14">
        <v>243000</v>
      </c>
      <c r="AI25" s="14">
        <v>30</v>
      </c>
      <c r="AJ25" s="14">
        <v>0</v>
      </c>
      <c r="AK25" s="14">
        <v>405000</v>
      </c>
      <c r="AL25" s="14">
        <v>171</v>
      </c>
      <c r="AM25" s="14">
        <v>0</v>
      </c>
      <c r="AN25" s="14">
        <v>518400</v>
      </c>
      <c r="AO25" s="14">
        <v>0</v>
      </c>
      <c r="AP25" s="20">
        <v>270</v>
      </c>
      <c r="AQ25" s="15">
        <v>0.27927373762000002</v>
      </c>
      <c r="AR25" s="15">
        <v>2.6480917929999999</v>
      </c>
      <c r="AS25" s="15">
        <v>0</v>
      </c>
      <c r="AT25" s="15">
        <v>0.04</v>
      </c>
      <c r="AU25" s="16">
        <v>0</v>
      </c>
      <c r="AV25" s="16">
        <v>0</v>
      </c>
      <c r="AW25" s="13">
        <v>0</v>
      </c>
      <c r="AX25" s="21" t="s">
        <v>60</v>
      </c>
      <c r="AY25" s="21" t="s">
        <v>85</v>
      </c>
      <c r="AZ25" s="14" t="s">
        <v>62</v>
      </c>
      <c r="BA25" s="14">
        <v>1</v>
      </c>
      <c r="BB25" s="14">
        <v>7</v>
      </c>
      <c r="BC25" s="22">
        <v>36781</v>
      </c>
      <c r="BD25" s="23">
        <v>0.625</v>
      </c>
      <c r="BE25" s="21">
        <v>8</v>
      </c>
      <c r="BF25" s="22">
        <v>42277</v>
      </c>
      <c r="BG25" s="23">
        <v>0.2</v>
      </c>
    </row>
    <row r="26" spans="1:59" x14ac:dyDescent="0.2">
      <c r="A26" s="13">
        <v>28</v>
      </c>
      <c r="B26" s="14" t="s">
        <v>97</v>
      </c>
      <c r="C26" s="14" t="s">
        <v>98</v>
      </c>
      <c r="D26" s="15">
        <v>86.917699999999996</v>
      </c>
      <c r="E26" s="15">
        <v>27.833200000000001</v>
      </c>
      <c r="F26" s="16">
        <v>5346</v>
      </c>
      <c r="G26" s="15">
        <v>0.314754543888</v>
      </c>
      <c r="H26" s="13">
        <v>1</v>
      </c>
      <c r="I26" s="13">
        <v>1</v>
      </c>
      <c r="J26" s="13">
        <v>1</v>
      </c>
      <c r="K26" s="17">
        <f>MIN(MAX(N26,O26,AA26,P26),X26)</f>
        <v>4.4359908061239004</v>
      </c>
      <c r="L26" s="18">
        <v>11.5201711654663</v>
      </c>
      <c r="M26" s="13">
        <v>0</v>
      </c>
      <c r="N26" s="18">
        <f>AK26/10^6</f>
        <v>0</v>
      </c>
      <c r="O26" s="18">
        <f>AN26/10^6</f>
        <v>0.23039999999999999</v>
      </c>
      <c r="P26" s="14">
        <v>0</v>
      </c>
      <c r="Q26" s="13">
        <v>3</v>
      </c>
      <c r="R26" s="13">
        <v>2</v>
      </c>
      <c r="S26" s="13">
        <v>1.17E-2</v>
      </c>
      <c r="T26" s="13">
        <v>0</v>
      </c>
      <c r="U26" s="16">
        <v>30</v>
      </c>
      <c r="V26" s="20" t="s">
        <v>59</v>
      </c>
      <c r="W26" s="20">
        <v>2.5874490620000001</v>
      </c>
      <c r="X26" s="17">
        <f>0.1217*(G26*10^6)^1.4129/10^6</f>
        <v>7.1346919883348283</v>
      </c>
      <c r="Y26" s="18">
        <f>0.1217*(G26*10^6)^0.4129</f>
        <v>22.66747891929904</v>
      </c>
      <c r="Z26" s="20">
        <v>14.093492507934601</v>
      </c>
      <c r="AA26" s="18">
        <f>MIN(Y26,Z26)*G26</f>
        <v>4.4359908061239004</v>
      </c>
      <c r="AB26" s="14"/>
      <c r="AC26" s="16">
        <v>0</v>
      </c>
      <c r="AD26" s="14">
        <v>0</v>
      </c>
      <c r="AE26" s="16">
        <v>0</v>
      </c>
      <c r="AF26" s="14">
        <v>0</v>
      </c>
      <c r="AG26" s="14">
        <v>0</v>
      </c>
      <c r="AH26" s="14">
        <v>0</v>
      </c>
      <c r="AI26" s="14">
        <v>0</v>
      </c>
      <c r="AJ26" s="14">
        <v>0</v>
      </c>
      <c r="AK26" s="14">
        <v>0</v>
      </c>
      <c r="AL26" s="14">
        <v>20</v>
      </c>
      <c r="AM26" s="14">
        <v>0</v>
      </c>
      <c r="AN26" s="14">
        <v>230400</v>
      </c>
      <c r="AO26" s="14">
        <v>0</v>
      </c>
      <c r="AP26" s="20">
        <v>135</v>
      </c>
      <c r="AQ26" s="15">
        <v>0.32417099849100001</v>
      </c>
      <c r="AR26" s="15">
        <v>2.5874490620000001</v>
      </c>
      <c r="AS26" s="15">
        <v>-8.9999999999999993E-3</v>
      </c>
      <c r="AT26" s="15">
        <v>3.9E-2</v>
      </c>
      <c r="AU26" s="16">
        <v>0</v>
      </c>
      <c r="AV26" s="16">
        <v>0</v>
      </c>
      <c r="AW26" s="13">
        <v>0</v>
      </c>
      <c r="AX26" s="21" t="s">
        <v>60</v>
      </c>
      <c r="AY26" s="21" t="s">
        <v>85</v>
      </c>
      <c r="AZ26" s="14" t="s">
        <v>62</v>
      </c>
      <c r="BA26" s="14">
        <v>1</v>
      </c>
      <c r="BB26" s="14">
        <v>7</v>
      </c>
      <c r="BC26" s="22">
        <v>36829</v>
      </c>
      <c r="BD26" s="23">
        <v>0.375</v>
      </c>
      <c r="BE26" s="21">
        <v>8</v>
      </c>
      <c r="BF26" s="22">
        <v>42277</v>
      </c>
      <c r="BG26" s="23">
        <v>0.15</v>
      </c>
    </row>
    <row r="27" spans="1:59" x14ac:dyDescent="0.2">
      <c r="A27" s="13">
        <v>29</v>
      </c>
      <c r="B27" s="14" t="s">
        <v>99</v>
      </c>
      <c r="C27" s="14"/>
      <c r="D27" s="15">
        <v>86.643600000000006</v>
      </c>
      <c r="E27" s="15">
        <v>27.777999999999999</v>
      </c>
      <c r="F27" s="16">
        <v>5156</v>
      </c>
      <c r="G27" s="15">
        <v>0.279005015119</v>
      </c>
      <c r="H27" s="13">
        <v>3</v>
      </c>
      <c r="I27" s="13">
        <v>1</v>
      </c>
      <c r="J27" s="13">
        <v>2</v>
      </c>
      <c r="K27" s="17">
        <f>MIN(MAX(N27,O27,AA27,P27),X27)</f>
        <v>6.0172185663404019</v>
      </c>
      <c r="L27" s="18">
        <v>24.775802612304702</v>
      </c>
      <c r="M27" s="13">
        <v>0</v>
      </c>
      <c r="N27" s="18">
        <f>AK27/10^6</f>
        <v>0.40500000000000003</v>
      </c>
      <c r="O27" s="18">
        <f>AN27/10^6</f>
        <v>0.7056</v>
      </c>
      <c r="P27" s="14">
        <v>0</v>
      </c>
      <c r="Q27" s="13">
        <v>1</v>
      </c>
      <c r="R27" s="13">
        <v>3</v>
      </c>
      <c r="S27" s="13">
        <v>0.28889999999999999</v>
      </c>
      <c r="T27" s="13">
        <v>0</v>
      </c>
      <c r="U27" s="16">
        <v>201.24610900878901</v>
      </c>
      <c r="V27" s="15" t="s">
        <v>59</v>
      </c>
      <c r="W27" s="20">
        <v>2.5487602410000001</v>
      </c>
      <c r="X27" s="17">
        <f>0.1217*(G27*10^6)^1.4129/10^6</f>
        <v>6.0172185663404205</v>
      </c>
      <c r="Y27" s="18">
        <f>0.1217*(G27*10^6)^0.4129</f>
        <v>21.566703966858675</v>
      </c>
      <c r="Z27" s="20">
        <v>280.29122924804699</v>
      </c>
      <c r="AA27" s="18">
        <f>MIN(Y27,Z27)*G27</f>
        <v>6.0172185663404019</v>
      </c>
      <c r="AB27" s="14"/>
      <c r="AC27" s="16">
        <v>0</v>
      </c>
      <c r="AD27" s="14">
        <v>0</v>
      </c>
      <c r="AE27" s="16">
        <v>0</v>
      </c>
      <c r="AF27" s="14">
        <v>11</v>
      </c>
      <c r="AG27" s="14">
        <v>0</v>
      </c>
      <c r="AH27" s="14">
        <v>243000</v>
      </c>
      <c r="AI27" s="14">
        <v>11</v>
      </c>
      <c r="AJ27" s="14">
        <v>0</v>
      </c>
      <c r="AK27" s="14">
        <v>405000</v>
      </c>
      <c r="AL27" s="14">
        <v>117</v>
      </c>
      <c r="AM27" s="14">
        <v>5</v>
      </c>
      <c r="AN27" s="14">
        <v>705600</v>
      </c>
      <c r="AO27" s="14">
        <v>705600</v>
      </c>
      <c r="AP27" s="20">
        <v>225</v>
      </c>
      <c r="AQ27" s="15">
        <v>0.26369126030200002</v>
      </c>
      <c r="AR27" s="15">
        <v>2.5487602410000001</v>
      </c>
      <c r="AS27" s="15">
        <v>1.4999999999999999E-2</v>
      </c>
      <c r="AT27" s="15">
        <v>3.7999999999999999E-2</v>
      </c>
      <c r="AU27" s="16">
        <v>0</v>
      </c>
      <c r="AV27" s="16">
        <v>0</v>
      </c>
      <c r="AW27" s="13">
        <v>0</v>
      </c>
      <c r="AX27" s="21" t="s">
        <v>60</v>
      </c>
      <c r="AY27" s="21" t="s">
        <v>85</v>
      </c>
      <c r="AZ27" s="13" t="s">
        <v>65</v>
      </c>
      <c r="BA27" s="13">
        <v>3</v>
      </c>
      <c r="BB27" s="14">
        <v>7</v>
      </c>
      <c r="BC27" s="22">
        <v>36829</v>
      </c>
      <c r="BD27" s="23">
        <v>0.47499999999999998</v>
      </c>
      <c r="BE27" s="21">
        <v>8</v>
      </c>
      <c r="BF27" s="22">
        <v>42277</v>
      </c>
      <c r="BG27" s="23">
        <v>0.15</v>
      </c>
    </row>
    <row r="28" spans="1:59" x14ac:dyDescent="0.2">
      <c r="A28" s="13">
        <v>30</v>
      </c>
      <c r="B28" s="14" t="s">
        <v>100</v>
      </c>
      <c r="C28" s="14"/>
      <c r="D28" s="15">
        <v>86.938299999999998</v>
      </c>
      <c r="E28" s="15">
        <v>27.857299999999999</v>
      </c>
      <c r="F28" s="16">
        <v>5472</v>
      </c>
      <c r="G28" s="17">
        <v>0.200029986342</v>
      </c>
      <c r="H28" s="13">
        <v>1</v>
      </c>
      <c r="I28" s="13">
        <v>1</v>
      </c>
      <c r="J28" s="13">
        <v>1</v>
      </c>
      <c r="K28" s="17">
        <f>MIN(MAX(N28,O28,AA28,P28),X28)</f>
        <v>3.760173223989749</v>
      </c>
      <c r="L28" s="18">
        <v>12.1879539489746</v>
      </c>
      <c r="M28" s="13">
        <v>0</v>
      </c>
      <c r="N28" s="18">
        <f>AK28/10^6</f>
        <v>0</v>
      </c>
      <c r="O28" s="18">
        <f>AN28/10^6</f>
        <v>0.36</v>
      </c>
      <c r="P28" s="14">
        <v>0</v>
      </c>
      <c r="Q28" s="13">
        <v>3</v>
      </c>
      <c r="R28" s="13">
        <v>1</v>
      </c>
      <c r="S28" s="13">
        <v>1.8E-3</v>
      </c>
      <c r="T28" s="13">
        <v>0</v>
      </c>
      <c r="U28" s="16">
        <v>270</v>
      </c>
      <c r="V28" s="18" t="s">
        <v>59</v>
      </c>
      <c r="W28" s="18">
        <v>1.87934932</v>
      </c>
      <c r="X28" s="17">
        <f>0.1217*(G28*10^6)^1.4129/10^6</f>
        <v>3.7601732239897494</v>
      </c>
      <c r="Y28" s="18">
        <f>0.1217*(G28*10^6)^0.4129</f>
        <v>18.798047696512945</v>
      </c>
      <c r="Z28" s="20">
        <v>30.590137481689499</v>
      </c>
      <c r="AA28" s="18">
        <f>MIN(Y28,Z28)*G28</f>
        <v>3.760173223989749</v>
      </c>
      <c r="AB28" s="14"/>
      <c r="AC28" s="19">
        <v>0</v>
      </c>
      <c r="AD28" s="14">
        <v>0</v>
      </c>
      <c r="AE28" s="19">
        <v>0</v>
      </c>
      <c r="AF28" s="14">
        <v>0</v>
      </c>
      <c r="AG28" s="14">
        <v>0</v>
      </c>
      <c r="AH28" s="14">
        <v>0</v>
      </c>
      <c r="AI28" s="14">
        <v>0</v>
      </c>
      <c r="AJ28" s="14">
        <v>0</v>
      </c>
      <c r="AK28" s="14">
        <v>0</v>
      </c>
      <c r="AL28" s="14">
        <v>63</v>
      </c>
      <c r="AM28" s="14">
        <v>46</v>
      </c>
      <c r="AN28" s="14">
        <v>360000</v>
      </c>
      <c r="AO28" s="14">
        <v>360000</v>
      </c>
      <c r="AP28" s="20">
        <v>180</v>
      </c>
      <c r="AQ28" s="17">
        <v>0.20007135485499999</v>
      </c>
      <c r="AR28" s="17">
        <v>1.87934932</v>
      </c>
      <c r="AS28" s="15">
        <v>0</v>
      </c>
      <c r="AT28" s="15">
        <v>2.8000000000000001E-2</v>
      </c>
      <c r="AU28" s="16">
        <v>0</v>
      </c>
      <c r="AV28" s="16">
        <v>0</v>
      </c>
      <c r="AW28" s="13">
        <v>0</v>
      </c>
      <c r="AX28" s="21" t="s">
        <v>60</v>
      </c>
      <c r="AY28" s="21" t="s">
        <v>85</v>
      </c>
      <c r="AZ28" s="13" t="s">
        <v>65</v>
      </c>
      <c r="BA28" s="13">
        <v>3</v>
      </c>
      <c r="BB28" s="14">
        <v>7</v>
      </c>
      <c r="BC28" s="22">
        <v>36829</v>
      </c>
      <c r="BD28" s="23">
        <v>0.4</v>
      </c>
      <c r="BE28" s="21">
        <v>8</v>
      </c>
      <c r="BF28" s="22">
        <v>42277</v>
      </c>
      <c r="BG28" s="23">
        <v>0.125</v>
      </c>
    </row>
    <row r="29" spans="1:59" x14ac:dyDescent="0.2">
      <c r="A29" s="13">
        <v>31</v>
      </c>
      <c r="B29" s="14" t="s">
        <v>101</v>
      </c>
      <c r="C29" s="14" t="s">
        <v>102</v>
      </c>
      <c r="D29" s="15">
        <v>86.911699999999996</v>
      </c>
      <c r="E29" s="15">
        <v>27.794499999999999</v>
      </c>
      <c r="F29" s="16">
        <v>5238</v>
      </c>
      <c r="G29" s="17">
        <v>0.17310222246900001</v>
      </c>
      <c r="H29" s="13">
        <v>2</v>
      </c>
      <c r="I29" s="13">
        <v>1</v>
      </c>
      <c r="J29" s="13">
        <v>1</v>
      </c>
      <c r="K29" s="17">
        <f>MIN(MAX(N29,O29,AA29,P29),X29)</f>
        <v>2.4034276598798185</v>
      </c>
      <c r="L29" s="18">
        <v>12.4432973861694</v>
      </c>
      <c r="M29" s="13">
        <v>1</v>
      </c>
      <c r="N29" s="18">
        <f>AK29/10^6</f>
        <v>0</v>
      </c>
      <c r="O29" s="18">
        <f>AN29/10^6</f>
        <v>0</v>
      </c>
      <c r="P29" s="14">
        <v>0</v>
      </c>
      <c r="Q29" s="13">
        <v>4</v>
      </c>
      <c r="R29" s="13">
        <v>3</v>
      </c>
      <c r="S29" s="13">
        <v>2.6100000000000002E-2</v>
      </c>
      <c r="T29" s="13">
        <v>0</v>
      </c>
      <c r="U29" s="16">
        <v>577.0615234375</v>
      </c>
      <c r="V29" s="18" t="s">
        <v>59</v>
      </c>
      <c r="W29" s="18">
        <v>2.3280809179999999</v>
      </c>
      <c r="X29" s="17">
        <f>0.1217*(G29*10^6)^1.4129/10^6</f>
        <v>3.065408686353742</v>
      </c>
      <c r="Y29" s="18">
        <f>0.1217*(G29*10^6)^0.4129</f>
        <v>17.708661637216746</v>
      </c>
      <c r="Z29" s="20">
        <v>13.884441375732401</v>
      </c>
      <c r="AA29" s="18">
        <f>MIN(Y29,Z29)*G29</f>
        <v>2.4034276598798185</v>
      </c>
      <c r="AB29" s="14"/>
      <c r="AC29" s="19">
        <v>0</v>
      </c>
      <c r="AD29" s="14">
        <v>0</v>
      </c>
      <c r="AE29" s="19">
        <v>0</v>
      </c>
      <c r="AF29" s="14">
        <v>0</v>
      </c>
      <c r="AG29" s="14">
        <v>0</v>
      </c>
      <c r="AH29" s="14">
        <v>0</v>
      </c>
      <c r="AI29" s="14">
        <v>0</v>
      </c>
      <c r="AJ29" s="14">
        <v>0</v>
      </c>
      <c r="AK29" s="14">
        <v>0</v>
      </c>
      <c r="AL29" s="14">
        <v>0</v>
      </c>
      <c r="AM29" s="14">
        <v>0</v>
      </c>
      <c r="AN29" s="14">
        <v>0</v>
      </c>
      <c r="AO29" s="14">
        <v>0</v>
      </c>
      <c r="AP29" s="20">
        <v>157.5</v>
      </c>
      <c r="AQ29" s="17">
        <v>0.16077182126699999</v>
      </c>
      <c r="AR29" s="17">
        <v>2.3280809179999999</v>
      </c>
      <c r="AS29" s="15">
        <v>1.2E-2</v>
      </c>
      <c r="AT29" s="15">
        <v>3.5000000000000003E-2</v>
      </c>
      <c r="AU29" s="16">
        <v>0</v>
      </c>
      <c r="AV29" s="16">
        <v>0</v>
      </c>
      <c r="AW29" s="13">
        <v>0</v>
      </c>
      <c r="AX29" s="21" t="s">
        <v>60</v>
      </c>
      <c r="AY29" s="21" t="s">
        <v>85</v>
      </c>
      <c r="AZ29" s="13" t="s">
        <v>103</v>
      </c>
      <c r="BA29" s="13">
        <v>2</v>
      </c>
      <c r="BB29" s="14">
        <v>7</v>
      </c>
      <c r="BC29" s="22">
        <v>36829</v>
      </c>
      <c r="BD29" s="23">
        <v>0.45</v>
      </c>
      <c r="BE29" s="21">
        <v>8</v>
      </c>
      <c r="BF29" s="22">
        <v>42277</v>
      </c>
      <c r="BG29" s="23">
        <v>0.17499999999999999</v>
      </c>
    </row>
    <row r="30" spans="1:59" x14ac:dyDescent="0.2">
      <c r="A30" s="13">
        <v>32</v>
      </c>
      <c r="B30" s="14" t="s">
        <v>104</v>
      </c>
      <c r="C30" s="14"/>
      <c r="D30" s="15">
        <v>86.477400000000003</v>
      </c>
      <c r="E30" s="15">
        <v>27.916899999999998</v>
      </c>
      <c r="F30" s="16">
        <v>5112</v>
      </c>
      <c r="G30" s="17">
        <v>0.14117347891000001</v>
      </c>
      <c r="H30" s="13">
        <v>1</v>
      </c>
      <c r="I30" s="13">
        <v>3</v>
      </c>
      <c r="J30" s="13">
        <v>2</v>
      </c>
      <c r="K30" s="17">
        <f>MIN(MAX(N30,O30,AA30,P30),X30)</f>
        <v>2.2981414577456296</v>
      </c>
      <c r="L30" s="18">
        <v>16.217220306396499</v>
      </c>
      <c r="M30" s="13">
        <v>0</v>
      </c>
      <c r="N30" s="18">
        <f>AK30/10^6</f>
        <v>0</v>
      </c>
      <c r="O30" s="18">
        <f>AN30/10^6</f>
        <v>0.36</v>
      </c>
      <c r="P30" s="17">
        <f>K44</f>
        <v>2.772232210004506</v>
      </c>
      <c r="Q30" s="13">
        <v>180</v>
      </c>
      <c r="R30" s="13">
        <v>7</v>
      </c>
      <c r="S30" s="13">
        <v>0.28620000000000001</v>
      </c>
      <c r="T30" s="13">
        <v>2</v>
      </c>
      <c r="U30" s="16">
        <v>323.10989379882801</v>
      </c>
      <c r="V30" s="17" t="s">
        <v>59</v>
      </c>
      <c r="W30" s="18">
        <v>1.5251457939999999</v>
      </c>
      <c r="X30" s="17">
        <f>0.1217*(G30*10^6)^1.4129/10^6</f>
        <v>2.2981414577456296</v>
      </c>
      <c r="Y30" s="18">
        <f>0.1217*(G30*10^6)^0.4129</f>
        <v>16.278846958292522</v>
      </c>
      <c r="Z30" s="20">
        <v>34.012439727783203</v>
      </c>
      <c r="AA30" s="18">
        <f>MIN(Y30,Z30)*G30</f>
        <v>2.2981414577456274</v>
      </c>
      <c r="AB30" s="14">
        <v>48</v>
      </c>
      <c r="AC30" s="19">
        <v>0</v>
      </c>
      <c r="AD30" s="14">
        <v>0</v>
      </c>
      <c r="AE30" s="19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128</v>
      </c>
      <c r="AM30" s="14">
        <v>44</v>
      </c>
      <c r="AN30" s="14">
        <v>360000</v>
      </c>
      <c r="AO30" s="14">
        <v>360000</v>
      </c>
      <c r="AP30" s="20">
        <v>225</v>
      </c>
      <c r="AQ30" s="17">
        <v>0.13384931081900001</v>
      </c>
      <c r="AR30" s="17">
        <v>1.5251457939999999</v>
      </c>
      <c r="AS30" s="15">
        <v>7.0000000000000001E-3</v>
      </c>
      <c r="AT30" s="15">
        <v>2.3E-2</v>
      </c>
      <c r="AU30" s="16">
        <v>0</v>
      </c>
      <c r="AV30" s="16">
        <v>0</v>
      </c>
      <c r="AW30" s="13">
        <v>1</v>
      </c>
      <c r="AX30" s="21" t="s">
        <v>60</v>
      </c>
      <c r="AY30" s="21" t="s">
        <v>105</v>
      </c>
      <c r="AZ30" s="14" t="s">
        <v>103</v>
      </c>
      <c r="BA30" s="14">
        <v>2</v>
      </c>
      <c r="BB30" s="14">
        <v>7</v>
      </c>
      <c r="BC30" s="22">
        <v>36781</v>
      </c>
      <c r="BD30" s="23">
        <v>0.625</v>
      </c>
      <c r="BE30" s="21">
        <v>8</v>
      </c>
      <c r="BF30" s="22">
        <v>42277</v>
      </c>
      <c r="BG30" s="23">
        <v>0.17499999999999999</v>
      </c>
    </row>
    <row r="31" spans="1:59" x14ac:dyDescent="0.2">
      <c r="A31" s="13">
        <v>33</v>
      </c>
      <c r="B31" s="14" t="s">
        <v>106</v>
      </c>
      <c r="C31" s="14" t="s">
        <v>107</v>
      </c>
      <c r="D31" s="15">
        <v>86.710300000000004</v>
      </c>
      <c r="E31" s="15">
        <v>28.038499999999999</v>
      </c>
      <c r="F31" s="16">
        <v>5338</v>
      </c>
      <c r="G31" s="17">
        <v>0.152035840935</v>
      </c>
      <c r="H31" s="13">
        <v>3</v>
      </c>
      <c r="I31" s="13">
        <v>2</v>
      </c>
      <c r="J31" s="13">
        <v>3</v>
      </c>
      <c r="K31" s="17">
        <f>MIN(MAX(N31,O31,AA31,P31),X31)</f>
        <v>2.5518906121621514</v>
      </c>
      <c r="L31" s="18">
        <v>36.234153747558601</v>
      </c>
      <c r="M31" s="13">
        <v>0</v>
      </c>
      <c r="N31" s="18">
        <f>AK31/10^6</f>
        <v>1.125</v>
      </c>
      <c r="O31" s="18">
        <f>AN31/10^6</f>
        <v>0</v>
      </c>
      <c r="P31" s="14">
        <v>0</v>
      </c>
      <c r="Q31" s="13">
        <v>128</v>
      </c>
      <c r="R31" s="13">
        <v>6</v>
      </c>
      <c r="S31" s="13">
        <v>0.18809999999999999</v>
      </c>
      <c r="T31" s="13">
        <v>0</v>
      </c>
      <c r="U31" s="16">
        <v>0</v>
      </c>
      <c r="V31" s="17" t="s">
        <v>59</v>
      </c>
      <c r="W31" s="18">
        <v>1.5283541700000001</v>
      </c>
      <c r="X31" s="17">
        <f>0.1217*(G31*10^6)^1.4129/10^6</f>
        <v>2.5518906121621514</v>
      </c>
      <c r="Y31" s="18">
        <f>0.1217*(G31*10^6)^0.4129</f>
        <v>16.784796245861298</v>
      </c>
      <c r="Z31" s="20">
        <v>186.64845275878901</v>
      </c>
      <c r="AA31" s="18">
        <f>MIN(Y31,Z31)*G31</f>
        <v>2.5518906121621532</v>
      </c>
      <c r="AB31" s="14"/>
      <c r="AC31" s="19">
        <v>0</v>
      </c>
      <c r="AD31" s="14">
        <v>0</v>
      </c>
      <c r="AE31" s="19">
        <v>0</v>
      </c>
      <c r="AF31" s="14">
        <v>0</v>
      </c>
      <c r="AG31" s="14">
        <v>0</v>
      </c>
      <c r="AH31" s="14">
        <v>0</v>
      </c>
      <c r="AI31" s="14">
        <v>2</v>
      </c>
      <c r="AJ31" s="14">
        <v>0</v>
      </c>
      <c r="AK31" s="14">
        <v>1125000</v>
      </c>
      <c r="AL31" s="14">
        <v>0</v>
      </c>
      <c r="AM31" s="14">
        <v>0</v>
      </c>
      <c r="AN31" s="14">
        <v>0</v>
      </c>
      <c r="AO31" s="14">
        <v>0</v>
      </c>
      <c r="AP31" s="20">
        <v>180</v>
      </c>
      <c r="AQ31" s="17">
        <v>0.15296798683900001</v>
      </c>
      <c r="AR31" s="17">
        <v>1.5283541700000001</v>
      </c>
      <c r="AS31" s="15">
        <v>-1E-3</v>
      </c>
      <c r="AT31" s="15">
        <v>2.3E-2</v>
      </c>
      <c r="AU31" s="16">
        <v>0</v>
      </c>
      <c r="AV31" s="16">
        <v>0</v>
      </c>
      <c r="AW31" s="13">
        <v>0</v>
      </c>
      <c r="AX31" s="21" t="s">
        <v>60</v>
      </c>
      <c r="AY31" s="21" t="s">
        <v>85</v>
      </c>
      <c r="AZ31" s="14" t="s">
        <v>65</v>
      </c>
      <c r="BA31" s="14">
        <v>3</v>
      </c>
      <c r="BB31" s="14">
        <v>7</v>
      </c>
      <c r="BC31" s="22">
        <v>36781</v>
      </c>
      <c r="BD31" s="23">
        <v>0.52500000000000002</v>
      </c>
      <c r="BE31" s="21">
        <v>8</v>
      </c>
      <c r="BF31" s="22">
        <v>42277</v>
      </c>
      <c r="BG31" s="23">
        <v>0.15</v>
      </c>
    </row>
    <row r="32" spans="1:59" x14ac:dyDescent="0.2">
      <c r="A32" s="13">
        <v>34</v>
      </c>
      <c r="B32" s="14" t="s">
        <v>108</v>
      </c>
      <c r="C32" s="14"/>
      <c r="D32" s="15">
        <v>86.792699999999996</v>
      </c>
      <c r="E32" s="15">
        <v>27.6967</v>
      </c>
      <c r="F32" s="16">
        <v>4959</v>
      </c>
      <c r="G32" s="17">
        <v>0.121295338551</v>
      </c>
      <c r="H32" s="13">
        <v>3</v>
      </c>
      <c r="I32" s="13">
        <v>1</v>
      </c>
      <c r="J32" s="13">
        <v>2</v>
      </c>
      <c r="K32" s="17">
        <f>MIN(MAX(N32,O32,AA32,P32),X32)</f>
        <v>1.8546156604636996</v>
      </c>
      <c r="L32" s="18">
        <v>27.995916366577202</v>
      </c>
      <c r="M32" s="13">
        <v>0</v>
      </c>
      <c r="N32" s="18">
        <f>AK32/10^6</f>
        <v>0.18</v>
      </c>
      <c r="O32" s="18">
        <f>AN32/10^6</f>
        <v>0.29160000000000003</v>
      </c>
      <c r="P32" s="14">
        <v>0</v>
      </c>
      <c r="Q32" s="13">
        <v>20</v>
      </c>
      <c r="R32" s="13">
        <v>5</v>
      </c>
      <c r="S32" s="13">
        <v>1.107</v>
      </c>
      <c r="T32" s="13">
        <v>0</v>
      </c>
      <c r="U32" s="16">
        <v>123.693168640137</v>
      </c>
      <c r="V32" s="17" t="s">
        <v>59</v>
      </c>
      <c r="W32" s="18">
        <v>1.367032375</v>
      </c>
      <c r="X32" s="17">
        <f>0.1217*(G32*10^6)^1.4129/10^6</f>
        <v>1.8546156604637061</v>
      </c>
      <c r="Y32" s="18">
        <f>0.1217*(G32*10^6)^0.4129</f>
        <v>15.290081899428522</v>
      </c>
      <c r="Z32" s="20">
        <v>317.98049926757801</v>
      </c>
      <c r="AA32" s="18">
        <f>MIN(Y32,Z32)*G32</f>
        <v>1.8546156604636996</v>
      </c>
      <c r="AB32" s="14"/>
      <c r="AC32" s="19">
        <v>0</v>
      </c>
      <c r="AD32" s="14">
        <v>0</v>
      </c>
      <c r="AE32" s="19">
        <v>0</v>
      </c>
      <c r="AF32" s="14">
        <v>3</v>
      </c>
      <c r="AG32" s="14">
        <v>0</v>
      </c>
      <c r="AH32" s="14">
        <v>108000</v>
      </c>
      <c r="AI32" s="14">
        <v>3</v>
      </c>
      <c r="AJ32" s="14">
        <v>0</v>
      </c>
      <c r="AK32" s="14">
        <v>180000</v>
      </c>
      <c r="AL32" s="14">
        <v>34</v>
      </c>
      <c r="AM32" s="14">
        <v>0</v>
      </c>
      <c r="AN32" s="14">
        <v>291600</v>
      </c>
      <c r="AO32" s="14">
        <v>0</v>
      </c>
      <c r="AP32" s="20">
        <v>45</v>
      </c>
      <c r="AQ32" s="17">
        <v>0.109796295891</v>
      </c>
      <c r="AR32" s="17">
        <v>1.367032375</v>
      </c>
      <c r="AS32" s="15">
        <v>1.0999999999999999E-2</v>
      </c>
      <c r="AT32" s="15">
        <v>2.1000000000000001E-2</v>
      </c>
      <c r="AU32" s="16">
        <v>0</v>
      </c>
      <c r="AV32" s="16">
        <v>0</v>
      </c>
      <c r="AW32" s="13">
        <v>0</v>
      </c>
      <c r="AX32" s="21" t="s">
        <v>60</v>
      </c>
      <c r="AY32" s="21" t="s">
        <v>85</v>
      </c>
      <c r="AZ32" s="14" t="s">
        <v>65</v>
      </c>
      <c r="BA32" s="14">
        <v>3</v>
      </c>
      <c r="BB32" s="14">
        <v>7</v>
      </c>
      <c r="BC32" s="22">
        <v>36829</v>
      </c>
      <c r="BD32" s="23">
        <v>0.375</v>
      </c>
      <c r="BE32" s="21">
        <v>8</v>
      </c>
      <c r="BF32" s="22">
        <v>42277</v>
      </c>
      <c r="BG32" s="23">
        <v>0.1</v>
      </c>
    </row>
    <row r="33" spans="1:59" x14ac:dyDescent="0.2">
      <c r="A33" s="13">
        <v>35</v>
      </c>
      <c r="B33" s="14" t="s">
        <v>109</v>
      </c>
      <c r="C33" s="14"/>
      <c r="D33" s="15">
        <v>86.854200000000006</v>
      </c>
      <c r="E33" s="15">
        <v>27.6813</v>
      </c>
      <c r="F33" s="16">
        <v>4685</v>
      </c>
      <c r="G33" s="17">
        <v>0.102828428042</v>
      </c>
      <c r="H33" s="13">
        <v>1</v>
      </c>
      <c r="I33" s="13">
        <v>1</v>
      </c>
      <c r="J33" s="13">
        <v>1</v>
      </c>
      <c r="K33" s="17">
        <f>MIN(MAX(N33,O33,AA33,P33),X33)</f>
        <v>1.4686060530085694</v>
      </c>
      <c r="L33" s="18">
        <v>21.668127059936499</v>
      </c>
      <c r="M33" s="13">
        <v>0</v>
      </c>
      <c r="N33" s="18">
        <f>AK33/10^6</f>
        <v>0</v>
      </c>
      <c r="O33" s="18">
        <f>AN33/10^6</f>
        <v>0.60840000000000005</v>
      </c>
      <c r="P33" s="14">
        <v>0</v>
      </c>
      <c r="Q33" s="13">
        <v>20</v>
      </c>
      <c r="R33" s="13">
        <v>5</v>
      </c>
      <c r="S33" s="13">
        <v>1.143</v>
      </c>
      <c r="T33" s="13">
        <v>0</v>
      </c>
      <c r="U33" s="16">
        <v>904.48883056640602</v>
      </c>
      <c r="V33" s="17" t="s">
        <v>59</v>
      </c>
      <c r="W33" s="18">
        <v>1.7367553549999999</v>
      </c>
      <c r="X33" s="17">
        <f>0.1217*(G33*10^6)^1.4129/10^6</f>
        <v>1.4686060530085705</v>
      </c>
      <c r="Y33" s="18">
        <f>0.1217*(G33*10^6)^0.4129</f>
        <v>14.282101564449873</v>
      </c>
      <c r="Z33" s="20">
        <v>218.66682434082</v>
      </c>
      <c r="AA33" s="18">
        <f>MIN(Y33,Z33)*G33</f>
        <v>1.4686060530085694</v>
      </c>
      <c r="AB33" s="14"/>
      <c r="AC33" s="19">
        <v>0</v>
      </c>
      <c r="AD33" s="14">
        <v>0</v>
      </c>
      <c r="AE33" s="19">
        <v>0</v>
      </c>
      <c r="AF33" s="14">
        <v>0</v>
      </c>
      <c r="AG33" s="14">
        <v>0</v>
      </c>
      <c r="AH33" s="14">
        <v>0</v>
      </c>
      <c r="AI33" s="14">
        <v>0</v>
      </c>
      <c r="AJ33" s="14">
        <v>0</v>
      </c>
      <c r="AK33" s="14">
        <v>0</v>
      </c>
      <c r="AL33" s="14">
        <v>121</v>
      </c>
      <c r="AM33" s="14">
        <v>32</v>
      </c>
      <c r="AN33" s="14">
        <v>608400</v>
      </c>
      <c r="AO33" s="14">
        <v>291600</v>
      </c>
      <c r="AP33" s="20">
        <v>315</v>
      </c>
      <c r="AQ33" s="17">
        <v>0.104697822803</v>
      </c>
      <c r="AR33" s="17">
        <v>1.7367553549999999</v>
      </c>
      <c r="AS33" s="15">
        <v>-2E-3</v>
      </c>
      <c r="AT33" s="15">
        <v>2.5999999999999999E-2</v>
      </c>
      <c r="AU33" s="16">
        <v>0</v>
      </c>
      <c r="AV33" s="16">
        <v>0</v>
      </c>
      <c r="AW33" s="13">
        <v>0</v>
      </c>
      <c r="AX33" s="21" t="s">
        <v>60</v>
      </c>
      <c r="AY33" s="21" t="s">
        <v>85</v>
      </c>
      <c r="AZ33" s="14" t="s">
        <v>65</v>
      </c>
      <c r="BA33" s="14">
        <v>3</v>
      </c>
      <c r="BB33" s="14">
        <v>7</v>
      </c>
      <c r="BC33" s="22">
        <v>36781</v>
      </c>
      <c r="BD33" s="23">
        <v>0.55000000000000004</v>
      </c>
      <c r="BE33" s="21">
        <v>8</v>
      </c>
      <c r="BF33" s="22">
        <v>42277</v>
      </c>
      <c r="BG33" s="23">
        <v>0.15</v>
      </c>
    </row>
    <row r="34" spans="1:59" x14ac:dyDescent="0.2">
      <c r="A34" s="13">
        <v>36</v>
      </c>
      <c r="B34" s="14" t="s">
        <v>110</v>
      </c>
      <c r="C34" s="14"/>
      <c r="D34" s="15">
        <v>86.911000000000001</v>
      </c>
      <c r="E34" s="15">
        <v>27.719799999999999</v>
      </c>
      <c r="F34" s="16">
        <v>5001</v>
      </c>
      <c r="G34" s="17">
        <v>0.14465241227100001</v>
      </c>
      <c r="H34" s="13">
        <v>1</v>
      </c>
      <c r="I34" s="13">
        <v>1</v>
      </c>
      <c r="J34" s="13">
        <v>1</v>
      </c>
      <c r="K34" s="17">
        <f>MIN(MAX(N34,O34,AA34,P34),X34)</f>
        <v>2.378563401443301</v>
      </c>
      <c r="L34" s="18">
        <v>22.751327514648398</v>
      </c>
      <c r="M34" s="13">
        <v>0</v>
      </c>
      <c r="N34" s="18">
        <f>AK34/10^6</f>
        <v>0</v>
      </c>
      <c r="O34" s="18">
        <f>AN34/10^6</f>
        <v>0</v>
      </c>
      <c r="P34" s="14">
        <v>0</v>
      </c>
      <c r="Q34" s="13">
        <v>4</v>
      </c>
      <c r="R34" s="13">
        <v>3</v>
      </c>
      <c r="S34" s="13">
        <v>0.1782</v>
      </c>
      <c r="T34" s="13">
        <v>0</v>
      </c>
      <c r="U34" s="16">
        <v>318.90438842773398</v>
      </c>
      <c r="V34" s="17" t="s">
        <v>59</v>
      </c>
      <c r="W34" s="18">
        <v>1.641010335</v>
      </c>
      <c r="X34" s="17">
        <f>0.1217*(G34*10^6)^1.4129/10^6</f>
        <v>2.3785634014433037</v>
      </c>
      <c r="Y34" s="18">
        <f>0.1217*(G34*10^6)^0.4129</f>
        <v>16.443302701286211</v>
      </c>
      <c r="Z34" s="20">
        <v>46.685512542724602</v>
      </c>
      <c r="AA34" s="18">
        <f>MIN(Y34,Z34)*G34</f>
        <v>2.378563401443301</v>
      </c>
      <c r="AB34" s="14"/>
      <c r="AC34" s="19">
        <v>0</v>
      </c>
      <c r="AD34" s="14">
        <v>0</v>
      </c>
      <c r="AE34" s="19">
        <v>0</v>
      </c>
      <c r="AF34" s="14">
        <v>0</v>
      </c>
      <c r="AG34" s="14">
        <v>0</v>
      </c>
      <c r="AH34" s="14">
        <v>0</v>
      </c>
      <c r="AI34" s="14">
        <v>0</v>
      </c>
      <c r="AJ34" s="14">
        <v>0</v>
      </c>
      <c r="AK34" s="14">
        <v>0</v>
      </c>
      <c r="AL34" s="14">
        <v>0</v>
      </c>
      <c r="AM34" s="14">
        <v>0</v>
      </c>
      <c r="AN34" s="14">
        <v>0</v>
      </c>
      <c r="AO34" s="14">
        <v>0</v>
      </c>
      <c r="AP34" s="20">
        <v>45</v>
      </c>
      <c r="AQ34" s="17">
        <v>0.14184016717199999</v>
      </c>
      <c r="AR34" s="17">
        <v>1.641010335</v>
      </c>
      <c r="AS34" s="15">
        <v>3.0000000000000001E-3</v>
      </c>
      <c r="AT34" s="15">
        <v>2.5000000000000001E-2</v>
      </c>
      <c r="AU34" s="16">
        <v>0</v>
      </c>
      <c r="AV34" s="16">
        <v>0</v>
      </c>
      <c r="AW34" s="13">
        <v>0</v>
      </c>
      <c r="AX34" s="21" t="s">
        <v>60</v>
      </c>
      <c r="AY34" s="21" t="s">
        <v>85</v>
      </c>
      <c r="AZ34" s="14" t="s">
        <v>65</v>
      </c>
      <c r="BA34" s="14">
        <v>3</v>
      </c>
      <c r="BB34" s="14">
        <v>7</v>
      </c>
      <c r="BC34" s="22">
        <v>36781</v>
      </c>
      <c r="BD34" s="23">
        <v>0.625</v>
      </c>
      <c r="BE34" s="21">
        <v>8</v>
      </c>
      <c r="BF34" s="22">
        <v>42277</v>
      </c>
      <c r="BG34" s="23">
        <v>0.17499999999999999</v>
      </c>
    </row>
    <row r="35" spans="1:59" x14ac:dyDescent="0.2">
      <c r="A35" s="13">
        <v>37</v>
      </c>
      <c r="B35" s="14" t="s">
        <v>111</v>
      </c>
      <c r="C35" s="14"/>
      <c r="D35" s="15">
        <v>86.84</v>
      </c>
      <c r="E35" s="15">
        <v>27.792999999999999</v>
      </c>
      <c r="F35" s="16">
        <v>5300</v>
      </c>
      <c r="G35" s="17">
        <v>0.20741596052200001</v>
      </c>
      <c r="H35" s="13">
        <v>2</v>
      </c>
      <c r="I35" s="13">
        <v>2</v>
      </c>
      <c r="J35" s="13">
        <v>2</v>
      </c>
      <c r="K35" s="17">
        <f>MIN(MAX(N35,O35,AA35,P35),X35)</f>
        <v>3.9578276941230239</v>
      </c>
      <c r="L35" s="18">
        <v>26.427589416503899</v>
      </c>
      <c r="M35" s="13">
        <v>1</v>
      </c>
      <c r="N35" s="18">
        <f>AK35/10^6</f>
        <v>0</v>
      </c>
      <c r="O35" s="18">
        <f>AN35/10^6</f>
        <v>0.7056</v>
      </c>
      <c r="P35" s="17">
        <v>0.60681848605798006</v>
      </c>
      <c r="Q35" s="13">
        <v>22</v>
      </c>
      <c r="R35" s="13">
        <v>2</v>
      </c>
      <c r="S35" s="13">
        <v>9.7199999999999995E-2</v>
      </c>
      <c r="T35" s="13">
        <v>0</v>
      </c>
      <c r="U35" s="16">
        <v>120</v>
      </c>
      <c r="V35" s="17" t="s">
        <v>59</v>
      </c>
      <c r="W35" s="18">
        <v>1.9048431640000001</v>
      </c>
      <c r="X35" s="17">
        <f>0.1217*(G35*10^6)^1.4129/10^6</f>
        <v>3.9578276941230297</v>
      </c>
      <c r="Y35" s="18">
        <f>0.1217*(G35*10^6)^0.4129</f>
        <v>19.081596633944805</v>
      </c>
      <c r="Z35" s="20">
        <v>121.688613891602</v>
      </c>
      <c r="AA35" s="18">
        <f>MIN(Y35,Z35)*G35</f>
        <v>3.9578276941230239</v>
      </c>
      <c r="AB35" s="14">
        <v>58</v>
      </c>
      <c r="AC35" s="19">
        <v>0</v>
      </c>
      <c r="AD35" s="14">
        <v>0</v>
      </c>
      <c r="AE35" s="19">
        <v>0</v>
      </c>
      <c r="AF35" s="14">
        <v>0</v>
      </c>
      <c r="AG35" s="14">
        <v>0</v>
      </c>
      <c r="AH35" s="14">
        <v>0</v>
      </c>
      <c r="AI35" s="14">
        <v>0</v>
      </c>
      <c r="AJ35" s="14">
        <v>0</v>
      </c>
      <c r="AK35" s="14">
        <v>0</v>
      </c>
      <c r="AL35" s="14">
        <v>107</v>
      </c>
      <c r="AM35" s="14">
        <v>0</v>
      </c>
      <c r="AN35" s="14">
        <v>705600</v>
      </c>
      <c r="AO35" s="14">
        <v>0</v>
      </c>
      <c r="AP35" s="20">
        <v>157.5</v>
      </c>
      <c r="AQ35" s="17">
        <v>5.7552057078999998E-2</v>
      </c>
      <c r="AR35" s="17">
        <v>1.9048431640000001</v>
      </c>
      <c r="AS35" s="15">
        <v>0.15</v>
      </c>
      <c r="AT35" s="15">
        <v>2.9000000000000001E-2</v>
      </c>
      <c r="AU35" s="16">
        <v>1</v>
      </c>
      <c r="AV35" s="16">
        <v>0</v>
      </c>
      <c r="AW35" s="13">
        <v>1</v>
      </c>
      <c r="AX35" s="21" t="s">
        <v>60</v>
      </c>
      <c r="AY35" s="21" t="s">
        <v>85</v>
      </c>
      <c r="AZ35" s="14" t="s">
        <v>62</v>
      </c>
      <c r="BA35" s="14">
        <v>1</v>
      </c>
      <c r="BB35" s="14">
        <v>7</v>
      </c>
      <c r="BC35" s="22">
        <v>36781</v>
      </c>
      <c r="BD35" s="23">
        <v>0.57499999999999996</v>
      </c>
      <c r="BE35" s="21">
        <v>8</v>
      </c>
      <c r="BF35" s="22">
        <v>42277</v>
      </c>
      <c r="BG35" s="23">
        <v>0.125</v>
      </c>
    </row>
    <row r="36" spans="1:59" x14ac:dyDescent="0.2">
      <c r="A36" s="13">
        <v>38</v>
      </c>
      <c r="B36" s="14" t="s">
        <v>112</v>
      </c>
      <c r="C36" s="14" t="s">
        <v>113</v>
      </c>
      <c r="D36" s="15">
        <v>86.974800000000002</v>
      </c>
      <c r="E36" s="15">
        <v>27.805700000000002</v>
      </c>
      <c r="F36" s="16">
        <v>5505</v>
      </c>
      <c r="G36" s="17">
        <v>0.15603226190300001</v>
      </c>
      <c r="H36" s="13">
        <v>3</v>
      </c>
      <c r="I36" s="13">
        <v>1</v>
      </c>
      <c r="J36" s="13">
        <v>2</v>
      </c>
      <c r="K36" s="17">
        <f>MIN(MAX(N36,O36,AA36,P36),X36)</f>
        <v>2.6471783969199194</v>
      </c>
      <c r="L36" s="18">
        <v>12.6038360595703</v>
      </c>
      <c r="M36" s="13">
        <v>0</v>
      </c>
      <c r="N36" s="18">
        <f>AK36/10^6</f>
        <v>0.72</v>
      </c>
      <c r="O36" s="18">
        <f>AN36/10^6</f>
        <v>0.29160000000000003</v>
      </c>
      <c r="P36" s="14">
        <v>0</v>
      </c>
      <c r="Q36" s="13">
        <v>3</v>
      </c>
      <c r="R36" s="13">
        <v>3</v>
      </c>
      <c r="S36" s="13">
        <v>1.7100000000000001E-2</v>
      </c>
      <c r="T36" s="13">
        <v>0</v>
      </c>
      <c r="U36" s="16">
        <v>84.852813720703097</v>
      </c>
      <c r="V36" s="18" t="s">
        <v>59</v>
      </c>
      <c r="W36" s="18">
        <v>1.6569177719999999</v>
      </c>
      <c r="X36" s="17">
        <f>0.1217*(G36*10^6)^1.4129/10^6</f>
        <v>2.6471783969199243</v>
      </c>
      <c r="Y36" s="18">
        <f>0.1217*(G36*10^6)^0.4129</f>
        <v>16.965583685286706</v>
      </c>
      <c r="Z36" s="20">
        <v>25.367639541626001</v>
      </c>
      <c r="AA36" s="18">
        <f>MIN(Y36,Z36)*G36</f>
        <v>2.6471783969199194</v>
      </c>
      <c r="AB36" s="14"/>
      <c r="AC36" s="19">
        <v>0</v>
      </c>
      <c r="AD36" s="14">
        <v>0</v>
      </c>
      <c r="AE36" s="19">
        <v>0</v>
      </c>
      <c r="AF36" s="14">
        <v>10</v>
      </c>
      <c r="AG36" s="14">
        <v>0</v>
      </c>
      <c r="AH36" s="14">
        <v>432000</v>
      </c>
      <c r="AI36" s="14">
        <v>27</v>
      </c>
      <c r="AJ36" s="14">
        <v>0</v>
      </c>
      <c r="AK36" s="14">
        <v>720000</v>
      </c>
      <c r="AL36" s="14">
        <v>19</v>
      </c>
      <c r="AM36" s="14">
        <v>4</v>
      </c>
      <c r="AN36" s="14">
        <v>291600</v>
      </c>
      <c r="AO36" s="14">
        <v>176400</v>
      </c>
      <c r="AP36" s="20">
        <v>225</v>
      </c>
      <c r="AQ36" s="17">
        <v>0.152513121068</v>
      </c>
      <c r="AR36" s="17">
        <v>1.6569177719999999</v>
      </c>
      <c r="AS36" s="15">
        <v>4.0000000000000001E-3</v>
      </c>
      <c r="AT36" s="15">
        <v>2.5000000000000001E-2</v>
      </c>
      <c r="AU36" s="16">
        <v>0</v>
      </c>
      <c r="AV36" s="16">
        <v>0</v>
      </c>
      <c r="AW36" s="13">
        <v>0</v>
      </c>
      <c r="AX36" s="21" t="s">
        <v>60</v>
      </c>
      <c r="AY36" s="21" t="s">
        <v>85</v>
      </c>
      <c r="AZ36" s="14" t="s">
        <v>103</v>
      </c>
      <c r="BA36" s="14">
        <v>2</v>
      </c>
      <c r="BB36" s="14">
        <v>7</v>
      </c>
      <c r="BC36" s="22">
        <v>36829</v>
      </c>
      <c r="BD36" s="23">
        <v>0.35</v>
      </c>
      <c r="BE36" s="21">
        <v>8</v>
      </c>
      <c r="BF36" s="22">
        <v>42277</v>
      </c>
      <c r="BG36" s="23">
        <v>0.17499999999999999</v>
      </c>
    </row>
    <row r="37" spans="1:59" x14ac:dyDescent="0.2">
      <c r="A37" s="13">
        <v>39</v>
      </c>
      <c r="B37" s="14" t="s">
        <v>114</v>
      </c>
      <c r="C37" s="14"/>
      <c r="D37" s="15">
        <v>86.597899999999996</v>
      </c>
      <c r="E37" s="15">
        <v>27.7117</v>
      </c>
      <c r="F37" s="16">
        <v>4617</v>
      </c>
      <c r="G37" s="17">
        <v>0.10347844436799999</v>
      </c>
      <c r="H37" s="13">
        <v>1</v>
      </c>
      <c r="I37" s="13">
        <v>2</v>
      </c>
      <c r="J37" s="13">
        <v>1</v>
      </c>
      <c r="K37" s="17">
        <f>MIN(MAX(N37,O37,AA37,P37),X37)</f>
        <v>1.4817399472046875</v>
      </c>
      <c r="L37" s="18">
        <v>22.473051071166999</v>
      </c>
      <c r="M37" s="13">
        <v>0</v>
      </c>
      <c r="N37" s="18">
        <f>AK37/10^6</f>
        <v>0</v>
      </c>
      <c r="O37" s="18">
        <f>AN37/10^6</f>
        <v>0.23039999999999999</v>
      </c>
      <c r="P37" s="14">
        <v>0</v>
      </c>
      <c r="Q37" s="13">
        <v>77</v>
      </c>
      <c r="R37" s="13">
        <v>14</v>
      </c>
      <c r="S37" s="13">
        <v>0.68940000000000001</v>
      </c>
      <c r="T37" s="13">
        <v>0</v>
      </c>
      <c r="U37" s="16">
        <v>976.72918701171898</v>
      </c>
      <c r="V37" s="17" t="s">
        <v>59</v>
      </c>
      <c r="W37" s="18">
        <v>1.3552503380000001</v>
      </c>
      <c r="X37" s="17">
        <f>0.1217*(G37*10^6)^1.4129/10^6</f>
        <v>1.4817399472046875</v>
      </c>
      <c r="Y37" s="18">
        <f>0.1217*(G37*10^6)^0.4129</f>
        <v>14.319310231753988</v>
      </c>
      <c r="Z37" s="20">
        <v>47.762882232666001</v>
      </c>
      <c r="AA37" s="18">
        <f>MIN(Y37,Z37)*G37</f>
        <v>1.4817399472046882</v>
      </c>
      <c r="AB37" s="14"/>
      <c r="AC37" s="19">
        <v>0</v>
      </c>
      <c r="AD37" s="14">
        <v>0</v>
      </c>
      <c r="AE37" s="19">
        <v>0</v>
      </c>
      <c r="AF37" s="14">
        <v>0</v>
      </c>
      <c r="AG37" s="14">
        <v>0</v>
      </c>
      <c r="AH37" s="14">
        <v>0</v>
      </c>
      <c r="AI37" s="14">
        <v>0</v>
      </c>
      <c r="AJ37" s="14">
        <v>0</v>
      </c>
      <c r="AK37" s="14">
        <v>0</v>
      </c>
      <c r="AL37" s="14">
        <v>13</v>
      </c>
      <c r="AM37" s="14">
        <v>0</v>
      </c>
      <c r="AN37" s="14">
        <v>230400</v>
      </c>
      <c r="AO37" s="14">
        <v>0</v>
      </c>
      <c r="AP37" s="20">
        <v>180</v>
      </c>
      <c r="AQ37" s="17">
        <v>0.100589410147</v>
      </c>
      <c r="AR37" s="17">
        <v>1.3552503380000001</v>
      </c>
      <c r="AS37" s="15">
        <v>3.0000000000000001E-3</v>
      </c>
      <c r="AT37" s="15">
        <v>0.02</v>
      </c>
      <c r="AU37" s="16">
        <v>0</v>
      </c>
      <c r="AV37" s="16">
        <v>0</v>
      </c>
      <c r="AW37" s="13">
        <v>0</v>
      </c>
      <c r="AX37" s="21" t="s">
        <v>60</v>
      </c>
      <c r="AY37" s="21" t="s">
        <v>85</v>
      </c>
      <c r="AZ37" s="14" t="s">
        <v>65</v>
      </c>
      <c r="BA37" s="14">
        <v>3</v>
      </c>
      <c r="BB37" s="14">
        <v>7</v>
      </c>
      <c r="BC37" s="22">
        <v>36781</v>
      </c>
      <c r="BD37" s="23">
        <v>0.42499999999999999</v>
      </c>
      <c r="BE37" s="21">
        <v>8</v>
      </c>
      <c r="BF37" s="22">
        <v>42277</v>
      </c>
      <c r="BG37" s="23">
        <v>0.17499999999999999</v>
      </c>
    </row>
    <row r="38" spans="1:59" x14ac:dyDescent="0.2">
      <c r="A38" s="13">
        <v>41</v>
      </c>
      <c r="B38" s="14" t="s">
        <v>115</v>
      </c>
      <c r="C38" s="14"/>
      <c r="D38" s="15">
        <v>86.845200000000006</v>
      </c>
      <c r="E38" s="15">
        <v>27.742999999999999</v>
      </c>
      <c r="F38" s="16">
        <v>4347</v>
      </c>
      <c r="G38" s="17">
        <v>0.24518400189699999</v>
      </c>
      <c r="H38" s="13">
        <v>3</v>
      </c>
      <c r="I38" s="13">
        <v>2</v>
      </c>
      <c r="J38" s="13">
        <v>3</v>
      </c>
      <c r="K38" s="17">
        <f>MIN(MAX(N38,O38,AA38,P38),X38)</f>
        <v>2.2907205598376685</v>
      </c>
      <c r="L38" s="18">
        <v>14.719120025634799</v>
      </c>
      <c r="M38" s="13">
        <v>0</v>
      </c>
      <c r="N38" s="18">
        <f>AK38/10^6</f>
        <v>0.40500000000000003</v>
      </c>
      <c r="O38" s="18">
        <f>AN38/10^6</f>
        <v>0.7056</v>
      </c>
      <c r="P38" s="14">
        <v>0</v>
      </c>
      <c r="Q38" s="13">
        <v>22</v>
      </c>
      <c r="R38" s="13">
        <v>3</v>
      </c>
      <c r="S38" s="13">
        <v>0.85499999999999998</v>
      </c>
      <c r="T38" s="13">
        <v>0</v>
      </c>
      <c r="U38" s="16">
        <v>818.84063720703102</v>
      </c>
      <c r="V38" s="17" t="s">
        <v>59</v>
      </c>
      <c r="W38" s="18">
        <v>2.0758122029999999</v>
      </c>
      <c r="X38" s="17">
        <f>0.1217*(G38*10^6)^1.4129/10^6</f>
        <v>5.0130727568228126</v>
      </c>
      <c r="Y38" s="18">
        <f>0.1217*(G38*10^6)^0.4129</f>
        <v>20.446165810315645</v>
      </c>
      <c r="Z38" s="20">
        <v>9.3428630828857404</v>
      </c>
      <c r="AA38" s="18">
        <f>MIN(Y38,Z38)*G38</f>
        <v>2.2907205598376685</v>
      </c>
      <c r="AB38" s="14"/>
      <c r="AC38" s="19">
        <v>0</v>
      </c>
      <c r="AD38" s="14">
        <v>0</v>
      </c>
      <c r="AE38" s="19">
        <v>0</v>
      </c>
      <c r="AF38" s="14">
        <v>63</v>
      </c>
      <c r="AG38" s="14">
        <v>0</v>
      </c>
      <c r="AH38" s="14">
        <v>243000</v>
      </c>
      <c r="AI38" s="14">
        <v>70</v>
      </c>
      <c r="AJ38" s="14">
        <v>0</v>
      </c>
      <c r="AK38" s="14">
        <v>405000</v>
      </c>
      <c r="AL38" s="14">
        <v>2002</v>
      </c>
      <c r="AM38" s="14">
        <v>298</v>
      </c>
      <c r="AN38" s="14">
        <v>705600</v>
      </c>
      <c r="AO38" s="14">
        <v>608400</v>
      </c>
      <c r="AP38" s="20">
        <v>180</v>
      </c>
      <c r="AQ38" s="17">
        <v>0.24536996320500001</v>
      </c>
      <c r="AR38" s="17">
        <v>2.0758122029999999</v>
      </c>
      <c r="AS38" s="15">
        <v>0</v>
      </c>
      <c r="AT38" s="15">
        <v>3.1E-2</v>
      </c>
      <c r="AU38" s="16">
        <v>0</v>
      </c>
      <c r="AV38" s="16">
        <v>0</v>
      </c>
      <c r="AW38" s="13">
        <v>0</v>
      </c>
      <c r="AX38" s="21" t="s">
        <v>60</v>
      </c>
      <c r="AY38" s="21" t="s">
        <v>85</v>
      </c>
      <c r="AZ38" s="14" t="s">
        <v>62</v>
      </c>
      <c r="BA38" s="14">
        <v>1</v>
      </c>
      <c r="BB38" s="14">
        <v>7</v>
      </c>
      <c r="BC38" s="22">
        <v>36829</v>
      </c>
      <c r="BD38" s="23">
        <v>0.4</v>
      </c>
      <c r="BE38" s="21">
        <v>8</v>
      </c>
      <c r="BF38" s="22">
        <v>42277</v>
      </c>
      <c r="BG38" s="23">
        <v>0.125</v>
      </c>
    </row>
    <row r="39" spans="1:59" x14ac:dyDescent="0.2">
      <c r="A39" s="13">
        <v>42</v>
      </c>
      <c r="B39" s="14" t="s">
        <v>116</v>
      </c>
      <c r="C39" s="14" t="s">
        <v>117</v>
      </c>
      <c r="D39" s="15">
        <v>87.082300000000004</v>
      </c>
      <c r="E39" s="15">
        <v>27.844799999999999</v>
      </c>
      <c r="F39" s="16">
        <v>4843</v>
      </c>
      <c r="G39" s="17">
        <v>0.33997794636599998</v>
      </c>
      <c r="H39" s="13">
        <v>2</v>
      </c>
      <c r="I39" s="13">
        <v>2</v>
      </c>
      <c r="J39" s="13">
        <v>2</v>
      </c>
      <c r="K39" s="17">
        <f>MIN(MAX(N39,O39,AA39,P39),X39)</f>
        <v>0.72</v>
      </c>
      <c r="L39" s="18">
        <v>9.77825927734375</v>
      </c>
      <c r="M39" s="13">
        <v>1</v>
      </c>
      <c r="N39" s="18">
        <f>AK39/10^6</f>
        <v>0.72</v>
      </c>
      <c r="O39" s="18">
        <f>AN39/10^6</f>
        <v>0.7056</v>
      </c>
      <c r="P39" s="14">
        <v>0</v>
      </c>
      <c r="Q39" s="13">
        <v>22</v>
      </c>
      <c r="R39" s="13">
        <v>3</v>
      </c>
      <c r="S39" s="13">
        <v>0.34649999999999997</v>
      </c>
      <c r="T39" s="13">
        <v>0</v>
      </c>
      <c r="U39" s="16">
        <v>152.97058105468801</v>
      </c>
      <c r="V39" s="17" t="s">
        <v>59</v>
      </c>
      <c r="W39" s="18">
        <v>2.8136172199999998</v>
      </c>
      <c r="X39" s="17">
        <f>0.1217*(G39*10^6)^1.4129/10^6</f>
        <v>7.9556805734604739</v>
      </c>
      <c r="Y39" s="18">
        <f>0.1217*(G39*10^6)^0.4129</f>
        <v>23.400578356620397</v>
      </c>
      <c r="Z39" s="20">
        <v>0</v>
      </c>
      <c r="AA39" s="18">
        <f>MIN(Y39,Z39)*G39</f>
        <v>0</v>
      </c>
      <c r="AB39" s="14"/>
      <c r="AC39" s="19">
        <v>0</v>
      </c>
      <c r="AD39" s="14">
        <v>0</v>
      </c>
      <c r="AE39" s="19">
        <v>0</v>
      </c>
      <c r="AF39" s="14">
        <v>70</v>
      </c>
      <c r="AG39" s="14">
        <v>9</v>
      </c>
      <c r="AH39" s="14">
        <v>432000</v>
      </c>
      <c r="AI39" s="14">
        <v>85</v>
      </c>
      <c r="AJ39" s="14">
        <v>10</v>
      </c>
      <c r="AK39" s="14">
        <v>720000</v>
      </c>
      <c r="AL39" s="14">
        <v>2224</v>
      </c>
      <c r="AM39" s="14">
        <v>1465</v>
      </c>
      <c r="AN39" s="14">
        <v>705600</v>
      </c>
      <c r="AO39" s="14">
        <v>705600</v>
      </c>
      <c r="AP39" s="20">
        <v>202.5</v>
      </c>
      <c r="AQ39" s="17">
        <v>0.37999107788000003</v>
      </c>
      <c r="AR39" s="17">
        <v>2.8136172199999998</v>
      </c>
      <c r="AS39" s="15">
        <v>-0.04</v>
      </c>
      <c r="AT39" s="15">
        <v>4.2000000000000003E-2</v>
      </c>
      <c r="AU39" s="16">
        <v>0</v>
      </c>
      <c r="AV39" s="16">
        <v>0</v>
      </c>
      <c r="AW39" s="13">
        <v>0</v>
      </c>
      <c r="AX39" s="21" t="s">
        <v>60</v>
      </c>
      <c r="AY39" s="21" t="s">
        <v>79</v>
      </c>
      <c r="AZ39" s="14" t="s">
        <v>65</v>
      </c>
      <c r="BA39" s="14">
        <v>3</v>
      </c>
      <c r="BB39" s="14">
        <v>7</v>
      </c>
      <c r="BC39" s="22">
        <v>36781</v>
      </c>
      <c r="BD39" s="23">
        <v>0.47499999999999998</v>
      </c>
      <c r="BE39" s="21">
        <v>8</v>
      </c>
      <c r="BF39" s="22">
        <v>42277</v>
      </c>
      <c r="BG39" s="23">
        <v>0.17499999999999999</v>
      </c>
    </row>
    <row r="40" spans="1:59" x14ac:dyDescent="0.2">
      <c r="A40" s="13">
        <v>43</v>
      </c>
      <c r="B40" s="14" t="s">
        <v>118</v>
      </c>
      <c r="C40" s="14" t="s">
        <v>119</v>
      </c>
      <c r="D40" s="15">
        <v>86.936199999999999</v>
      </c>
      <c r="E40" s="15">
        <v>27.837499999999999</v>
      </c>
      <c r="F40" s="16">
        <v>5217</v>
      </c>
      <c r="G40" s="17">
        <v>0.23050145106299999</v>
      </c>
      <c r="H40" s="13">
        <v>2</v>
      </c>
      <c r="I40" s="13">
        <v>1</v>
      </c>
      <c r="J40" s="13">
        <v>1</v>
      </c>
      <c r="K40" s="17">
        <f>MIN(MAX(N40,O40,AA40,P40),X40)</f>
        <v>4.594224333114969</v>
      </c>
      <c r="L40" s="18">
        <v>14.4985570907593</v>
      </c>
      <c r="M40" s="13">
        <v>1</v>
      </c>
      <c r="N40" s="18">
        <f>AK40/10^6</f>
        <v>0</v>
      </c>
      <c r="O40" s="18">
        <f>AN40/10^6</f>
        <v>0.1764</v>
      </c>
      <c r="P40" s="17">
        <f>K24</f>
        <v>12.703038621368394</v>
      </c>
      <c r="Q40" s="13">
        <v>3</v>
      </c>
      <c r="R40" s="13">
        <v>3</v>
      </c>
      <c r="S40" s="13">
        <v>1.35E-2</v>
      </c>
      <c r="T40" s="13">
        <v>0</v>
      </c>
      <c r="U40" s="16">
        <v>30</v>
      </c>
      <c r="V40" s="18" t="s">
        <v>59</v>
      </c>
      <c r="W40" s="18">
        <v>2.486047015</v>
      </c>
      <c r="X40" s="17">
        <f>0.1217*(G40*10^6)^1.4129/10^6</f>
        <v>4.594224333114969</v>
      </c>
      <c r="Y40" s="18">
        <f>0.1217*(G40*10^6)^0.4129</f>
        <v>19.931433454877858</v>
      </c>
      <c r="Z40" s="20">
        <v>9.8716506958007795</v>
      </c>
      <c r="AA40" s="18">
        <f>MIN(Y40,Z40)*G40</f>
        <v>2.275429809769153</v>
      </c>
      <c r="AB40" s="14" t="s">
        <v>120</v>
      </c>
      <c r="AC40" s="19">
        <v>0</v>
      </c>
      <c r="AD40" s="14">
        <v>0</v>
      </c>
      <c r="AE40" s="19">
        <v>0</v>
      </c>
      <c r="AF40" s="14">
        <v>0</v>
      </c>
      <c r="AG40" s="14">
        <v>0</v>
      </c>
      <c r="AH40" s="14">
        <v>0</v>
      </c>
      <c r="AI40" s="14">
        <v>0</v>
      </c>
      <c r="AJ40" s="14">
        <v>0</v>
      </c>
      <c r="AK40" s="14">
        <v>0</v>
      </c>
      <c r="AL40" s="14">
        <v>17</v>
      </c>
      <c r="AM40" s="14">
        <v>0</v>
      </c>
      <c r="AN40" s="14">
        <v>176400</v>
      </c>
      <c r="AO40" s="14">
        <v>0</v>
      </c>
      <c r="AP40" s="20">
        <v>202.5</v>
      </c>
      <c r="AQ40" s="17">
        <v>0.212060320542</v>
      </c>
      <c r="AR40" s="17">
        <v>2.486047015</v>
      </c>
      <c r="AS40" s="15">
        <v>1.7999999999999999E-2</v>
      </c>
      <c r="AT40" s="15">
        <v>3.6999999999999998E-2</v>
      </c>
      <c r="AU40" s="16">
        <v>0</v>
      </c>
      <c r="AV40" s="16">
        <v>0</v>
      </c>
      <c r="AW40" s="13">
        <v>1</v>
      </c>
      <c r="AX40" s="21" t="s">
        <v>60</v>
      </c>
      <c r="AY40" s="21" t="s">
        <v>85</v>
      </c>
      <c r="AZ40" s="14" t="s">
        <v>62</v>
      </c>
      <c r="BA40" s="14">
        <v>1</v>
      </c>
      <c r="BB40" s="14">
        <v>7</v>
      </c>
      <c r="BC40" s="22">
        <v>36829</v>
      </c>
      <c r="BD40" s="23">
        <v>0.375</v>
      </c>
      <c r="BE40" s="21">
        <v>8</v>
      </c>
      <c r="BF40" s="22">
        <v>42277</v>
      </c>
      <c r="BG40" s="23">
        <v>0.125</v>
      </c>
    </row>
    <row r="41" spans="1:59" x14ac:dyDescent="0.2">
      <c r="A41" s="13">
        <v>44</v>
      </c>
      <c r="B41" s="14" t="s">
        <v>121</v>
      </c>
      <c r="C41" s="14" t="s">
        <v>122</v>
      </c>
      <c r="D41" s="15">
        <v>86.966899999999995</v>
      </c>
      <c r="E41" s="15">
        <v>27.799399999999999</v>
      </c>
      <c r="F41" s="16">
        <v>5402</v>
      </c>
      <c r="G41" s="17">
        <v>0.21186135251800001</v>
      </c>
      <c r="H41" s="13">
        <v>1</v>
      </c>
      <c r="I41" s="13">
        <v>1</v>
      </c>
      <c r="J41" s="13">
        <v>1</v>
      </c>
      <c r="K41" s="17">
        <f>MIN(MAX(N41,O41,AA41,P41),X41)</f>
        <v>2.6471783969199194</v>
      </c>
      <c r="L41" s="18">
        <v>7.3255529403686497</v>
      </c>
      <c r="M41" s="13">
        <v>1</v>
      </c>
      <c r="N41" s="18">
        <f>AK41/10^6</f>
        <v>0</v>
      </c>
      <c r="O41" s="18">
        <f>AN41/10^6</f>
        <v>0.36</v>
      </c>
      <c r="P41" s="17">
        <f>K36</f>
        <v>2.6471783969199194</v>
      </c>
      <c r="Q41" s="13">
        <v>4</v>
      </c>
      <c r="R41" s="13">
        <v>3</v>
      </c>
      <c r="S41" s="13">
        <v>2.6100000000000002E-2</v>
      </c>
      <c r="T41" s="13">
        <v>0</v>
      </c>
      <c r="U41" s="16">
        <v>692.603759765625</v>
      </c>
      <c r="V41" s="18" t="s">
        <v>84</v>
      </c>
      <c r="W41" s="18">
        <v>2.3080860940000001</v>
      </c>
      <c r="X41" s="17">
        <f>0.1217*(G41*10^6)^1.4129/10^6</f>
        <v>4.0782052778845221</v>
      </c>
      <c r="Y41" s="18">
        <f>0.1217*(G41*10^6)^0.4129</f>
        <v>19.249406413272236</v>
      </c>
      <c r="Z41" s="20">
        <v>0</v>
      </c>
      <c r="AA41" s="18">
        <f>MIN(Y41,Z41)*G41</f>
        <v>0</v>
      </c>
      <c r="AB41" s="14">
        <v>38</v>
      </c>
      <c r="AC41" s="19">
        <v>0</v>
      </c>
      <c r="AD41" s="14">
        <v>0</v>
      </c>
      <c r="AE41" s="19">
        <v>0</v>
      </c>
      <c r="AF41" s="14">
        <v>0</v>
      </c>
      <c r="AG41" s="14">
        <v>0</v>
      </c>
      <c r="AH41" s="14">
        <v>0</v>
      </c>
      <c r="AI41" s="14">
        <v>0</v>
      </c>
      <c r="AJ41" s="14">
        <v>0</v>
      </c>
      <c r="AK41" s="14">
        <v>0</v>
      </c>
      <c r="AL41" s="14">
        <v>79</v>
      </c>
      <c r="AM41" s="14">
        <v>14</v>
      </c>
      <c r="AN41" s="14">
        <v>360000</v>
      </c>
      <c r="AO41" s="14">
        <v>291600</v>
      </c>
      <c r="AP41" s="20">
        <v>270</v>
      </c>
      <c r="AQ41" s="17">
        <v>0.21707492512599999</v>
      </c>
      <c r="AR41" s="17">
        <v>2.3080860940000001</v>
      </c>
      <c r="AS41" s="15">
        <v>-5.0000000000000001E-3</v>
      </c>
      <c r="AT41" s="15">
        <v>3.5000000000000003E-2</v>
      </c>
      <c r="AU41" s="16">
        <v>0</v>
      </c>
      <c r="AV41" s="16">
        <v>0</v>
      </c>
      <c r="AW41" s="13">
        <v>1</v>
      </c>
      <c r="AX41" s="21" t="s">
        <v>60</v>
      </c>
      <c r="AY41" s="21" t="s">
        <v>85</v>
      </c>
      <c r="AZ41" s="14" t="s">
        <v>103</v>
      </c>
      <c r="BA41" s="14">
        <v>2</v>
      </c>
      <c r="BB41" s="14">
        <v>7</v>
      </c>
      <c r="BC41" s="22">
        <v>36829</v>
      </c>
      <c r="BD41" s="23" t="s">
        <v>86</v>
      </c>
      <c r="BE41" s="21">
        <v>8</v>
      </c>
      <c r="BF41" s="22">
        <v>42277</v>
      </c>
      <c r="BG41" s="23" t="s">
        <v>86</v>
      </c>
    </row>
    <row r="42" spans="1:59" x14ac:dyDescent="0.2">
      <c r="A42" s="13">
        <v>45</v>
      </c>
      <c r="B42" s="14" t="s">
        <v>123</v>
      </c>
      <c r="C42" s="14"/>
      <c r="D42" s="15">
        <v>86.836100000000002</v>
      </c>
      <c r="E42" s="15">
        <v>27.997800000000002</v>
      </c>
      <c r="F42" s="16">
        <v>5274</v>
      </c>
      <c r="G42" s="17">
        <v>0.107249761758</v>
      </c>
      <c r="H42" s="13">
        <v>2</v>
      </c>
      <c r="I42" s="13">
        <v>2</v>
      </c>
      <c r="J42" s="13">
        <v>2</v>
      </c>
      <c r="K42" s="17">
        <f>MIN(MAX(N42,O42,AA42,P42),X42)</f>
        <v>1.5586103704019507</v>
      </c>
      <c r="L42" s="18">
        <v>6.4726600646972701</v>
      </c>
      <c r="M42" s="13">
        <v>1</v>
      </c>
      <c r="N42" s="18">
        <f>AK42/10^6</f>
        <v>1.62</v>
      </c>
      <c r="O42" s="18">
        <f>AN42/10^6</f>
        <v>0.36</v>
      </c>
      <c r="P42" s="14">
        <v>0</v>
      </c>
      <c r="Q42" s="13">
        <v>151</v>
      </c>
      <c r="R42" s="13">
        <v>8</v>
      </c>
      <c r="S42" s="13">
        <v>0.25109999999999999</v>
      </c>
      <c r="T42" s="13">
        <v>0</v>
      </c>
      <c r="U42" s="16">
        <v>212.13203430175801</v>
      </c>
      <c r="V42" s="17" t="s">
        <v>59</v>
      </c>
      <c r="W42" s="18">
        <v>1.384475562</v>
      </c>
      <c r="X42" s="17">
        <f>0.1217*(G42*10^6)^1.4129/10^6</f>
        <v>1.5586103704019507</v>
      </c>
      <c r="Y42" s="18">
        <f>0.1217*(G42*10^6)^0.4129</f>
        <v>14.532529908260534</v>
      </c>
      <c r="Z42" s="20">
        <v>0</v>
      </c>
      <c r="AA42" s="18">
        <f>MIN(Y42,Z42)*G42</f>
        <v>0</v>
      </c>
      <c r="AB42" s="14"/>
      <c r="AC42" s="19">
        <v>41</v>
      </c>
      <c r="AD42" s="14">
        <v>11</v>
      </c>
      <c r="AE42" s="19">
        <v>324000</v>
      </c>
      <c r="AF42" s="14">
        <v>175</v>
      </c>
      <c r="AG42" s="14">
        <v>41</v>
      </c>
      <c r="AH42" s="14">
        <v>972000</v>
      </c>
      <c r="AI42" s="14">
        <v>187</v>
      </c>
      <c r="AJ42" s="14">
        <v>44</v>
      </c>
      <c r="AK42" s="14">
        <v>1620000</v>
      </c>
      <c r="AL42" s="14">
        <v>87</v>
      </c>
      <c r="AM42" s="14">
        <v>0</v>
      </c>
      <c r="AN42" s="14">
        <v>360000</v>
      </c>
      <c r="AO42" s="14">
        <v>0</v>
      </c>
      <c r="AP42" s="20">
        <v>157.5</v>
      </c>
      <c r="AQ42" s="17">
        <v>9.3184085910000006E-2</v>
      </c>
      <c r="AR42" s="17">
        <v>1.384475562</v>
      </c>
      <c r="AS42" s="15">
        <v>1.4E-2</v>
      </c>
      <c r="AT42" s="15">
        <v>2.1000000000000001E-2</v>
      </c>
      <c r="AU42" s="16">
        <v>0</v>
      </c>
      <c r="AV42" s="16">
        <v>0</v>
      </c>
      <c r="AW42" s="13">
        <v>0</v>
      </c>
      <c r="AX42" s="21" t="s">
        <v>60</v>
      </c>
      <c r="AY42" s="21" t="s">
        <v>85</v>
      </c>
      <c r="AZ42" s="14" t="s">
        <v>65</v>
      </c>
      <c r="BA42" s="14">
        <v>3</v>
      </c>
      <c r="BB42" s="14">
        <v>7</v>
      </c>
      <c r="BC42" s="22">
        <v>36829</v>
      </c>
      <c r="BD42" s="23">
        <v>0.32500000000000001</v>
      </c>
      <c r="BE42" s="21">
        <v>8</v>
      </c>
      <c r="BF42" s="22">
        <v>42277</v>
      </c>
      <c r="BG42" s="23">
        <v>0.15</v>
      </c>
    </row>
    <row r="43" spans="1:59" x14ac:dyDescent="0.2">
      <c r="A43" s="13">
        <v>47</v>
      </c>
      <c r="B43" s="14" t="s">
        <v>124</v>
      </c>
      <c r="C43" s="14"/>
      <c r="D43" s="15">
        <v>86.804500000000004</v>
      </c>
      <c r="E43" s="15">
        <v>27.976299999999998</v>
      </c>
      <c r="F43" s="16">
        <v>5182</v>
      </c>
      <c r="G43" s="17">
        <v>0.14399756964300001</v>
      </c>
      <c r="H43" s="13">
        <v>1</v>
      </c>
      <c r="I43" s="13">
        <v>2</v>
      </c>
      <c r="J43" s="13">
        <v>1</v>
      </c>
      <c r="K43" s="17">
        <f>MIN(MAX(N43,O43,AA43,P43),X43)</f>
        <v>0.23039999999999999</v>
      </c>
      <c r="L43" s="18">
        <v>4.3841004371643102</v>
      </c>
      <c r="M43" s="13">
        <v>1</v>
      </c>
      <c r="N43" s="18">
        <f>AK43/10^6</f>
        <v>0</v>
      </c>
      <c r="O43" s="18">
        <f>AN43/10^6</f>
        <v>0.23039999999999999</v>
      </c>
      <c r="P43" s="14">
        <v>0</v>
      </c>
      <c r="Q43" s="13">
        <v>151</v>
      </c>
      <c r="R43" s="13">
        <v>8</v>
      </c>
      <c r="S43" s="13">
        <v>0.25109999999999999</v>
      </c>
      <c r="T43" s="13">
        <v>0</v>
      </c>
      <c r="U43" s="16">
        <v>0</v>
      </c>
      <c r="V43" s="17" t="s">
        <v>59</v>
      </c>
      <c r="W43" s="18">
        <v>3.056912777</v>
      </c>
      <c r="X43" s="17">
        <f>0.1217*(G43*10^6)^1.4129/10^6</f>
        <v>2.3633638428032375</v>
      </c>
      <c r="Y43" s="18">
        <f>0.1217*(G43*10^6)^0.4129</f>
        <v>16.412525910419912</v>
      </c>
      <c r="Z43" s="20">
        <v>0</v>
      </c>
      <c r="AA43" s="18">
        <f>MIN(Y43,Z43)*G43</f>
        <v>0</v>
      </c>
      <c r="AB43" s="14"/>
      <c r="AC43" s="19">
        <v>0</v>
      </c>
      <c r="AD43" s="14">
        <v>0</v>
      </c>
      <c r="AE43" s="19">
        <v>0</v>
      </c>
      <c r="AF43" s="14">
        <v>0</v>
      </c>
      <c r="AG43" s="14">
        <v>0</v>
      </c>
      <c r="AH43" s="14">
        <v>0</v>
      </c>
      <c r="AI43" s="14">
        <v>0</v>
      </c>
      <c r="AJ43" s="14">
        <v>0</v>
      </c>
      <c r="AK43" s="14">
        <v>0</v>
      </c>
      <c r="AL43" s="14">
        <v>63</v>
      </c>
      <c r="AM43" s="14">
        <v>0</v>
      </c>
      <c r="AN43" s="14">
        <v>230400</v>
      </c>
      <c r="AO43" s="14">
        <v>0</v>
      </c>
      <c r="AP43" s="20">
        <v>90</v>
      </c>
      <c r="AQ43" s="17">
        <v>3.3393945519999998E-3</v>
      </c>
      <c r="AR43" s="17">
        <v>3.056912777</v>
      </c>
      <c r="AS43" s="15">
        <v>0.14099999999999999</v>
      </c>
      <c r="AT43" s="15">
        <v>4.5999999999999999E-2</v>
      </c>
      <c r="AU43" s="16">
        <v>1</v>
      </c>
      <c r="AV43" s="16">
        <v>0</v>
      </c>
      <c r="AW43" s="13">
        <v>0</v>
      </c>
      <c r="AX43" s="21" t="s">
        <v>60</v>
      </c>
      <c r="AY43" s="21" t="s">
        <v>85</v>
      </c>
      <c r="AZ43" s="14" t="s">
        <v>103</v>
      </c>
      <c r="BA43" s="14">
        <v>2</v>
      </c>
      <c r="BB43" s="14">
        <v>7</v>
      </c>
      <c r="BC43" s="22">
        <v>36781</v>
      </c>
      <c r="BD43" s="23">
        <v>0.52500000000000002</v>
      </c>
      <c r="BE43" s="21">
        <v>8</v>
      </c>
      <c r="BF43" s="22">
        <v>42277</v>
      </c>
      <c r="BG43" s="23">
        <v>0.15</v>
      </c>
    </row>
    <row r="44" spans="1:59" x14ac:dyDescent="0.2">
      <c r="A44" s="13">
        <v>48</v>
      </c>
      <c r="B44" s="14"/>
      <c r="C44" s="14"/>
      <c r="D44" s="15">
        <v>86.465999999999994</v>
      </c>
      <c r="E44" s="15">
        <v>27.917000000000002</v>
      </c>
      <c r="F44" s="16">
        <v>5238</v>
      </c>
      <c r="G44" s="17">
        <v>0.16121391494000001</v>
      </c>
      <c r="H44" s="13">
        <v>1</v>
      </c>
      <c r="I44" s="13">
        <v>3</v>
      </c>
      <c r="J44" s="13">
        <v>2</v>
      </c>
      <c r="K44" s="17">
        <f>MIN(MAX(N44,O44,AA44,P44),X44)</f>
        <v>2.772232210004506</v>
      </c>
      <c r="L44" s="18">
        <v>18.745820999145501</v>
      </c>
      <c r="M44" s="13">
        <v>0</v>
      </c>
      <c r="N44" s="18">
        <f>AK44/10^6</f>
        <v>0</v>
      </c>
      <c r="O44" s="18">
        <f>AN44/10^6</f>
        <v>0.29160000000000003</v>
      </c>
      <c r="P44" s="14">
        <v>0</v>
      </c>
      <c r="Q44" s="13">
        <v>177</v>
      </c>
      <c r="R44" s="13">
        <v>7</v>
      </c>
      <c r="S44" s="13">
        <v>0.21870000000000001</v>
      </c>
      <c r="T44" s="13">
        <v>2</v>
      </c>
      <c r="U44" s="19">
        <v>523.927490234375</v>
      </c>
      <c r="V44" s="14" t="s">
        <v>59</v>
      </c>
      <c r="W44" s="18">
        <v>1.589242249</v>
      </c>
      <c r="X44" s="17">
        <f>0.1217*(G44*10^6)^1.4129/10^6</f>
        <v>2.7722322100045136</v>
      </c>
      <c r="Y44" s="18">
        <f>0.1217*(G44*10^6)^0.4129</f>
        <v>17.195985911242619</v>
      </c>
      <c r="Z44" s="20">
        <v>89.926895141601605</v>
      </c>
      <c r="AA44" s="18">
        <f>MIN(Y44,Z44)*G44</f>
        <v>2.772232210004506</v>
      </c>
      <c r="AB44" s="14"/>
      <c r="AC44" s="19">
        <v>0</v>
      </c>
      <c r="AD44" s="14">
        <v>0</v>
      </c>
      <c r="AE44" s="19">
        <v>0</v>
      </c>
      <c r="AF44" s="14">
        <v>0</v>
      </c>
      <c r="AG44" s="14">
        <v>0</v>
      </c>
      <c r="AH44" s="14">
        <v>0</v>
      </c>
      <c r="AI44" s="14">
        <v>0</v>
      </c>
      <c r="AJ44" s="14">
        <v>0</v>
      </c>
      <c r="AK44" s="14">
        <v>0</v>
      </c>
      <c r="AL44" s="14">
        <v>133</v>
      </c>
      <c r="AM44" s="14">
        <v>0</v>
      </c>
      <c r="AN44" s="14">
        <v>291600</v>
      </c>
      <c r="AO44" s="14">
        <v>0</v>
      </c>
      <c r="AP44" s="20">
        <v>67.5</v>
      </c>
      <c r="AQ44" s="17">
        <v>9.9720447412999999E-2</v>
      </c>
      <c r="AR44" s="17">
        <v>1.589242249</v>
      </c>
      <c r="AS44" s="15">
        <v>6.0999999999999999E-2</v>
      </c>
      <c r="AT44" s="15">
        <v>2.4E-2</v>
      </c>
      <c r="AU44" s="16">
        <v>1</v>
      </c>
      <c r="AV44" s="16">
        <v>0</v>
      </c>
      <c r="AW44" s="13">
        <v>0</v>
      </c>
      <c r="AX44" s="21" t="s">
        <v>60</v>
      </c>
      <c r="AY44" s="21" t="s">
        <v>105</v>
      </c>
      <c r="AZ44" s="14" t="s">
        <v>65</v>
      </c>
      <c r="BA44" s="14">
        <v>3</v>
      </c>
      <c r="BB44" s="14">
        <v>7</v>
      </c>
      <c r="BC44" s="22">
        <v>36781</v>
      </c>
      <c r="BD44" s="23">
        <v>0.57499999999999996</v>
      </c>
      <c r="BE44" s="21">
        <v>8</v>
      </c>
      <c r="BF44" s="22">
        <v>42277</v>
      </c>
      <c r="BG44" s="23">
        <v>0.15</v>
      </c>
    </row>
    <row r="45" spans="1:59" x14ac:dyDescent="0.2">
      <c r="A45" s="13">
        <v>49</v>
      </c>
      <c r="B45" s="14" t="s">
        <v>125</v>
      </c>
      <c r="C45" s="14" t="s">
        <v>126</v>
      </c>
      <c r="D45" s="15">
        <v>86.613500000000002</v>
      </c>
      <c r="E45" s="15">
        <v>27.779299999999999</v>
      </c>
      <c r="F45" s="16">
        <v>4819</v>
      </c>
      <c r="G45" s="17">
        <v>1.1799197659</v>
      </c>
      <c r="H45" s="13">
        <v>3</v>
      </c>
      <c r="I45" s="13">
        <v>1</v>
      </c>
      <c r="J45" s="13">
        <v>2</v>
      </c>
      <c r="K45" s="17">
        <f>MIN(MAX(N45,O45,AA45,P45),X45)</f>
        <v>21.352528787116402</v>
      </c>
      <c r="L45" s="18">
        <v>11.003790855407701</v>
      </c>
      <c r="M45" s="13">
        <v>0</v>
      </c>
      <c r="N45" s="18">
        <f>AK45/10^6</f>
        <v>2.2050000000000001</v>
      </c>
      <c r="O45" s="18">
        <f>AN45/10^6</f>
        <v>0.7056</v>
      </c>
      <c r="P45" s="17">
        <f>K46</f>
        <v>8.7497481064142519</v>
      </c>
      <c r="Q45" s="13">
        <v>1</v>
      </c>
      <c r="R45" s="13">
        <v>3</v>
      </c>
      <c r="S45" s="13">
        <v>0.27900000000000003</v>
      </c>
      <c r="T45" s="13">
        <v>0</v>
      </c>
      <c r="U45" s="16">
        <v>0</v>
      </c>
      <c r="V45" s="17" t="s">
        <v>59</v>
      </c>
      <c r="W45" s="18">
        <v>6.1189366100000004</v>
      </c>
      <c r="X45" s="17">
        <f>0.1217*(G45*10^6)^1.4129/10^6</f>
        <v>46.15416966405791</v>
      </c>
      <c r="Y45" s="18">
        <f>0.1217*(G45*10^6)^0.4129</f>
        <v>39.116362822223856</v>
      </c>
      <c r="Z45" s="20">
        <v>18.096593856811499</v>
      </c>
      <c r="AA45" s="18">
        <f>MIN(Y45,Z45)*G45</f>
        <v>21.352528787116402</v>
      </c>
      <c r="AB45" s="14">
        <v>50</v>
      </c>
      <c r="AC45" s="19">
        <v>0</v>
      </c>
      <c r="AD45" s="14">
        <v>0</v>
      </c>
      <c r="AE45" s="19">
        <v>0</v>
      </c>
      <c r="AF45" s="14">
        <v>3</v>
      </c>
      <c r="AG45" s="14">
        <v>0</v>
      </c>
      <c r="AH45" s="14">
        <v>1323000</v>
      </c>
      <c r="AI45" s="14">
        <v>10</v>
      </c>
      <c r="AJ45" s="14">
        <v>0</v>
      </c>
      <c r="AK45" s="14">
        <v>2205000</v>
      </c>
      <c r="AL45" s="14">
        <v>1182</v>
      </c>
      <c r="AM45" s="14">
        <v>0</v>
      </c>
      <c r="AN45" s="14">
        <v>705600</v>
      </c>
      <c r="AO45" s="14">
        <v>0</v>
      </c>
      <c r="AP45" s="20">
        <v>90</v>
      </c>
      <c r="AQ45" s="17">
        <v>0.80331337890400001</v>
      </c>
      <c r="AR45" s="17">
        <v>6.1189366100000004</v>
      </c>
      <c r="AS45" s="15">
        <v>0.377</v>
      </c>
      <c r="AT45" s="15">
        <v>9.1999999999999998E-2</v>
      </c>
      <c r="AU45" s="16">
        <v>1</v>
      </c>
      <c r="AV45" s="16">
        <v>0</v>
      </c>
      <c r="AW45" s="13">
        <v>1</v>
      </c>
      <c r="AX45" s="21" t="s">
        <v>60</v>
      </c>
      <c r="AY45" s="21" t="s">
        <v>85</v>
      </c>
      <c r="AZ45" s="14" t="s">
        <v>62</v>
      </c>
      <c r="BA45" s="14">
        <v>1</v>
      </c>
      <c r="BB45" s="14">
        <v>7</v>
      </c>
      <c r="BC45" s="22">
        <v>36829</v>
      </c>
      <c r="BD45" s="23">
        <v>0.42499999999999999</v>
      </c>
      <c r="BE45" s="21">
        <v>8</v>
      </c>
      <c r="BF45" s="22">
        <v>42277</v>
      </c>
      <c r="BG45" s="23">
        <v>0.125</v>
      </c>
    </row>
    <row r="46" spans="1:59" x14ac:dyDescent="0.2">
      <c r="A46" s="13">
        <v>50</v>
      </c>
      <c r="B46" s="14" t="s">
        <v>127</v>
      </c>
      <c r="C46" s="14" t="s">
        <v>128</v>
      </c>
      <c r="D46" s="15">
        <v>86.620599999999996</v>
      </c>
      <c r="E46" s="15">
        <v>27.790299999999998</v>
      </c>
      <c r="F46" s="16">
        <v>5141</v>
      </c>
      <c r="G46" s="15">
        <v>0.36365896384899998</v>
      </c>
      <c r="H46" s="13">
        <v>1</v>
      </c>
      <c r="I46" s="13">
        <v>1</v>
      </c>
      <c r="J46" s="13">
        <v>1</v>
      </c>
      <c r="K46" s="17">
        <f>MIN(MAX(N46,O46,AA46,P46),X46)</f>
        <v>8.7497481064142519</v>
      </c>
      <c r="L46" s="18">
        <v>33.194187164306598</v>
      </c>
      <c r="M46" s="13">
        <v>0</v>
      </c>
      <c r="N46" s="18">
        <f>AK46/10^6</f>
        <v>0</v>
      </c>
      <c r="O46" s="18">
        <f>AN46/10^6</f>
        <v>0.51839999999999997</v>
      </c>
      <c r="P46" s="14">
        <v>0</v>
      </c>
      <c r="Q46" s="13">
        <v>1</v>
      </c>
      <c r="R46" s="13">
        <v>3</v>
      </c>
      <c r="S46" s="13">
        <v>0.27089999999999997</v>
      </c>
      <c r="T46" s="13">
        <v>0</v>
      </c>
      <c r="U46" s="16">
        <v>420</v>
      </c>
      <c r="V46" s="15" t="s">
        <v>59</v>
      </c>
      <c r="W46" s="20">
        <v>3.3304002750000001</v>
      </c>
      <c r="X46" s="17">
        <f>0.1217*(G46*10^6)^1.4129/10^6</f>
        <v>8.7497481064142537</v>
      </c>
      <c r="Y46" s="18">
        <f>0.1217*(G46*10^6)^0.4129</f>
        <v>24.060311930183467</v>
      </c>
      <c r="Z46" s="20">
        <v>141.205978393555</v>
      </c>
      <c r="AA46" s="18">
        <f>MIN(Y46,Z46)*G46</f>
        <v>8.7497481064142519</v>
      </c>
      <c r="AB46" s="14"/>
      <c r="AC46" s="16">
        <v>0</v>
      </c>
      <c r="AD46" s="14">
        <v>0</v>
      </c>
      <c r="AE46" s="16">
        <v>0</v>
      </c>
      <c r="AF46" s="14">
        <v>0</v>
      </c>
      <c r="AG46" s="14">
        <v>0</v>
      </c>
      <c r="AH46" s="14">
        <v>0</v>
      </c>
      <c r="AI46" s="14">
        <v>0</v>
      </c>
      <c r="AJ46" s="14">
        <v>0</v>
      </c>
      <c r="AK46" s="14">
        <v>0</v>
      </c>
      <c r="AL46" s="14">
        <v>107</v>
      </c>
      <c r="AM46" s="14">
        <v>38</v>
      </c>
      <c r="AN46" s="14">
        <v>518400</v>
      </c>
      <c r="AO46" s="14">
        <v>518400</v>
      </c>
      <c r="AP46" s="20">
        <v>180</v>
      </c>
      <c r="AQ46" s="15">
        <v>0.348394717237</v>
      </c>
      <c r="AR46" s="15">
        <v>3.3304002750000001</v>
      </c>
      <c r="AS46" s="15">
        <v>1.4999999999999999E-2</v>
      </c>
      <c r="AT46" s="15">
        <v>0.05</v>
      </c>
      <c r="AU46" s="16">
        <v>0</v>
      </c>
      <c r="AV46" s="16">
        <v>0</v>
      </c>
      <c r="AW46" s="13">
        <v>0</v>
      </c>
      <c r="AX46" s="21" t="s">
        <v>60</v>
      </c>
      <c r="AY46" s="21" t="s">
        <v>85</v>
      </c>
      <c r="AZ46" s="14" t="s">
        <v>65</v>
      </c>
      <c r="BA46" s="14">
        <v>3</v>
      </c>
      <c r="BB46" s="14">
        <v>7</v>
      </c>
      <c r="BC46" s="22">
        <v>36829</v>
      </c>
      <c r="BD46" s="23">
        <v>0.4</v>
      </c>
      <c r="BE46" s="21">
        <v>8</v>
      </c>
      <c r="BF46" s="22">
        <v>42277</v>
      </c>
      <c r="BG46" s="23">
        <v>0.125</v>
      </c>
    </row>
    <row r="47" spans="1:59" x14ac:dyDescent="0.2">
      <c r="A47" s="13">
        <v>51</v>
      </c>
      <c r="B47" s="14" t="s">
        <v>129</v>
      </c>
      <c r="C47" s="14" t="s">
        <v>130</v>
      </c>
      <c r="D47" s="15">
        <v>86.698999999999998</v>
      </c>
      <c r="E47" s="15">
        <v>27.940999999999999</v>
      </c>
      <c r="F47" s="16">
        <v>4697</v>
      </c>
      <c r="G47" s="17">
        <v>0.158630145803</v>
      </c>
      <c r="H47" s="13">
        <v>1</v>
      </c>
      <c r="I47" s="13">
        <v>2</v>
      </c>
      <c r="J47" s="13">
        <v>1</v>
      </c>
      <c r="K47" s="17">
        <f>MIN(MAX(N47,O47,AA47,P47),X47)</f>
        <v>0.7056</v>
      </c>
      <c r="L47" s="18">
        <v>4.3072443008422896</v>
      </c>
      <c r="M47" s="13">
        <v>0</v>
      </c>
      <c r="N47" s="18">
        <f>AK47/10^6</f>
        <v>0</v>
      </c>
      <c r="O47" s="18">
        <f>AN47/10^6</f>
        <v>0.7056</v>
      </c>
      <c r="P47" s="14">
        <v>0</v>
      </c>
      <c r="Q47" s="13">
        <v>127</v>
      </c>
      <c r="R47" s="13">
        <v>6</v>
      </c>
      <c r="S47" s="13">
        <v>0.1593</v>
      </c>
      <c r="T47" s="13">
        <v>0</v>
      </c>
      <c r="U47" s="19">
        <v>342.05264282226602</v>
      </c>
      <c r="V47" s="14" t="s">
        <v>59</v>
      </c>
      <c r="W47" s="18">
        <v>1.6986229690000001</v>
      </c>
      <c r="X47" s="17">
        <f>0.1217*(G47*10^6)^1.4129/10^6</f>
        <v>2.7096647824265325</v>
      </c>
      <c r="Y47" s="18">
        <f>0.1217*(G47*10^6)^0.4129</f>
        <v>17.081650960540678</v>
      </c>
      <c r="Z47" s="20">
        <v>0</v>
      </c>
      <c r="AA47" s="18">
        <f>MIN(Y47,Z47)*G47</f>
        <v>0</v>
      </c>
      <c r="AB47" s="14"/>
      <c r="AC47" s="19">
        <v>0</v>
      </c>
      <c r="AD47" s="14">
        <v>0</v>
      </c>
      <c r="AE47" s="19">
        <v>0</v>
      </c>
      <c r="AF47" s="14">
        <v>0</v>
      </c>
      <c r="AG47" s="14">
        <v>0</v>
      </c>
      <c r="AH47" s="14">
        <v>0</v>
      </c>
      <c r="AI47" s="14">
        <v>0</v>
      </c>
      <c r="AJ47" s="14">
        <v>0</v>
      </c>
      <c r="AK47" s="14">
        <v>0</v>
      </c>
      <c r="AL47" s="14">
        <v>45</v>
      </c>
      <c r="AM47" s="14">
        <v>0</v>
      </c>
      <c r="AN47" s="14">
        <v>705600</v>
      </c>
      <c r="AO47" s="14">
        <v>0</v>
      </c>
      <c r="AP47" s="20">
        <v>-1</v>
      </c>
      <c r="AQ47" s="17">
        <v>0.165367567858</v>
      </c>
      <c r="AR47" s="17">
        <v>1.6986229690000001</v>
      </c>
      <c r="AS47" s="15">
        <v>-7.0000000000000001E-3</v>
      </c>
      <c r="AT47" s="15">
        <v>2.5000000000000001E-2</v>
      </c>
      <c r="AU47" s="16">
        <v>0</v>
      </c>
      <c r="AV47" s="16">
        <v>0</v>
      </c>
      <c r="AW47" s="13">
        <v>0</v>
      </c>
      <c r="AX47" s="21" t="s">
        <v>131</v>
      </c>
      <c r="AY47" s="21" t="s">
        <v>132</v>
      </c>
      <c r="AZ47" s="14" t="s">
        <v>65</v>
      </c>
      <c r="BA47" s="14">
        <v>3</v>
      </c>
      <c r="BB47" s="14">
        <v>7</v>
      </c>
      <c r="BC47" s="22">
        <v>36829</v>
      </c>
      <c r="BD47" s="23">
        <v>0.6</v>
      </c>
      <c r="BE47" s="21">
        <v>8</v>
      </c>
      <c r="BF47" s="22">
        <v>42277</v>
      </c>
      <c r="BG47" s="23">
        <v>0.17499999999999999</v>
      </c>
    </row>
    <row r="48" spans="1:59" x14ac:dyDescent="0.2">
      <c r="A48" s="13">
        <v>52</v>
      </c>
      <c r="B48" s="14" t="s">
        <v>133</v>
      </c>
      <c r="C48" s="14" t="s">
        <v>134</v>
      </c>
      <c r="D48" s="15">
        <v>86.69</v>
      </c>
      <c r="E48" s="15">
        <v>27.951000000000001</v>
      </c>
      <c r="F48" s="16">
        <v>4745</v>
      </c>
      <c r="G48" s="17">
        <v>0.38737224087299998</v>
      </c>
      <c r="H48" s="13">
        <v>1</v>
      </c>
      <c r="I48" s="13">
        <v>2</v>
      </c>
      <c r="J48" s="13">
        <v>1</v>
      </c>
      <c r="K48" s="17">
        <f>MIN(MAX(N48,O48,AA48,P48),X48)</f>
        <v>0.1764</v>
      </c>
      <c r="L48" s="18">
        <v>8.7748193740844709</v>
      </c>
      <c r="M48" s="13">
        <v>0</v>
      </c>
      <c r="N48" s="18">
        <f>AK48/10^6</f>
        <v>0</v>
      </c>
      <c r="O48" s="18">
        <f>AN48/10^6</f>
        <v>0.1764</v>
      </c>
      <c r="P48" s="14">
        <v>0</v>
      </c>
      <c r="Q48" s="13">
        <v>127</v>
      </c>
      <c r="R48" s="13">
        <v>6</v>
      </c>
      <c r="S48" s="13">
        <v>0.1593</v>
      </c>
      <c r="T48" s="13">
        <v>0</v>
      </c>
      <c r="U48" s="19">
        <v>362.49139404296898</v>
      </c>
      <c r="V48" s="14" t="s">
        <v>59</v>
      </c>
      <c r="W48" s="18">
        <v>2.754260597</v>
      </c>
      <c r="X48" s="17">
        <f>0.1217*(G48*10^6)^1.4129/10^6</f>
        <v>9.5665937122061138</v>
      </c>
      <c r="Y48" s="18">
        <f>0.1217*(G48*10^6)^0.4129</f>
        <v>24.696126110240552</v>
      </c>
      <c r="Z48" s="20">
        <v>0</v>
      </c>
      <c r="AA48" s="18">
        <f>MIN(Y48,Z48)*G48</f>
        <v>0</v>
      </c>
      <c r="AB48" s="14"/>
      <c r="AC48" s="19">
        <v>0</v>
      </c>
      <c r="AD48" s="14">
        <v>0</v>
      </c>
      <c r="AE48" s="19">
        <v>0</v>
      </c>
      <c r="AF48" s="14">
        <v>0</v>
      </c>
      <c r="AG48" s="14">
        <v>0</v>
      </c>
      <c r="AH48" s="14">
        <v>0</v>
      </c>
      <c r="AI48" s="14">
        <v>0</v>
      </c>
      <c r="AJ48" s="14">
        <v>0</v>
      </c>
      <c r="AK48" s="14">
        <v>0</v>
      </c>
      <c r="AL48" s="14">
        <v>10</v>
      </c>
      <c r="AM48" s="14">
        <v>0</v>
      </c>
      <c r="AN48" s="14">
        <v>176400</v>
      </c>
      <c r="AO48" s="14">
        <v>0</v>
      </c>
      <c r="AP48" s="20">
        <v>90</v>
      </c>
      <c r="AQ48" s="17">
        <v>0.39536037329000001</v>
      </c>
      <c r="AR48" s="17">
        <v>2.754260597</v>
      </c>
      <c r="AS48" s="15">
        <v>-8.0000000000000002E-3</v>
      </c>
      <c r="AT48" s="15">
        <v>4.1000000000000002E-2</v>
      </c>
      <c r="AU48" s="16">
        <v>0</v>
      </c>
      <c r="AV48" s="16">
        <v>0</v>
      </c>
      <c r="AW48" s="13">
        <v>0</v>
      </c>
      <c r="AX48" s="21" t="s">
        <v>60</v>
      </c>
      <c r="AY48" s="21" t="s">
        <v>85</v>
      </c>
      <c r="AZ48" s="14" t="s">
        <v>65</v>
      </c>
      <c r="BA48" s="14">
        <v>3</v>
      </c>
      <c r="BB48" s="14">
        <v>7</v>
      </c>
      <c r="BC48" s="22">
        <v>36829</v>
      </c>
      <c r="BD48" s="23">
        <v>0.55000000000000004</v>
      </c>
      <c r="BE48" s="21">
        <v>8</v>
      </c>
      <c r="BF48" s="22">
        <v>42277</v>
      </c>
      <c r="BG48" s="23">
        <v>0.17499999999999999</v>
      </c>
    </row>
    <row r="49" spans="1:59" x14ac:dyDescent="0.2">
      <c r="A49" s="13">
        <v>53</v>
      </c>
      <c r="B49" s="14" t="s">
        <v>135</v>
      </c>
      <c r="C49" s="14" t="s">
        <v>136</v>
      </c>
      <c r="D49" s="15">
        <v>86.680999999999997</v>
      </c>
      <c r="E49" s="15">
        <v>27.975999999999999</v>
      </c>
      <c r="F49" s="16">
        <v>4827</v>
      </c>
      <c r="G49" s="17">
        <v>0.5652936288</v>
      </c>
      <c r="H49" s="13">
        <v>1</v>
      </c>
      <c r="I49" s="13">
        <v>2</v>
      </c>
      <c r="J49" s="13">
        <v>1</v>
      </c>
      <c r="K49" s="17">
        <f>MIN(MAX(N49,O49,AA49,P49),X49)</f>
        <v>3.0338271860851602</v>
      </c>
      <c r="L49" s="18">
        <v>10.712105751037599</v>
      </c>
      <c r="M49" s="13">
        <v>0</v>
      </c>
      <c r="N49" s="18">
        <f>AK49/10^6</f>
        <v>0</v>
      </c>
      <c r="O49" s="18">
        <f>AN49/10^6</f>
        <v>0.60840000000000005</v>
      </c>
      <c r="P49" s="14">
        <v>0</v>
      </c>
      <c r="Q49" s="13">
        <v>128</v>
      </c>
      <c r="R49" s="13">
        <v>6</v>
      </c>
      <c r="S49" s="13">
        <v>0.18809999999999999</v>
      </c>
      <c r="T49" s="13">
        <v>0</v>
      </c>
      <c r="U49" s="19">
        <v>494.77267456054699</v>
      </c>
      <c r="V49" s="14" t="s">
        <v>59</v>
      </c>
      <c r="W49" s="18">
        <v>3.3678544000000001</v>
      </c>
      <c r="X49" s="17">
        <f>0.1217*(G49*10^6)^1.4129/10^6</f>
        <v>16.31844007619528</v>
      </c>
      <c r="Y49" s="18">
        <f>0.1217*(G49*10^6)^0.4129</f>
        <v>28.867192631970543</v>
      </c>
      <c r="Z49" s="20">
        <v>5.3668165206909197</v>
      </c>
      <c r="AA49" s="18">
        <f>MIN(Y49,Z49)*G49</f>
        <v>3.0338271860851602</v>
      </c>
      <c r="AB49" s="14"/>
      <c r="AC49" s="19">
        <v>0</v>
      </c>
      <c r="AD49" s="14">
        <v>0</v>
      </c>
      <c r="AE49" s="19">
        <v>0</v>
      </c>
      <c r="AF49" s="14">
        <v>0</v>
      </c>
      <c r="AG49" s="14">
        <v>0</v>
      </c>
      <c r="AH49" s="14">
        <v>0</v>
      </c>
      <c r="AI49" s="14">
        <v>0</v>
      </c>
      <c r="AJ49" s="14">
        <v>0</v>
      </c>
      <c r="AK49" s="14">
        <v>0</v>
      </c>
      <c r="AL49" s="14">
        <v>127</v>
      </c>
      <c r="AM49" s="14">
        <v>0</v>
      </c>
      <c r="AN49" s="14">
        <v>608400</v>
      </c>
      <c r="AO49" s="14">
        <v>0</v>
      </c>
      <c r="AP49" s="20">
        <v>90</v>
      </c>
      <c r="AQ49" s="17">
        <v>0.66076282671700004</v>
      </c>
      <c r="AR49" s="17">
        <v>3.3678544000000001</v>
      </c>
      <c r="AS49" s="15">
        <v>-9.5000000000000001E-2</v>
      </c>
      <c r="AT49" s="15">
        <v>5.0999999999999997E-2</v>
      </c>
      <c r="AU49" s="16">
        <v>0</v>
      </c>
      <c r="AV49" s="16">
        <v>1</v>
      </c>
      <c r="AW49" s="13">
        <v>0</v>
      </c>
      <c r="AX49" s="21" t="s">
        <v>60</v>
      </c>
      <c r="AY49" s="21" t="s">
        <v>85</v>
      </c>
      <c r="AZ49" s="14" t="s">
        <v>65</v>
      </c>
      <c r="BA49" s="14">
        <v>3</v>
      </c>
      <c r="BB49" s="14">
        <v>7</v>
      </c>
      <c r="BC49" s="22">
        <v>36829</v>
      </c>
      <c r="BD49" s="23">
        <v>0.65</v>
      </c>
      <c r="BE49" s="21">
        <v>8</v>
      </c>
      <c r="BF49" s="22">
        <v>42277</v>
      </c>
      <c r="BG49" s="23">
        <v>0.17499999999999999</v>
      </c>
    </row>
    <row r="50" spans="1:59" x14ac:dyDescent="0.2">
      <c r="A50" s="13">
        <v>54</v>
      </c>
      <c r="B50" s="14" t="s">
        <v>137</v>
      </c>
      <c r="C50" s="13" t="s">
        <v>138</v>
      </c>
      <c r="D50" s="15">
        <v>86.476600000000005</v>
      </c>
      <c r="E50" s="15">
        <v>27.861899999999999</v>
      </c>
      <c r="F50" s="16">
        <v>4526</v>
      </c>
      <c r="G50" s="15">
        <v>1.5248422477979999</v>
      </c>
      <c r="H50" s="13">
        <v>2</v>
      </c>
      <c r="I50" s="13">
        <v>3</v>
      </c>
      <c r="J50" s="13">
        <v>3</v>
      </c>
      <c r="K50" s="17">
        <f>MIN(MAX(N50,O50,AA50,P50),X50)</f>
        <v>66.308478422098446</v>
      </c>
      <c r="L50" s="20">
        <v>17.368568420410199</v>
      </c>
      <c r="M50" s="13">
        <v>1</v>
      </c>
      <c r="N50" s="18">
        <f>AK50/10^6</f>
        <v>0</v>
      </c>
      <c r="O50" s="18">
        <f>AN50/10^6</f>
        <v>0.7056</v>
      </c>
      <c r="P50" s="17">
        <v>1.3589404120855899</v>
      </c>
      <c r="Q50" s="13">
        <v>258</v>
      </c>
      <c r="R50" s="13">
        <v>10</v>
      </c>
      <c r="S50" s="13">
        <v>0.67769999999999997</v>
      </c>
      <c r="T50" s="13">
        <v>2</v>
      </c>
      <c r="U50" s="16">
        <v>0</v>
      </c>
      <c r="V50" s="15" t="s">
        <v>59</v>
      </c>
      <c r="W50" s="20">
        <v>7.6772557470000002</v>
      </c>
      <c r="X50" s="17">
        <f>0.1217*(G50*10^6)^1.4129/10^6</f>
        <v>66.308478422098602</v>
      </c>
      <c r="Y50" s="18">
        <f>0.1217*(G50*10^6)^0.4129</f>
        <v>43.485467770750347</v>
      </c>
      <c r="Z50" s="20">
        <v>45.029041290283203</v>
      </c>
      <c r="AA50" s="18">
        <f>MIN(Y50,Z50)*G50</f>
        <v>66.308478422098446</v>
      </c>
      <c r="AB50" s="14">
        <v>40</v>
      </c>
      <c r="AC50" s="16">
        <v>0</v>
      </c>
      <c r="AD50" s="13">
        <v>0</v>
      </c>
      <c r="AE50" s="16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4">
        <v>2217</v>
      </c>
      <c r="AM50" s="14">
        <v>0</v>
      </c>
      <c r="AN50" s="14">
        <v>705600</v>
      </c>
      <c r="AO50" s="14">
        <v>0</v>
      </c>
      <c r="AP50" s="20">
        <v>315</v>
      </c>
      <c r="AQ50" s="15">
        <v>1.422091576541</v>
      </c>
      <c r="AR50" s="15">
        <v>7.6772557470000002</v>
      </c>
      <c r="AS50" s="15">
        <v>0.10299999999999999</v>
      </c>
      <c r="AT50" s="15">
        <v>0.115</v>
      </c>
      <c r="AU50" s="16">
        <v>0</v>
      </c>
      <c r="AV50" s="16">
        <v>0</v>
      </c>
      <c r="AW50" s="13">
        <v>1</v>
      </c>
      <c r="AX50" s="21" t="s">
        <v>60</v>
      </c>
      <c r="AY50" s="21" t="s">
        <v>105</v>
      </c>
      <c r="AZ50" s="14" t="s">
        <v>62</v>
      </c>
      <c r="BA50" s="14">
        <v>1</v>
      </c>
      <c r="BB50" s="14">
        <v>7</v>
      </c>
      <c r="BC50" s="22">
        <v>36781</v>
      </c>
      <c r="BD50" s="23">
        <v>0.52500000000000002</v>
      </c>
      <c r="BE50" s="21">
        <v>8</v>
      </c>
      <c r="BF50" s="22">
        <v>42277</v>
      </c>
      <c r="BG50" s="23">
        <v>0.125</v>
      </c>
    </row>
    <row r="51" spans="1:59" x14ac:dyDescent="0.2">
      <c r="A51" s="13">
        <v>55</v>
      </c>
      <c r="B51" s="14"/>
      <c r="D51" s="15">
        <v>86.721000000000004</v>
      </c>
      <c r="E51" s="15">
        <v>28.018000000000001</v>
      </c>
      <c r="F51" s="16">
        <v>5074</v>
      </c>
      <c r="G51" s="17">
        <v>0.17786144077800001</v>
      </c>
      <c r="H51" s="13">
        <v>0</v>
      </c>
      <c r="I51" s="13">
        <v>2</v>
      </c>
      <c r="J51" s="13">
        <v>1</v>
      </c>
      <c r="K51" s="17">
        <f>MIN(MAX(N51,O51,AA51,P51),X51)</f>
        <v>0</v>
      </c>
      <c r="L51" s="20">
        <v>8.07818508148193</v>
      </c>
      <c r="M51" s="13">
        <v>0</v>
      </c>
      <c r="N51" s="18">
        <f>AK51/10^6</f>
        <v>0</v>
      </c>
      <c r="O51" s="18">
        <f>AN51/10^6</f>
        <v>0</v>
      </c>
      <c r="P51" s="26">
        <v>0</v>
      </c>
      <c r="Q51" s="13">
        <v>128</v>
      </c>
      <c r="R51" s="13">
        <v>6</v>
      </c>
      <c r="S51" s="13">
        <v>0.18809999999999999</v>
      </c>
      <c r="T51" s="13">
        <v>0</v>
      </c>
      <c r="U51" s="16">
        <v>424.26406860351602</v>
      </c>
      <c r="V51" s="14" t="s">
        <v>59</v>
      </c>
      <c r="W51" s="18">
        <v>2.2024071620000001</v>
      </c>
      <c r="X51" s="17">
        <f>0.1217*(G51*10^6)^1.4129/10^6</f>
        <v>3.1851593314746101</v>
      </c>
      <c r="Y51" s="18">
        <f>0.1217*(G51*10^6)^0.4129</f>
        <v>17.908093612320421</v>
      </c>
      <c r="Z51" s="20">
        <v>0</v>
      </c>
      <c r="AA51" s="18">
        <f>MIN(Y51,Z51)*G51</f>
        <v>0</v>
      </c>
      <c r="AB51" s="26"/>
      <c r="AC51" s="19">
        <v>0</v>
      </c>
      <c r="AD51" s="14">
        <v>0</v>
      </c>
      <c r="AE51" s="19">
        <v>0</v>
      </c>
      <c r="AF51" s="14">
        <v>0</v>
      </c>
      <c r="AG51" s="14">
        <v>0</v>
      </c>
      <c r="AH51" s="14">
        <v>0</v>
      </c>
      <c r="AI51" s="14">
        <v>0</v>
      </c>
      <c r="AJ51" s="14">
        <v>0</v>
      </c>
      <c r="AK51" s="14">
        <v>0</v>
      </c>
      <c r="AL51" s="14">
        <v>0</v>
      </c>
      <c r="AM51" s="14">
        <v>0</v>
      </c>
      <c r="AN51" s="14">
        <v>0</v>
      </c>
      <c r="AO51" s="14">
        <v>0</v>
      </c>
      <c r="AP51" s="13">
        <v>315</v>
      </c>
      <c r="AQ51" s="14">
        <v>0.19650510874900001</v>
      </c>
      <c r="AR51" s="14">
        <v>2.2024071620000001</v>
      </c>
      <c r="AS51" s="15">
        <v>-1.9E-2</v>
      </c>
      <c r="AT51" s="15">
        <v>3.3000000000000002E-2</v>
      </c>
      <c r="AU51" s="16">
        <v>0</v>
      </c>
      <c r="AV51" s="16">
        <v>0</v>
      </c>
      <c r="AW51" s="12">
        <v>0</v>
      </c>
      <c r="AX51" s="21" t="s">
        <v>60</v>
      </c>
      <c r="AY51" s="21" t="s">
        <v>85</v>
      </c>
      <c r="AZ51" s="14" t="s">
        <v>65</v>
      </c>
      <c r="BA51" s="14">
        <v>3</v>
      </c>
      <c r="BB51" s="14">
        <v>7</v>
      </c>
      <c r="BC51" s="22">
        <v>36781</v>
      </c>
      <c r="BD51" s="23">
        <v>0.55000000000000004</v>
      </c>
      <c r="BE51" s="21">
        <v>8</v>
      </c>
      <c r="BF51" s="22">
        <v>42277</v>
      </c>
      <c r="BG51" s="23">
        <v>0.17499999999999999</v>
      </c>
    </row>
    <row r="52" spans="1:59" x14ac:dyDescent="0.2">
      <c r="A52" s="13">
        <v>56</v>
      </c>
      <c r="B52" s="14"/>
      <c r="D52" s="15">
        <v>86.682000000000002</v>
      </c>
      <c r="E52" s="15">
        <v>28.006</v>
      </c>
      <c r="F52" s="16">
        <v>4947</v>
      </c>
      <c r="G52" s="17">
        <v>0.153114640138</v>
      </c>
      <c r="H52" s="13">
        <v>1</v>
      </c>
      <c r="I52" s="13">
        <v>2</v>
      </c>
      <c r="J52" s="13">
        <v>1</v>
      </c>
      <c r="K52" s="17">
        <f>MIN(MAX(N52,O52,AA52,P52),X52)</f>
        <v>2.5775120188890481</v>
      </c>
      <c r="L52" s="20">
        <v>13.187192916870099</v>
      </c>
      <c r="M52" s="13">
        <v>0</v>
      </c>
      <c r="N52" s="18">
        <f>AK52/10^6</f>
        <v>0</v>
      </c>
      <c r="O52" s="18">
        <f>AN52/10^6</f>
        <v>0</v>
      </c>
      <c r="P52" s="26">
        <v>0</v>
      </c>
      <c r="Q52" s="13">
        <v>128</v>
      </c>
      <c r="R52" s="13">
        <v>6</v>
      </c>
      <c r="S52" s="13">
        <v>0.18809999999999999</v>
      </c>
      <c r="T52" s="13">
        <v>0</v>
      </c>
      <c r="U52" s="16">
        <v>469.57427978515602</v>
      </c>
      <c r="V52" s="14" t="s">
        <v>59</v>
      </c>
      <c r="W52" s="18">
        <v>1.847311897</v>
      </c>
      <c r="X52" s="17">
        <f>0.1217*(G52*10^6)^1.4129/10^6</f>
        <v>2.5775120188890481</v>
      </c>
      <c r="Y52" s="18">
        <f>0.1217*(G52*10^6)^0.4129</f>
        <v>16.833870468336507</v>
      </c>
      <c r="Z52" s="20">
        <v>28.951932907104499</v>
      </c>
      <c r="AA52" s="18">
        <f>MIN(Y52,Z52)*G52</f>
        <v>2.5775120188890495</v>
      </c>
      <c r="AB52" s="26"/>
      <c r="AC52" s="19">
        <v>0</v>
      </c>
      <c r="AD52" s="14">
        <v>0</v>
      </c>
      <c r="AE52" s="19">
        <v>0</v>
      </c>
      <c r="AF52" s="14">
        <v>0</v>
      </c>
      <c r="AG52" s="14">
        <v>0</v>
      </c>
      <c r="AH52" s="14">
        <v>0</v>
      </c>
      <c r="AI52" s="14">
        <v>0</v>
      </c>
      <c r="AJ52" s="14">
        <v>0</v>
      </c>
      <c r="AK52" s="14">
        <v>0</v>
      </c>
      <c r="AL52" s="14">
        <v>0</v>
      </c>
      <c r="AM52" s="14">
        <v>0</v>
      </c>
      <c r="AN52" s="14">
        <v>0</v>
      </c>
      <c r="AO52" s="14">
        <v>0</v>
      </c>
      <c r="AP52" s="13">
        <v>180</v>
      </c>
      <c r="AQ52" s="14">
        <v>0.20430712484899999</v>
      </c>
      <c r="AR52" s="14">
        <v>1.847311897</v>
      </c>
      <c r="AS52" s="15">
        <v>-5.0999999999999997E-2</v>
      </c>
      <c r="AT52" s="15">
        <v>2.8000000000000001E-2</v>
      </c>
      <c r="AU52" s="16">
        <v>0</v>
      </c>
      <c r="AV52" s="16">
        <v>1</v>
      </c>
      <c r="AW52" s="12">
        <v>0</v>
      </c>
      <c r="AX52" s="21" t="s">
        <v>60</v>
      </c>
      <c r="AY52" s="21" t="s">
        <v>85</v>
      </c>
      <c r="AZ52" s="14" t="s">
        <v>65</v>
      </c>
      <c r="BA52" s="14">
        <v>3</v>
      </c>
      <c r="BB52" s="14">
        <v>7</v>
      </c>
      <c r="BC52" s="22">
        <v>36781</v>
      </c>
      <c r="BD52" s="23">
        <v>0.625</v>
      </c>
      <c r="BE52" s="21">
        <v>8</v>
      </c>
      <c r="BF52" s="22">
        <v>42277</v>
      </c>
      <c r="BG52" s="23">
        <v>0.15</v>
      </c>
    </row>
    <row r="53" spans="1:59" x14ac:dyDescent="0.2">
      <c r="A53" s="13">
        <v>59</v>
      </c>
      <c r="B53" s="14" t="s">
        <v>139</v>
      </c>
      <c r="C53" s="14"/>
      <c r="D53" s="15">
        <v>85.169200000000004</v>
      </c>
      <c r="E53" s="15">
        <v>28.2925</v>
      </c>
      <c r="F53" s="16">
        <v>4732</v>
      </c>
      <c r="G53" s="17">
        <v>0.19414424117699999</v>
      </c>
      <c r="H53" s="13">
        <v>1</v>
      </c>
      <c r="I53" s="13">
        <v>3</v>
      </c>
      <c r="J53" s="13">
        <v>2</v>
      </c>
      <c r="K53" s="17">
        <f>MIN(MAX(N53,O53,AA53,P53),X53)</f>
        <v>3.6048043821140778</v>
      </c>
      <c r="L53" s="20">
        <v>19.473638534545898</v>
      </c>
      <c r="M53" s="13">
        <v>0</v>
      </c>
      <c r="N53" s="18">
        <f>AK53/10^6</f>
        <v>0</v>
      </c>
      <c r="O53" s="18">
        <f>AN53/10^6</f>
        <v>0.51839999999999997</v>
      </c>
      <c r="P53" s="14">
        <v>0</v>
      </c>
      <c r="Q53" s="13">
        <v>96</v>
      </c>
      <c r="R53" s="13">
        <v>8</v>
      </c>
      <c r="S53" s="13">
        <v>4.6800000000000001E-2</v>
      </c>
      <c r="T53" s="13">
        <v>3</v>
      </c>
      <c r="U53" s="16">
        <v>684.7626953125</v>
      </c>
      <c r="V53" s="17" t="s">
        <v>59</v>
      </c>
      <c r="W53" s="18">
        <v>1.9075211379999999</v>
      </c>
      <c r="X53" s="17">
        <f>0.1217*(G53*10^6)^1.4129/10^6</f>
        <v>3.6048043821140778</v>
      </c>
      <c r="Y53" s="18">
        <f>0.1217*(G53*10^6)^0.4129</f>
        <v>18.567660623152896</v>
      </c>
      <c r="Z53" s="18">
        <v>76.145271301269503</v>
      </c>
      <c r="AA53" s="18">
        <f>MIN(Y53,Z53)*G53</f>
        <v>3.6048043821140818</v>
      </c>
      <c r="AB53" s="14"/>
      <c r="AC53" s="32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  <c r="AJ53" s="32">
        <v>0</v>
      </c>
      <c r="AK53" s="32">
        <v>0</v>
      </c>
      <c r="AL53" s="14">
        <v>309</v>
      </c>
      <c r="AM53" s="14">
        <v>0</v>
      </c>
      <c r="AN53" s="14">
        <v>518400</v>
      </c>
      <c r="AO53" s="14">
        <v>0</v>
      </c>
      <c r="AP53" s="20">
        <v>45</v>
      </c>
      <c r="AQ53" s="17">
        <v>0.199899890208</v>
      </c>
      <c r="AR53" s="17">
        <v>1.9075211379999999</v>
      </c>
      <c r="AS53" s="15">
        <v>-6.0000000000000001E-3</v>
      </c>
      <c r="AT53" s="15">
        <v>2.9000000000000001E-2</v>
      </c>
      <c r="AU53" s="16">
        <v>0</v>
      </c>
      <c r="AV53" s="16">
        <v>0</v>
      </c>
      <c r="AW53" s="13">
        <v>0</v>
      </c>
      <c r="AX53" s="21" t="s">
        <v>140</v>
      </c>
      <c r="AY53" s="21" t="s">
        <v>141</v>
      </c>
      <c r="AZ53" s="14" t="s">
        <v>62</v>
      </c>
      <c r="BA53" s="14">
        <v>1</v>
      </c>
      <c r="BB53" s="14">
        <v>7</v>
      </c>
      <c r="BC53" s="22">
        <v>36804</v>
      </c>
      <c r="BD53" s="23">
        <v>0.57499999999999996</v>
      </c>
      <c r="BE53" s="21">
        <v>8</v>
      </c>
      <c r="BF53" s="22">
        <v>42284</v>
      </c>
      <c r="BG53" s="23">
        <v>0.15</v>
      </c>
    </row>
    <row r="54" spans="1:59" x14ac:dyDescent="0.2">
      <c r="A54" s="13">
        <v>60</v>
      </c>
      <c r="B54" s="14"/>
      <c r="C54" s="14"/>
      <c r="D54" s="15">
        <v>85.021900000000002</v>
      </c>
      <c r="E54" s="15">
        <v>28.5855</v>
      </c>
      <c r="F54" s="16">
        <v>5034</v>
      </c>
      <c r="G54" s="17">
        <v>0.104951673099</v>
      </c>
      <c r="H54" s="13">
        <v>3</v>
      </c>
      <c r="I54" s="13">
        <v>2</v>
      </c>
      <c r="J54" s="13">
        <v>3</v>
      </c>
      <c r="K54" s="17">
        <f>MIN(MAX(N54,O54,AA54,P54),X54)</f>
        <v>1.5116333119240422</v>
      </c>
      <c r="L54" s="20">
        <v>16.5561714172363</v>
      </c>
      <c r="M54" s="13">
        <v>0</v>
      </c>
      <c r="N54" s="18">
        <f>AK54/10^6</f>
        <v>0.40500000000000003</v>
      </c>
      <c r="O54" s="18">
        <f>AN54/10^6</f>
        <v>0.43559999999999999</v>
      </c>
      <c r="P54" s="14">
        <v>0</v>
      </c>
      <c r="Q54" s="13">
        <v>62</v>
      </c>
      <c r="R54" s="13">
        <v>4</v>
      </c>
      <c r="S54" s="13">
        <v>0.1449</v>
      </c>
      <c r="T54" s="13">
        <v>0</v>
      </c>
      <c r="U54" s="16">
        <v>0</v>
      </c>
      <c r="V54" s="17" t="s">
        <v>59</v>
      </c>
      <c r="W54" s="18">
        <v>1.5372541019999999</v>
      </c>
      <c r="X54" s="17">
        <f>0.1217*(G54*10^6)^1.4129/10^6</f>
        <v>1.511633311924043</v>
      </c>
      <c r="Y54" s="18">
        <f>0.1217*(G54*10^6)^0.4129</f>
        <v>14.40313686565179</v>
      </c>
      <c r="Z54" s="18">
        <v>61.792793273925803</v>
      </c>
      <c r="AA54" s="18">
        <f>MIN(Y54,Z54)*G54</f>
        <v>1.5116333119240422</v>
      </c>
      <c r="AB54" s="14"/>
      <c r="AC54" s="32">
        <v>0</v>
      </c>
      <c r="AD54" s="32">
        <v>0</v>
      </c>
      <c r="AE54" s="32">
        <v>0</v>
      </c>
      <c r="AF54" s="32">
        <v>5</v>
      </c>
      <c r="AG54" s="32">
        <v>0</v>
      </c>
      <c r="AH54" s="32">
        <v>243000</v>
      </c>
      <c r="AI54" s="32">
        <v>7</v>
      </c>
      <c r="AJ54" s="32">
        <v>0</v>
      </c>
      <c r="AK54" s="32">
        <v>405000</v>
      </c>
      <c r="AL54" s="14">
        <v>362</v>
      </c>
      <c r="AM54" s="14">
        <v>0</v>
      </c>
      <c r="AN54" s="14">
        <v>435600</v>
      </c>
      <c r="AO54" s="14">
        <v>0</v>
      </c>
      <c r="AP54" s="20">
        <v>135</v>
      </c>
      <c r="AQ54" s="17">
        <v>3.5343830771999998E-2</v>
      </c>
      <c r="AR54" s="17">
        <v>1.5372541019999999</v>
      </c>
      <c r="AS54" s="15">
        <v>7.0000000000000007E-2</v>
      </c>
      <c r="AT54" s="15">
        <v>2.3E-2</v>
      </c>
      <c r="AU54" s="16">
        <v>1</v>
      </c>
      <c r="AV54" s="16">
        <v>0</v>
      </c>
      <c r="AW54" s="13">
        <v>0</v>
      </c>
      <c r="AX54" s="21" t="s">
        <v>140</v>
      </c>
      <c r="AY54" s="21" t="s">
        <v>142</v>
      </c>
      <c r="AZ54" s="14" t="s">
        <v>62</v>
      </c>
      <c r="BA54" s="14">
        <v>1</v>
      </c>
      <c r="BB54" s="14">
        <v>7</v>
      </c>
      <c r="BC54" s="22">
        <v>36804</v>
      </c>
      <c r="BD54" s="23">
        <v>0.7</v>
      </c>
      <c r="BE54" s="21">
        <v>8</v>
      </c>
      <c r="BF54" s="22">
        <v>42284</v>
      </c>
      <c r="BG54" s="23">
        <v>0.25</v>
      </c>
    </row>
    <row r="55" spans="1:59" x14ac:dyDescent="0.2">
      <c r="A55" s="13">
        <v>61</v>
      </c>
      <c r="B55" s="14" t="s">
        <v>143</v>
      </c>
      <c r="C55" s="14"/>
      <c r="D55" s="15">
        <v>84.78</v>
      </c>
      <c r="E55" s="15">
        <v>28.38</v>
      </c>
      <c r="F55" s="16">
        <v>4662</v>
      </c>
      <c r="G55" s="17">
        <v>0.16912423628199999</v>
      </c>
      <c r="H55" s="13">
        <v>1</v>
      </c>
      <c r="I55" s="13">
        <v>2</v>
      </c>
      <c r="J55" s="13">
        <v>1</v>
      </c>
      <c r="K55" s="17">
        <f>MIN(MAX(N55,O55,AA55,P55),X55)</f>
        <v>2.9663515664569191</v>
      </c>
      <c r="L55" s="20">
        <v>24.042482376098601</v>
      </c>
      <c r="M55" s="13">
        <v>0</v>
      </c>
      <c r="N55" s="18">
        <f>AK55/10^6</f>
        <v>0</v>
      </c>
      <c r="O55" s="18">
        <f>AN55/10^6</f>
        <v>0.36</v>
      </c>
      <c r="P55" s="14">
        <v>0</v>
      </c>
      <c r="Q55" s="13">
        <v>234</v>
      </c>
      <c r="R55" s="13">
        <v>4</v>
      </c>
      <c r="S55" s="13">
        <v>1.0521</v>
      </c>
      <c r="T55" s="13">
        <v>0</v>
      </c>
      <c r="U55" s="16">
        <v>1194.36169433594</v>
      </c>
      <c r="V55" s="17" t="s">
        <v>59</v>
      </c>
      <c r="W55" s="18">
        <v>1.587860254</v>
      </c>
      <c r="X55" s="17">
        <f>0.1217*(G55*10^6)^1.4129/10^6</f>
        <v>2.9663515664569191</v>
      </c>
      <c r="Y55" s="18">
        <f>0.1217*(G55*10^6)^0.4129</f>
        <v>17.539482404584437</v>
      </c>
      <c r="Z55" s="18">
        <v>269.04748535156301</v>
      </c>
      <c r="AA55" s="18">
        <f>MIN(Y55,Z55)*G55</f>
        <v>2.9663515664569196</v>
      </c>
      <c r="AB55" s="14"/>
      <c r="AC55" s="32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  <c r="AJ55" s="32">
        <v>0</v>
      </c>
      <c r="AK55" s="32">
        <v>0</v>
      </c>
      <c r="AL55" s="14">
        <v>292</v>
      </c>
      <c r="AM55" s="14">
        <v>55</v>
      </c>
      <c r="AN55" s="14">
        <v>360000</v>
      </c>
      <c r="AO55" s="14">
        <v>360000</v>
      </c>
      <c r="AP55" s="20">
        <v>202.5</v>
      </c>
      <c r="AQ55" s="17">
        <v>0.15659441071399999</v>
      </c>
      <c r="AR55" s="17">
        <v>1.587860254</v>
      </c>
      <c r="AS55" s="15">
        <v>1.2999999999999999E-2</v>
      </c>
      <c r="AT55" s="15">
        <v>2.4E-2</v>
      </c>
      <c r="AU55" s="16">
        <v>0</v>
      </c>
      <c r="AV55" s="16">
        <v>0</v>
      </c>
      <c r="AW55" s="13">
        <v>0</v>
      </c>
      <c r="AX55" s="21" t="s">
        <v>140</v>
      </c>
      <c r="AY55" s="21" t="s">
        <v>142</v>
      </c>
      <c r="AZ55" s="14" t="s">
        <v>62</v>
      </c>
      <c r="BA55" s="14">
        <v>1</v>
      </c>
      <c r="BB55" s="14">
        <v>7</v>
      </c>
      <c r="BC55" s="22">
        <v>36812</v>
      </c>
      <c r="BD55" s="23">
        <v>0.45</v>
      </c>
      <c r="BE55" s="21">
        <v>8</v>
      </c>
      <c r="BF55" s="22">
        <v>42284</v>
      </c>
      <c r="BG55" s="23">
        <v>0.125</v>
      </c>
    </row>
    <row r="56" spans="1:59" x14ac:dyDescent="0.2">
      <c r="A56" s="13">
        <v>62</v>
      </c>
      <c r="B56" s="14"/>
      <c r="C56" s="14"/>
      <c r="D56" s="15">
        <v>85.468999999999994</v>
      </c>
      <c r="E56" s="15">
        <v>28.125</v>
      </c>
      <c r="F56" s="16">
        <v>4795</v>
      </c>
      <c r="G56" s="17">
        <v>0.143005171939</v>
      </c>
      <c r="H56" s="13">
        <v>1</v>
      </c>
      <c r="I56" s="13">
        <v>3</v>
      </c>
      <c r="J56" s="13">
        <v>2</v>
      </c>
      <c r="K56" s="17">
        <f>MIN(MAX(N56,O56,AA56,P56),X56)</f>
        <v>2.3403836637993853</v>
      </c>
      <c r="L56" s="20">
        <v>19.9869709014893</v>
      </c>
      <c r="M56" s="13">
        <v>0</v>
      </c>
      <c r="N56" s="18">
        <f>AK56/10^6</f>
        <v>0</v>
      </c>
      <c r="O56" s="18">
        <f>AN56/10^6</f>
        <v>0.12959999999999999</v>
      </c>
      <c r="P56" s="14">
        <v>0</v>
      </c>
      <c r="Q56" s="13">
        <v>257</v>
      </c>
      <c r="R56" s="13">
        <v>5</v>
      </c>
      <c r="S56" s="13">
        <v>1.3292999999999999</v>
      </c>
      <c r="T56" s="13">
        <v>3</v>
      </c>
      <c r="U56" s="16">
        <v>1273.49914550781</v>
      </c>
      <c r="V56" s="14" t="s">
        <v>59</v>
      </c>
      <c r="W56" s="18">
        <v>1.57854406</v>
      </c>
      <c r="X56" s="17">
        <f>0.1217*(G56*10^6)^1.4129/10^6</f>
        <v>2.3403836637993853</v>
      </c>
      <c r="Y56" s="18">
        <f>0.1217*(G56*10^6)^0.4129</f>
        <v>16.365727421366945</v>
      </c>
      <c r="Z56" s="20">
        <v>186.869705200195</v>
      </c>
      <c r="AA56" s="18">
        <f>MIN(Y56,Z56)*G56</f>
        <v>2.3403836637993871</v>
      </c>
      <c r="AB56" s="14"/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14">
        <v>3</v>
      </c>
      <c r="AM56" s="14">
        <v>0</v>
      </c>
      <c r="AN56" s="14">
        <v>129600</v>
      </c>
      <c r="AO56" s="14">
        <v>0</v>
      </c>
      <c r="AP56" s="13">
        <v>45</v>
      </c>
      <c r="AQ56" s="14">
        <v>0.146683409013</v>
      </c>
      <c r="AR56" s="14">
        <v>1.57854406</v>
      </c>
      <c r="AS56" s="15">
        <v>-4.0000000000000001E-3</v>
      </c>
      <c r="AT56" s="15">
        <v>2.4E-2</v>
      </c>
      <c r="AU56" s="16">
        <v>0</v>
      </c>
      <c r="AV56" s="16">
        <v>0</v>
      </c>
      <c r="AW56" s="13">
        <v>0</v>
      </c>
      <c r="AX56" s="21" t="s">
        <v>140</v>
      </c>
      <c r="AY56" s="21" t="s">
        <v>141</v>
      </c>
      <c r="AZ56" s="14" t="s">
        <v>73</v>
      </c>
      <c r="BA56" s="14">
        <v>4</v>
      </c>
      <c r="BB56" s="14">
        <v>7</v>
      </c>
      <c r="BC56" s="22">
        <v>36804</v>
      </c>
      <c r="BD56" s="23">
        <v>0.55000000000000004</v>
      </c>
      <c r="BE56" s="21">
        <v>8</v>
      </c>
      <c r="BF56" s="22">
        <v>42284</v>
      </c>
      <c r="BG56" s="23">
        <v>7.4999999999999997E-2</v>
      </c>
    </row>
    <row r="57" spans="1:59" x14ac:dyDescent="0.2">
      <c r="A57" s="13">
        <v>63</v>
      </c>
      <c r="B57" s="14"/>
      <c r="C57" s="14"/>
      <c r="D57" s="24">
        <v>85.388999999999996</v>
      </c>
      <c r="E57" s="24">
        <v>28.061</v>
      </c>
      <c r="F57" s="12">
        <v>4172.830688</v>
      </c>
      <c r="G57" s="25">
        <v>0.153781</v>
      </c>
      <c r="H57" s="13">
        <v>1</v>
      </c>
      <c r="I57" s="13">
        <v>3</v>
      </c>
      <c r="J57" s="13">
        <v>2</v>
      </c>
      <c r="K57" s="17">
        <f>MIN(MAX(N57,O57,AA57,P57),X57)</f>
        <v>2.5933753333269922</v>
      </c>
      <c r="L57" s="18">
        <v>18.842704772949201</v>
      </c>
      <c r="M57" s="12">
        <v>0</v>
      </c>
      <c r="N57" s="18">
        <f>AK57/10^6</f>
        <v>0</v>
      </c>
      <c r="O57" s="18">
        <f>AN57/10^6</f>
        <v>0.23039999999999999</v>
      </c>
      <c r="P57" s="25">
        <v>0.84957691908578092</v>
      </c>
      <c r="Q57" s="13">
        <v>634</v>
      </c>
      <c r="R57" s="13">
        <v>9</v>
      </c>
      <c r="S57" s="13">
        <v>2.8107000000000002</v>
      </c>
      <c r="T57" s="13">
        <v>3</v>
      </c>
      <c r="U57" s="19">
        <v>8756.814453125</v>
      </c>
      <c r="V57" s="26" t="s">
        <v>59</v>
      </c>
      <c r="W57" s="27">
        <v>2.1412239569999998</v>
      </c>
      <c r="X57" s="17">
        <f>0.1217*(G57*10^6)^1.4129/10^6</f>
        <v>2.5933753333269922</v>
      </c>
      <c r="Y57" s="18">
        <f>0.1217*(G57*10^6)^0.4129</f>
        <v>16.864081605185262</v>
      </c>
      <c r="Z57" s="18">
        <v>119.777954101563</v>
      </c>
      <c r="AA57" s="18">
        <f>MIN(Y57,Z57)*G57</f>
        <v>2.5933753333269949</v>
      </c>
      <c r="AB57" s="26">
        <v>67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14">
        <v>14</v>
      </c>
      <c r="AM57" s="14">
        <v>0</v>
      </c>
      <c r="AN57" s="14">
        <v>230400</v>
      </c>
      <c r="AO57" s="14">
        <v>0</v>
      </c>
      <c r="AP57" s="12">
        <v>337.5</v>
      </c>
      <c r="AQ57" s="26">
        <v>0.15094843879799999</v>
      </c>
      <c r="AR57" s="26">
        <v>2.1412239569999998</v>
      </c>
      <c r="AS57" s="15">
        <v>3.0000000000000001E-3</v>
      </c>
      <c r="AT57" s="15">
        <v>3.2000000000000001E-2</v>
      </c>
      <c r="AU57" s="16">
        <v>0</v>
      </c>
      <c r="AV57" s="16">
        <v>0</v>
      </c>
      <c r="AW57" s="12">
        <v>1</v>
      </c>
      <c r="AX57" s="28" t="s">
        <v>140</v>
      </c>
      <c r="AY57" s="28" t="s">
        <v>141</v>
      </c>
      <c r="AZ57" s="14" t="s">
        <v>73</v>
      </c>
      <c r="BA57" s="14">
        <v>4</v>
      </c>
      <c r="BB57" s="14">
        <v>7</v>
      </c>
      <c r="BC57" s="22">
        <v>36804</v>
      </c>
      <c r="BD57" s="23">
        <v>0.45</v>
      </c>
      <c r="BE57" s="21">
        <v>8</v>
      </c>
      <c r="BF57" s="22">
        <v>42284</v>
      </c>
      <c r="BG57" s="23">
        <v>2.5000000000000001E-2</v>
      </c>
    </row>
    <row r="58" spans="1:59" x14ac:dyDescent="0.2">
      <c r="A58" s="13">
        <v>64</v>
      </c>
      <c r="B58" s="14"/>
      <c r="C58" s="14"/>
      <c r="D58" s="24">
        <v>85.408000000000001</v>
      </c>
      <c r="E58" s="24">
        <v>28.08</v>
      </c>
      <c r="F58" s="12">
        <v>4316.4394899999998</v>
      </c>
      <c r="G58" s="25">
        <v>0.13284410894900001</v>
      </c>
      <c r="H58" s="13">
        <v>1</v>
      </c>
      <c r="I58" s="13">
        <v>3</v>
      </c>
      <c r="J58" s="13">
        <v>2</v>
      </c>
      <c r="K58" s="17">
        <f>MIN(MAX(N58,O58,AA58,P58),X58)</f>
        <v>2.1089239265416655</v>
      </c>
      <c r="L58" s="18">
        <v>31.808942794799801</v>
      </c>
      <c r="M58" s="12">
        <v>0</v>
      </c>
      <c r="N58" s="18">
        <f>AK58/10^6</f>
        <v>0</v>
      </c>
      <c r="O58" s="18">
        <f>AN58/10^6</f>
        <v>0</v>
      </c>
      <c r="P58" s="25">
        <f>K59</f>
        <v>1.7079162576030782</v>
      </c>
      <c r="Q58" s="13">
        <v>634</v>
      </c>
      <c r="R58" s="13">
        <v>9</v>
      </c>
      <c r="S58" s="13">
        <v>2.7980999999999998</v>
      </c>
      <c r="T58" s="13">
        <v>3</v>
      </c>
      <c r="U58" s="19">
        <v>6051.52880859375</v>
      </c>
      <c r="V58" s="26" t="s">
        <v>75</v>
      </c>
      <c r="W58" s="27">
        <v>1.602670356</v>
      </c>
      <c r="X58" s="17">
        <f>0.1217*(G58*10^6)^1.4129/10^6</f>
        <v>2.1089239265416668</v>
      </c>
      <c r="Y58" s="18">
        <f>0.1217*(G58*10^6)^0.4129</f>
        <v>15.875178381837765</v>
      </c>
      <c r="Z58" s="18">
        <v>109.818603515625</v>
      </c>
      <c r="AA58" s="18">
        <f>MIN(Y58,Z58)*G58</f>
        <v>2.1089239265416655</v>
      </c>
      <c r="AB58" s="26">
        <v>65</v>
      </c>
      <c r="AC58" s="33">
        <v>0</v>
      </c>
      <c r="AD58" s="33">
        <v>0</v>
      </c>
      <c r="AE58" s="33">
        <v>0</v>
      </c>
      <c r="AF58" s="33">
        <v>0</v>
      </c>
      <c r="AG58" s="33">
        <v>0</v>
      </c>
      <c r="AH58" s="33">
        <v>0</v>
      </c>
      <c r="AI58" s="33">
        <v>0</v>
      </c>
      <c r="AJ58" s="33">
        <v>0</v>
      </c>
      <c r="AK58" s="33">
        <v>0</v>
      </c>
      <c r="AL58" s="14">
        <v>0</v>
      </c>
      <c r="AM58" s="14">
        <v>0</v>
      </c>
      <c r="AN58" s="14">
        <v>0</v>
      </c>
      <c r="AO58" s="14">
        <v>0</v>
      </c>
      <c r="AP58" s="12">
        <v>270</v>
      </c>
      <c r="AQ58" s="26">
        <v>0.12510278148100001</v>
      </c>
      <c r="AR58" s="26">
        <v>1.602670356</v>
      </c>
      <c r="AS58" s="15">
        <v>8.0000000000000002E-3</v>
      </c>
      <c r="AT58" s="15">
        <v>2.4E-2</v>
      </c>
      <c r="AU58" s="16">
        <v>0</v>
      </c>
      <c r="AV58" s="16">
        <v>0</v>
      </c>
      <c r="AW58" s="12">
        <v>1</v>
      </c>
      <c r="AX58" s="28" t="s">
        <v>140</v>
      </c>
      <c r="AY58" s="28" t="s">
        <v>141</v>
      </c>
      <c r="AZ58" s="14" t="s">
        <v>73</v>
      </c>
      <c r="BA58" s="14">
        <v>4</v>
      </c>
      <c r="BB58" s="14">
        <v>7</v>
      </c>
      <c r="BC58" s="22">
        <v>36804</v>
      </c>
      <c r="BD58" s="23">
        <v>0.52500000000000002</v>
      </c>
      <c r="BE58" s="21">
        <v>8</v>
      </c>
      <c r="BF58" s="22">
        <v>42284</v>
      </c>
      <c r="BG58" s="23">
        <v>7.4999999999999997E-2</v>
      </c>
    </row>
    <row r="59" spans="1:59" x14ac:dyDescent="0.2">
      <c r="A59" s="13">
        <v>65</v>
      </c>
      <c r="B59" s="14"/>
      <c r="C59" s="14"/>
      <c r="D59" s="24">
        <v>85.414000000000001</v>
      </c>
      <c r="E59" s="24">
        <v>28.082999999999998</v>
      </c>
      <c r="F59" s="12">
        <v>4382.9782610000002</v>
      </c>
      <c r="G59" s="25">
        <v>0.11442346808999999</v>
      </c>
      <c r="H59" s="13">
        <v>1</v>
      </c>
      <c r="I59" s="13">
        <v>3</v>
      </c>
      <c r="J59" s="13">
        <v>2</v>
      </c>
      <c r="K59" s="17">
        <f>MIN(MAX(N59,O59,AA59,P59),X59)</f>
        <v>1.7079162576030782</v>
      </c>
      <c r="L59" s="18">
        <v>15.506908416748001</v>
      </c>
      <c r="M59" s="12">
        <v>0</v>
      </c>
      <c r="N59" s="18">
        <f>AK59/10^6</f>
        <v>0</v>
      </c>
      <c r="O59" s="18">
        <f>AN59/10^6</f>
        <v>0.23039999999999999</v>
      </c>
      <c r="P59" s="26">
        <v>0</v>
      </c>
      <c r="Q59" s="13">
        <v>633</v>
      </c>
      <c r="R59" s="13">
        <v>9</v>
      </c>
      <c r="S59" s="13">
        <v>2.7261000000000002</v>
      </c>
      <c r="T59" s="13">
        <v>3</v>
      </c>
      <c r="U59" s="19">
        <v>5420.37841796875</v>
      </c>
      <c r="V59" s="26" t="s">
        <v>59</v>
      </c>
      <c r="W59" s="27">
        <v>1.437729445</v>
      </c>
      <c r="X59" s="17">
        <f>0.1217*(G59*10^6)^1.4129/10^6</f>
        <v>1.7079162576030813</v>
      </c>
      <c r="Y59" s="18">
        <f>0.1217*(G59*10^6)^0.4129</f>
        <v>14.926275930211393</v>
      </c>
      <c r="Z59" s="18">
        <v>29.879680633544901</v>
      </c>
      <c r="AA59" s="18">
        <f>MIN(Y59,Z59)*G59</f>
        <v>1.7079162576030782</v>
      </c>
      <c r="AB59" s="26"/>
      <c r="AC59" s="33">
        <v>0</v>
      </c>
      <c r="AD59" s="33">
        <v>0</v>
      </c>
      <c r="AE59" s="33">
        <v>0</v>
      </c>
      <c r="AF59" s="33">
        <v>0</v>
      </c>
      <c r="AG59" s="33">
        <v>0</v>
      </c>
      <c r="AH59" s="33">
        <v>0</v>
      </c>
      <c r="AI59" s="33">
        <v>0</v>
      </c>
      <c r="AJ59" s="33">
        <v>0</v>
      </c>
      <c r="AK59" s="33">
        <v>0</v>
      </c>
      <c r="AL59" s="14">
        <v>30</v>
      </c>
      <c r="AM59" s="14">
        <v>0</v>
      </c>
      <c r="AN59" s="14">
        <v>230400</v>
      </c>
      <c r="AO59" s="14">
        <v>0</v>
      </c>
      <c r="AP59" s="12">
        <v>270</v>
      </c>
      <c r="AQ59" s="26">
        <v>0.111183783258</v>
      </c>
      <c r="AR59" s="26">
        <v>1.437729445</v>
      </c>
      <c r="AS59" s="15">
        <v>3.0000000000000001E-3</v>
      </c>
      <c r="AT59" s="15">
        <v>2.1999999999999999E-2</v>
      </c>
      <c r="AU59" s="16">
        <v>0</v>
      </c>
      <c r="AV59" s="16">
        <v>0</v>
      </c>
      <c r="AW59" s="12">
        <v>0</v>
      </c>
      <c r="AX59" s="28" t="s">
        <v>140</v>
      </c>
      <c r="AY59" s="28" t="s">
        <v>141</v>
      </c>
      <c r="AZ59" s="14" t="s">
        <v>73</v>
      </c>
      <c r="BA59" s="14">
        <v>4</v>
      </c>
      <c r="BB59" s="14">
        <v>7</v>
      </c>
      <c r="BC59" s="22">
        <v>36804</v>
      </c>
      <c r="BD59" s="23">
        <v>0.3</v>
      </c>
      <c r="BE59" s="21">
        <v>8</v>
      </c>
      <c r="BF59" s="22">
        <v>42284</v>
      </c>
      <c r="BG59" s="23">
        <v>0.05</v>
      </c>
    </row>
    <row r="60" spans="1:59" x14ac:dyDescent="0.2">
      <c r="A60" s="13">
        <v>66</v>
      </c>
      <c r="B60" s="14"/>
      <c r="C60" s="14"/>
      <c r="D60" s="24">
        <v>85.63</v>
      </c>
      <c r="E60" s="24">
        <v>28.163</v>
      </c>
      <c r="F60" s="12">
        <v>4984.6666670000004</v>
      </c>
      <c r="G60" s="25">
        <v>0.116975547641</v>
      </c>
      <c r="H60" s="13">
        <v>3</v>
      </c>
      <c r="I60" s="13">
        <v>3</v>
      </c>
      <c r="J60" s="13">
        <v>3</v>
      </c>
      <c r="K60" s="17">
        <f>MIN(MAX(N60,O60,AA60,P60),X60)</f>
        <v>1.7619846750052681</v>
      </c>
      <c r="L60" s="18">
        <v>20.266828536987301</v>
      </c>
      <c r="M60" s="12">
        <v>0</v>
      </c>
      <c r="N60" s="18">
        <f>AK60/10^6</f>
        <v>0.18</v>
      </c>
      <c r="O60" s="18">
        <f>AN60/10^6</f>
        <v>0.1764</v>
      </c>
      <c r="P60" s="26">
        <v>0</v>
      </c>
      <c r="Q60" s="13">
        <v>49</v>
      </c>
      <c r="R60" s="13">
        <v>4</v>
      </c>
      <c r="S60" s="13">
        <v>0.50039999999999996</v>
      </c>
      <c r="T60" s="13">
        <v>1</v>
      </c>
      <c r="U60" s="19">
        <v>381.83767700195301</v>
      </c>
      <c r="V60" s="26" t="s">
        <v>59</v>
      </c>
      <c r="W60" s="27">
        <v>1.486467859</v>
      </c>
      <c r="X60" s="17">
        <f>0.1217*(G60*10^6)^1.4129/10^6</f>
        <v>1.7619846750052703</v>
      </c>
      <c r="Y60" s="18">
        <f>0.1217*(G60*10^6)^0.4129</f>
        <v>15.062846129285326</v>
      </c>
      <c r="Z60" s="18">
        <v>152.911544799805</v>
      </c>
      <c r="AA60" s="18">
        <f>MIN(Y60,Z60)*G60</f>
        <v>1.7619846750052681</v>
      </c>
      <c r="AB60" s="26"/>
      <c r="AC60" s="33">
        <v>0</v>
      </c>
      <c r="AD60" s="33">
        <v>0</v>
      </c>
      <c r="AE60" s="33">
        <v>0</v>
      </c>
      <c r="AF60" s="33">
        <v>0</v>
      </c>
      <c r="AG60" s="33">
        <v>0</v>
      </c>
      <c r="AH60" s="33">
        <v>0</v>
      </c>
      <c r="AI60" s="33">
        <v>1</v>
      </c>
      <c r="AJ60" s="33">
        <v>0</v>
      </c>
      <c r="AK60" s="33">
        <v>180000</v>
      </c>
      <c r="AL60" s="14">
        <v>6</v>
      </c>
      <c r="AM60" s="14">
        <v>0</v>
      </c>
      <c r="AN60" s="14">
        <v>176400</v>
      </c>
      <c r="AO60" s="14">
        <v>0</v>
      </c>
      <c r="AP60" s="12">
        <v>90</v>
      </c>
      <c r="AQ60" s="26">
        <v>0</v>
      </c>
      <c r="AR60" s="26">
        <v>1.486467859</v>
      </c>
      <c r="AS60" s="15">
        <v>0.11700000000000001</v>
      </c>
      <c r="AT60" s="15">
        <v>2.1999999999999999E-2</v>
      </c>
      <c r="AU60" s="16">
        <v>1</v>
      </c>
      <c r="AV60" s="16">
        <v>0</v>
      </c>
      <c r="AW60" s="12">
        <v>0</v>
      </c>
      <c r="AX60" s="28" t="s">
        <v>140</v>
      </c>
      <c r="AY60" s="28" t="s">
        <v>141</v>
      </c>
      <c r="AZ60" s="14" t="s">
        <v>65</v>
      </c>
      <c r="BA60" s="14">
        <v>3</v>
      </c>
      <c r="BB60" s="14">
        <v>7</v>
      </c>
      <c r="BC60" s="22">
        <v>36804</v>
      </c>
      <c r="BD60" s="30" t="s">
        <v>59</v>
      </c>
      <c r="BE60" s="21">
        <v>8</v>
      </c>
      <c r="BF60" s="22">
        <v>42284</v>
      </c>
      <c r="BG60" s="30">
        <v>0.17499999999999999</v>
      </c>
    </row>
    <row r="61" spans="1:59" x14ac:dyDescent="0.2">
      <c r="A61" s="13">
        <v>68</v>
      </c>
      <c r="B61" s="14" t="s">
        <v>144</v>
      </c>
      <c r="C61" s="14"/>
      <c r="D61" s="15">
        <v>84.629599999999996</v>
      </c>
      <c r="E61" s="15">
        <v>28.597000000000001</v>
      </c>
      <c r="F61" s="16">
        <v>3625</v>
      </c>
      <c r="G61" s="15">
        <v>0.23598589422800001</v>
      </c>
      <c r="H61" s="13">
        <v>2</v>
      </c>
      <c r="I61" s="13">
        <v>2</v>
      </c>
      <c r="J61" s="13">
        <v>2</v>
      </c>
      <c r="K61" s="17">
        <f>MIN(MAX(N61,O61,AA61,P61),X61)</f>
        <v>0.7056</v>
      </c>
      <c r="L61" s="20">
        <v>9.9649820327758807</v>
      </c>
      <c r="M61" s="13">
        <v>0</v>
      </c>
      <c r="N61" s="18">
        <f>AK61/10^6</f>
        <v>0.18</v>
      </c>
      <c r="O61" s="18">
        <f>AN61/10^6</f>
        <v>0.7056</v>
      </c>
      <c r="P61" s="14">
        <v>0</v>
      </c>
      <c r="Q61" s="13">
        <v>62</v>
      </c>
      <c r="R61" s="13">
        <v>6</v>
      </c>
      <c r="S61" s="13">
        <v>0.13589999999999999</v>
      </c>
      <c r="T61" s="13">
        <v>0</v>
      </c>
      <c r="U61" s="16">
        <v>424.26406860351602</v>
      </c>
      <c r="V61" s="13" t="s">
        <v>59</v>
      </c>
      <c r="W61" s="20">
        <v>2.5842726749999998</v>
      </c>
      <c r="X61" s="17">
        <f>0.1217*(G61*10^6)^1.4129/10^6</f>
        <v>4.7494275840959368</v>
      </c>
      <c r="Y61" s="18">
        <f>0.1217*(G61*10^6)^0.4129</f>
        <v>20.125896082192202</v>
      </c>
      <c r="Z61" s="20">
        <v>0</v>
      </c>
      <c r="AA61" s="18">
        <f>MIN(Y61,Z61)*G61</f>
        <v>0</v>
      </c>
      <c r="AB61" s="14"/>
      <c r="AC61" s="19">
        <v>0</v>
      </c>
      <c r="AD61" s="19">
        <v>0</v>
      </c>
      <c r="AE61" s="19">
        <v>0</v>
      </c>
      <c r="AF61" s="19">
        <v>9</v>
      </c>
      <c r="AG61" s="19">
        <v>0</v>
      </c>
      <c r="AH61" s="19">
        <v>108000</v>
      </c>
      <c r="AI61" s="19">
        <v>9</v>
      </c>
      <c r="AJ61" s="19">
        <v>0</v>
      </c>
      <c r="AK61" s="19">
        <v>180000</v>
      </c>
      <c r="AL61" s="14">
        <v>1306</v>
      </c>
      <c r="AM61" s="14">
        <v>0</v>
      </c>
      <c r="AN61" s="14">
        <v>705600</v>
      </c>
      <c r="AO61" s="14">
        <v>0</v>
      </c>
      <c r="AP61" s="20">
        <v>67.5</v>
      </c>
      <c r="AQ61" s="15">
        <v>0.226858287661</v>
      </c>
      <c r="AR61" s="15">
        <v>2.5842726749999998</v>
      </c>
      <c r="AS61" s="15">
        <v>8.9999999999999993E-3</v>
      </c>
      <c r="AT61" s="15">
        <v>3.9E-2</v>
      </c>
      <c r="AU61" s="16">
        <v>0</v>
      </c>
      <c r="AV61" s="16">
        <v>0</v>
      </c>
      <c r="AW61" s="13">
        <v>0</v>
      </c>
      <c r="AX61" s="21" t="s">
        <v>140</v>
      </c>
      <c r="AY61" s="21" t="s">
        <v>142</v>
      </c>
      <c r="AZ61" s="14" t="s">
        <v>65</v>
      </c>
      <c r="BA61" s="14">
        <v>3</v>
      </c>
      <c r="BB61" s="14">
        <v>7</v>
      </c>
      <c r="BC61" s="22">
        <v>36804</v>
      </c>
      <c r="BD61" s="30">
        <v>0.625</v>
      </c>
      <c r="BE61" s="21">
        <v>8</v>
      </c>
      <c r="BF61" s="22">
        <v>42284</v>
      </c>
      <c r="BG61" s="30">
        <v>0.15</v>
      </c>
    </row>
    <row r="62" spans="1:59" x14ac:dyDescent="0.2">
      <c r="A62" s="13">
        <v>69</v>
      </c>
      <c r="B62" s="14" t="s">
        <v>145</v>
      </c>
      <c r="C62" s="14" t="s">
        <v>146</v>
      </c>
      <c r="D62" s="15">
        <v>84.485699999999994</v>
      </c>
      <c r="E62" s="15">
        <v>28.4892</v>
      </c>
      <c r="F62" s="16">
        <v>4009</v>
      </c>
      <c r="G62" s="15">
        <v>0.88389320593999998</v>
      </c>
      <c r="H62" s="13">
        <v>1</v>
      </c>
      <c r="I62" s="13">
        <v>3</v>
      </c>
      <c r="J62" s="13">
        <v>2</v>
      </c>
      <c r="K62" s="17">
        <f>MIN(MAX(N62,O62,AA62,P62),X62)</f>
        <v>0.7056</v>
      </c>
      <c r="L62" s="20">
        <v>6.5221791267395002</v>
      </c>
      <c r="M62" s="13">
        <v>1</v>
      </c>
      <c r="N62" s="18">
        <f>AK62/10^6</f>
        <v>0</v>
      </c>
      <c r="O62" s="18">
        <f>AN62/10^6</f>
        <v>0.7056</v>
      </c>
      <c r="P62" s="14">
        <v>0</v>
      </c>
      <c r="Q62" s="13">
        <v>267</v>
      </c>
      <c r="R62" s="13">
        <v>25</v>
      </c>
      <c r="S62" s="13">
        <v>0.9486</v>
      </c>
      <c r="T62" s="13">
        <v>3</v>
      </c>
      <c r="U62" s="16">
        <v>0</v>
      </c>
      <c r="V62" s="13" t="s">
        <v>59</v>
      </c>
      <c r="W62" s="20">
        <v>5.649688211</v>
      </c>
      <c r="X62" s="17">
        <f>0.1217*(G62*10^6)^1.4129/10^6</f>
        <v>30.687312051036418</v>
      </c>
      <c r="Y62" s="18">
        <f>0.1217*(G62*10^6)^0.4129</f>
        <v>34.718348149764495</v>
      </c>
      <c r="Z62" s="20">
        <v>0</v>
      </c>
      <c r="AA62" s="18">
        <f>MIN(Y62,Z62)*G62</f>
        <v>0</v>
      </c>
      <c r="AB62" s="14"/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4">
        <v>917</v>
      </c>
      <c r="AM62" s="14">
        <v>27</v>
      </c>
      <c r="AN62" s="14">
        <v>705600</v>
      </c>
      <c r="AO62" s="14">
        <v>360000</v>
      </c>
      <c r="AP62" s="20">
        <v>326.3</v>
      </c>
      <c r="AQ62" s="15">
        <v>0.80635859397099996</v>
      </c>
      <c r="AR62" s="15">
        <v>5.649688211</v>
      </c>
      <c r="AS62" s="15">
        <v>7.8E-2</v>
      </c>
      <c r="AT62" s="15">
        <v>8.5000000000000006E-2</v>
      </c>
      <c r="AU62" s="16">
        <v>0</v>
      </c>
      <c r="AV62" s="16">
        <v>0</v>
      </c>
      <c r="AW62" s="13">
        <v>0</v>
      </c>
      <c r="AX62" s="21" t="s">
        <v>140</v>
      </c>
      <c r="AY62" s="21" t="s">
        <v>147</v>
      </c>
      <c r="AZ62" s="14" t="s">
        <v>62</v>
      </c>
      <c r="BA62" s="14">
        <v>1</v>
      </c>
      <c r="BB62" s="14">
        <v>7</v>
      </c>
      <c r="BC62" s="22">
        <v>36795</v>
      </c>
      <c r="BD62" s="23">
        <v>0.625</v>
      </c>
      <c r="BE62" s="21">
        <v>8</v>
      </c>
      <c r="BF62" s="22">
        <v>42323</v>
      </c>
      <c r="BG62" s="23">
        <v>0.125</v>
      </c>
    </row>
    <row r="63" spans="1:59" x14ac:dyDescent="0.2">
      <c r="A63" s="13">
        <v>70</v>
      </c>
      <c r="B63" s="14" t="s">
        <v>148</v>
      </c>
      <c r="C63" s="14"/>
      <c r="D63" s="15">
        <v>83.890500000000003</v>
      </c>
      <c r="E63" s="15">
        <v>28.726600000000001</v>
      </c>
      <c r="F63" s="16">
        <v>5091</v>
      </c>
      <c r="G63" s="15">
        <v>0.136543378942</v>
      </c>
      <c r="H63" s="13">
        <v>2</v>
      </c>
      <c r="I63" s="13">
        <v>2</v>
      </c>
      <c r="J63" s="13">
        <v>2</v>
      </c>
      <c r="K63" s="17">
        <f>MIN(MAX(N63,O63,AA63,P63),X63)</f>
        <v>0.70205256204261257</v>
      </c>
      <c r="L63" s="20">
        <v>12.6182613372803</v>
      </c>
      <c r="M63" s="13">
        <v>1</v>
      </c>
      <c r="N63" s="18">
        <f>AK63/10^6</f>
        <v>0</v>
      </c>
      <c r="O63" s="18">
        <f>AN63/10^6</f>
        <v>0.12959999999999999</v>
      </c>
      <c r="P63" s="14">
        <v>0</v>
      </c>
      <c r="Q63" s="13">
        <v>112</v>
      </c>
      <c r="R63" s="13">
        <v>21</v>
      </c>
      <c r="S63" s="13">
        <v>0</v>
      </c>
      <c r="T63" s="13">
        <v>0</v>
      </c>
      <c r="U63" s="16">
        <v>964.20947265625</v>
      </c>
      <c r="V63" s="13" t="s">
        <v>59</v>
      </c>
      <c r="W63" s="20">
        <v>1.6915844609999999</v>
      </c>
      <c r="X63" s="17">
        <f>0.1217*(G63*10^6)^1.4129/10^6</f>
        <v>2.1923731454068505</v>
      </c>
      <c r="Y63" s="18">
        <f>0.1217*(G63*10^6)^0.4129</f>
        <v>16.056239140955419</v>
      </c>
      <c r="Z63" s="20">
        <v>5.1416082382202202</v>
      </c>
      <c r="AA63" s="18">
        <f>MIN(Y63,Z63)*G63</f>
        <v>0.70205256204261257</v>
      </c>
      <c r="AB63" s="14"/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4">
        <v>9</v>
      </c>
      <c r="AM63" s="14">
        <v>0</v>
      </c>
      <c r="AN63" s="14">
        <v>129600</v>
      </c>
      <c r="AO63" s="14">
        <v>0</v>
      </c>
      <c r="AP63" s="20">
        <v>112.5</v>
      </c>
      <c r="AQ63" s="15">
        <v>0.132529859581</v>
      </c>
      <c r="AR63" s="15">
        <v>1.6915844609999999</v>
      </c>
      <c r="AS63" s="15">
        <v>4.0000000000000001E-3</v>
      </c>
      <c r="AT63" s="15">
        <v>2.5000000000000001E-2</v>
      </c>
      <c r="AU63" s="16">
        <v>0</v>
      </c>
      <c r="AV63" s="16">
        <v>0</v>
      </c>
      <c r="AW63" s="13">
        <v>0</v>
      </c>
      <c r="AX63" s="21" t="s">
        <v>140</v>
      </c>
      <c r="AY63" s="21" t="s">
        <v>147</v>
      </c>
      <c r="AZ63" s="14" t="s">
        <v>65</v>
      </c>
      <c r="BA63" s="14">
        <v>3</v>
      </c>
      <c r="BB63" s="14">
        <v>7</v>
      </c>
      <c r="BC63" s="22">
        <v>36875</v>
      </c>
      <c r="BD63" s="23">
        <v>0.375</v>
      </c>
      <c r="BE63" s="21">
        <v>8</v>
      </c>
      <c r="BF63" s="22">
        <v>42323</v>
      </c>
      <c r="BG63" s="23">
        <v>0.1</v>
      </c>
    </row>
    <row r="64" spans="1:59" x14ac:dyDescent="0.2">
      <c r="A64" s="13">
        <v>71</v>
      </c>
      <c r="B64" s="14" t="s">
        <v>149</v>
      </c>
      <c r="C64" s="14" t="s">
        <v>150</v>
      </c>
      <c r="D64" s="15">
        <v>83.852999999999994</v>
      </c>
      <c r="E64" s="15">
        <v>28.692</v>
      </c>
      <c r="F64" s="16">
        <v>4879</v>
      </c>
      <c r="G64" s="15">
        <v>3.5010497959059999</v>
      </c>
      <c r="H64" s="13">
        <v>2</v>
      </c>
      <c r="I64" s="13">
        <v>2</v>
      </c>
      <c r="J64" s="13">
        <v>2</v>
      </c>
      <c r="K64" s="17">
        <f>MIN(MAX(N64,O64,AA64,P64),X64)</f>
        <v>2.16</v>
      </c>
      <c r="L64" s="20">
        <v>0</v>
      </c>
      <c r="M64" s="13">
        <v>0</v>
      </c>
      <c r="N64" s="18">
        <f>AK64/10^6</f>
        <v>2.16</v>
      </c>
      <c r="O64" s="18">
        <f>AN64/10^6</f>
        <v>0.7056</v>
      </c>
      <c r="P64" s="14">
        <v>0</v>
      </c>
      <c r="Q64" s="13">
        <v>112</v>
      </c>
      <c r="R64" s="13">
        <v>21</v>
      </c>
      <c r="S64" s="13">
        <v>0</v>
      </c>
      <c r="T64" s="13">
        <v>0</v>
      </c>
      <c r="U64" s="16">
        <v>0</v>
      </c>
      <c r="V64" s="13" t="s">
        <v>59</v>
      </c>
      <c r="W64" s="20">
        <v>11.281993522</v>
      </c>
      <c r="X64" s="17">
        <f>0.1217*(G64*10^6)^1.4129/10^6</f>
        <v>214.57955441230109</v>
      </c>
      <c r="Y64" s="18">
        <f>0.1217*(G64*10^6)^0.4129</f>
        <v>61.29006067357917</v>
      </c>
      <c r="Z64" s="20">
        <v>0</v>
      </c>
      <c r="AA64" s="18">
        <f>MIN(Y64,Z64)*G64</f>
        <v>0</v>
      </c>
      <c r="AB64" s="14"/>
      <c r="AC64" s="19">
        <v>115</v>
      </c>
      <c r="AD64" s="19">
        <v>0</v>
      </c>
      <c r="AE64" s="19">
        <v>432000</v>
      </c>
      <c r="AF64" s="19">
        <v>188</v>
      </c>
      <c r="AG64" s="19">
        <v>0</v>
      </c>
      <c r="AH64" s="19">
        <v>1296000</v>
      </c>
      <c r="AI64" s="19">
        <v>221</v>
      </c>
      <c r="AJ64" s="19">
        <v>0</v>
      </c>
      <c r="AK64" s="19">
        <v>2160000</v>
      </c>
      <c r="AL64" s="14">
        <v>1145</v>
      </c>
      <c r="AM64" s="14">
        <v>0</v>
      </c>
      <c r="AN64" s="14">
        <v>705600</v>
      </c>
      <c r="AO64" s="14">
        <v>0</v>
      </c>
      <c r="AP64" s="20">
        <v>157.5</v>
      </c>
      <c r="AQ64" s="15">
        <v>3.4131260493809998</v>
      </c>
      <c r="AR64" s="15">
        <v>11.281993522</v>
      </c>
      <c r="AS64" s="15">
        <v>8.7999999999999995E-2</v>
      </c>
      <c r="AT64" s="15">
        <v>0.16900000000000001</v>
      </c>
      <c r="AU64" s="16">
        <v>0</v>
      </c>
      <c r="AV64" s="16">
        <v>0</v>
      </c>
      <c r="AW64" s="13">
        <v>0</v>
      </c>
      <c r="AX64" s="21" t="s">
        <v>140</v>
      </c>
      <c r="AY64" s="21" t="s">
        <v>147</v>
      </c>
      <c r="AZ64" s="14" t="s">
        <v>65</v>
      </c>
      <c r="BA64" s="14">
        <v>3</v>
      </c>
      <c r="BB64" s="14">
        <v>7</v>
      </c>
      <c r="BC64" s="22">
        <v>36795</v>
      </c>
      <c r="BD64" s="23">
        <v>0.6</v>
      </c>
      <c r="BE64" s="21">
        <v>8</v>
      </c>
      <c r="BF64" s="22">
        <v>42275</v>
      </c>
      <c r="BG64" s="23">
        <v>0.15</v>
      </c>
    </row>
    <row r="65" spans="1:59" x14ac:dyDescent="0.2">
      <c r="A65" s="13">
        <v>72</v>
      </c>
      <c r="B65" s="14" t="s">
        <v>151</v>
      </c>
      <c r="C65" s="14"/>
      <c r="D65" s="15">
        <v>83.784000000000006</v>
      </c>
      <c r="E65" s="15">
        <v>29.175000000000001</v>
      </c>
      <c r="F65" s="16">
        <v>5362</v>
      </c>
      <c r="G65" s="15">
        <v>0.14547350929299999</v>
      </c>
      <c r="H65" s="13">
        <v>1</v>
      </c>
      <c r="I65" s="13">
        <v>1</v>
      </c>
      <c r="J65" s="13">
        <v>1</v>
      </c>
      <c r="K65" s="17">
        <f>MIN(MAX(N65,O65,AA65,P65),X65)</f>
        <v>0.12959999999999999</v>
      </c>
      <c r="L65" s="20">
        <v>5.9660921096801802</v>
      </c>
      <c r="M65" s="13">
        <v>0</v>
      </c>
      <c r="N65" s="18">
        <f>AK65/10^6</f>
        <v>0</v>
      </c>
      <c r="O65" s="18">
        <f>AN65/10^6</f>
        <v>0.12959999999999999</v>
      </c>
      <c r="P65" s="14">
        <v>0</v>
      </c>
      <c r="Q65" s="13">
        <v>2</v>
      </c>
      <c r="R65" s="13">
        <v>4</v>
      </c>
      <c r="S65" s="13">
        <v>0</v>
      </c>
      <c r="T65" s="13">
        <v>0</v>
      </c>
      <c r="U65" s="16">
        <v>1140.39465332031</v>
      </c>
      <c r="V65" s="13" t="s">
        <v>59</v>
      </c>
      <c r="W65" s="20">
        <v>2.2452354830000001</v>
      </c>
      <c r="X65" s="17">
        <f>0.1217*(G65*10^6)^1.4129/10^6</f>
        <v>2.3976620674561304</v>
      </c>
      <c r="Y65" s="18">
        <f>0.1217*(G65*10^6)^0.4129</f>
        <v>16.481777879070556</v>
      </c>
      <c r="Z65" s="20">
        <v>0</v>
      </c>
      <c r="AA65" s="18">
        <f>MIN(Y65,Z65)*G65</f>
        <v>0</v>
      </c>
      <c r="AB65" s="14"/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4">
        <v>2</v>
      </c>
      <c r="AM65" s="14">
        <v>0</v>
      </c>
      <c r="AN65" s="14">
        <v>129600</v>
      </c>
      <c r="AO65" s="14">
        <v>0</v>
      </c>
      <c r="AP65" s="20">
        <v>67.5</v>
      </c>
      <c r="AQ65" s="15">
        <v>0.14846982869</v>
      </c>
      <c r="AR65" s="15">
        <v>2.2452354830000001</v>
      </c>
      <c r="AS65" s="15">
        <v>-3.0000000000000001E-3</v>
      </c>
      <c r="AT65" s="15">
        <v>3.4000000000000002E-2</v>
      </c>
      <c r="AU65" s="16">
        <v>0</v>
      </c>
      <c r="AV65" s="16">
        <v>0</v>
      </c>
      <c r="AW65" s="13">
        <v>0</v>
      </c>
      <c r="AX65" s="21" t="s">
        <v>140</v>
      </c>
      <c r="AY65" s="21" t="s">
        <v>152</v>
      </c>
      <c r="AZ65" s="14" t="s">
        <v>65</v>
      </c>
      <c r="BA65" s="14">
        <v>3</v>
      </c>
      <c r="BB65" s="14">
        <v>7</v>
      </c>
      <c r="BC65" s="22">
        <v>36795</v>
      </c>
      <c r="BD65" s="23">
        <v>0.5</v>
      </c>
      <c r="BE65" s="21">
        <v>8</v>
      </c>
      <c r="BF65" s="22">
        <v>42323</v>
      </c>
      <c r="BG65" s="23">
        <v>2.5000000000000001E-2</v>
      </c>
    </row>
    <row r="66" spans="1:59" x14ac:dyDescent="0.2">
      <c r="A66" s="13">
        <v>73</v>
      </c>
      <c r="B66" s="14" t="s">
        <v>153</v>
      </c>
      <c r="C66" s="14"/>
      <c r="D66" s="15">
        <v>83.700999999999993</v>
      </c>
      <c r="E66" s="15">
        <v>29.218</v>
      </c>
      <c r="F66" s="16">
        <v>5427</v>
      </c>
      <c r="G66" s="15">
        <v>0.41752855349000001</v>
      </c>
      <c r="H66" s="13">
        <v>1</v>
      </c>
      <c r="I66" s="13">
        <v>1</v>
      </c>
      <c r="J66" s="13">
        <v>1</v>
      </c>
      <c r="K66" s="17">
        <f>MIN(MAX(N66,O66,AA66,P66),X66)</f>
        <v>0.1764</v>
      </c>
      <c r="L66" s="20">
        <v>1.66411852836609</v>
      </c>
      <c r="M66" s="13">
        <v>0</v>
      </c>
      <c r="N66" s="18">
        <f>AK66/10^6</f>
        <v>0</v>
      </c>
      <c r="O66" s="18">
        <f>AN66/10^6</f>
        <v>0.1764</v>
      </c>
      <c r="P66" s="17">
        <f>K70</f>
        <v>0.1764</v>
      </c>
      <c r="Q66" s="13">
        <v>2</v>
      </c>
      <c r="R66" s="13">
        <v>4</v>
      </c>
      <c r="S66" s="13">
        <v>0</v>
      </c>
      <c r="T66" s="13">
        <v>0</v>
      </c>
      <c r="U66" s="16">
        <v>6448.95361328125</v>
      </c>
      <c r="V66" s="34" t="s">
        <v>59</v>
      </c>
      <c r="W66" s="20">
        <v>4.1413857309999997</v>
      </c>
      <c r="X66" s="17">
        <f>0.1217*(G66*10^6)^1.4129/10^6</f>
        <v>10.635504194698081</v>
      </c>
      <c r="Y66" s="18">
        <f>0.1217*(G66*10^6)^0.4129</f>
        <v>25.472519438009698</v>
      </c>
      <c r="Z66" s="20">
        <v>0</v>
      </c>
      <c r="AA66" s="18">
        <f>MIN(Y66,Z66)*G66</f>
        <v>0</v>
      </c>
      <c r="AB66" s="14">
        <v>77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4">
        <v>10</v>
      </c>
      <c r="AM66" s="14">
        <v>0</v>
      </c>
      <c r="AN66" s="14">
        <v>176400</v>
      </c>
      <c r="AO66" s="14">
        <v>0</v>
      </c>
      <c r="AP66" s="20">
        <v>45</v>
      </c>
      <c r="AQ66" s="15">
        <v>0.43994921048399999</v>
      </c>
      <c r="AR66" s="15">
        <v>4.1413857309999997</v>
      </c>
      <c r="AS66" s="15">
        <v>-2.1999999999999999E-2</v>
      </c>
      <c r="AT66" s="15">
        <v>6.2E-2</v>
      </c>
      <c r="AU66" s="16">
        <v>0</v>
      </c>
      <c r="AV66" s="16">
        <v>0</v>
      </c>
      <c r="AW66" s="13">
        <v>1</v>
      </c>
      <c r="AX66" s="21" t="s">
        <v>140</v>
      </c>
      <c r="AY66" s="21" t="s">
        <v>152</v>
      </c>
      <c r="AZ66" s="14" t="s">
        <v>65</v>
      </c>
      <c r="BA66" s="14">
        <v>3</v>
      </c>
      <c r="BB66" s="14">
        <v>7</v>
      </c>
      <c r="BC66" s="22">
        <v>36795</v>
      </c>
      <c r="BD66" s="23">
        <v>0.47499999999999998</v>
      </c>
      <c r="BE66" s="21">
        <v>8</v>
      </c>
      <c r="BF66" s="22">
        <v>42275</v>
      </c>
      <c r="BG66" s="23">
        <v>0.125</v>
      </c>
    </row>
    <row r="67" spans="1:59" x14ac:dyDescent="0.2">
      <c r="A67" s="13">
        <v>74</v>
      </c>
      <c r="B67" s="14" t="s">
        <v>154</v>
      </c>
      <c r="C67" s="14"/>
      <c r="D67" s="15">
        <v>84.150700000000001</v>
      </c>
      <c r="E67" s="15">
        <v>28.825500000000002</v>
      </c>
      <c r="F67" s="16">
        <v>5386</v>
      </c>
      <c r="G67" s="15">
        <v>0.107639737035</v>
      </c>
      <c r="H67" s="13">
        <v>3</v>
      </c>
      <c r="I67" s="13">
        <v>2</v>
      </c>
      <c r="J67" s="13">
        <v>3</v>
      </c>
      <c r="K67" s="17">
        <f>MIN(MAX(N67,O67,AA67,P67),X67)</f>
        <v>1.5666237439619333</v>
      </c>
      <c r="L67" s="20">
        <v>18.909828186035199</v>
      </c>
      <c r="M67" s="13">
        <v>0</v>
      </c>
      <c r="N67" s="18">
        <f>AK67/10^6</f>
        <v>0.40500000000000003</v>
      </c>
      <c r="O67" s="18">
        <f>AN67/10^6</f>
        <v>0.23039999999999999</v>
      </c>
      <c r="P67" s="14">
        <v>0</v>
      </c>
      <c r="Q67" s="13">
        <v>128</v>
      </c>
      <c r="R67" s="13">
        <v>5</v>
      </c>
      <c r="S67" s="13">
        <v>4.6800000000000001E-2</v>
      </c>
      <c r="T67" s="13">
        <v>0</v>
      </c>
      <c r="U67" s="16">
        <v>0</v>
      </c>
      <c r="V67" s="13" t="s">
        <v>59</v>
      </c>
      <c r="W67" s="20">
        <v>1.568216297</v>
      </c>
      <c r="X67" s="17">
        <f>0.1217*(G67*10^6)^1.4129/10^6</f>
        <v>1.5666237439619355</v>
      </c>
      <c r="Y67" s="18">
        <f>0.1217*(G67*10^6)^0.4129</f>
        <v>14.554325262356706</v>
      </c>
      <c r="Z67" s="20">
        <v>31.933887481689499</v>
      </c>
      <c r="AA67" s="18">
        <f>MIN(Y67,Z67)*G67</f>
        <v>1.5666237439619333</v>
      </c>
      <c r="AB67" s="14"/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2</v>
      </c>
      <c r="AJ67" s="19">
        <v>2</v>
      </c>
      <c r="AK67" s="19">
        <v>405000</v>
      </c>
      <c r="AL67" s="14">
        <v>16</v>
      </c>
      <c r="AM67" s="14">
        <v>0</v>
      </c>
      <c r="AN67" s="14">
        <v>230400</v>
      </c>
      <c r="AO67" s="14">
        <v>0</v>
      </c>
      <c r="AP67" s="20">
        <v>157.5</v>
      </c>
      <c r="AQ67" s="15">
        <v>5.7043740209999999E-2</v>
      </c>
      <c r="AR67" s="15">
        <v>1.568216297</v>
      </c>
      <c r="AS67" s="15">
        <v>5.0999999999999997E-2</v>
      </c>
      <c r="AT67" s="15">
        <v>2.4E-2</v>
      </c>
      <c r="AU67" s="16">
        <v>1</v>
      </c>
      <c r="AV67" s="16">
        <v>0</v>
      </c>
      <c r="AW67" s="13">
        <v>0</v>
      </c>
      <c r="AX67" s="21" t="s">
        <v>140</v>
      </c>
      <c r="AY67" s="21" t="s">
        <v>147</v>
      </c>
      <c r="AZ67" s="14" t="s">
        <v>62</v>
      </c>
      <c r="BA67" s="14">
        <v>1</v>
      </c>
      <c r="BB67" s="14">
        <v>7</v>
      </c>
      <c r="BC67" s="22">
        <v>36795</v>
      </c>
      <c r="BD67" s="23">
        <v>0.6</v>
      </c>
      <c r="BE67" s="21">
        <v>8</v>
      </c>
      <c r="BF67" s="22">
        <v>42275</v>
      </c>
      <c r="BG67" s="23">
        <v>0.1</v>
      </c>
    </row>
    <row r="68" spans="1:59" x14ac:dyDescent="0.2">
      <c r="A68" s="13">
        <v>75</v>
      </c>
      <c r="B68" s="14" t="s">
        <v>155</v>
      </c>
      <c r="C68" s="14"/>
      <c r="D68" s="15">
        <v>83.92</v>
      </c>
      <c r="E68" s="15">
        <v>28.712</v>
      </c>
      <c r="F68" s="16">
        <v>4984</v>
      </c>
      <c r="G68" s="15">
        <v>0.10194586906100001</v>
      </c>
      <c r="H68" s="13">
        <v>1</v>
      </c>
      <c r="I68" s="13">
        <v>2</v>
      </c>
      <c r="J68" s="13">
        <v>1</v>
      </c>
      <c r="K68" s="17">
        <f>MIN(MAX(N68,O68,AA68,P68),X68)</f>
        <v>1.4416785417655555</v>
      </c>
      <c r="L68" s="20">
        <v>17.069952011108398</v>
      </c>
      <c r="M68" s="13">
        <v>0</v>
      </c>
      <c r="N68" s="18">
        <f>AK68/10^6</f>
        <v>0</v>
      </c>
      <c r="O68" s="18">
        <f>AN68/10^6</f>
        <v>0</v>
      </c>
      <c r="P68" s="14">
        <v>0</v>
      </c>
      <c r="Q68" s="13">
        <v>112</v>
      </c>
      <c r="R68" s="13">
        <v>21</v>
      </c>
      <c r="S68" s="13">
        <v>0</v>
      </c>
      <c r="T68" s="13">
        <v>0</v>
      </c>
      <c r="U68" s="16">
        <v>1741.0341796875</v>
      </c>
      <c r="V68" s="13" t="s">
        <v>59</v>
      </c>
      <c r="W68" s="20">
        <v>1.4689475089999999</v>
      </c>
      <c r="X68" s="17">
        <f>0.1217*(G68*10^6)^1.4129/10^6</f>
        <v>1.4508283452906821</v>
      </c>
      <c r="Y68" s="18">
        <f>0.1217*(G68*10^6)^0.4129</f>
        <v>14.23135982511039</v>
      </c>
      <c r="Z68" s="20">
        <v>14.141608238220201</v>
      </c>
      <c r="AA68" s="18">
        <f>MIN(Y68,Z68)*G68</f>
        <v>1.4416785417655555</v>
      </c>
      <c r="AB68" s="14"/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4">
        <v>0</v>
      </c>
      <c r="AM68" s="14">
        <v>0</v>
      </c>
      <c r="AN68" s="14">
        <v>0</v>
      </c>
      <c r="AO68" s="14">
        <v>0</v>
      </c>
      <c r="AP68" s="20">
        <v>90</v>
      </c>
      <c r="AQ68" s="15">
        <v>9.9191645243000004E-2</v>
      </c>
      <c r="AR68" s="15">
        <v>1.4689475089999999</v>
      </c>
      <c r="AS68" s="15">
        <v>3.0000000000000001E-3</v>
      </c>
      <c r="AT68" s="15">
        <v>2.1999999999999999E-2</v>
      </c>
      <c r="AU68" s="16">
        <v>0</v>
      </c>
      <c r="AV68" s="16">
        <v>0</v>
      </c>
      <c r="AW68" s="13">
        <v>0</v>
      </c>
      <c r="AX68" s="21" t="s">
        <v>140</v>
      </c>
      <c r="AY68" s="21" t="s">
        <v>147</v>
      </c>
      <c r="AZ68" s="14" t="s">
        <v>65</v>
      </c>
      <c r="BA68" s="14">
        <v>3</v>
      </c>
      <c r="BB68" s="14">
        <v>7</v>
      </c>
      <c r="BC68" s="22">
        <v>36795</v>
      </c>
      <c r="BD68" s="23">
        <v>0.5</v>
      </c>
      <c r="BE68" s="21">
        <v>8</v>
      </c>
      <c r="BF68" s="22">
        <v>42275</v>
      </c>
      <c r="BG68" s="23">
        <v>7.4999999999999997E-2</v>
      </c>
    </row>
    <row r="69" spans="1:59" x14ac:dyDescent="0.2">
      <c r="A69" s="13">
        <v>76</v>
      </c>
      <c r="B69" s="14" t="s">
        <v>156</v>
      </c>
      <c r="C69" s="14"/>
      <c r="D69" s="15">
        <v>83.737399999999994</v>
      </c>
      <c r="E69" s="15">
        <v>29.1174</v>
      </c>
      <c r="F69" s="16">
        <v>5513</v>
      </c>
      <c r="G69" s="15">
        <v>0.229680094625</v>
      </c>
      <c r="H69" s="13">
        <v>2</v>
      </c>
      <c r="I69" s="13">
        <v>1</v>
      </c>
      <c r="J69" s="13">
        <v>1</v>
      </c>
      <c r="K69" s="17">
        <f>MIN(MAX(N69,O69,AA69,P69),X69)</f>
        <v>0.40500000000000003</v>
      </c>
      <c r="L69" s="20">
        <v>4.80055856704712</v>
      </c>
      <c r="M69" s="13">
        <v>0</v>
      </c>
      <c r="N69" s="18">
        <f>AK69/10^6</f>
        <v>0.40500000000000003</v>
      </c>
      <c r="O69" s="18">
        <f>AN69/10^6</f>
        <v>0.1764</v>
      </c>
      <c r="P69" s="14">
        <v>0</v>
      </c>
      <c r="Q69" s="13">
        <v>1</v>
      </c>
      <c r="R69" s="13">
        <v>0</v>
      </c>
      <c r="S69" s="13">
        <v>9.0899999999999995E-2</v>
      </c>
      <c r="T69" s="13">
        <v>0</v>
      </c>
      <c r="U69" s="16">
        <v>0</v>
      </c>
      <c r="V69" s="13" t="s">
        <v>59</v>
      </c>
      <c r="W69" s="20">
        <v>2.3632795290000002</v>
      </c>
      <c r="X69" s="17">
        <f>0.1217*(G69*10^6)^1.4129/10^6</f>
        <v>4.571111041755926</v>
      </c>
      <c r="Y69" s="18">
        <f>0.1217*(G69*10^6)^0.4129</f>
        <v>19.902077492693479</v>
      </c>
      <c r="Z69" s="20">
        <v>0</v>
      </c>
      <c r="AA69" s="18">
        <f>MIN(Y69,Z69)*G69</f>
        <v>0</v>
      </c>
      <c r="AB69" s="14"/>
      <c r="AC69" s="19">
        <v>2</v>
      </c>
      <c r="AD69" s="19">
        <v>0</v>
      </c>
      <c r="AE69" s="19">
        <v>36000</v>
      </c>
      <c r="AF69" s="19">
        <v>10</v>
      </c>
      <c r="AG69" s="19">
        <v>0</v>
      </c>
      <c r="AH69" s="19">
        <v>243000</v>
      </c>
      <c r="AI69" s="19">
        <v>11</v>
      </c>
      <c r="AJ69" s="19">
        <v>0</v>
      </c>
      <c r="AK69" s="19">
        <v>405000</v>
      </c>
      <c r="AL69" s="14">
        <v>30</v>
      </c>
      <c r="AM69" s="14">
        <v>0</v>
      </c>
      <c r="AN69" s="14">
        <v>176400</v>
      </c>
      <c r="AO69" s="14">
        <v>0</v>
      </c>
      <c r="AP69" s="20">
        <v>112.5</v>
      </c>
      <c r="AQ69" s="15">
        <v>5.8446364670999999E-2</v>
      </c>
      <c r="AR69" s="15">
        <v>2.3632795290000002</v>
      </c>
      <c r="AS69" s="15">
        <v>0.17100000000000001</v>
      </c>
      <c r="AT69" s="15">
        <v>3.5000000000000003E-2</v>
      </c>
      <c r="AU69" s="16">
        <v>1</v>
      </c>
      <c r="AV69" s="16">
        <v>0</v>
      </c>
      <c r="AW69" s="13">
        <v>0</v>
      </c>
      <c r="AX69" s="21" t="s">
        <v>140</v>
      </c>
      <c r="AY69" s="21" t="s">
        <v>152</v>
      </c>
      <c r="AZ69" s="14" t="s">
        <v>62</v>
      </c>
      <c r="BA69" s="14">
        <v>1</v>
      </c>
      <c r="BB69" s="14">
        <v>7</v>
      </c>
      <c r="BC69" s="22">
        <v>36795</v>
      </c>
      <c r="BD69" s="23">
        <v>0.57499999999999996</v>
      </c>
      <c r="BE69" s="21">
        <v>8</v>
      </c>
      <c r="BF69" s="22">
        <v>42275</v>
      </c>
      <c r="BG69" s="23">
        <v>0.1</v>
      </c>
    </row>
    <row r="70" spans="1:59" x14ac:dyDescent="0.2">
      <c r="A70" s="13">
        <v>77</v>
      </c>
      <c r="B70" s="14" t="s">
        <v>157</v>
      </c>
      <c r="C70" s="14"/>
      <c r="D70" s="15">
        <v>83.682400000000001</v>
      </c>
      <c r="E70" s="15">
        <v>29.2011</v>
      </c>
      <c r="F70" s="16">
        <v>5488</v>
      </c>
      <c r="G70" s="15">
        <v>0.20835663323199999</v>
      </c>
      <c r="H70" s="13">
        <v>1</v>
      </c>
      <c r="I70" s="13">
        <v>1</v>
      </c>
      <c r="J70" s="13">
        <v>1</v>
      </c>
      <c r="K70" s="17">
        <f>MIN(MAX(N70,O70,AA70,P70),X70)</f>
        <v>0.1764</v>
      </c>
      <c r="L70" s="20">
        <v>7.58858346939087</v>
      </c>
      <c r="M70" s="13">
        <v>0</v>
      </c>
      <c r="N70" s="18">
        <f>AK70/10^6</f>
        <v>0</v>
      </c>
      <c r="O70" s="18">
        <f>AN70/10^6</f>
        <v>0.1764</v>
      </c>
      <c r="P70" s="14">
        <v>0</v>
      </c>
      <c r="Q70" s="13">
        <v>2</v>
      </c>
      <c r="R70" s="13">
        <v>4</v>
      </c>
      <c r="S70" s="13">
        <v>0</v>
      </c>
      <c r="T70" s="13">
        <v>0</v>
      </c>
      <c r="U70" s="16">
        <v>4921.462890625</v>
      </c>
      <c r="V70" s="13" t="s">
        <v>59</v>
      </c>
      <c r="W70" s="20">
        <v>2.1019223139999998</v>
      </c>
      <c r="X70" s="17">
        <f>0.1217*(G70*10^6)^1.4129/10^6</f>
        <v>3.9832123194256308</v>
      </c>
      <c r="Y70" s="18">
        <f>0.1217*(G70*10^6)^0.4129</f>
        <v>19.117281065827243</v>
      </c>
      <c r="Z70" s="20">
        <v>0</v>
      </c>
      <c r="AA70" s="18">
        <f>MIN(Y70,Z70)*G70</f>
        <v>0</v>
      </c>
      <c r="AB70" s="14"/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4">
        <v>15</v>
      </c>
      <c r="AM70" s="14">
        <v>0</v>
      </c>
      <c r="AN70" s="14">
        <v>176400</v>
      </c>
      <c r="AO70" s="14">
        <v>0</v>
      </c>
      <c r="AP70" s="20">
        <v>67.5</v>
      </c>
      <c r="AQ70" s="15">
        <v>0.206628198535</v>
      </c>
      <c r="AR70" s="15">
        <v>2.1019223139999998</v>
      </c>
      <c r="AS70" s="15">
        <v>2E-3</v>
      </c>
      <c r="AT70" s="15">
        <v>3.2000000000000001E-2</v>
      </c>
      <c r="AU70" s="16">
        <v>0</v>
      </c>
      <c r="AV70" s="16">
        <v>0</v>
      </c>
      <c r="AW70" s="13">
        <v>0</v>
      </c>
      <c r="AX70" s="21" t="s">
        <v>140</v>
      </c>
      <c r="AY70" s="21" t="s">
        <v>152</v>
      </c>
      <c r="AZ70" s="14" t="s">
        <v>65</v>
      </c>
      <c r="BA70" s="14">
        <v>3</v>
      </c>
      <c r="BB70" s="14">
        <v>7</v>
      </c>
      <c r="BC70" s="22">
        <v>36795</v>
      </c>
      <c r="BD70" s="23">
        <v>0.55000000000000004</v>
      </c>
      <c r="BE70" s="21">
        <v>8</v>
      </c>
      <c r="BF70" s="22">
        <v>42275</v>
      </c>
      <c r="BG70" s="23">
        <v>0.125</v>
      </c>
    </row>
    <row r="71" spans="1:59" x14ac:dyDescent="0.2">
      <c r="A71" s="13">
        <v>78</v>
      </c>
      <c r="B71" s="14" t="s">
        <v>158</v>
      </c>
      <c r="C71" s="14"/>
      <c r="D71" s="15">
        <v>83.329700000000003</v>
      </c>
      <c r="E71" s="15">
        <v>28.787800000000001</v>
      </c>
      <c r="F71" s="16">
        <v>4430</v>
      </c>
      <c r="G71" s="15">
        <v>0.416840620617</v>
      </c>
      <c r="H71" s="13">
        <v>2</v>
      </c>
      <c r="I71" s="13">
        <v>1</v>
      </c>
      <c r="J71" s="13">
        <v>1</v>
      </c>
      <c r="K71" s="17">
        <f>MIN(MAX(N71,O71,AA71,P71),X71)</f>
        <v>2.0249999999999999</v>
      </c>
      <c r="L71" s="20">
        <v>4.2836108207702601</v>
      </c>
      <c r="M71" s="13">
        <v>0</v>
      </c>
      <c r="N71" s="18">
        <f>AK71/10^6</f>
        <v>2.0249999999999999</v>
      </c>
      <c r="O71" s="18">
        <f>AN71/10^6</f>
        <v>0.7056</v>
      </c>
      <c r="P71" s="14">
        <v>0</v>
      </c>
      <c r="Q71" s="13">
        <v>1</v>
      </c>
      <c r="R71" s="13">
        <v>5</v>
      </c>
      <c r="S71" s="13">
        <v>0.53549999999999998</v>
      </c>
      <c r="T71" s="13">
        <v>0</v>
      </c>
      <c r="U71" s="16">
        <v>216.33306884765599</v>
      </c>
      <c r="V71" s="13" t="s">
        <v>59</v>
      </c>
      <c r="W71" s="20">
        <v>2.8110860469999999</v>
      </c>
      <c r="X71" s="17">
        <f>0.1217*(G71*10^6)^1.4129/10^6</f>
        <v>10.610753830682345</v>
      </c>
      <c r="Y71" s="18">
        <f>0.1217*(G71*10^6)^0.4129</f>
        <v>25.455181922952963</v>
      </c>
      <c r="Z71" s="20">
        <v>0</v>
      </c>
      <c r="AA71" s="18">
        <f>MIN(Y71,Z71)*G71</f>
        <v>0</v>
      </c>
      <c r="AB71" s="14"/>
      <c r="AC71" s="19">
        <v>155</v>
      </c>
      <c r="AD71" s="19">
        <v>0</v>
      </c>
      <c r="AE71" s="19">
        <v>405000</v>
      </c>
      <c r="AF71" s="19">
        <v>223</v>
      </c>
      <c r="AG71" s="19">
        <v>3</v>
      </c>
      <c r="AH71" s="19">
        <v>1215000</v>
      </c>
      <c r="AI71" s="19">
        <v>240</v>
      </c>
      <c r="AJ71" s="19">
        <v>3</v>
      </c>
      <c r="AK71" s="19">
        <v>2025000</v>
      </c>
      <c r="AL71" s="14">
        <v>1364</v>
      </c>
      <c r="AM71" s="14">
        <v>104</v>
      </c>
      <c r="AN71" s="14">
        <v>705600</v>
      </c>
      <c r="AO71" s="14">
        <v>291600</v>
      </c>
      <c r="AP71" s="20">
        <v>315</v>
      </c>
      <c r="AQ71" s="15">
        <v>0.440744041478</v>
      </c>
      <c r="AR71" s="15">
        <v>2.8110860469999999</v>
      </c>
      <c r="AS71" s="15">
        <v>-2.4E-2</v>
      </c>
      <c r="AT71" s="15">
        <v>4.2000000000000003E-2</v>
      </c>
      <c r="AU71" s="16">
        <v>0</v>
      </c>
      <c r="AV71" s="16">
        <v>0</v>
      </c>
      <c r="AW71" s="13">
        <v>0</v>
      </c>
      <c r="AX71" s="21" t="s">
        <v>131</v>
      </c>
      <c r="AY71" s="21" t="s">
        <v>159</v>
      </c>
      <c r="AZ71" s="14" t="s">
        <v>62</v>
      </c>
      <c r="BA71" s="14">
        <v>1</v>
      </c>
      <c r="BB71" s="14">
        <v>7</v>
      </c>
      <c r="BC71" s="22">
        <v>36795</v>
      </c>
      <c r="BD71" s="23">
        <v>0.57499999999999996</v>
      </c>
      <c r="BE71" s="21">
        <v>8</v>
      </c>
      <c r="BF71" s="22">
        <v>42275</v>
      </c>
      <c r="BG71" s="23">
        <v>0.15</v>
      </c>
    </row>
    <row r="72" spans="1:59" x14ac:dyDescent="0.2">
      <c r="A72" s="13">
        <v>79</v>
      </c>
      <c r="B72" s="14" t="s">
        <v>160</v>
      </c>
      <c r="C72" s="14"/>
      <c r="D72" s="15">
        <v>83.527699999999996</v>
      </c>
      <c r="E72" s="15">
        <v>28.887499999999999</v>
      </c>
      <c r="F72" s="16">
        <v>5589</v>
      </c>
      <c r="G72" s="15">
        <v>0.29484596237400001</v>
      </c>
      <c r="H72" s="13">
        <v>2</v>
      </c>
      <c r="I72" s="13">
        <v>2</v>
      </c>
      <c r="J72" s="13">
        <v>2</v>
      </c>
      <c r="K72" s="17">
        <f>MIN(MAX(N72,O72,AA72,P72),X72)</f>
        <v>0.18</v>
      </c>
      <c r="L72" s="20">
        <v>7.7036213874816903</v>
      </c>
      <c r="M72" s="13">
        <v>0</v>
      </c>
      <c r="N72" s="18">
        <f>AK72/10^6</f>
        <v>0.18</v>
      </c>
      <c r="O72" s="18">
        <f>AN72/10^6</f>
        <v>0.12959999999999999</v>
      </c>
      <c r="P72" s="14">
        <v>0</v>
      </c>
      <c r="Q72" s="13">
        <v>382</v>
      </c>
      <c r="R72" s="13">
        <v>5</v>
      </c>
      <c r="S72" s="13">
        <v>0.28620000000000001</v>
      </c>
      <c r="T72" s="13">
        <v>0</v>
      </c>
      <c r="U72" s="16">
        <v>0</v>
      </c>
      <c r="V72" s="13" t="s">
        <v>59</v>
      </c>
      <c r="W72" s="20">
        <v>2.6048959859999998</v>
      </c>
      <c r="X72" s="17">
        <f>0.1217*(G72*10^6)^1.4129/10^6</f>
        <v>6.5055139877850348</v>
      </c>
      <c r="Y72" s="18">
        <f>0.1217*(G72*10^6)^0.4129</f>
        <v>22.064110817068055</v>
      </c>
      <c r="Z72" s="20">
        <v>0</v>
      </c>
      <c r="AA72" s="18">
        <f>MIN(Y72,Z72)*G72</f>
        <v>0</v>
      </c>
      <c r="AB72" s="14"/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1</v>
      </c>
      <c r="AJ72" s="19">
        <v>0</v>
      </c>
      <c r="AK72" s="19">
        <v>180000</v>
      </c>
      <c r="AL72" s="14">
        <v>4</v>
      </c>
      <c r="AM72" s="14">
        <v>0</v>
      </c>
      <c r="AN72" s="14">
        <v>129600</v>
      </c>
      <c r="AO72" s="14">
        <v>0</v>
      </c>
      <c r="AP72" s="20">
        <v>45</v>
      </c>
      <c r="AQ72" s="15">
        <v>0.117239910147</v>
      </c>
      <c r="AR72" s="15">
        <v>2.6048959859999998</v>
      </c>
      <c r="AS72" s="15">
        <v>0.17799999999999999</v>
      </c>
      <c r="AT72" s="15">
        <v>3.9E-2</v>
      </c>
      <c r="AU72" s="16">
        <v>1</v>
      </c>
      <c r="AV72" s="16">
        <v>0</v>
      </c>
      <c r="AW72" s="13">
        <v>0</v>
      </c>
      <c r="AX72" s="21" t="s">
        <v>140</v>
      </c>
      <c r="AY72" s="21" t="s">
        <v>152</v>
      </c>
      <c r="AZ72" s="14" t="s">
        <v>62</v>
      </c>
      <c r="BA72" s="14">
        <v>1</v>
      </c>
      <c r="BB72" s="14">
        <v>7</v>
      </c>
      <c r="BC72" s="22">
        <v>36875</v>
      </c>
      <c r="BD72" s="23">
        <v>0.45</v>
      </c>
      <c r="BE72" s="21">
        <v>8</v>
      </c>
      <c r="BF72" s="22">
        <v>42323</v>
      </c>
      <c r="BG72" s="23">
        <v>0.125</v>
      </c>
    </row>
    <row r="73" spans="1:59" x14ac:dyDescent="0.2">
      <c r="A73" s="13">
        <v>80</v>
      </c>
      <c r="B73" s="14"/>
      <c r="C73" s="14"/>
      <c r="D73" s="15">
        <v>83.185900000000004</v>
      </c>
      <c r="E73" s="15">
        <v>28.957799999999999</v>
      </c>
      <c r="F73" s="16">
        <v>5086</v>
      </c>
      <c r="G73" s="15">
        <v>0.23613008949200001</v>
      </c>
      <c r="H73" s="13">
        <v>1</v>
      </c>
      <c r="I73" s="13">
        <v>2</v>
      </c>
      <c r="J73" s="13">
        <v>1</v>
      </c>
      <c r="K73" s="17">
        <f>MIN(MAX(N73,O73,AA73,P73),X73)</f>
        <v>4.7535284202986308</v>
      </c>
      <c r="L73" s="20">
        <v>17.402387619018601</v>
      </c>
      <c r="M73" s="13">
        <v>0</v>
      </c>
      <c r="N73" s="18">
        <f>AK73/10^6</f>
        <v>0</v>
      </c>
      <c r="O73" s="18">
        <f>AN73/10^6</f>
        <v>0.29160000000000003</v>
      </c>
      <c r="P73" s="14">
        <v>0</v>
      </c>
      <c r="Q73" s="13">
        <v>144</v>
      </c>
      <c r="R73" s="13">
        <v>7</v>
      </c>
      <c r="S73" s="13">
        <v>1.2879</v>
      </c>
      <c r="T73" s="13">
        <v>0</v>
      </c>
      <c r="U73" s="16">
        <v>0</v>
      </c>
      <c r="V73" s="13" t="s">
        <v>59</v>
      </c>
      <c r="W73" s="20">
        <v>2.1386490629999999</v>
      </c>
      <c r="X73" s="17">
        <f>0.1217*(G73*10^6)^1.4129/10^6</f>
        <v>4.7535284202986308</v>
      </c>
      <c r="Y73" s="18">
        <f>0.1217*(G73*10^6)^0.4129</f>
        <v>20.130972848590229</v>
      </c>
      <c r="Z73" s="20">
        <v>130.64825439453099</v>
      </c>
      <c r="AA73" s="18">
        <f>MIN(Y73,Z73)*G73</f>
        <v>4.7535284202986334</v>
      </c>
      <c r="AB73" s="14"/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4">
        <v>7</v>
      </c>
      <c r="AM73" s="14">
        <v>1</v>
      </c>
      <c r="AN73" s="14">
        <v>291600</v>
      </c>
      <c r="AO73" s="14">
        <v>129600</v>
      </c>
      <c r="AP73" s="20">
        <v>202.5</v>
      </c>
      <c r="AQ73" s="13">
        <v>6.7942766279999997E-2</v>
      </c>
      <c r="AR73" s="15">
        <v>2.1386490629999999</v>
      </c>
      <c r="AS73" s="15">
        <v>0.16800000000000001</v>
      </c>
      <c r="AT73" s="15">
        <v>3.2000000000000001E-2</v>
      </c>
      <c r="AU73" s="16">
        <v>1</v>
      </c>
      <c r="AV73" s="16">
        <v>0</v>
      </c>
      <c r="AW73" s="13">
        <v>0</v>
      </c>
      <c r="AX73" s="21" t="s">
        <v>131</v>
      </c>
      <c r="AY73" s="21" t="s">
        <v>159</v>
      </c>
      <c r="AZ73" s="14" t="s">
        <v>62</v>
      </c>
      <c r="BA73" s="14">
        <v>1</v>
      </c>
      <c r="BB73" s="14">
        <v>7</v>
      </c>
      <c r="BC73" s="22">
        <v>36795</v>
      </c>
      <c r="BD73" s="23">
        <v>0.6</v>
      </c>
      <c r="BE73" s="21">
        <v>8</v>
      </c>
      <c r="BF73" s="22">
        <v>42275</v>
      </c>
      <c r="BG73" s="23">
        <v>0.15</v>
      </c>
    </row>
    <row r="74" spans="1:59" x14ac:dyDescent="0.2">
      <c r="A74" s="13">
        <v>81</v>
      </c>
      <c r="B74" s="14"/>
      <c r="C74" s="14"/>
      <c r="D74" s="15">
        <v>83.173000000000002</v>
      </c>
      <c r="E74" s="15">
        <v>28.993200000000002</v>
      </c>
      <c r="F74" s="16">
        <v>4816</v>
      </c>
      <c r="G74" s="15">
        <v>0.159747782192</v>
      </c>
      <c r="H74" s="13">
        <v>3</v>
      </c>
      <c r="I74" s="13">
        <v>2</v>
      </c>
      <c r="J74" s="13">
        <v>3</v>
      </c>
      <c r="K74" s="17">
        <f>MIN(MAX(N74,O74,AA74,P74),X74)</f>
        <v>2.1150000000000002</v>
      </c>
      <c r="L74" s="20">
        <v>13.179045677185099</v>
      </c>
      <c r="M74" s="13">
        <v>0</v>
      </c>
      <c r="N74" s="18">
        <f>AK74/10^6</f>
        <v>2.1150000000000002</v>
      </c>
      <c r="O74" s="18">
        <f>AN74/10^6</f>
        <v>0.36</v>
      </c>
      <c r="P74" s="14">
        <v>0</v>
      </c>
      <c r="Q74" s="13">
        <v>140</v>
      </c>
      <c r="R74" s="13">
        <v>8</v>
      </c>
      <c r="S74" s="13">
        <v>1.0638000000000001</v>
      </c>
      <c r="T74" s="13">
        <v>0</v>
      </c>
      <c r="U74" s="16">
        <v>60</v>
      </c>
      <c r="V74" s="13" t="s">
        <v>59</v>
      </c>
      <c r="W74" s="20">
        <v>1.893332888</v>
      </c>
      <c r="X74" s="17">
        <f>0.1217*(G74*10^6)^1.4129/10^6</f>
        <v>2.7366777427251718</v>
      </c>
      <c r="Y74" s="18">
        <f>0.1217*(G74*10^6)^0.4129</f>
        <v>17.131240917235189</v>
      </c>
      <c r="Z74" s="20">
        <v>10.5539150238037</v>
      </c>
      <c r="AA74" s="18">
        <f>MIN(Y74,Z74)*G74</f>
        <v>1.6859645184954701</v>
      </c>
      <c r="AB74" s="14"/>
      <c r="AC74" s="19">
        <v>93</v>
      </c>
      <c r="AD74" s="19">
        <v>20</v>
      </c>
      <c r="AE74" s="19">
        <v>414000</v>
      </c>
      <c r="AF74" s="19">
        <v>226</v>
      </c>
      <c r="AG74" s="19">
        <v>84</v>
      </c>
      <c r="AH74" s="19">
        <v>1269000</v>
      </c>
      <c r="AI74" s="19">
        <v>244</v>
      </c>
      <c r="AJ74" s="19">
        <v>87</v>
      </c>
      <c r="AK74" s="19">
        <v>2115000</v>
      </c>
      <c r="AL74" s="14">
        <v>171</v>
      </c>
      <c r="AM74" s="14">
        <v>8</v>
      </c>
      <c r="AN74" s="14">
        <v>360000</v>
      </c>
      <c r="AO74" s="14">
        <v>176400</v>
      </c>
      <c r="AP74" s="20">
        <v>292.5</v>
      </c>
      <c r="AQ74" s="15">
        <v>0.15663842523900001</v>
      </c>
      <c r="AR74" s="15">
        <v>1.893332888</v>
      </c>
      <c r="AS74" s="15">
        <v>3.0000000000000001E-3</v>
      </c>
      <c r="AT74" s="15">
        <v>2.8000000000000001E-2</v>
      </c>
      <c r="AU74" s="16">
        <v>0</v>
      </c>
      <c r="AV74" s="16">
        <v>0</v>
      </c>
      <c r="AW74" s="13">
        <v>0</v>
      </c>
      <c r="AX74" s="21" t="s">
        <v>131</v>
      </c>
      <c r="AY74" s="21" t="s">
        <v>159</v>
      </c>
      <c r="AZ74" s="14" t="s">
        <v>62</v>
      </c>
      <c r="BA74" s="14">
        <v>1</v>
      </c>
      <c r="BB74" s="14">
        <v>7</v>
      </c>
      <c r="BC74" s="22">
        <v>36795</v>
      </c>
      <c r="BD74" s="23">
        <v>0.55000000000000004</v>
      </c>
      <c r="BE74" s="21">
        <v>8</v>
      </c>
      <c r="BF74" s="22">
        <v>42275</v>
      </c>
      <c r="BG74" s="23">
        <v>0.1</v>
      </c>
    </row>
    <row r="75" spans="1:59" x14ac:dyDescent="0.2">
      <c r="A75" s="13">
        <v>82</v>
      </c>
      <c r="B75" s="14" t="s">
        <v>161</v>
      </c>
      <c r="C75" s="14"/>
      <c r="D75" s="15">
        <v>83.672600000000003</v>
      </c>
      <c r="E75" s="15">
        <v>29.046199999999999</v>
      </c>
      <c r="F75" s="16">
        <v>5443</v>
      </c>
      <c r="G75" s="15">
        <v>0.112945080686</v>
      </c>
      <c r="H75" s="13">
        <v>1</v>
      </c>
      <c r="I75" s="13">
        <v>1</v>
      </c>
      <c r="J75" s="13">
        <v>1</v>
      </c>
      <c r="K75" s="17">
        <f>MIN(MAX(N75,O75,AA75,P75),X75)</f>
        <v>0.23039999999999999</v>
      </c>
      <c r="L75" s="20">
        <v>10.3166456222534</v>
      </c>
      <c r="M75" s="13">
        <v>0</v>
      </c>
      <c r="N75" s="18">
        <f>AK75/10^6</f>
        <v>0</v>
      </c>
      <c r="O75" s="18">
        <f>AN75/10^6</f>
        <v>0.23039999999999999</v>
      </c>
      <c r="P75" s="14">
        <v>0</v>
      </c>
      <c r="Q75" s="13">
        <v>1</v>
      </c>
      <c r="R75" s="13">
        <v>0</v>
      </c>
      <c r="S75" s="13">
        <v>9.0899999999999995E-2</v>
      </c>
      <c r="T75" s="13">
        <v>0</v>
      </c>
      <c r="U75" s="16">
        <v>670.82037353515602</v>
      </c>
      <c r="V75" s="13" t="s">
        <v>59</v>
      </c>
      <c r="W75" s="20">
        <v>1.447158344</v>
      </c>
      <c r="X75" s="17">
        <f>0.1217*(G75*10^6)^1.4129/10^6</f>
        <v>1.676821426090477</v>
      </c>
      <c r="Y75" s="18">
        <f>0.1217*(G75*10^6)^0.4129</f>
        <v>14.846343159931211</v>
      </c>
      <c r="Z75" s="20">
        <v>0.61697757244110096</v>
      </c>
      <c r="AA75" s="18">
        <f>MIN(Y75,Z75)*G75</f>
        <v>6.9684581700812556E-2</v>
      </c>
      <c r="AB75" s="14"/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4">
        <v>30</v>
      </c>
      <c r="AM75" s="14">
        <v>0</v>
      </c>
      <c r="AN75" s="14">
        <v>230400</v>
      </c>
      <c r="AO75" s="14">
        <v>0</v>
      </c>
      <c r="AP75" s="20">
        <v>45</v>
      </c>
      <c r="AQ75" s="15">
        <v>0.13928906170499999</v>
      </c>
      <c r="AR75" s="15">
        <v>1.447158344</v>
      </c>
      <c r="AS75" s="15">
        <v>-2.5999999999999999E-2</v>
      </c>
      <c r="AT75" s="15">
        <v>2.1999999999999999E-2</v>
      </c>
      <c r="AU75" s="16">
        <v>0</v>
      </c>
      <c r="AV75" s="16">
        <v>1</v>
      </c>
      <c r="AW75" s="13">
        <v>0</v>
      </c>
      <c r="AX75" s="21" t="s">
        <v>140</v>
      </c>
      <c r="AY75" s="21" t="s">
        <v>152</v>
      </c>
      <c r="AZ75" s="14" t="s">
        <v>65</v>
      </c>
      <c r="BA75" s="14">
        <v>3</v>
      </c>
      <c r="BB75" s="14">
        <v>7</v>
      </c>
      <c r="BC75" s="22">
        <v>36795</v>
      </c>
      <c r="BD75" s="23">
        <v>0.67500000000000004</v>
      </c>
      <c r="BE75" s="21">
        <v>8</v>
      </c>
      <c r="BF75" s="22">
        <v>42275</v>
      </c>
      <c r="BG75" s="23">
        <v>0.1</v>
      </c>
    </row>
    <row r="76" spans="1:59" x14ac:dyDescent="0.2">
      <c r="A76" s="13">
        <v>83</v>
      </c>
      <c r="B76" s="14"/>
      <c r="C76" s="14"/>
      <c r="D76" s="15">
        <v>84.471999999999994</v>
      </c>
      <c r="E76" s="15">
        <v>28.663</v>
      </c>
      <c r="F76" s="16">
        <v>4097</v>
      </c>
      <c r="G76" s="17">
        <v>0.20847656367600001</v>
      </c>
      <c r="H76" s="13">
        <v>1</v>
      </c>
      <c r="I76" s="13">
        <v>3</v>
      </c>
      <c r="J76" s="13">
        <v>2</v>
      </c>
      <c r="K76" s="17">
        <f>MIN(MAX(N76,O76,AA76,P76),X76)</f>
        <v>3.9864521223384708</v>
      </c>
      <c r="L76" s="20">
        <v>12.3531904220581</v>
      </c>
      <c r="M76" s="13">
        <v>0</v>
      </c>
      <c r="N76" s="18">
        <f>AK76/10^6</f>
        <v>0</v>
      </c>
      <c r="O76" s="18">
        <f>AN76/10^6</f>
        <v>0.7056</v>
      </c>
      <c r="P76" s="14">
        <v>0</v>
      </c>
      <c r="Q76" s="13">
        <v>194</v>
      </c>
      <c r="R76" s="13">
        <v>14</v>
      </c>
      <c r="S76" s="13">
        <v>0.34739999999999999</v>
      </c>
      <c r="T76" s="13">
        <v>1</v>
      </c>
      <c r="U76" s="16">
        <v>120</v>
      </c>
      <c r="V76" s="14" t="s">
        <v>59</v>
      </c>
      <c r="W76" s="18">
        <v>2.7347680150000002</v>
      </c>
      <c r="X76" s="17">
        <f>0.1217*(G76*10^6)^1.4129/10^6</f>
        <v>3.9864521223384708</v>
      </c>
      <c r="Y76" s="18">
        <f>0.1217*(G76*10^6)^0.4129</f>
        <v>19.121823825405844</v>
      </c>
      <c r="Z76" s="20">
        <v>41.687728881835902</v>
      </c>
      <c r="AA76" s="18">
        <f>MIN(Y76,Z76)*G76</f>
        <v>3.9864521223384757</v>
      </c>
      <c r="AB76" s="14"/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4">
        <v>148</v>
      </c>
      <c r="AM76" s="14">
        <v>3</v>
      </c>
      <c r="AN76" s="14">
        <v>705600</v>
      </c>
      <c r="AO76" s="14">
        <v>129600</v>
      </c>
      <c r="AP76" s="13">
        <v>225</v>
      </c>
      <c r="AQ76" s="14">
        <v>0.22408130615300001</v>
      </c>
      <c r="AR76" s="14">
        <v>2.7347680150000002</v>
      </c>
      <c r="AS76" s="15">
        <v>-1.6E-2</v>
      </c>
      <c r="AT76" s="15">
        <v>4.1000000000000002E-2</v>
      </c>
      <c r="AU76" s="16">
        <v>0</v>
      </c>
      <c r="AV76" s="16">
        <v>0</v>
      </c>
      <c r="AW76" s="13">
        <v>0</v>
      </c>
      <c r="AX76" s="21" t="s">
        <v>140</v>
      </c>
      <c r="AY76" s="21" t="s">
        <v>147</v>
      </c>
      <c r="AZ76" s="14" t="s">
        <v>65</v>
      </c>
      <c r="BA76" s="14">
        <v>3</v>
      </c>
      <c r="BB76" s="14">
        <v>7</v>
      </c>
      <c r="BC76" s="22">
        <v>36795</v>
      </c>
      <c r="BD76" s="23">
        <v>0.625</v>
      </c>
      <c r="BE76" s="21">
        <v>8</v>
      </c>
      <c r="BF76" s="22">
        <v>42275</v>
      </c>
      <c r="BG76" s="23">
        <v>0.1</v>
      </c>
    </row>
    <row r="77" spans="1:59" x14ac:dyDescent="0.2">
      <c r="A77" s="13">
        <v>84</v>
      </c>
      <c r="B77" s="14"/>
      <c r="C77" s="14"/>
      <c r="D77" s="24">
        <v>83.39</v>
      </c>
      <c r="E77" s="24">
        <v>29.376999999999999</v>
      </c>
      <c r="F77" s="12">
        <v>5159.875</v>
      </c>
      <c r="G77" s="25">
        <v>0.112674</v>
      </c>
      <c r="H77" s="13">
        <v>1</v>
      </c>
      <c r="I77" s="13">
        <v>1</v>
      </c>
      <c r="J77" s="13">
        <v>1</v>
      </c>
      <c r="K77" s="17">
        <f>MIN(MAX(N77,O77,AA77,P77),X77)</f>
        <v>0.29160000000000003</v>
      </c>
      <c r="L77" s="18">
        <v>6.1146001815795898</v>
      </c>
      <c r="M77" s="12">
        <v>1</v>
      </c>
      <c r="N77" s="18">
        <f>AK77/10^6</f>
        <v>0</v>
      </c>
      <c r="O77" s="18">
        <f>AN77/10^6</f>
        <v>0.29160000000000003</v>
      </c>
      <c r="P77" s="26">
        <v>0</v>
      </c>
      <c r="Q77" s="13">
        <v>16</v>
      </c>
      <c r="R77" s="13">
        <v>5</v>
      </c>
      <c r="S77" s="13">
        <v>0</v>
      </c>
      <c r="T77" s="13">
        <v>0</v>
      </c>
      <c r="U77" s="19">
        <v>1405.20458984375</v>
      </c>
      <c r="V77" s="26" t="s">
        <v>59</v>
      </c>
      <c r="W77" s="27">
        <v>1.301220107</v>
      </c>
      <c r="X77" s="17">
        <f>0.1217*(G77*10^6)^1.4129/10^6</f>
        <v>1.6711379485635545</v>
      </c>
      <c r="Y77" s="18">
        <f>0.1217*(G77*10^6)^0.4129</f>
        <v>14.831619970566017</v>
      </c>
      <c r="Z77" s="18">
        <v>0</v>
      </c>
      <c r="AA77" s="18">
        <f>MIN(Y77,Z77)*G77</f>
        <v>0</v>
      </c>
      <c r="AB77" s="26"/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4">
        <v>53</v>
      </c>
      <c r="AM77" s="14">
        <v>0</v>
      </c>
      <c r="AN77" s="14">
        <v>291600</v>
      </c>
      <c r="AO77" s="14">
        <v>0</v>
      </c>
      <c r="AP77" s="12">
        <v>315</v>
      </c>
      <c r="AQ77" s="26">
        <v>0.11652137658099999</v>
      </c>
      <c r="AR77" s="26">
        <v>1.301220107</v>
      </c>
      <c r="AS77" s="15">
        <v>-4.0000000000000001E-3</v>
      </c>
      <c r="AT77" s="15">
        <v>0.02</v>
      </c>
      <c r="AU77" s="16">
        <v>0</v>
      </c>
      <c r="AV77" s="16">
        <v>0</v>
      </c>
      <c r="AW77" s="12">
        <v>0</v>
      </c>
      <c r="AX77" s="28" t="s">
        <v>131</v>
      </c>
      <c r="AY77" s="28" t="s">
        <v>162</v>
      </c>
      <c r="AZ77" s="14" t="s">
        <v>73</v>
      </c>
      <c r="BA77" s="14">
        <v>4</v>
      </c>
      <c r="BB77" s="14">
        <v>7</v>
      </c>
      <c r="BC77" s="22">
        <v>36795</v>
      </c>
      <c r="BD77" s="23">
        <v>0.42499999999999999</v>
      </c>
      <c r="BE77" s="21">
        <v>8</v>
      </c>
      <c r="BF77" s="22">
        <v>42275</v>
      </c>
      <c r="BG77" s="23">
        <v>2.5000000000000001E-2</v>
      </c>
    </row>
    <row r="78" spans="1:59" x14ac:dyDescent="0.2">
      <c r="A78" s="13">
        <v>85</v>
      </c>
      <c r="C78" s="14"/>
      <c r="D78" s="15">
        <v>83.025000000000006</v>
      </c>
      <c r="E78" s="15">
        <v>29.108000000000001</v>
      </c>
      <c r="F78" s="16">
        <v>4869</v>
      </c>
      <c r="G78" s="17">
        <v>0.117910151169</v>
      </c>
      <c r="H78" s="13">
        <v>0</v>
      </c>
      <c r="I78" s="13">
        <v>2</v>
      </c>
      <c r="J78" s="13">
        <v>1</v>
      </c>
      <c r="K78" s="17">
        <f>MIN(MAX(N78,O78,AA78,P78),X78)</f>
        <v>0</v>
      </c>
      <c r="L78" s="20">
        <v>4.1266055107116699</v>
      </c>
      <c r="M78" s="13">
        <v>0</v>
      </c>
      <c r="N78" s="18">
        <f>AK78/10^6</f>
        <v>0</v>
      </c>
      <c r="O78" s="18">
        <f>AN78/10^6</f>
        <v>0</v>
      </c>
      <c r="P78" s="14">
        <v>0</v>
      </c>
      <c r="Q78" s="13">
        <v>48</v>
      </c>
      <c r="R78" s="13">
        <v>4</v>
      </c>
      <c r="S78" s="13">
        <v>0.34200000000000003</v>
      </c>
      <c r="T78" s="13">
        <v>0</v>
      </c>
      <c r="U78" s="16">
        <v>823.77185058593795</v>
      </c>
      <c r="V78" s="17" t="s">
        <v>59</v>
      </c>
      <c r="W78" s="18">
        <v>1.4034740109999999</v>
      </c>
      <c r="X78" s="17">
        <f>0.1217*(G78*10^6)^1.4129/10^6</f>
        <v>1.7819079411428322</v>
      </c>
      <c r="Y78" s="18">
        <f>0.1217*(G78*10^6)^0.4129</f>
        <v>15.112421818447391</v>
      </c>
      <c r="Z78" s="18">
        <v>0</v>
      </c>
      <c r="AA78" s="18">
        <f>MIN(Y78,Z78)*G78</f>
        <v>0</v>
      </c>
      <c r="AB78" s="14"/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4">
        <v>0</v>
      </c>
      <c r="AM78" s="14">
        <v>0</v>
      </c>
      <c r="AN78" s="14">
        <v>0</v>
      </c>
      <c r="AO78" s="14">
        <v>0</v>
      </c>
      <c r="AP78" s="20">
        <v>135</v>
      </c>
      <c r="AQ78" s="17">
        <v>0.120528727934</v>
      </c>
      <c r="AR78" s="17">
        <v>1.4034740109999999</v>
      </c>
      <c r="AS78" s="15">
        <v>-3.0000000000000001E-3</v>
      </c>
      <c r="AT78" s="15">
        <v>2.1000000000000001E-2</v>
      </c>
      <c r="AU78" s="16">
        <v>0</v>
      </c>
      <c r="AV78" s="16">
        <v>0</v>
      </c>
      <c r="AW78" s="13">
        <v>0</v>
      </c>
      <c r="AX78" s="21" t="s">
        <v>131</v>
      </c>
      <c r="AY78" s="21" t="s">
        <v>159</v>
      </c>
      <c r="AZ78" s="14" t="s">
        <v>65</v>
      </c>
      <c r="BA78" s="14">
        <v>3</v>
      </c>
      <c r="BB78" s="14">
        <v>7</v>
      </c>
      <c r="BC78" s="35">
        <v>36795</v>
      </c>
      <c r="BD78" s="17">
        <v>0.42499999999999999</v>
      </c>
      <c r="BE78" s="14">
        <v>8</v>
      </c>
      <c r="BF78" s="35">
        <v>42275</v>
      </c>
      <c r="BG78" s="17">
        <v>2.5000000000000001E-2</v>
      </c>
    </row>
    <row r="79" spans="1:59" x14ac:dyDescent="0.2">
      <c r="A79" s="13">
        <v>86</v>
      </c>
      <c r="B79" s="13" t="s">
        <v>163</v>
      </c>
      <c r="C79" s="14" t="s">
        <v>164</v>
      </c>
      <c r="D79" s="15">
        <v>82.948099999999997</v>
      </c>
      <c r="E79" s="15">
        <v>29.196100000000001</v>
      </c>
      <c r="F79" s="16">
        <v>3644</v>
      </c>
      <c r="G79" s="17">
        <v>4.5615805832719998</v>
      </c>
      <c r="H79" s="13">
        <v>3</v>
      </c>
      <c r="I79" s="13">
        <v>2</v>
      </c>
      <c r="J79" s="13">
        <v>3</v>
      </c>
      <c r="K79" s="17">
        <f>MIN(MAX(N79,O79,AA79,P79),X79)</f>
        <v>197.15564242595937</v>
      </c>
      <c r="L79" s="20">
        <v>29.937829971313501</v>
      </c>
      <c r="M79" s="13">
        <v>0</v>
      </c>
      <c r="N79" s="18">
        <f>AK79/10^6</f>
        <v>0.40500000000000003</v>
      </c>
      <c r="O79" s="18">
        <f>AN79/10^6</f>
        <v>0.7056</v>
      </c>
      <c r="P79" s="17">
        <v>1.8494247143514198</v>
      </c>
      <c r="Q79" s="13">
        <v>93</v>
      </c>
      <c r="R79" s="13">
        <v>5</v>
      </c>
      <c r="S79" s="13">
        <v>0.73619999999999997</v>
      </c>
      <c r="T79" s="13">
        <v>0</v>
      </c>
      <c r="U79" s="16">
        <v>2321.07739257813</v>
      </c>
      <c r="V79" s="17" t="s">
        <v>59</v>
      </c>
      <c r="W79" s="18">
        <v>17.236974701000001</v>
      </c>
      <c r="X79" s="17">
        <f>0.1217*(G79*10^6)^1.4129/10^6</f>
        <v>311.85639783277952</v>
      </c>
      <c r="Y79" s="18">
        <f>0.1217*(G79*10^6)^0.4129</f>
        <v>68.365864011347952</v>
      </c>
      <c r="Z79" s="18">
        <v>43.220905303955099</v>
      </c>
      <c r="AA79" s="18">
        <f>MIN(Y79,Z79)*G79</f>
        <v>197.15564242595937</v>
      </c>
      <c r="AB79" s="14" t="s">
        <v>165</v>
      </c>
      <c r="AC79" s="19">
        <v>0</v>
      </c>
      <c r="AD79" s="19">
        <v>0</v>
      </c>
      <c r="AE79" s="19">
        <v>0</v>
      </c>
      <c r="AF79" s="19">
        <v>1</v>
      </c>
      <c r="AG79" s="19">
        <v>0</v>
      </c>
      <c r="AH79" s="19">
        <v>243000</v>
      </c>
      <c r="AI79" s="19">
        <v>2</v>
      </c>
      <c r="AJ79" s="19">
        <v>0</v>
      </c>
      <c r="AK79" s="19">
        <v>405000</v>
      </c>
      <c r="AL79" s="14">
        <v>2908</v>
      </c>
      <c r="AM79" s="14">
        <v>389</v>
      </c>
      <c r="AN79" s="14">
        <v>705600</v>
      </c>
      <c r="AO79" s="14">
        <v>435600</v>
      </c>
      <c r="AP79" s="20">
        <v>225</v>
      </c>
      <c r="AQ79" s="17">
        <v>4.6667941068580001</v>
      </c>
      <c r="AR79" s="17">
        <v>17.236974701000001</v>
      </c>
      <c r="AS79" s="15">
        <v>-0.105</v>
      </c>
      <c r="AT79" s="15">
        <v>0.25900000000000001</v>
      </c>
      <c r="AU79" s="16">
        <v>0</v>
      </c>
      <c r="AV79" s="16">
        <v>0</v>
      </c>
      <c r="AW79" s="13">
        <v>1</v>
      </c>
      <c r="AX79" s="21" t="s">
        <v>131</v>
      </c>
      <c r="AY79" s="21" t="s">
        <v>159</v>
      </c>
      <c r="AZ79" s="14" t="s">
        <v>65</v>
      </c>
      <c r="BA79" s="14">
        <v>3</v>
      </c>
      <c r="BB79" s="14">
        <v>7</v>
      </c>
      <c r="BC79" s="22">
        <v>36802</v>
      </c>
      <c r="BD79" s="23">
        <v>0.57499999999999996</v>
      </c>
      <c r="BE79" s="21">
        <v>8</v>
      </c>
      <c r="BF79" s="22">
        <v>42282</v>
      </c>
      <c r="BG79" s="23">
        <v>0.17499999999999999</v>
      </c>
    </row>
    <row r="80" spans="1:59" x14ac:dyDescent="0.2">
      <c r="A80" s="13">
        <v>87</v>
      </c>
      <c r="B80" s="13" t="s">
        <v>166</v>
      </c>
      <c r="C80" s="14"/>
      <c r="D80" s="15">
        <v>82.813500000000005</v>
      </c>
      <c r="E80" s="15">
        <v>29.2468</v>
      </c>
      <c r="F80" s="16">
        <v>4226</v>
      </c>
      <c r="G80" s="17">
        <v>0.14428411317699999</v>
      </c>
      <c r="H80" s="13">
        <v>2</v>
      </c>
      <c r="I80" s="13">
        <v>2</v>
      </c>
      <c r="J80" s="13">
        <v>2</v>
      </c>
      <c r="K80" s="17">
        <f>MIN(MAX(N80,O80,AA80,P80),X80)</f>
        <v>0.7056</v>
      </c>
      <c r="L80" s="20">
        <v>5.0282235145568901</v>
      </c>
      <c r="M80" s="13">
        <v>0</v>
      </c>
      <c r="N80" s="18">
        <f>AK80/10^6</f>
        <v>0.18</v>
      </c>
      <c r="O80" s="18">
        <f>AN80/10^6</f>
        <v>0.7056</v>
      </c>
      <c r="P80" s="14">
        <v>0</v>
      </c>
      <c r="Q80" s="13">
        <v>47</v>
      </c>
      <c r="R80" s="13">
        <v>4</v>
      </c>
      <c r="S80" s="13">
        <v>0.3402</v>
      </c>
      <c r="T80" s="13">
        <v>0</v>
      </c>
      <c r="U80" s="16">
        <v>720</v>
      </c>
      <c r="V80" s="17" t="s">
        <v>59</v>
      </c>
      <c r="W80" s="18">
        <v>1.6537646779999999</v>
      </c>
      <c r="X80" s="17">
        <f>0.1217*(G80*10^6)^1.4129/10^6</f>
        <v>2.3700113034196928</v>
      </c>
      <c r="Y80" s="18">
        <f>0.1217*(G80*10^6)^0.4129</f>
        <v>16.42600319074829</v>
      </c>
      <c r="Z80" s="18">
        <v>0</v>
      </c>
      <c r="AA80" s="18">
        <f>MIN(Y80,Z80)*G80</f>
        <v>0</v>
      </c>
      <c r="AB80" s="14"/>
      <c r="AC80" s="19">
        <v>0</v>
      </c>
      <c r="AD80" s="19">
        <v>0</v>
      </c>
      <c r="AE80" s="19">
        <v>0</v>
      </c>
      <c r="AF80" s="19">
        <v>7</v>
      </c>
      <c r="AG80" s="19">
        <v>0</v>
      </c>
      <c r="AH80" s="19">
        <v>108000</v>
      </c>
      <c r="AI80" s="19">
        <v>10</v>
      </c>
      <c r="AJ80" s="19">
        <v>0</v>
      </c>
      <c r="AK80" s="19">
        <v>180000</v>
      </c>
      <c r="AL80" s="14">
        <v>910</v>
      </c>
      <c r="AM80" s="14">
        <v>0</v>
      </c>
      <c r="AN80" s="14">
        <v>705600</v>
      </c>
      <c r="AO80" s="14">
        <v>0</v>
      </c>
      <c r="AP80" s="20">
        <v>135</v>
      </c>
      <c r="AQ80" s="17">
        <v>0.171661477714</v>
      </c>
      <c r="AR80" s="17">
        <v>1.6537646779999999</v>
      </c>
      <c r="AS80" s="15">
        <v>-2.7E-2</v>
      </c>
      <c r="AT80" s="15">
        <v>2.5000000000000001E-2</v>
      </c>
      <c r="AU80" s="16">
        <v>0</v>
      </c>
      <c r="AV80" s="16">
        <v>1</v>
      </c>
      <c r="AW80" s="13">
        <v>0</v>
      </c>
      <c r="AX80" s="21" t="s">
        <v>131</v>
      </c>
      <c r="AY80" s="21" t="s">
        <v>159</v>
      </c>
      <c r="AZ80" s="14" t="s">
        <v>65</v>
      </c>
      <c r="BA80" s="14">
        <v>3</v>
      </c>
      <c r="BB80" s="14">
        <v>7</v>
      </c>
      <c r="BC80" s="22">
        <v>36802</v>
      </c>
      <c r="BD80" s="23">
        <v>0.625</v>
      </c>
      <c r="BE80" s="21">
        <v>8</v>
      </c>
      <c r="BF80" s="22">
        <v>42282</v>
      </c>
      <c r="BG80" s="23">
        <v>0.1</v>
      </c>
    </row>
    <row r="81" spans="1:59" x14ac:dyDescent="0.2">
      <c r="A81" s="13">
        <v>88</v>
      </c>
      <c r="B81" s="13" t="s">
        <v>167</v>
      </c>
      <c r="C81" s="14"/>
      <c r="D81" s="15">
        <v>82.562899999999999</v>
      </c>
      <c r="E81" s="15">
        <v>29.184899999999999</v>
      </c>
      <c r="F81" s="16">
        <v>4570</v>
      </c>
      <c r="G81" s="17">
        <v>0.11760665939000001</v>
      </c>
      <c r="H81" s="13">
        <v>3</v>
      </c>
      <c r="I81" s="13">
        <v>2</v>
      </c>
      <c r="J81" s="13">
        <v>3</v>
      </c>
      <c r="K81" s="17">
        <f>MIN(MAX(N81,O81,AA81,P81),X81)</f>
        <v>1.7754311265112721</v>
      </c>
      <c r="L81" s="20">
        <v>17.368333816528299</v>
      </c>
      <c r="M81" s="13">
        <v>1</v>
      </c>
      <c r="N81" s="18">
        <f>AK81/10^6</f>
        <v>0.40500000000000003</v>
      </c>
      <c r="O81" s="18">
        <f>AN81/10^6</f>
        <v>0.51839999999999997</v>
      </c>
      <c r="P81" s="14">
        <v>0</v>
      </c>
      <c r="Q81" s="13">
        <v>99</v>
      </c>
      <c r="R81" s="13">
        <v>15</v>
      </c>
      <c r="S81" s="13">
        <v>2.2383000000000002</v>
      </c>
      <c r="T81" s="13">
        <v>0</v>
      </c>
      <c r="U81" s="16">
        <v>474.34164428710898</v>
      </c>
      <c r="V81" s="17" t="s">
        <v>59</v>
      </c>
      <c r="W81" s="18">
        <v>2.0450504270000001</v>
      </c>
      <c r="X81" s="17">
        <f>0.1217*(G81*10^6)^1.4129/10^6</f>
        <v>1.7754311265112721</v>
      </c>
      <c r="Y81" s="18">
        <f>0.1217*(G81*10^6)^0.4129</f>
        <v>15.096348588762284</v>
      </c>
      <c r="Z81" s="18">
        <v>135.51614379882801</v>
      </c>
      <c r="AA81" s="18">
        <f>MIN(Y81,Z81)*G81</f>
        <v>1.7754311265112732</v>
      </c>
      <c r="AB81" s="14"/>
      <c r="AC81" s="19">
        <v>0</v>
      </c>
      <c r="AD81" s="19">
        <v>0</v>
      </c>
      <c r="AE81" s="19">
        <v>0</v>
      </c>
      <c r="AF81" s="19">
        <v>8</v>
      </c>
      <c r="AG81" s="19">
        <v>0</v>
      </c>
      <c r="AH81" s="19">
        <v>243000</v>
      </c>
      <c r="AI81" s="19">
        <v>11</v>
      </c>
      <c r="AJ81" s="19">
        <v>0</v>
      </c>
      <c r="AK81" s="19">
        <v>405000</v>
      </c>
      <c r="AL81" s="14">
        <v>191</v>
      </c>
      <c r="AM81" s="14">
        <v>0</v>
      </c>
      <c r="AN81" s="14">
        <v>518400</v>
      </c>
      <c r="AO81" s="14">
        <v>0</v>
      </c>
      <c r="AP81" s="20">
        <v>315</v>
      </c>
      <c r="AQ81" s="17">
        <v>0.114002528056</v>
      </c>
      <c r="AR81" s="17">
        <v>2.0450504270000001</v>
      </c>
      <c r="AS81" s="15">
        <v>4.0000000000000001E-3</v>
      </c>
      <c r="AT81" s="15">
        <v>3.1E-2</v>
      </c>
      <c r="AU81" s="16">
        <v>0</v>
      </c>
      <c r="AV81" s="16">
        <v>0</v>
      </c>
      <c r="AW81" s="13">
        <v>0</v>
      </c>
      <c r="AX81" s="21" t="s">
        <v>131</v>
      </c>
      <c r="AY81" s="21" t="s">
        <v>168</v>
      </c>
      <c r="AZ81" s="14" t="s">
        <v>65</v>
      </c>
      <c r="BA81" s="14">
        <v>3</v>
      </c>
      <c r="BB81" s="14">
        <v>7</v>
      </c>
      <c r="BC81" s="22">
        <v>36802</v>
      </c>
      <c r="BD81" s="23">
        <v>0.5</v>
      </c>
      <c r="BE81" s="21">
        <v>8</v>
      </c>
      <c r="BF81" s="22">
        <v>42282</v>
      </c>
      <c r="BG81" s="23">
        <v>7.4999999999999997E-2</v>
      </c>
    </row>
    <row r="82" spans="1:59" x14ac:dyDescent="0.2">
      <c r="A82" s="13">
        <v>89</v>
      </c>
      <c r="B82" s="13" t="s">
        <v>169</v>
      </c>
      <c r="C82" s="14"/>
      <c r="D82" s="15">
        <v>82.545299999999997</v>
      </c>
      <c r="E82" s="15">
        <v>29.1935</v>
      </c>
      <c r="F82" s="16">
        <v>4682</v>
      </c>
      <c r="G82" s="17">
        <v>0.33483044081300001</v>
      </c>
      <c r="H82" s="13">
        <v>3</v>
      </c>
      <c r="I82" s="13">
        <v>2</v>
      </c>
      <c r="J82" s="13">
        <v>3</v>
      </c>
      <c r="K82" s="17">
        <f>MIN(MAX(N82,O82,AA82,P82),X82)</f>
        <v>7.7860238256162351</v>
      </c>
      <c r="L82" s="20">
        <v>30.732427597045898</v>
      </c>
      <c r="M82" s="13">
        <v>0</v>
      </c>
      <c r="N82" s="18">
        <f>AK82/10^6</f>
        <v>0.40500000000000003</v>
      </c>
      <c r="O82" s="18">
        <f>AN82/10^6</f>
        <v>0.43559999999999999</v>
      </c>
      <c r="P82" s="14">
        <v>0</v>
      </c>
      <c r="Q82" s="13">
        <v>102</v>
      </c>
      <c r="R82" s="13">
        <v>16</v>
      </c>
      <c r="S82" s="13">
        <v>2.4138000000000002</v>
      </c>
      <c r="T82" s="13">
        <v>0</v>
      </c>
      <c r="U82" s="16">
        <v>517.88031005859398</v>
      </c>
      <c r="V82" s="17" t="s">
        <v>59</v>
      </c>
      <c r="W82" s="18">
        <v>2.499405382</v>
      </c>
      <c r="X82" s="17">
        <f>0.1217*(G82*10^6)^1.4129/10^6</f>
        <v>7.7860238256162351</v>
      </c>
      <c r="Y82" s="18">
        <f>0.1217*(G82*10^6)^0.4129</f>
        <v>23.25363191802704</v>
      </c>
      <c r="Z82" s="18">
        <v>214.38369750976599</v>
      </c>
      <c r="AA82" s="18">
        <f>MIN(Y82,Z82)*G82</f>
        <v>7.7860238256162404</v>
      </c>
      <c r="AB82" s="14"/>
      <c r="AC82" s="19">
        <v>0</v>
      </c>
      <c r="AD82" s="19">
        <v>0</v>
      </c>
      <c r="AE82" s="19">
        <v>0</v>
      </c>
      <c r="AF82" s="19">
        <v>10</v>
      </c>
      <c r="AG82" s="19">
        <v>0</v>
      </c>
      <c r="AH82" s="19">
        <v>243000</v>
      </c>
      <c r="AI82" s="19">
        <v>10</v>
      </c>
      <c r="AJ82" s="19">
        <v>0</v>
      </c>
      <c r="AK82" s="19">
        <v>405000</v>
      </c>
      <c r="AL82" s="14">
        <v>117</v>
      </c>
      <c r="AM82" s="14">
        <v>0</v>
      </c>
      <c r="AN82" s="14">
        <v>435600</v>
      </c>
      <c r="AO82" s="14">
        <v>0</v>
      </c>
      <c r="AP82" s="20">
        <v>135</v>
      </c>
      <c r="AQ82" s="17">
        <v>0.31942586138200002</v>
      </c>
      <c r="AR82" s="17">
        <v>2.499405382</v>
      </c>
      <c r="AS82" s="15">
        <v>1.4999999999999999E-2</v>
      </c>
      <c r="AT82" s="15">
        <v>3.6999999999999998E-2</v>
      </c>
      <c r="AU82" s="16">
        <v>0</v>
      </c>
      <c r="AV82" s="16">
        <v>0</v>
      </c>
      <c r="AW82" s="13">
        <v>0</v>
      </c>
      <c r="AX82" s="21" t="s">
        <v>131</v>
      </c>
      <c r="AY82" s="21" t="s">
        <v>168</v>
      </c>
      <c r="AZ82" s="14" t="s">
        <v>65</v>
      </c>
      <c r="BA82" s="14">
        <v>3</v>
      </c>
      <c r="BB82" s="14">
        <v>7</v>
      </c>
      <c r="BC82" s="22">
        <v>36802</v>
      </c>
      <c r="BD82" s="23">
        <v>0.52500000000000002</v>
      </c>
      <c r="BE82" s="21">
        <v>8</v>
      </c>
      <c r="BF82" s="22">
        <v>42282</v>
      </c>
      <c r="BG82" s="23">
        <v>0.05</v>
      </c>
    </row>
    <row r="83" spans="1:59" x14ac:dyDescent="0.2">
      <c r="A83" s="13">
        <v>90</v>
      </c>
      <c r="B83" s="13" t="s">
        <v>170</v>
      </c>
      <c r="C83" s="14"/>
      <c r="D83" s="15">
        <v>82.564099999999996</v>
      </c>
      <c r="E83" s="15">
        <v>29.248999999999999</v>
      </c>
      <c r="F83" s="16">
        <v>4648</v>
      </c>
      <c r="G83" s="17">
        <v>0.28731839494919997</v>
      </c>
      <c r="H83" s="13">
        <v>1</v>
      </c>
      <c r="I83" s="13">
        <v>2</v>
      </c>
      <c r="J83" s="13">
        <v>1</v>
      </c>
      <c r="K83" s="17">
        <f>MIN(MAX(N83,O83,AA83,P83),X83)</f>
        <v>6.2720898453305516</v>
      </c>
      <c r="L83" s="20">
        <v>11.8817901611328</v>
      </c>
      <c r="M83" s="13">
        <v>0</v>
      </c>
      <c r="N83" s="18">
        <f>AK83/10^6</f>
        <v>0</v>
      </c>
      <c r="O83" s="18">
        <f>AN83/10^6</f>
        <v>0.36</v>
      </c>
      <c r="P83" s="14">
        <v>0</v>
      </c>
      <c r="Q83" s="13">
        <v>38</v>
      </c>
      <c r="R83" s="13">
        <v>3</v>
      </c>
      <c r="S83" s="13">
        <v>0.81989999999999996</v>
      </c>
      <c r="T83" s="13">
        <v>0</v>
      </c>
      <c r="U83" s="16">
        <v>1230.36572265625</v>
      </c>
      <c r="V83" s="17" t="s">
        <v>59</v>
      </c>
      <c r="W83" s="18">
        <v>2.1395320120000001</v>
      </c>
      <c r="X83" s="17">
        <f>0.1217*(G83*10^6)^1.4129/10^6</f>
        <v>6.2720898453305534</v>
      </c>
      <c r="Y83" s="18">
        <f>0.1217*(G83*10^6)^0.4129</f>
        <v>21.829753874406489</v>
      </c>
      <c r="Z83" s="18">
        <v>25.1434135437012</v>
      </c>
      <c r="AA83" s="18">
        <f>MIN(Y83,Z83)*G83</f>
        <v>6.2720898453305516</v>
      </c>
      <c r="AB83" s="14"/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4">
        <v>102</v>
      </c>
      <c r="AM83" s="14">
        <v>0</v>
      </c>
      <c r="AN83" s="14">
        <v>360000</v>
      </c>
      <c r="AO83" s="14">
        <v>0</v>
      </c>
      <c r="AP83" s="20">
        <v>45</v>
      </c>
      <c r="AQ83" s="17">
        <v>0.269844605377</v>
      </c>
      <c r="AR83" s="17">
        <v>2.1395320120000001</v>
      </c>
      <c r="AS83" s="15">
        <v>1.7000000000000001E-2</v>
      </c>
      <c r="AT83" s="15">
        <v>3.2000000000000001E-2</v>
      </c>
      <c r="AU83" s="16">
        <v>0</v>
      </c>
      <c r="AV83" s="16">
        <v>0</v>
      </c>
      <c r="AW83" s="13">
        <v>0</v>
      </c>
      <c r="AX83" s="21" t="s">
        <v>131</v>
      </c>
      <c r="AY83" s="21" t="s">
        <v>159</v>
      </c>
      <c r="AZ83" s="14" t="s">
        <v>65</v>
      </c>
      <c r="BA83" s="14">
        <v>3</v>
      </c>
      <c r="BB83" s="14">
        <v>7</v>
      </c>
      <c r="BC83" s="22">
        <v>36802</v>
      </c>
      <c r="BD83" s="23">
        <v>0.6</v>
      </c>
      <c r="BE83" s="21">
        <v>8</v>
      </c>
      <c r="BF83" s="22">
        <v>42282</v>
      </c>
      <c r="BG83" s="23">
        <v>0.125</v>
      </c>
    </row>
    <row r="84" spans="1:59" x14ac:dyDescent="0.2">
      <c r="A84" s="13">
        <v>91</v>
      </c>
      <c r="B84" s="13" t="s">
        <v>171</v>
      </c>
      <c r="C84" s="14"/>
      <c r="D84" s="15">
        <v>82.811999999999998</v>
      </c>
      <c r="E84" s="15">
        <v>29.302700000000002</v>
      </c>
      <c r="F84" s="16">
        <v>4550</v>
      </c>
      <c r="G84" s="17">
        <v>0.19579745361199999</v>
      </c>
      <c r="H84" s="13">
        <v>1</v>
      </c>
      <c r="I84" s="13">
        <v>2</v>
      </c>
      <c r="J84" s="13">
        <v>1</v>
      </c>
      <c r="K84" s="17">
        <f>MIN(MAX(N84,O84,AA84,P84),X84)</f>
        <v>1.8494247143514198</v>
      </c>
      <c r="L84" s="20">
        <v>14.307721138000501</v>
      </c>
      <c r="M84" s="13">
        <v>0</v>
      </c>
      <c r="N84" s="18">
        <f>AK84/10^6</f>
        <v>0</v>
      </c>
      <c r="O84" s="18">
        <f>AN84/10^6</f>
        <v>0.51839999999999997</v>
      </c>
      <c r="P84" s="17">
        <v>0.40500000000000003</v>
      </c>
      <c r="Q84" s="13">
        <v>28</v>
      </c>
      <c r="R84" s="13">
        <v>1</v>
      </c>
      <c r="S84" s="13">
        <v>2.52E-2</v>
      </c>
      <c r="T84" s="13">
        <v>0</v>
      </c>
      <c r="U84" s="16">
        <v>924.17529296875</v>
      </c>
      <c r="V84" s="17" t="s">
        <v>59</v>
      </c>
      <c r="W84" s="18">
        <v>2.4284734170000002</v>
      </c>
      <c r="X84" s="17">
        <f>0.1217*(G84*10^6)^1.4129/10^6</f>
        <v>3.648251285860614</v>
      </c>
      <c r="Y84" s="18">
        <f>0.1217*(G84*10^6)^0.4129</f>
        <v>18.632782084541958</v>
      </c>
      <c r="Z84" s="18">
        <v>9.4456014633178693</v>
      </c>
      <c r="AA84" s="18">
        <f>MIN(Y84,Z84)*G84</f>
        <v>1.8494247143514198</v>
      </c>
      <c r="AB84" s="14">
        <v>117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4">
        <v>357</v>
      </c>
      <c r="AM84" s="14">
        <v>0</v>
      </c>
      <c r="AN84" s="14">
        <v>518400</v>
      </c>
      <c r="AO84" s="14">
        <v>0</v>
      </c>
      <c r="AP84" s="20">
        <v>135</v>
      </c>
      <c r="AQ84" s="17">
        <v>0.19819265084500001</v>
      </c>
      <c r="AR84" s="17">
        <v>2.4284734170000002</v>
      </c>
      <c r="AS84" s="15">
        <v>-2E-3</v>
      </c>
      <c r="AT84" s="15">
        <v>3.5999999999999997E-2</v>
      </c>
      <c r="AU84" s="16">
        <v>0</v>
      </c>
      <c r="AV84" s="16">
        <v>0</v>
      </c>
      <c r="AW84" s="13">
        <v>1</v>
      </c>
      <c r="AX84" s="21" t="s">
        <v>131</v>
      </c>
      <c r="AY84" s="21" t="s">
        <v>159</v>
      </c>
      <c r="AZ84" s="14" t="s">
        <v>65</v>
      </c>
      <c r="BA84" s="14">
        <v>3</v>
      </c>
      <c r="BB84" s="14">
        <v>7</v>
      </c>
      <c r="BC84" s="22">
        <v>36802</v>
      </c>
      <c r="BD84" s="23">
        <v>0.6</v>
      </c>
      <c r="BE84" s="21">
        <v>8</v>
      </c>
      <c r="BF84" s="22">
        <v>42282</v>
      </c>
      <c r="BG84" s="23">
        <v>0.125</v>
      </c>
    </row>
    <row r="85" spans="1:59" x14ac:dyDescent="0.2">
      <c r="A85" s="13">
        <v>92</v>
      </c>
      <c r="B85" s="13" t="s">
        <v>172</v>
      </c>
      <c r="C85" s="14"/>
      <c r="D85" s="15">
        <v>82.423699999999997</v>
      </c>
      <c r="E85" s="15">
        <v>29.3841</v>
      </c>
      <c r="F85" s="16">
        <v>4445</v>
      </c>
      <c r="G85" s="17">
        <v>0.44276999085899998</v>
      </c>
      <c r="H85" s="13">
        <v>2</v>
      </c>
      <c r="I85" s="13">
        <v>1</v>
      </c>
      <c r="J85" s="13">
        <v>1</v>
      </c>
      <c r="K85" s="17">
        <f>MIN(MAX(N85,O85,AA85,P85),X85)</f>
        <v>11.555153701116</v>
      </c>
      <c r="L85" s="20">
        <v>27.401927947998001</v>
      </c>
      <c r="M85" s="13">
        <v>1</v>
      </c>
      <c r="N85" s="18">
        <f>AK85/10^6</f>
        <v>0</v>
      </c>
      <c r="O85" s="18">
        <f>AN85/10^6</f>
        <v>0.51839999999999997</v>
      </c>
      <c r="P85" s="14">
        <v>0</v>
      </c>
      <c r="Q85" s="13">
        <v>0</v>
      </c>
      <c r="R85" s="13">
        <v>6</v>
      </c>
      <c r="S85" s="13">
        <v>0.28439999999999999</v>
      </c>
      <c r="T85" s="13">
        <v>0</v>
      </c>
      <c r="U85" s="16">
        <v>774.20928955078102</v>
      </c>
      <c r="V85" s="17" t="s">
        <v>59</v>
      </c>
      <c r="W85" s="18">
        <v>2.7511809600000001</v>
      </c>
      <c r="X85" s="17">
        <f>0.1217*(G85*10^6)^1.4129/10^6</f>
        <v>11.555153701116041</v>
      </c>
      <c r="Y85" s="18">
        <f>0.1217*(G85*10^6)^0.4129</f>
        <v>26.097418388040069</v>
      </c>
      <c r="Z85" s="18">
        <v>59.837192535400398</v>
      </c>
      <c r="AA85" s="18">
        <f>MIN(Y85,Z85)*G85</f>
        <v>11.555153701116</v>
      </c>
      <c r="AB85" s="14"/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4">
        <v>281</v>
      </c>
      <c r="AM85" s="14">
        <v>2</v>
      </c>
      <c r="AN85" s="14">
        <v>518400</v>
      </c>
      <c r="AO85" s="14">
        <v>129600</v>
      </c>
      <c r="AP85" s="20">
        <v>225</v>
      </c>
      <c r="AQ85" s="17">
        <v>0.43114825237299997</v>
      </c>
      <c r="AR85" s="17">
        <v>2.7511809600000001</v>
      </c>
      <c r="AS85" s="15">
        <v>1.2E-2</v>
      </c>
      <c r="AT85" s="15">
        <v>4.1000000000000002E-2</v>
      </c>
      <c r="AU85" s="16">
        <v>0</v>
      </c>
      <c r="AV85" s="16">
        <v>0</v>
      </c>
      <c r="AW85" s="13">
        <v>0</v>
      </c>
      <c r="AX85" s="21" t="s">
        <v>131</v>
      </c>
      <c r="AY85" s="21" t="s">
        <v>168</v>
      </c>
      <c r="AZ85" s="14" t="s">
        <v>73</v>
      </c>
      <c r="BA85" s="14">
        <v>4</v>
      </c>
      <c r="BB85" s="14">
        <v>7</v>
      </c>
      <c r="BC85" s="22">
        <v>36802</v>
      </c>
      <c r="BD85" s="23">
        <v>0.5</v>
      </c>
      <c r="BE85" s="21">
        <v>8</v>
      </c>
      <c r="BF85" s="22">
        <v>42282</v>
      </c>
      <c r="BG85" s="23">
        <v>0.05</v>
      </c>
    </row>
    <row r="86" spans="1:59" x14ac:dyDescent="0.2">
      <c r="A86" s="13">
        <v>93</v>
      </c>
      <c r="B86" s="13" t="s">
        <v>173</v>
      </c>
      <c r="C86" s="14"/>
      <c r="D86" s="15">
        <v>82.429299999999998</v>
      </c>
      <c r="E86" s="15">
        <v>29.407399999999999</v>
      </c>
      <c r="F86" s="16">
        <v>4416</v>
      </c>
      <c r="G86" s="17">
        <v>0.17684984922899999</v>
      </c>
      <c r="H86" s="13">
        <v>1</v>
      </c>
      <c r="I86" s="13">
        <v>1</v>
      </c>
      <c r="J86" s="13">
        <v>1</v>
      </c>
      <c r="K86" s="17">
        <f>MIN(MAX(N86,O86,AA86,P86),X86)</f>
        <v>3.159593780295916</v>
      </c>
      <c r="L86" s="20">
        <v>19.930751800537099</v>
      </c>
      <c r="M86" s="13">
        <v>0</v>
      </c>
      <c r="N86" s="18">
        <f>AK86/10^6</f>
        <v>0</v>
      </c>
      <c r="O86" s="18">
        <f>AN86/10^6</f>
        <v>0.36</v>
      </c>
      <c r="P86" s="14">
        <v>0</v>
      </c>
      <c r="Q86" s="13">
        <v>9</v>
      </c>
      <c r="R86" s="13">
        <v>8</v>
      </c>
      <c r="S86" s="13">
        <v>0.37709999999999999</v>
      </c>
      <c r="T86" s="13">
        <v>0</v>
      </c>
      <c r="U86" s="16">
        <v>2753.47045898438</v>
      </c>
      <c r="V86" s="17" t="s">
        <v>59</v>
      </c>
      <c r="W86" s="18">
        <v>1.689291023</v>
      </c>
      <c r="X86" s="17">
        <f>0.1217*(G86*10^6)^1.4129/10^6</f>
        <v>3.159593780295916</v>
      </c>
      <c r="Y86" s="18">
        <f>0.1217*(G86*10^6)^0.4129</f>
        <v>17.865968187536385</v>
      </c>
      <c r="Z86" s="18">
        <v>44.7060356140137</v>
      </c>
      <c r="AA86" s="18">
        <f>MIN(Y86,Z86)*G86</f>
        <v>3.15959378029592</v>
      </c>
      <c r="AB86" s="14"/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4">
        <v>174</v>
      </c>
      <c r="AM86" s="14">
        <v>72</v>
      </c>
      <c r="AN86" s="14">
        <v>360000</v>
      </c>
      <c r="AO86" s="14">
        <v>360000</v>
      </c>
      <c r="AP86" s="20">
        <v>315</v>
      </c>
      <c r="AQ86" s="17">
        <v>0.170414491685</v>
      </c>
      <c r="AR86" s="17">
        <v>1.689291023</v>
      </c>
      <c r="AS86" s="15">
        <v>6.0000000000000001E-3</v>
      </c>
      <c r="AT86" s="15">
        <v>2.5000000000000001E-2</v>
      </c>
      <c r="AU86" s="16">
        <v>0</v>
      </c>
      <c r="AV86" s="16">
        <v>0</v>
      </c>
      <c r="AW86" s="13">
        <v>0</v>
      </c>
      <c r="AX86" s="21" t="s">
        <v>131</v>
      </c>
      <c r="AY86" s="21" t="s">
        <v>168</v>
      </c>
      <c r="AZ86" s="14" t="s">
        <v>73</v>
      </c>
      <c r="BA86" s="14">
        <v>4</v>
      </c>
      <c r="BB86" s="14">
        <v>7</v>
      </c>
      <c r="BC86" s="22">
        <v>36802</v>
      </c>
      <c r="BD86" s="23">
        <v>0.5</v>
      </c>
      <c r="BE86" s="21">
        <v>8</v>
      </c>
      <c r="BF86" s="22">
        <v>42282</v>
      </c>
      <c r="BG86" s="23">
        <v>7.4999999999999997E-2</v>
      </c>
    </row>
    <row r="87" spans="1:59" x14ac:dyDescent="0.2">
      <c r="A87" s="13">
        <v>94</v>
      </c>
      <c r="B87" s="13" t="s">
        <v>174</v>
      </c>
      <c r="C87" s="14" t="s">
        <v>175</v>
      </c>
      <c r="D87" s="15">
        <v>82.202699999999993</v>
      </c>
      <c r="E87" s="15">
        <v>29.6663</v>
      </c>
      <c r="F87" s="16">
        <v>4379</v>
      </c>
      <c r="G87" s="17">
        <v>0.173754418774</v>
      </c>
      <c r="H87" s="13">
        <v>2</v>
      </c>
      <c r="I87" s="13">
        <v>1</v>
      </c>
      <c r="J87" s="13">
        <v>1</v>
      </c>
      <c r="K87" s="17">
        <f>MIN(MAX(N87,O87,AA87,P87),X87)</f>
        <v>3.0817396920774924</v>
      </c>
      <c r="L87" s="20">
        <v>19.752550125122099</v>
      </c>
      <c r="M87" s="13">
        <v>1</v>
      </c>
      <c r="N87" s="18">
        <f>AK87/10^6</f>
        <v>0</v>
      </c>
      <c r="O87" s="18">
        <f>AN87/10^6</f>
        <v>0.1764</v>
      </c>
      <c r="P87" s="14">
        <v>0</v>
      </c>
      <c r="Q87" s="13">
        <v>8</v>
      </c>
      <c r="R87" s="13">
        <v>4</v>
      </c>
      <c r="S87" s="13">
        <v>1.2213000000000001</v>
      </c>
      <c r="T87" s="13">
        <v>0</v>
      </c>
      <c r="U87" s="16">
        <v>2314.67065429688</v>
      </c>
      <c r="V87" s="17" t="s">
        <v>59</v>
      </c>
      <c r="W87" s="18">
        <v>1.7456174659999999</v>
      </c>
      <c r="X87" s="17">
        <f>0.1217*(G87*10^6)^1.4129/10^6</f>
        <v>3.0817396920774951</v>
      </c>
      <c r="Y87" s="18">
        <f>0.1217*(G87*10^6)^0.4129</f>
        <v>17.73618025844781</v>
      </c>
      <c r="Z87" s="18">
        <v>71.276374816894503</v>
      </c>
      <c r="AA87" s="18">
        <f>MIN(Y87,Z87)*G87</f>
        <v>3.0817396920774924</v>
      </c>
      <c r="AB87" s="14"/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4">
        <v>20</v>
      </c>
      <c r="AM87" s="14">
        <v>0</v>
      </c>
      <c r="AN87" s="14">
        <v>176400</v>
      </c>
      <c r="AO87" s="14">
        <v>0</v>
      </c>
      <c r="AP87" s="20">
        <v>315</v>
      </c>
      <c r="AQ87" s="17">
        <v>0.16734988310400001</v>
      </c>
      <c r="AR87" s="17">
        <v>1.7456174659999999</v>
      </c>
      <c r="AS87" s="15">
        <v>6.0000000000000001E-3</v>
      </c>
      <c r="AT87" s="15">
        <v>2.5999999999999999E-2</v>
      </c>
      <c r="AU87" s="16">
        <v>0</v>
      </c>
      <c r="AV87" s="16">
        <v>0</v>
      </c>
      <c r="AW87" s="13">
        <v>0</v>
      </c>
      <c r="AX87" s="21" t="s">
        <v>131</v>
      </c>
      <c r="AY87" s="21" t="s">
        <v>132</v>
      </c>
      <c r="AZ87" s="14" t="s">
        <v>73</v>
      </c>
      <c r="BA87" s="14">
        <v>4</v>
      </c>
      <c r="BB87" s="14">
        <v>7</v>
      </c>
      <c r="BC87" s="22">
        <v>36802</v>
      </c>
      <c r="BD87" s="23">
        <v>0.45</v>
      </c>
      <c r="BE87" s="21">
        <v>8</v>
      </c>
      <c r="BF87" s="22">
        <v>42282</v>
      </c>
      <c r="BG87" s="23">
        <v>2.5000000000000001E-2</v>
      </c>
    </row>
    <row r="88" spans="1:59" x14ac:dyDescent="0.2">
      <c r="A88" s="13">
        <v>95</v>
      </c>
      <c r="B88" s="13" t="s">
        <v>176</v>
      </c>
      <c r="C88" s="14"/>
      <c r="D88" s="15">
        <v>82.192700000000002</v>
      </c>
      <c r="E88" s="15">
        <v>29.6753</v>
      </c>
      <c r="F88" s="16">
        <v>4220</v>
      </c>
      <c r="G88" s="17">
        <v>0.12699245717499999</v>
      </c>
      <c r="H88" s="13">
        <v>1</v>
      </c>
      <c r="I88" s="13">
        <v>1</v>
      </c>
      <c r="J88" s="13">
        <v>1</v>
      </c>
      <c r="K88" s="17">
        <f>MIN(MAX(N88,O88,AA88,P88),X88)</f>
        <v>1.9788752213598888</v>
      </c>
      <c r="L88" s="20">
        <v>13.3487043380737</v>
      </c>
      <c r="M88" s="13">
        <v>0</v>
      </c>
      <c r="N88" s="18">
        <f>AK88/10^6</f>
        <v>0</v>
      </c>
      <c r="O88" s="18">
        <f>AN88/10^6</f>
        <v>0.23039999999999999</v>
      </c>
      <c r="P88" s="17">
        <v>3.0817396920774924</v>
      </c>
      <c r="Q88" s="13">
        <v>8</v>
      </c>
      <c r="R88" s="13">
        <v>4</v>
      </c>
      <c r="S88" s="13">
        <v>1.3788</v>
      </c>
      <c r="T88" s="13">
        <v>0</v>
      </c>
      <c r="U88" s="16">
        <v>2823.34912109375</v>
      </c>
      <c r="V88" s="17" t="s">
        <v>59</v>
      </c>
      <c r="W88" s="18">
        <v>1.555265063</v>
      </c>
      <c r="X88" s="17">
        <f>0.1217*(G88*10^6)^1.4129/10^6</f>
        <v>1.9788752213598888</v>
      </c>
      <c r="Y88" s="18">
        <f>0.1217*(G88*10^6)^0.4129</f>
        <v>15.582620144383279</v>
      </c>
      <c r="Z88" s="18">
        <v>42.102657318115199</v>
      </c>
      <c r="AA88" s="18">
        <f>MIN(Y88,Z88)*G88</f>
        <v>1.9788752213598857</v>
      </c>
      <c r="AB88" s="14" t="s">
        <v>177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4">
        <v>31</v>
      </c>
      <c r="AM88" s="14">
        <v>0</v>
      </c>
      <c r="AN88" s="14">
        <v>230400</v>
      </c>
      <c r="AO88" s="14">
        <v>0</v>
      </c>
      <c r="AP88" s="20">
        <v>315</v>
      </c>
      <c r="AQ88" s="17">
        <v>0.11098974804300001</v>
      </c>
      <c r="AR88" s="17">
        <v>1.555265063</v>
      </c>
      <c r="AS88" s="15">
        <v>1.6E-2</v>
      </c>
      <c r="AT88" s="15">
        <v>2.3E-2</v>
      </c>
      <c r="AU88" s="16">
        <v>0</v>
      </c>
      <c r="AV88" s="16">
        <v>0</v>
      </c>
      <c r="AW88" s="13">
        <v>1</v>
      </c>
      <c r="AX88" s="21" t="s">
        <v>131</v>
      </c>
      <c r="AY88" s="21" t="s">
        <v>132</v>
      </c>
      <c r="AZ88" s="14" t="s">
        <v>65</v>
      </c>
      <c r="BA88" s="14">
        <v>3</v>
      </c>
      <c r="BB88" s="14">
        <v>7</v>
      </c>
      <c r="BC88" s="22">
        <v>36802</v>
      </c>
      <c r="BD88" s="23">
        <v>0.55000000000000004</v>
      </c>
      <c r="BE88" s="21">
        <v>8</v>
      </c>
      <c r="BF88" s="22">
        <v>42282</v>
      </c>
      <c r="BG88" s="23">
        <v>0.125</v>
      </c>
    </row>
    <row r="89" spans="1:59" x14ac:dyDescent="0.2">
      <c r="A89" s="13">
        <v>96</v>
      </c>
      <c r="B89" s="13" t="s">
        <v>178</v>
      </c>
      <c r="C89" s="14"/>
      <c r="D89" s="15">
        <v>82.245000000000005</v>
      </c>
      <c r="E89" s="15">
        <v>29.702000000000002</v>
      </c>
      <c r="F89" s="16">
        <v>4678</v>
      </c>
      <c r="G89" s="17">
        <v>0.114546784727</v>
      </c>
      <c r="H89" s="13">
        <v>1</v>
      </c>
      <c r="I89" s="13">
        <v>1</v>
      </c>
      <c r="J89" s="13">
        <v>1</v>
      </c>
      <c r="K89" s="17">
        <f>MIN(MAX(N89,O89,AA89,P89),X89)</f>
        <v>0.1764</v>
      </c>
      <c r="L89" s="20">
        <v>6.6702327728271502</v>
      </c>
      <c r="M89" s="13">
        <v>0</v>
      </c>
      <c r="N89" s="18">
        <f>AK89/10^6</f>
        <v>0</v>
      </c>
      <c r="O89" s="18">
        <f>AN89/10^6</f>
        <v>0.1764</v>
      </c>
      <c r="P89" s="14">
        <v>0</v>
      </c>
      <c r="Q89" s="13">
        <v>0</v>
      </c>
      <c r="R89" s="13">
        <v>3</v>
      </c>
      <c r="S89" s="13">
        <v>0.55349999999999999</v>
      </c>
      <c r="T89" s="13">
        <v>0</v>
      </c>
      <c r="U89" s="16">
        <v>740.9453125</v>
      </c>
      <c r="V89" s="17" t="s">
        <v>59</v>
      </c>
      <c r="W89" s="18">
        <v>1.3617971449999999</v>
      </c>
      <c r="X89" s="17">
        <f>0.1217*(G89*10^6)^1.4129/10^6</f>
        <v>1.710517502018893</v>
      </c>
      <c r="Y89" s="18">
        <f>0.1217*(G89*10^6)^0.4129</f>
        <v>14.932915891926443</v>
      </c>
      <c r="Z89" s="18">
        <v>0</v>
      </c>
      <c r="AA89" s="18">
        <f>MIN(Y89,Z89)*G89</f>
        <v>0</v>
      </c>
      <c r="AB89" s="14"/>
      <c r="AC89" s="19">
        <v>0</v>
      </c>
      <c r="AD89" s="19">
        <v>0</v>
      </c>
      <c r="AE89" s="19">
        <v>0</v>
      </c>
      <c r="AF89" s="19">
        <v>0</v>
      </c>
      <c r="AG89" s="19">
        <v>0</v>
      </c>
      <c r="AH89" s="19">
        <v>0</v>
      </c>
      <c r="AI89" s="19">
        <v>0</v>
      </c>
      <c r="AJ89" s="19">
        <v>0</v>
      </c>
      <c r="AK89" s="19">
        <v>0</v>
      </c>
      <c r="AL89" s="14">
        <v>7</v>
      </c>
      <c r="AM89" s="14">
        <v>0</v>
      </c>
      <c r="AN89" s="14">
        <v>176400</v>
      </c>
      <c r="AO89" s="14">
        <v>0</v>
      </c>
      <c r="AP89" s="20">
        <v>45</v>
      </c>
      <c r="AQ89" s="17">
        <v>0.120306341939</v>
      </c>
      <c r="AR89" s="17">
        <v>1.3617971449999999</v>
      </c>
      <c r="AS89" s="15">
        <v>-6.0000000000000001E-3</v>
      </c>
      <c r="AT89" s="15">
        <v>0.02</v>
      </c>
      <c r="AU89" s="16">
        <v>0</v>
      </c>
      <c r="AV89" s="16">
        <v>0</v>
      </c>
      <c r="AW89" s="13">
        <v>0</v>
      </c>
      <c r="AX89" s="21" t="s">
        <v>131</v>
      </c>
      <c r="AY89" s="21" t="s">
        <v>132</v>
      </c>
      <c r="AZ89" s="14" t="s">
        <v>65</v>
      </c>
      <c r="BA89" s="14">
        <v>3</v>
      </c>
      <c r="BB89" s="14">
        <v>7</v>
      </c>
      <c r="BC89" s="22">
        <v>36802</v>
      </c>
      <c r="BD89" s="23">
        <v>0.55000000000000004</v>
      </c>
      <c r="BE89" s="21">
        <v>8</v>
      </c>
      <c r="BF89" s="22">
        <v>42282</v>
      </c>
      <c r="BG89" s="23">
        <v>0.05</v>
      </c>
    </row>
    <row r="90" spans="1:59" x14ac:dyDescent="0.2">
      <c r="A90" s="13">
        <v>97</v>
      </c>
      <c r="B90" s="13" t="s">
        <v>179</v>
      </c>
      <c r="C90" s="14"/>
      <c r="D90" s="15">
        <v>82.250200000000007</v>
      </c>
      <c r="E90" s="15">
        <v>29.7136</v>
      </c>
      <c r="F90" s="16">
        <v>4653</v>
      </c>
      <c r="G90" s="17">
        <v>0.100101224754</v>
      </c>
      <c r="H90" s="13">
        <v>1</v>
      </c>
      <c r="I90" s="13">
        <v>1</v>
      </c>
      <c r="J90" s="13">
        <v>1</v>
      </c>
      <c r="K90" s="17">
        <f>MIN(MAX(N90,O90,AA90,P90),X90)</f>
        <v>1.4138762326322576</v>
      </c>
      <c r="L90" s="20">
        <v>24.879365921020501</v>
      </c>
      <c r="M90" s="13">
        <v>0</v>
      </c>
      <c r="N90" s="18">
        <f>AK90/10^6</f>
        <v>0</v>
      </c>
      <c r="O90" s="18">
        <f>AN90/10^6</f>
        <v>0.1764</v>
      </c>
      <c r="P90" s="17">
        <f>K89</f>
        <v>0.1764</v>
      </c>
      <c r="Q90" s="13">
        <v>0</v>
      </c>
      <c r="R90" s="13">
        <v>3</v>
      </c>
      <c r="S90" s="13">
        <v>0.89459999999999995</v>
      </c>
      <c r="T90" s="13">
        <v>0</v>
      </c>
      <c r="U90" s="16">
        <v>647.61096191406295</v>
      </c>
      <c r="V90" s="17" t="s">
        <v>59</v>
      </c>
      <c r="W90" s="18">
        <v>1.4686700239999999</v>
      </c>
      <c r="X90" s="17">
        <f>0.1217*(G90*10^6)^1.4129/10^6</f>
        <v>1.4138762326322576</v>
      </c>
      <c r="Y90" s="18">
        <f>0.1217*(G90*10^6)^0.4129</f>
        <v>14.12446487150258</v>
      </c>
      <c r="Z90" s="18">
        <v>164.05612182617199</v>
      </c>
      <c r="AA90" s="18">
        <f>MIN(Y90,Z90)*G90</f>
        <v>1.4138762326322576</v>
      </c>
      <c r="AB90" s="14">
        <v>96</v>
      </c>
      <c r="AC90" s="19">
        <v>0</v>
      </c>
      <c r="AD90" s="19">
        <v>0</v>
      </c>
      <c r="AE90" s="19">
        <v>0</v>
      </c>
      <c r="AF90" s="19">
        <v>0</v>
      </c>
      <c r="AG90" s="19">
        <v>0</v>
      </c>
      <c r="AH90" s="19">
        <v>0</v>
      </c>
      <c r="AI90" s="19">
        <v>0</v>
      </c>
      <c r="AJ90" s="19">
        <v>0</v>
      </c>
      <c r="AK90" s="19">
        <v>0</v>
      </c>
      <c r="AL90" s="14">
        <v>8</v>
      </c>
      <c r="AM90" s="14">
        <v>0</v>
      </c>
      <c r="AN90" s="14">
        <v>176400</v>
      </c>
      <c r="AO90" s="14">
        <v>0</v>
      </c>
      <c r="AP90" s="20">
        <v>45</v>
      </c>
      <c r="AQ90" s="17">
        <v>0.103393543187</v>
      </c>
      <c r="AR90" s="17">
        <v>1.4686700239999999</v>
      </c>
      <c r="AS90" s="15">
        <v>-3.0000000000000001E-3</v>
      </c>
      <c r="AT90" s="15">
        <v>2.1999999999999999E-2</v>
      </c>
      <c r="AU90" s="16">
        <v>0</v>
      </c>
      <c r="AV90" s="16">
        <v>0</v>
      </c>
      <c r="AW90" s="13">
        <v>1</v>
      </c>
      <c r="AX90" s="21" t="s">
        <v>131</v>
      </c>
      <c r="AY90" s="21" t="s">
        <v>132</v>
      </c>
      <c r="AZ90" s="14" t="s">
        <v>65</v>
      </c>
      <c r="BA90" s="14">
        <v>3</v>
      </c>
      <c r="BB90" s="14">
        <v>7</v>
      </c>
      <c r="BC90" s="22">
        <v>36802</v>
      </c>
      <c r="BD90" s="23">
        <v>0.5</v>
      </c>
      <c r="BE90" s="21">
        <v>8</v>
      </c>
      <c r="BF90" s="22">
        <v>42282</v>
      </c>
      <c r="BG90" s="23">
        <v>0.1</v>
      </c>
    </row>
    <row r="91" spans="1:59" x14ac:dyDescent="0.2">
      <c r="A91" s="13">
        <v>98</v>
      </c>
      <c r="B91" s="13" t="s">
        <v>180</v>
      </c>
      <c r="C91" s="14"/>
      <c r="D91" s="15">
        <v>82.372600000000006</v>
      </c>
      <c r="E91" s="15">
        <v>29.696899999999999</v>
      </c>
      <c r="F91" s="16">
        <v>4879</v>
      </c>
      <c r="G91" s="17">
        <v>0.121282830717</v>
      </c>
      <c r="H91" s="13">
        <v>1</v>
      </c>
      <c r="I91" s="13">
        <v>1</v>
      </c>
      <c r="J91" s="13">
        <v>1</v>
      </c>
      <c r="K91" s="17">
        <f>MIN(MAX(N91,O91,AA91,P91),X91)</f>
        <v>1.8543454550166676</v>
      </c>
      <c r="L91" s="20">
        <v>33.950546264648402</v>
      </c>
      <c r="M91" s="13">
        <v>0</v>
      </c>
      <c r="N91" s="18">
        <f>AK91/10^6</f>
        <v>0</v>
      </c>
      <c r="O91" s="18">
        <f>AN91/10^6</f>
        <v>0.1764</v>
      </c>
      <c r="P91" s="14">
        <v>0</v>
      </c>
      <c r="Q91" s="13">
        <v>0</v>
      </c>
      <c r="R91" s="13">
        <v>1</v>
      </c>
      <c r="S91" s="13">
        <v>0</v>
      </c>
      <c r="T91" s="13">
        <v>0</v>
      </c>
      <c r="U91" s="16">
        <v>0</v>
      </c>
      <c r="V91" s="17" t="s">
        <v>59</v>
      </c>
      <c r="W91" s="18">
        <v>1.5938088500000001</v>
      </c>
      <c r="X91" s="17">
        <f>0.1217*(G91*10^6)^1.4129/10^6</f>
        <v>1.8543454550166711</v>
      </c>
      <c r="Y91" s="18">
        <f>0.1217*(G91*10^6)^0.4129</f>
        <v>15.289430862176829</v>
      </c>
      <c r="Z91" s="18">
        <v>476.35012817382801</v>
      </c>
      <c r="AA91" s="18">
        <f>MIN(Y91,Z91)*G91</f>
        <v>1.8543454550166676</v>
      </c>
      <c r="AB91" s="14"/>
      <c r="AC91" s="19">
        <v>0</v>
      </c>
      <c r="AD91" s="19">
        <v>0</v>
      </c>
      <c r="AE91" s="19">
        <v>0</v>
      </c>
      <c r="AF91" s="19">
        <v>0</v>
      </c>
      <c r="AG91" s="19">
        <v>0</v>
      </c>
      <c r="AH91" s="19">
        <v>0</v>
      </c>
      <c r="AI91" s="19">
        <v>0</v>
      </c>
      <c r="AJ91" s="19">
        <v>0</v>
      </c>
      <c r="AK91" s="19">
        <v>0</v>
      </c>
      <c r="AL91" s="14">
        <v>14</v>
      </c>
      <c r="AM91" s="14">
        <v>0</v>
      </c>
      <c r="AN91" s="14">
        <v>176400</v>
      </c>
      <c r="AO91" s="14">
        <v>0</v>
      </c>
      <c r="AP91" s="20">
        <v>135</v>
      </c>
      <c r="AQ91" s="17">
        <v>0.11380007536</v>
      </c>
      <c r="AR91" s="17">
        <v>1.5938088500000001</v>
      </c>
      <c r="AS91" s="15">
        <v>7.0000000000000001E-3</v>
      </c>
      <c r="AT91" s="15">
        <v>2.4E-2</v>
      </c>
      <c r="AU91" s="16">
        <v>0</v>
      </c>
      <c r="AV91" s="16">
        <v>0</v>
      </c>
      <c r="AW91" s="13">
        <v>0</v>
      </c>
      <c r="AX91" s="21" t="s">
        <v>131</v>
      </c>
      <c r="AY91" s="21" t="s">
        <v>162</v>
      </c>
      <c r="AZ91" s="14" t="s">
        <v>62</v>
      </c>
      <c r="BA91" s="14">
        <v>1</v>
      </c>
      <c r="BB91" s="14">
        <v>7</v>
      </c>
      <c r="BC91" s="22">
        <v>36802</v>
      </c>
      <c r="BD91" s="23">
        <v>0.22500000000000001</v>
      </c>
      <c r="BE91" s="21">
        <v>8</v>
      </c>
      <c r="BF91" s="22">
        <v>42282</v>
      </c>
      <c r="BG91" s="23">
        <v>0.125</v>
      </c>
    </row>
    <row r="92" spans="1:59" x14ac:dyDescent="0.2">
      <c r="A92" s="13">
        <v>99</v>
      </c>
      <c r="B92" s="13" t="s">
        <v>181</v>
      </c>
      <c r="C92" s="14"/>
      <c r="D92" s="15">
        <v>82.415000000000006</v>
      </c>
      <c r="E92" s="15">
        <v>29.754200000000001</v>
      </c>
      <c r="F92" s="16">
        <v>4668</v>
      </c>
      <c r="G92" s="15">
        <v>0.39830247977400002</v>
      </c>
      <c r="H92" s="13">
        <v>3</v>
      </c>
      <c r="I92" s="13">
        <v>2</v>
      </c>
      <c r="J92" s="13">
        <v>3</v>
      </c>
      <c r="K92" s="17">
        <f>MIN(MAX(N92,O92,AA92,P92),X92)</f>
        <v>9.9501938196911581</v>
      </c>
      <c r="L92" s="20">
        <v>18.154434204101602</v>
      </c>
      <c r="M92" s="13">
        <v>0</v>
      </c>
      <c r="N92" s="18">
        <f>AK92/10^6</f>
        <v>0.18</v>
      </c>
      <c r="O92" s="18">
        <f>AN92/10^6</f>
        <v>0.23039999999999999</v>
      </c>
      <c r="P92" s="14">
        <v>0</v>
      </c>
      <c r="Q92" s="13">
        <v>25</v>
      </c>
      <c r="R92" s="13">
        <v>6</v>
      </c>
      <c r="S92" s="13">
        <v>1.3662000000000001</v>
      </c>
      <c r="T92" s="13">
        <v>0</v>
      </c>
      <c r="U92" s="16">
        <v>210</v>
      </c>
      <c r="V92" s="15" t="s">
        <v>59</v>
      </c>
      <c r="W92" s="20">
        <v>2.8823553739999999</v>
      </c>
      <c r="X92" s="17">
        <f>0.1217*(G92*10^6)^1.4129/10^6</f>
        <v>9.9501938196911581</v>
      </c>
      <c r="Y92" s="18">
        <f>0.1217*(G92*10^6)^0.4129</f>
        <v>24.981501057530433</v>
      </c>
      <c r="Z92" s="18">
        <v>151.431228637695</v>
      </c>
      <c r="AA92" s="18">
        <f>MIN(Y92,Z92)*G92</f>
        <v>9.9501938196911759</v>
      </c>
      <c r="AB92" s="14"/>
      <c r="AC92" s="19">
        <v>0</v>
      </c>
      <c r="AD92" s="19">
        <v>0</v>
      </c>
      <c r="AE92" s="19">
        <v>0</v>
      </c>
      <c r="AF92" s="19">
        <v>3</v>
      </c>
      <c r="AG92" s="19">
        <v>0</v>
      </c>
      <c r="AH92" s="19">
        <v>108000</v>
      </c>
      <c r="AI92" s="19">
        <v>3</v>
      </c>
      <c r="AJ92" s="19">
        <v>0</v>
      </c>
      <c r="AK92" s="19">
        <v>180000</v>
      </c>
      <c r="AL92" s="14">
        <v>127</v>
      </c>
      <c r="AM92" s="14">
        <v>0</v>
      </c>
      <c r="AN92" s="14">
        <v>230400</v>
      </c>
      <c r="AO92" s="14">
        <v>0</v>
      </c>
      <c r="AP92" s="20">
        <v>135</v>
      </c>
      <c r="AQ92" s="15">
        <v>0.39648446327999998</v>
      </c>
      <c r="AR92" s="15">
        <v>2.8823553739999999</v>
      </c>
      <c r="AS92" s="15">
        <v>2E-3</v>
      </c>
      <c r="AT92" s="15">
        <v>4.2999999999999997E-2</v>
      </c>
      <c r="AU92" s="16">
        <v>0</v>
      </c>
      <c r="AV92" s="16">
        <v>0</v>
      </c>
      <c r="AW92" s="13">
        <v>0</v>
      </c>
      <c r="AX92" s="21" t="s">
        <v>131</v>
      </c>
      <c r="AY92" s="21" t="s">
        <v>162</v>
      </c>
      <c r="AZ92" s="14" t="s">
        <v>65</v>
      </c>
      <c r="BA92" s="14">
        <v>3</v>
      </c>
      <c r="BB92" s="14">
        <v>7</v>
      </c>
      <c r="BC92" s="22">
        <v>36802</v>
      </c>
      <c r="BD92" s="23">
        <v>0.57499999999999996</v>
      </c>
      <c r="BE92" s="21">
        <v>8</v>
      </c>
      <c r="BF92" s="22">
        <v>42282</v>
      </c>
      <c r="BG92" s="23">
        <v>0.15</v>
      </c>
    </row>
    <row r="93" spans="1:59" x14ac:dyDescent="0.2">
      <c r="A93" s="13">
        <v>100</v>
      </c>
      <c r="B93" s="13" t="s">
        <v>182</v>
      </c>
      <c r="C93" s="14"/>
      <c r="D93" s="15">
        <v>82.705500000000001</v>
      </c>
      <c r="E93" s="15">
        <v>29.742799999999999</v>
      </c>
      <c r="F93" s="16">
        <v>5090</v>
      </c>
      <c r="G93" s="17">
        <v>0.10928511489999999</v>
      </c>
      <c r="H93" s="13">
        <v>1</v>
      </c>
      <c r="I93" s="13">
        <v>0</v>
      </c>
      <c r="J93" s="13">
        <v>0</v>
      </c>
      <c r="K93" s="17">
        <f>MIN(MAX(N93,O93,AA93,P93),X93)</f>
        <v>0.43559999999999999</v>
      </c>
      <c r="L93" s="20">
        <v>2.9333975315093999</v>
      </c>
      <c r="M93" s="13">
        <v>0</v>
      </c>
      <c r="N93" s="18">
        <f>AK93/10^6</f>
        <v>0</v>
      </c>
      <c r="O93" s="18">
        <f>AN93/10^6</f>
        <v>0.43559999999999999</v>
      </c>
      <c r="P93" s="14">
        <v>0</v>
      </c>
      <c r="Q93" s="13">
        <v>0</v>
      </c>
      <c r="R93" s="13">
        <v>0</v>
      </c>
      <c r="S93" s="13">
        <v>0</v>
      </c>
      <c r="T93" s="13">
        <v>0</v>
      </c>
      <c r="U93" s="16">
        <v>685.41955566406295</v>
      </c>
      <c r="V93" s="17" t="s">
        <v>59</v>
      </c>
      <c r="W93" s="18">
        <v>1.4466258000000001</v>
      </c>
      <c r="X93" s="17">
        <f>0.1217*(G93*10^6)^1.4129/10^6</f>
        <v>1.6005654347854081</v>
      </c>
      <c r="Y93" s="18">
        <f>0.1217*(G93*10^6)^0.4129</f>
        <v>14.645777114751462</v>
      </c>
      <c r="Z93" s="18">
        <v>0</v>
      </c>
      <c r="AA93" s="18">
        <f>MIN(Y93,Z93)*G93</f>
        <v>0</v>
      </c>
      <c r="AB93" s="14"/>
      <c r="AC93" s="19">
        <v>0</v>
      </c>
      <c r="AD93" s="19">
        <v>0</v>
      </c>
      <c r="AE93" s="19">
        <v>0</v>
      </c>
      <c r="AF93" s="19">
        <v>0</v>
      </c>
      <c r="AG93" s="19">
        <v>0</v>
      </c>
      <c r="AH93" s="19">
        <v>0</v>
      </c>
      <c r="AI93" s="19">
        <v>0</v>
      </c>
      <c r="AJ93" s="19">
        <v>0</v>
      </c>
      <c r="AK93" s="19">
        <v>0</v>
      </c>
      <c r="AL93" s="14">
        <v>131</v>
      </c>
      <c r="AM93" s="14">
        <v>0</v>
      </c>
      <c r="AN93" s="14">
        <v>435600</v>
      </c>
      <c r="AO93" s="14">
        <v>0</v>
      </c>
      <c r="AP93" s="20">
        <v>135</v>
      </c>
      <c r="AQ93" s="17">
        <v>6.1426579590000002E-2</v>
      </c>
      <c r="AR93" s="17">
        <v>1.4466258000000001</v>
      </c>
      <c r="AS93" s="15">
        <v>4.8000000000000001E-2</v>
      </c>
      <c r="AT93" s="15">
        <v>2.1999999999999999E-2</v>
      </c>
      <c r="AU93" s="16">
        <v>1</v>
      </c>
      <c r="AV93" s="16">
        <v>0</v>
      </c>
      <c r="AW93" s="13">
        <v>0</v>
      </c>
      <c r="AX93" s="21" t="s">
        <v>131</v>
      </c>
      <c r="AY93" s="21" t="s">
        <v>162</v>
      </c>
      <c r="AZ93" s="14" t="s">
        <v>62</v>
      </c>
      <c r="BA93" s="14">
        <v>1</v>
      </c>
      <c r="BB93" s="14">
        <v>7</v>
      </c>
      <c r="BC93" s="22">
        <v>36802</v>
      </c>
      <c r="BD93" s="23">
        <v>0.52500000000000002</v>
      </c>
      <c r="BE93" s="21">
        <v>8</v>
      </c>
      <c r="BF93" s="22">
        <v>42282</v>
      </c>
      <c r="BG93" s="23">
        <v>0.125</v>
      </c>
    </row>
    <row r="94" spans="1:59" x14ac:dyDescent="0.2">
      <c r="A94" s="13">
        <v>101</v>
      </c>
      <c r="B94" s="13" t="s">
        <v>183</v>
      </c>
      <c r="C94" s="14"/>
      <c r="D94" s="15">
        <v>82.644800000000004</v>
      </c>
      <c r="E94" s="15">
        <v>29.723400000000002</v>
      </c>
      <c r="F94" s="16">
        <v>4972</v>
      </c>
      <c r="G94" s="17">
        <v>0.16263504515400001</v>
      </c>
      <c r="H94" s="13">
        <v>1</v>
      </c>
      <c r="I94" s="13">
        <v>0</v>
      </c>
      <c r="J94" s="13">
        <v>0</v>
      </c>
      <c r="K94" s="17">
        <f>MIN(MAX(N94,O94,AA94,P94),X94)</f>
        <v>0.73832122156143787</v>
      </c>
      <c r="L94" s="20">
        <v>12.087770462036101</v>
      </c>
      <c r="M94" s="13">
        <v>0</v>
      </c>
      <c r="N94" s="18">
        <f>AK94/10^6</f>
        <v>0</v>
      </c>
      <c r="O94" s="18">
        <f>AN94/10^6</f>
        <v>0.29160000000000003</v>
      </c>
      <c r="P94" s="14">
        <v>0</v>
      </c>
      <c r="Q94" s="13">
        <v>0</v>
      </c>
      <c r="R94" s="13">
        <v>0</v>
      </c>
      <c r="S94" s="13">
        <v>0</v>
      </c>
      <c r="T94" s="13">
        <v>0</v>
      </c>
      <c r="U94" s="16">
        <v>1080</v>
      </c>
      <c r="V94" s="17" t="s">
        <v>59</v>
      </c>
      <c r="W94" s="18">
        <v>2.1146143529999999</v>
      </c>
      <c r="X94" s="17">
        <f>0.1217*(G94*10^6)^1.4129/10^6</f>
        <v>2.8068230154144231</v>
      </c>
      <c r="Y94" s="18">
        <f>0.1217*(G94*10^6)^0.4129</f>
        <v>17.258414462618603</v>
      </c>
      <c r="Z94" s="18">
        <v>4.5397424697876003</v>
      </c>
      <c r="AA94" s="18">
        <f>MIN(Y94,Z94)*G94</f>
        <v>0.73832122156143787</v>
      </c>
      <c r="AB94" s="14"/>
      <c r="AC94" s="19">
        <v>0</v>
      </c>
      <c r="AD94" s="19">
        <v>0</v>
      </c>
      <c r="AE94" s="19">
        <v>0</v>
      </c>
      <c r="AF94" s="19">
        <v>0</v>
      </c>
      <c r="AG94" s="19">
        <v>0</v>
      </c>
      <c r="AH94" s="19">
        <v>0</v>
      </c>
      <c r="AI94" s="19">
        <v>0</v>
      </c>
      <c r="AJ94" s="19">
        <v>0</v>
      </c>
      <c r="AK94" s="19">
        <v>0</v>
      </c>
      <c r="AL94" s="14">
        <v>25</v>
      </c>
      <c r="AM94" s="14">
        <v>0</v>
      </c>
      <c r="AN94" s="14">
        <v>291600</v>
      </c>
      <c r="AO94" s="14">
        <v>0</v>
      </c>
      <c r="AP94" s="20">
        <v>135</v>
      </c>
      <c r="AQ94" s="17">
        <v>0.15766754382000001</v>
      </c>
      <c r="AR94" s="17">
        <v>2.1146143529999999</v>
      </c>
      <c r="AS94" s="15">
        <v>5.0000000000000001E-3</v>
      </c>
      <c r="AT94" s="15">
        <v>3.2000000000000001E-2</v>
      </c>
      <c r="AU94" s="16">
        <v>0</v>
      </c>
      <c r="AV94" s="16">
        <v>0</v>
      </c>
      <c r="AW94" s="13">
        <v>0</v>
      </c>
      <c r="AX94" s="21" t="s">
        <v>131</v>
      </c>
      <c r="AY94" s="21" t="s">
        <v>162</v>
      </c>
      <c r="AZ94" s="14" t="s">
        <v>65</v>
      </c>
      <c r="BA94" s="14">
        <v>3</v>
      </c>
      <c r="BB94" s="14">
        <v>7</v>
      </c>
      <c r="BC94" s="22">
        <v>36802</v>
      </c>
      <c r="BD94" s="23">
        <v>0.55000000000000004</v>
      </c>
      <c r="BE94" s="21">
        <v>8</v>
      </c>
      <c r="BF94" s="22">
        <v>42282</v>
      </c>
      <c r="BG94" s="23">
        <v>0.22500000000000001</v>
      </c>
    </row>
    <row r="95" spans="1:59" x14ac:dyDescent="0.2">
      <c r="A95" s="13">
        <v>102</v>
      </c>
      <c r="B95" s="13" t="s">
        <v>184</v>
      </c>
      <c r="C95" s="14"/>
      <c r="D95" s="15">
        <v>82.7119</v>
      </c>
      <c r="E95" s="15">
        <v>29.8218</v>
      </c>
      <c r="F95" s="16">
        <v>5034</v>
      </c>
      <c r="G95" s="17">
        <v>0.19829480795400001</v>
      </c>
      <c r="H95" s="13">
        <v>1</v>
      </c>
      <c r="I95" s="13">
        <v>1</v>
      </c>
      <c r="J95" s="13">
        <v>1</v>
      </c>
      <c r="K95" s="17">
        <f>MIN(MAX(N95,O95,AA95,P95),X95)</f>
        <v>2.6950044216064035</v>
      </c>
      <c r="L95" s="20">
        <v>11.466228485107401</v>
      </c>
      <c r="M95" s="13">
        <v>0</v>
      </c>
      <c r="N95" s="18">
        <f>AK95/10^6</f>
        <v>0</v>
      </c>
      <c r="O95" s="18">
        <f>AN95/10^6</f>
        <v>0.29160000000000003</v>
      </c>
      <c r="P95" s="14">
        <v>0</v>
      </c>
      <c r="Q95" s="13">
        <v>8</v>
      </c>
      <c r="R95" s="13">
        <v>3</v>
      </c>
      <c r="S95" s="13">
        <v>0.1062</v>
      </c>
      <c r="T95" s="13">
        <v>0</v>
      </c>
      <c r="U95" s="16">
        <v>1489.46301269531</v>
      </c>
      <c r="V95" s="17" t="s">
        <v>59</v>
      </c>
      <c r="W95" s="18">
        <v>1.7078956249999999</v>
      </c>
      <c r="X95" s="17">
        <f>0.1217*(G95*10^6)^1.4129/10^6</f>
        <v>3.7141699741538283</v>
      </c>
      <c r="Y95" s="18">
        <f>0.1217*(G95*10^6)^0.4129</f>
        <v>18.730545758996545</v>
      </c>
      <c r="Z95" s="18">
        <v>13.5908975601196</v>
      </c>
      <c r="AA95" s="18">
        <f>MIN(Y95,Z95)*G95</f>
        <v>2.6950044216064035</v>
      </c>
      <c r="AB95" s="14"/>
      <c r="AC95" s="19">
        <v>0</v>
      </c>
      <c r="AD95" s="19">
        <v>0</v>
      </c>
      <c r="AE95" s="19">
        <v>0</v>
      </c>
      <c r="AF95" s="19">
        <v>0</v>
      </c>
      <c r="AG95" s="19">
        <v>0</v>
      </c>
      <c r="AH95" s="19">
        <v>0</v>
      </c>
      <c r="AI95" s="19">
        <v>0</v>
      </c>
      <c r="AJ95" s="19">
        <v>0</v>
      </c>
      <c r="AK95" s="19">
        <v>0</v>
      </c>
      <c r="AL95" s="14">
        <v>44</v>
      </c>
      <c r="AM95" s="14">
        <v>16</v>
      </c>
      <c r="AN95" s="14">
        <v>291600</v>
      </c>
      <c r="AO95" s="14">
        <v>291600</v>
      </c>
      <c r="AP95" s="20">
        <v>270</v>
      </c>
      <c r="AQ95" s="17">
        <v>0.195637086115</v>
      </c>
      <c r="AR95" s="17">
        <v>1.7078956249999999</v>
      </c>
      <c r="AS95" s="15">
        <v>3.0000000000000001E-3</v>
      </c>
      <c r="AT95" s="15">
        <v>2.5999999999999999E-2</v>
      </c>
      <c r="AU95" s="16">
        <v>0</v>
      </c>
      <c r="AV95" s="16">
        <v>0</v>
      </c>
      <c r="AW95" s="13">
        <v>0</v>
      </c>
      <c r="AX95" s="21" t="s">
        <v>131</v>
      </c>
      <c r="AY95" s="21" t="s">
        <v>162</v>
      </c>
      <c r="AZ95" s="14" t="s">
        <v>65</v>
      </c>
      <c r="BA95" s="14">
        <v>3</v>
      </c>
      <c r="BB95" s="14">
        <v>7</v>
      </c>
      <c r="BC95" s="22">
        <v>36802</v>
      </c>
      <c r="BD95" s="23">
        <v>0.55000000000000004</v>
      </c>
      <c r="BE95" s="21">
        <v>8</v>
      </c>
      <c r="BF95" s="22">
        <v>42282</v>
      </c>
      <c r="BG95" s="23">
        <v>0.125</v>
      </c>
    </row>
    <row r="96" spans="1:59" x14ac:dyDescent="0.2">
      <c r="A96" s="13">
        <v>103</v>
      </c>
      <c r="B96" s="13" t="s">
        <v>185</v>
      </c>
      <c r="C96" s="14"/>
      <c r="D96" s="15">
        <v>82.382999999999996</v>
      </c>
      <c r="E96" s="15">
        <v>29.878499999999999</v>
      </c>
      <c r="F96" s="16">
        <v>4951</v>
      </c>
      <c r="G96" s="17">
        <v>0.117057129063</v>
      </c>
      <c r="H96" s="13">
        <v>1</v>
      </c>
      <c r="I96" s="13">
        <v>1</v>
      </c>
      <c r="J96" s="13">
        <v>1</v>
      </c>
      <c r="K96" s="17">
        <f>MIN(MAX(N96,O96,AA96,P96),X96)</f>
        <v>1.7637211648737812</v>
      </c>
      <c r="L96" s="20">
        <v>21.807245254516602</v>
      </c>
      <c r="M96" s="13">
        <v>0</v>
      </c>
      <c r="N96" s="18">
        <f>AK96/10^6</f>
        <v>0</v>
      </c>
      <c r="O96" s="18">
        <f>AN96/10^6</f>
        <v>0</v>
      </c>
      <c r="P96" s="14">
        <v>0</v>
      </c>
      <c r="Q96" s="13">
        <v>2</v>
      </c>
      <c r="R96" s="13">
        <v>2</v>
      </c>
      <c r="S96" s="13">
        <v>0</v>
      </c>
      <c r="T96" s="13">
        <v>0</v>
      </c>
      <c r="U96" s="16">
        <v>330</v>
      </c>
      <c r="V96" s="17" t="s">
        <v>59</v>
      </c>
      <c r="W96" s="18">
        <v>1.274011768</v>
      </c>
      <c r="X96" s="17">
        <f>0.1217*(G96*10^6)^1.4129/10^6</f>
        <v>1.7637211648737865</v>
      </c>
      <c r="Y96" s="18">
        <f>0.1217*(G96*10^6)^0.4129</f>
        <v>15.067182827664846</v>
      </c>
      <c r="Z96" s="18">
        <v>214.83958435058599</v>
      </c>
      <c r="AA96" s="18">
        <f>MIN(Y96,Z96)*G96</f>
        <v>1.7637211648737812</v>
      </c>
      <c r="AB96" s="14"/>
      <c r="AC96" s="19">
        <v>0</v>
      </c>
      <c r="AD96" s="19">
        <v>0</v>
      </c>
      <c r="AE96" s="19">
        <v>0</v>
      </c>
      <c r="AF96" s="19">
        <v>0</v>
      </c>
      <c r="AG96" s="19">
        <v>0</v>
      </c>
      <c r="AH96" s="19">
        <v>0</v>
      </c>
      <c r="AI96" s="19">
        <v>0</v>
      </c>
      <c r="AJ96" s="19">
        <v>0</v>
      </c>
      <c r="AK96" s="19">
        <v>0</v>
      </c>
      <c r="AL96" s="14">
        <v>0</v>
      </c>
      <c r="AM96" s="14">
        <v>0</v>
      </c>
      <c r="AN96" s="14">
        <v>0</v>
      </c>
      <c r="AO96" s="14">
        <v>0</v>
      </c>
      <c r="AP96" s="20">
        <v>0</v>
      </c>
      <c r="AQ96" s="17">
        <v>0.116020770317</v>
      </c>
      <c r="AR96" s="17">
        <v>1.274011768</v>
      </c>
      <c r="AS96" s="15">
        <v>1E-3</v>
      </c>
      <c r="AT96" s="15">
        <v>1.9E-2</v>
      </c>
      <c r="AU96" s="16">
        <v>0</v>
      </c>
      <c r="AV96" s="16">
        <v>0</v>
      </c>
      <c r="AW96" s="13">
        <v>0</v>
      </c>
      <c r="AX96" s="21" t="s">
        <v>131</v>
      </c>
      <c r="AY96" s="21" t="s">
        <v>132</v>
      </c>
      <c r="AZ96" s="14" t="s">
        <v>65</v>
      </c>
      <c r="BA96" s="14">
        <v>3</v>
      </c>
      <c r="BB96" s="14">
        <v>7</v>
      </c>
      <c r="BC96" s="22">
        <v>36802</v>
      </c>
      <c r="BD96" s="23">
        <v>0.6</v>
      </c>
      <c r="BE96" s="21">
        <v>8</v>
      </c>
      <c r="BF96" s="22">
        <v>42282</v>
      </c>
      <c r="BG96" s="23">
        <v>0.17499999999999999</v>
      </c>
    </row>
    <row r="97" spans="1:59" x14ac:dyDescent="0.2">
      <c r="A97" s="13">
        <v>104</v>
      </c>
      <c r="B97" s="13" t="s">
        <v>186</v>
      </c>
      <c r="C97" s="14"/>
      <c r="D97" s="15">
        <v>82.234499999999997</v>
      </c>
      <c r="E97" s="15">
        <v>29.929300000000001</v>
      </c>
      <c r="F97" s="16">
        <v>4243</v>
      </c>
      <c r="G97" s="17">
        <v>0.151629610612</v>
      </c>
      <c r="H97" s="13">
        <v>1</v>
      </c>
      <c r="I97" s="13">
        <v>1</v>
      </c>
      <c r="J97" s="13">
        <v>1</v>
      </c>
      <c r="K97" s="17">
        <f>MIN(MAX(N97,O97,AA97,P97),X97)</f>
        <v>0.43559999999999999</v>
      </c>
      <c r="L97" s="20">
        <v>4.9742178916931197</v>
      </c>
      <c r="M97" s="13">
        <v>0</v>
      </c>
      <c r="N97" s="18">
        <f>AK97/10^6</f>
        <v>0</v>
      </c>
      <c r="O97" s="18">
        <f>AN97/10^6</f>
        <v>0.43559999999999999</v>
      </c>
      <c r="P97" s="14">
        <v>0</v>
      </c>
      <c r="Q97" s="13">
        <v>2</v>
      </c>
      <c r="R97" s="13">
        <v>2</v>
      </c>
      <c r="S97" s="13">
        <v>0</v>
      </c>
      <c r="T97" s="13">
        <v>0</v>
      </c>
      <c r="U97" s="16">
        <v>1021.76318359375</v>
      </c>
      <c r="V97" s="17" t="s">
        <v>59</v>
      </c>
      <c r="W97" s="18">
        <v>2.7661113799999999</v>
      </c>
      <c r="X97" s="17">
        <f>0.1217*(G97*10^6)^1.4129/10^6</f>
        <v>2.5422620801399947</v>
      </c>
      <c r="Y97" s="18">
        <f>0.1217*(G97*10^6)^0.4129</f>
        <v>16.766263989461155</v>
      </c>
      <c r="Z97" s="18">
        <v>0</v>
      </c>
      <c r="AA97" s="18">
        <f>MIN(Y97,Z97)*G97</f>
        <v>0</v>
      </c>
      <c r="AB97" s="14"/>
      <c r="AC97" s="19">
        <v>0</v>
      </c>
      <c r="AD97" s="19">
        <v>0</v>
      </c>
      <c r="AE97" s="19">
        <v>0</v>
      </c>
      <c r="AF97" s="19">
        <v>0</v>
      </c>
      <c r="AG97" s="19">
        <v>0</v>
      </c>
      <c r="AH97" s="19">
        <v>0</v>
      </c>
      <c r="AI97" s="19">
        <v>0</v>
      </c>
      <c r="AJ97" s="19">
        <v>0</v>
      </c>
      <c r="AK97" s="19">
        <v>0</v>
      </c>
      <c r="AL97" s="14">
        <v>278</v>
      </c>
      <c r="AM97" s="14">
        <v>0</v>
      </c>
      <c r="AN97" s="14">
        <v>435600</v>
      </c>
      <c r="AO97" s="14">
        <v>0</v>
      </c>
      <c r="AP97" s="20">
        <v>135</v>
      </c>
      <c r="AQ97" s="17">
        <v>0.17727615031999999</v>
      </c>
      <c r="AR97" s="17">
        <v>2.7661113799999999</v>
      </c>
      <c r="AS97" s="15">
        <v>-2.5999999999999999E-2</v>
      </c>
      <c r="AT97" s="15">
        <v>4.1000000000000002E-2</v>
      </c>
      <c r="AU97" s="16">
        <v>0</v>
      </c>
      <c r="AV97" s="16">
        <v>0</v>
      </c>
      <c r="AW97" s="13">
        <v>0</v>
      </c>
      <c r="AX97" s="21" t="s">
        <v>131</v>
      </c>
      <c r="AY97" s="21" t="s">
        <v>132</v>
      </c>
      <c r="AZ97" s="14" t="s">
        <v>65</v>
      </c>
      <c r="BA97" s="14">
        <v>3</v>
      </c>
      <c r="BB97" s="14">
        <v>7</v>
      </c>
      <c r="BC97" s="22">
        <v>36802</v>
      </c>
      <c r="BD97" s="23">
        <v>0.47499999999999998</v>
      </c>
      <c r="BE97" s="21">
        <v>8</v>
      </c>
      <c r="BF97" s="22">
        <v>42282</v>
      </c>
      <c r="BG97" s="23">
        <v>0.05</v>
      </c>
    </row>
    <row r="98" spans="1:59" x14ac:dyDescent="0.2">
      <c r="A98" s="13">
        <v>105</v>
      </c>
      <c r="B98" s="13" t="s">
        <v>187</v>
      </c>
      <c r="C98" s="14"/>
      <c r="D98" s="15">
        <v>82.206800000000001</v>
      </c>
      <c r="E98" s="15">
        <v>29.9285</v>
      </c>
      <c r="F98" s="16">
        <v>4564</v>
      </c>
      <c r="G98" s="15">
        <v>0.30589686552299999</v>
      </c>
      <c r="H98" s="13">
        <v>2</v>
      </c>
      <c r="I98" s="13">
        <v>1</v>
      </c>
      <c r="J98" s="13">
        <v>1</v>
      </c>
      <c r="K98" s="17">
        <f>MIN(MAX(N98,O98,AA98,P98),X98)</f>
        <v>6.8526655097190794</v>
      </c>
      <c r="L98" s="20">
        <v>31.814634323120099</v>
      </c>
      <c r="M98" s="13">
        <v>1</v>
      </c>
      <c r="N98" s="18">
        <f>AK98/10^6</f>
        <v>0</v>
      </c>
      <c r="O98" s="18">
        <f>AN98/10^6</f>
        <v>0.12959999999999999</v>
      </c>
      <c r="P98" s="17">
        <f>K99</f>
        <v>0.29160000000000003</v>
      </c>
      <c r="Q98" s="13">
        <v>2</v>
      </c>
      <c r="R98" s="13">
        <v>3</v>
      </c>
      <c r="S98" s="13">
        <v>0</v>
      </c>
      <c r="T98" s="13">
        <v>0</v>
      </c>
      <c r="U98" s="16">
        <v>496.58837890625</v>
      </c>
      <c r="V98" s="15" t="s">
        <v>59</v>
      </c>
      <c r="W98" s="20">
        <v>2.999473429</v>
      </c>
      <c r="X98" s="17">
        <f>0.1217*(G98*10^6)^1.4129/10^6</f>
        <v>6.8526655097190945</v>
      </c>
      <c r="Y98" s="18">
        <f>0.1217*(G98*10^6)^0.4129</f>
        <v>22.401882078794419</v>
      </c>
      <c r="Z98" s="18">
        <v>443.43087768554699</v>
      </c>
      <c r="AA98" s="18">
        <f>MIN(Y98,Z98)*G98</f>
        <v>6.8526655097190794</v>
      </c>
      <c r="AB98" s="14">
        <v>106</v>
      </c>
      <c r="AC98" s="19">
        <v>0</v>
      </c>
      <c r="AD98" s="19">
        <v>0</v>
      </c>
      <c r="AE98" s="19">
        <v>0</v>
      </c>
      <c r="AF98" s="19">
        <v>0</v>
      </c>
      <c r="AG98" s="19">
        <v>0</v>
      </c>
      <c r="AH98" s="19">
        <v>0</v>
      </c>
      <c r="AI98" s="19">
        <v>0</v>
      </c>
      <c r="AJ98" s="19">
        <v>0</v>
      </c>
      <c r="AK98" s="19">
        <v>0</v>
      </c>
      <c r="AL98" s="14">
        <v>7</v>
      </c>
      <c r="AM98" s="14">
        <v>0</v>
      </c>
      <c r="AN98" s="14">
        <v>129600</v>
      </c>
      <c r="AO98" s="14">
        <v>0</v>
      </c>
      <c r="AP98" s="20">
        <v>225</v>
      </c>
      <c r="AQ98" s="15">
        <v>0.30731842198999998</v>
      </c>
      <c r="AR98" s="15">
        <v>2.999473429</v>
      </c>
      <c r="AS98" s="15">
        <v>-1E-3</v>
      </c>
      <c r="AT98" s="15">
        <v>4.4999999999999998E-2</v>
      </c>
      <c r="AU98" s="16">
        <v>0</v>
      </c>
      <c r="AV98" s="16">
        <v>0</v>
      </c>
      <c r="AW98" s="13">
        <v>1</v>
      </c>
      <c r="AX98" s="21" t="s">
        <v>131</v>
      </c>
      <c r="AY98" s="21" t="s">
        <v>132</v>
      </c>
      <c r="AZ98" s="14" t="s">
        <v>65</v>
      </c>
      <c r="BA98" s="14">
        <v>3</v>
      </c>
      <c r="BB98" s="14">
        <v>7</v>
      </c>
      <c r="BC98" s="22">
        <v>36802</v>
      </c>
      <c r="BD98" s="23">
        <v>0.625</v>
      </c>
      <c r="BE98" s="21">
        <v>8</v>
      </c>
      <c r="BF98" s="22">
        <v>42282</v>
      </c>
      <c r="BG98" s="23">
        <v>0.22500000000000001</v>
      </c>
    </row>
    <row r="99" spans="1:59" x14ac:dyDescent="0.2">
      <c r="A99" s="13">
        <v>106</v>
      </c>
      <c r="B99" s="13" t="s">
        <v>188</v>
      </c>
      <c r="C99" s="14"/>
      <c r="D99" s="15">
        <v>82.207899999999995</v>
      </c>
      <c r="E99" s="15">
        <v>29.9346</v>
      </c>
      <c r="F99" s="16">
        <v>4556</v>
      </c>
      <c r="G99" s="17">
        <v>0.101405276066</v>
      </c>
      <c r="H99" s="13">
        <v>1</v>
      </c>
      <c r="I99" s="13">
        <v>1</v>
      </c>
      <c r="J99" s="13">
        <v>1</v>
      </c>
      <c r="K99" s="17">
        <f>MIN(MAX(N99,O99,AA99,P99),X99)</f>
        <v>0.29160000000000003</v>
      </c>
      <c r="L99" s="20">
        <v>7.51501369476318</v>
      </c>
      <c r="M99" s="13">
        <v>1</v>
      </c>
      <c r="N99" s="18">
        <f>AK99/10^6</f>
        <v>0</v>
      </c>
      <c r="O99" s="18">
        <f>AN99/10^6</f>
        <v>0.29160000000000003</v>
      </c>
      <c r="P99" s="14">
        <v>0</v>
      </c>
      <c r="Q99" s="13">
        <v>2</v>
      </c>
      <c r="R99" s="13">
        <v>3</v>
      </c>
      <c r="S99" s="13">
        <v>0</v>
      </c>
      <c r="T99" s="13">
        <v>0</v>
      </c>
      <c r="U99" s="16">
        <v>0</v>
      </c>
      <c r="V99" s="17" t="s">
        <v>59</v>
      </c>
      <c r="W99" s="18">
        <v>1.691595849</v>
      </c>
      <c r="X99" s="17">
        <f>0.1217*(G99*10^6)^1.4129/10^6</f>
        <v>1.4399702902618032</v>
      </c>
      <c r="Y99" s="18">
        <f>0.1217*(G99*10^6)^0.4129</f>
        <v>14.200151571251475</v>
      </c>
      <c r="Z99" s="18">
        <v>0</v>
      </c>
      <c r="AA99" s="18">
        <f>MIN(Y99,Z99)*G99</f>
        <v>0</v>
      </c>
      <c r="AB99" s="14"/>
      <c r="AC99" s="19">
        <v>0</v>
      </c>
      <c r="AD99" s="19">
        <v>0</v>
      </c>
      <c r="AE99" s="19">
        <v>0</v>
      </c>
      <c r="AF99" s="19">
        <v>0</v>
      </c>
      <c r="AG99" s="19">
        <v>0</v>
      </c>
      <c r="AH99" s="19">
        <v>0</v>
      </c>
      <c r="AI99" s="19">
        <v>0</v>
      </c>
      <c r="AJ99" s="19">
        <v>0</v>
      </c>
      <c r="AK99" s="19">
        <v>0</v>
      </c>
      <c r="AL99" s="14">
        <v>127</v>
      </c>
      <c r="AM99" s="14">
        <v>0</v>
      </c>
      <c r="AN99" s="14">
        <v>291600</v>
      </c>
      <c r="AO99" s="14">
        <v>0</v>
      </c>
      <c r="AP99" s="20">
        <v>135</v>
      </c>
      <c r="AQ99" s="17">
        <v>8.3253641939999998E-2</v>
      </c>
      <c r="AR99" s="17">
        <v>1.691595849</v>
      </c>
      <c r="AS99" s="15">
        <v>1.7999999999999999E-2</v>
      </c>
      <c r="AT99" s="15">
        <v>2.5000000000000001E-2</v>
      </c>
      <c r="AU99" s="16">
        <v>0</v>
      </c>
      <c r="AV99" s="16">
        <v>0</v>
      </c>
      <c r="AW99" s="13">
        <v>0</v>
      </c>
      <c r="AX99" s="21" t="s">
        <v>131</v>
      </c>
      <c r="AY99" s="21" t="s">
        <v>132</v>
      </c>
      <c r="AZ99" s="14" t="s">
        <v>62</v>
      </c>
      <c r="BA99" s="14">
        <v>1</v>
      </c>
      <c r="BB99" s="14">
        <v>7</v>
      </c>
      <c r="BC99" s="22">
        <v>36802</v>
      </c>
      <c r="BD99" s="23">
        <v>0.6</v>
      </c>
      <c r="BE99" s="21">
        <v>8</v>
      </c>
      <c r="BF99" s="22">
        <v>42282</v>
      </c>
      <c r="BG99" s="23">
        <v>0.2</v>
      </c>
    </row>
    <row r="100" spans="1:59" x14ac:dyDescent="0.2">
      <c r="A100" s="13">
        <v>107</v>
      </c>
      <c r="B100" s="13" t="s">
        <v>189</v>
      </c>
      <c r="C100" s="14"/>
      <c r="D100" s="15">
        <v>82.249300000000005</v>
      </c>
      <c r="E100" s="15">
        <v>29.9712</v>
      </c>
      <c r="F100" s="16">
        <v>4871</v>
      </c>
      <c r="G100" s="17">
        <v>0.15704983597800001</v>
      </c>
      <c r="H100" s="13">
        <v>1</v>
      </c>
      <c r="I100" s="13">
        <v>1</v>
      </c>
      <c r="J100" s="13">
        <v>1</v>
      </c>
      <c r="K100" s="17">
        <f>MIN(MAX(N100,O100,AA100,P100),X100)</f>
        <v>2.6716031314401691</v>
      </c>
      <c r="L100" s="20">
        <v>21.776067733764702</v>
      </c>
      <c r="M100" s="13">
        <v>0</v>
      </c>
      <c r="N100" s="18">
        <f>AK100/10^6</f>
        <v>0</v>
      </c>
      <c r="O100" s="18">
        <f>AN100/10^6</f>
        <v>0.1764</v>
      </c>
      <c r="P100" s="14">
        <v>0</v>
      </c>
      <c r="Q100" s="13">
        <v>2</v>
      </c>
      <c r="R100" s="13">
        <v>2</v>
      </c>
      <c r="S100" s="13">
        <v>0</v>
      </c>
      <c r="T100" s="13">
        <v>0</v>
      </c>
      <c r="U100" s="16">
        <v>391.15213012695301</v>
      </c>
      <c r="V100" s="17" t="s">
        <v>59</v>
      </c>
      <c r="W100" s="18">
        <v>1.679706473</v>
      </c>
      <c r="X100" s="17">
        <f>0.1217*(G100*10^6)^1.4129/10^6</f>
        <v>2.6716031314401691</v>
      </c>
      <c r="Y100" s="18">
        <f>0.1217*(G100*10^6)^0.4129</f>
        <v>17.011180653601063</v>
      </c>
      <c r="Z100" s="18">
        <v>81.720466613769503</v>
      </c>
      <c r="AA100" s="18">
        <f>MIN(Y100,Z100)*G100</f>
        <v>2.671603131440174</v>
      </c>
      <c r="AB100" s="14"/>
      <c r="AC100" s="19">
        <v>0</v>
      </c>
      <c r="AD100" s="19">
        <v>0</v>
      </c>
      <c r="AE100" s="19">
        <v>0</v>
      </c>
      <c r="AF100" s="19">
        <v>0</v>
      </c>
      <c r="AG100" s="19">
        <v>0</v>
      </c>
      <c r="AH100" s="19">
        <v>0</v>
      </c>
      <c r="AI100" s="19">
        <v>0</v>
      </c>
      <c r="AJ100" s="19">
        <v>0</v>
      </c>
      <c r="AK100" s="19">
        <v>0</v>
      </c>
      <c r="AL100" s="14">
        <v>13</v>
      </c>
      <c r="AM100" s="14">
        <v>0</v>
      </c>
      <c r="AN100" s="14">
        <v>176400</v>
      </c>
      <c r="AO100" s="14">
        <v>0</v>
      </c>
      <c r="AP100" s="20">
        <v>135</v>
      </c>
      <c r="AQ100" s="17">
        <v>0.15680458113199999</v>
      </c>
      <c r="AR100" s="17">
        <v>1.679706473</v>
      </c>
      <c r="AS100" s="15">
        <v>0</v>
      </c>
      <c r="AT100" s="15">
        <v>2.5000000000000001E-2</v>
      </c>
      <c r="AU100" s="16">
        <v>0</v>
      </c>
      <c r="AV100" s="16">
        <v>0</v>
      </c>
      <c r="AW100" s="13">
        <v>0</v>
      </c>
      <c r="AX100" s="21" t="s">
        <v>131</v>
      </c>
      <c r="AY100" s="21" t="s">
        <v>132</v>
      </c>
      <c r="AZ100" s="14" t="s">
        <v>65</v>
      </c>
      <c r="BA100" s="14">
        <v>3</v>
      </c>
      <c r="BB100" s="14">
        <v>7</v>
      </c>
      <c r="BC100" s="22">
        <v>36802</v>
      </c>
      <c r="BD100" s="23">
        <v>0.47499999999999998</v>
      </c>
      <c r="BE100" s="21">
        <v>8</v>
      </c>
      <c r="BF100" s="22">
        <v>42282</v>
      </c>
      <c r="BG100" s="23">
        <v>7.4999999999999997E-2</v>
      </c>
    </row>
    <row r="101" spans="1:59" x14ac:dyDescent="0.2">
      <c r="A101" s="13">
        <v>108</v>
      </c>
      <c r="B101" s="13" t="s">
        <v>190</v>
      </c>
      <c r="C101" s="14"/>
      <c r="D101" s="15">
        <v>82.196600000000004</v>
      </c>
      <c r="E101" s="15">
        <v>29.993500000000001</v>
      </c>
      <c r="F101" s="16">
        <v>4383</v>
      </c>
      <c r="G101" s="17">
        <v>0.2453815664</v>
      </c>
      <c r="H101" s="13">
        <v>1</v>
      </c>
      <c r="I101" s="13">
        <v>1</v>
      </c>
      <c r="J101" s="13">
        <v>1</v>
      </c>
      <c r="K101" s="17">
        <f>MIN(MAX(N101,O101,AA101,P101),X101)</f>
        <v>5.0187810260583667</v>
      </c>
      <c r="L101" s="20">
        <v>18.595090866088899</v>
      </c>
      <c r="M101" s="13">
        <v>0</v>
      </c>
      <c r="N101" s="18">
        <f>AK101/10^6</f>
        <v>0</v>
      </c>
      <c r="O101" s="18">
        <f>AN101/10^6</f>
        <v>0.7056</v>
      </c>
      <c r="P101" s="14">
        <v>0</v>
      </c>
      <c r="Q101" s="13">
        <v>8</v>
      </c>
      <c r="R101" s="13">
        <v>3</v>
      </c>
      <c r="S101" s="13">
        <v>0.99270000000000003</v>
      </c>
      <c r="T101" s="13">
        <v>0</v>
      </c>
      <c r="U101" s="16">
        <v>228.47319030761699</v>
      </c>
      <c r="V101" s="17" t="s">
        <v>59</v>
      </c>
      <c r="W101" s="18">
        <v>2.4302067969999999</v>
      </c>
      <c r="X101" s="17">
        <f>0.1217*(G101*10^6)^1.4129/10^6</f>
        <v>5.0187810260583667</v>
      </c>
      <c r="Y101" s="18">
        <f>0.1217*(G101*10^6)^0.4129</f>
        <v>20.452966780223342</v>
      </c>
      <c r="Z101" s="18">
        <v>34.969608306884801</v>
      </c>
      <c r="AA101" s="18">
        <f>MIN(Y101,Z101)*G101</f>
        <v>5.0187810260583685</v>
      </c>
      <c r="AB101" s="14"/>
      <c r="AC101" s="19">
        <v>0</v>
      </c>
      <c r="AD101" s="19">
        <v>0</v>
      </c>
      <c r="AE101" s="19">
        <v>0</v>
      </c>
      <c r="AF101" s="19">
        <v>0</v>
      </c>
      <c r="AG101" s="19">
        <v>0</v>
      </c>
      <c r="AH101" s="19">
        <v>0</v>
      </c>
      <c r="AI101" s="19">
        <v>0</v>
      </c>
      <c r="AJ101" s="19">
        <v>0</v>
      </c>
      <c r="AK101" s="19">
        <v>0</v>
      </c>
      <c r="AL101" s="14">
        <v>524</v>
      </c>
      <c r="AM101" s="14">
        <v>108</v>
      </c>
      <c r="AN101" s="14">
        <v>705600</v>
      </c>
      <c r="AO101" s="14">
        <v>518400</v>
      </c>
      <c r="AP101" s="20">
        <v>315</v>
      </c>
      <c r="AQ101" s="17">
        <v>0.24605871227699999</v>
      </c>
      <c r="AR101" s="17">
        <v>2.4302067969999999</v>
      </c>
      <c r="AS101" s="15">
        <v>-1E-3</v>
      </c>
      <c r="AT101" s="15">
        <v>3.5999999999999997E-2</v>
      </c>
      <c r="AU101" s="16">
        <v>0</v>
      </c>
      <c r="AV101" s="16">
        <v>0</v>
      </c>
      <c r="AW101" s="13">
        <v>0</v>
      </c>
      <c r="AX101" s="21" t="s">
        <v>131</v>
      </c>
      <c r="AY101" s="21" t="s">
        <v>132</v>
      </c>
      <c r="AZ101" s="14" t="s">
        <v>65</v>
      </c>
      <c r="BA101" s="14">
        <v>3</v>
      </c>
      <c r="BB101" s="14">
        <v>7</v>
      </c>
      <c r="BC101" s="22">
        <v>36802</v>
      </c>
      <c r="BD101" s="23">
        <v>0.625</v>
      </c>
      <c r="BE101" s="21">
        <v>8</v>
      </c>
      <c r="BF101" s="22">
        <v>42282</v>
      </c>
      <c r="BG101" s="23">
        <v>0.22500000000000001</v>
      </c>
    </row>
    <row r="102" spans="1:59" x14ac:dyDescent="0.2">
      <c r="A102" s="13">
        <v>109</v>
      </c>
      <c r="B102" s="13" t="s">
        <v>191</v>
      </c>
      <c r="C102" s="14"/>
      <c r="D102" s="15">
        <v>82.126900000000006</v>
      </c>
      <c r="E102" s="15">
        <v>30.067499999999999</v>
      </c>
      <c r="F102" s="16">
        <v>4816</v>
      </c>
      <c r="G102" s="17">
        <v>0.58901200541200005</v>
      </c>
      <c r="H102" s="13">
        <v>1</v>
      </c>
      <c r="I102" s="13">
        <v>1</v>
      </c>
      <c r="J102" s="13">
        <v>1</v>
      </c>
      <c r="K102" s="17">
        <f>MIN(MAX(N102,O102,AA102,P102),X102)</f>
        <v>0.1764</v>
      </c>
      <c r="L102" s="20">
        <v>9.3156595230102504</v>
      </c>
      <c r="M102" s="13">
        <v>0</v>
      </c>
      <c r="N102" s="18">
        <f>AK102/10^6</f>
        <v>0</v>
      </c>
      <c r="O102" s="18">
        <f>AN102/10^6</f>
        <v>0.1764</v>
      </c>
      <c r="P102" s="14">
        <v>0</v>
      </c>
      <c r="Q102" s="13">
        <v>7</v>
      </c>
      <c r="R102" s="13">
        <v>3</v>
      </c>
      <c r="S102" s="13">
        <v>0.74790000000000001</v>
      </c>
      <c r="T102" s="13">
        <v>0</v>
      </c>
      <c r="U102" s="16">
        <v>626.41839599609398</v>
      </c>
      <c r="V102" s="17" t="s">
        <v>59</v>
      </c>
      <c r="W102" s="18">
        <v>4.3591606699999996</v>
      </c>
      <c r="X102" s="17">
        <f>0.1217*(G102*10^6)^1.4129/10^6</f>
        <v>17.294140591996371</v>
      </c>
      <c r="Y102" s="18">
        <f>0.1217*(G102*10^6)^0.4129</f>
        <v>29.361270115198227</v>
      </c>
      <c r="Z102" s="18">
        <v>0</v>
      </c>
      <c r="AA102" s="18">
        <f>MIN(Y102,Z102)*G102</f>
        <v>0</v>
      </c>
      <c r="AB102" s="14"/>
      <c r="AC102" s="19">
        <v>0</v>
      </c>
      <c r="AD102" s="19">
        <v>0</v>
      </c>
      <c r="AE102" s="19">
        <v>0</v>
      </c>
      <c r="AF102" s="19">
        <v>0</v>
      </c>
      <c r="AG102" s="19">
        <v>0</v>
      </c>
      <c r="AH102" s="19">
        <v>0</v>
      </c>
      <c r="AI102" s="19">
        <v>0</v>
      </c>
      <c r="AJ102" s="19">
        <v>0</v>
      </c>
      <c r="AK102" s="19">
        <v>0</v>
      </c>
      <c r="AL102" s="14">
        <v>16</v>
      </c>
      <c r="AM102" s="14">
        <v>0</v>
      </c>
      <c r="AN102" s="14">
        <v>176400</v>
      </c>
      <c r="AO102" s="14">
        <v>0</v>
      </c>
      <c r="AP102" s="20">
        <v>135</v>
      </c>
      <c r="AQ102" s="17">
        <v>0.590144673289</v>
      </c>
      <c r="AR102" s="17">
        <v>4.3591606699999996</v>
      </c>
      <c r="AS102" s="15">
        <v>-1E-3</v>
      </c>
      <c r="AT102" s="15">
        <v>6.5000000000000002E-2</v>
      </c>
      <c r="AU102" s="16">
        <v>0</v>
      </c>
      <c r="AV102" s="16">
        <v>0</v>
      </c>
      <c r="AW102" s="13">
        <v>0</v>
      </c>
      <c r="AX102" s="21" t="s">
        <v>131</v>
      </c>
      <c r="AY102" s="21" t="s">
        <v>132</v>
      </c>
      <c r="AZ102" s="14" t="s">
        <v>65</v>
      </c>
      <c r="BA102" s="14">
        <v>3</v>
      </c>
      <c r="BB102" s="14">
        <v>7</v>
      </c>
      <c r="BC102" s="22">
        <v>36802</v>
      </c>
      <c r="BD102" s="23">
        <v>0.57499999999999996</v>
      </c>
      <c r="BE102" s="21">
        <v>8</v>
      </c>
      <c r="BF102" s="22">
        <v>42282</v>
      </c>
      <c r="BG102" s="23">
        <v>0.125</v>
      </c>
    </row>
    <row r="103" spans="1:59" x14ac:dyDescent="0.2">
      <c r="A103" s="13">
        <v>110</v>
      </c>
      <c r="B103" s="13" t="s">
        <v>192</v>
      </c>
      <c r="C103" s="14"/>
      <c r="D103" s="15">
        <v>81.940200000000004</v>
      </c>
      <c r="E103" s="15">
        <v>30.057500000000001</v>
      </c>
      <c r="F103" s="16">
        <v>4559</v>
      </c>
      <c r="G103" s="17">
        <v>0.120229989764</v>
      </c>
      <c r="H103" s="13">
        <v>1</v>
      </c>
      <c r="I103" s="13">
        <v>1</v>
      </c>
      <c r="J103" s="13">
        <v>1</v>
      </c>
      <c r="K103" s="17">
        <f>MIN(MAX(N103,O103,AA103,P103),X103)</f>
        <v>1.5911949133206849</v>
      </c>
      <c r="L103" s="20">
        <v>11.7544803619385</v>
      </c>
      <c r="M103" s="13">
        <v>0</v>
      </c>
      <c r="N103" s="18">
        <f>AK103/10^6</f>
        <v>0</v>
      </c>
      <c r="O103" s="18">
        <f>AN103/10^6</f>
        <v>0</v>
      </c>
      <c r="P103" s="14">
        <v>0</v>
      </c>
      <c r="Q103" s="13">
        <v>8</v>
      </c>
      <c r="R103" s="13">
        <v>7</v>
      </c>
      <c r="S103" s="13">
        <v>1.8755999999999999</v>
      </c>
      <c r="T103" s="13">
        <v>0</v>
      </c>
      <c r="U103" s="16">
        <v>810</v>
      </c>
      <c r="V103" s="17" t="s">
        <v>59</v>
      </c>
      <c r="W103" s="18">
        <v>1.396240806</v>
      </c>
      <c r="X103" s="17">
        <f>0.1217*(G103*10^6)^1.4129/10^6</f>
        <v>1.8316423551942138</v>
      </c>
      <c r="Y103" s="18">
        <f>0.1217*(G103*10^6)^0.4129</f>
        <v>15.23448815715239</v>
      </c>
      <c r="Z103" s="18">
        <v>13.2345924377441</v>
      </c>
      <c r="AA103" s="18">
        <f>MIN(Y103,Z103)*G103</f>
        <v>1.5911949133206849</v>
      </c>
      <c r="AB103" s="14"/>
      <c r="AC103" s="19">
        <v>0</v>
      </c>
      <c r="AD103" s="19">
        <v>0</v>
      </c>
      <c r="AE103" s="19">
        <v>0</v>
      </c>
      <c r="AF103" s="19">
        <v>0</v>
      </c>
      <c r="AG103" s="19">
        <v>0</v>
      </c>
      <c r="AH103" s="19">
        <v>0</v>
      </c>
      <c r="AI103" s="19">
        <v>0</v>
      </c>
      <c r="AJ103" s="19">
        <v>0</v>
      </c>
      <c r="AK103" s="19">
        <v>0</v>
      </c>
      <c r="AL103" s="14">
        <v>0</v>
      </c>
      <c r="AM103" s="14">
        <v>0</v>
      </c>
      <c r="AN103" s="14">
        <v>0</v>
      </c>
      <c r="AO103" s="14">
        <v>0</v>
      </c>
      <c r="AP103" s="20">
        <v>90</v>
      </c>
      <c r="AQ103" s="17">
        <v>0.120807202728</v>
      </c>
      <c r="AR103" s="17">
        <v>1.396240806</v>
      </c>
      <c r="AS103" s="15">
        <v>-1E-3</v>
      </c>
      <c r="AT103" s="15">
        <v>2.1000000000000001E-2</v>
      </c>
      <c r="AU103" s="16">
        <v>0</v>
      </c>
      <c r="AV103" s="16">
        <v>0</v>
      </c>
      <c r="AW103" s="13">
        <v>0</v>
      </c>
      <c r="AX103" s="21" t="s">
        <v>131</v>
      </c>
      <c r="AY103" s="21" t="s">
        <v>132</v>
      </c>
      <c r="AZ103" s="14" t="s">
        <v>65</v>
      </c>
      <c r="BA103" s="14">
        <v>3</v>
      </c>
      <c r="BB103" s="14">
        <v>7</v>
      </c>
      <c r="BC103" s="22">
        <v>36802</v>
      </c>
      <c r="BD103" s="23">
        <v>0.6</v>
      </c>
      <c r="BE103" s="21">
        <v>8</v>
      </c>
      <c r="BF103" s="22">
        <v>42282</v>
      </c>
      <c r="BG103" s="23">
        <v>0.15</v>
      </c>
    </row>
    <row r="104" spans="1:59" x14ac:dyDescent="0.2">
      <c r="A104" s="13">
        <v>111</v>
      </c>
      <c r="B104" s="13" t="s">
        <v>193</v>
      </c>
      <c r="C104" s="14"/>
      <c r="D104" s="15">
        <v>82.161299999999997</v>
      </c>
      <c r="E104" s="15">
        <v>30.149000000000001</v>
      </c>
      <c r="F104" s="16">
        <v>4991</v>
      </c>
      <c r="G104" s="17">
        <v>0.14580086086399999</v>
      </c>
      <c r="H104" s="13">
        <v>1</v>
      </c>
      <c r="I104" s="13">
        <v>1</v>
      </c>
      <c r="J104" s="13">
        <v>1</v>
      </c>
      <c r="K104" s="17">
        <f>MIN(MAX(N104,O104,AA104,P104),X104)</f>
        <v>0.36</v>
      </c>
      <c r="L104" s="20">
        <v>4.3656249046325701</v>
      </c>
      <c r="M104" s="13">
        <v>0</v>
      </c>
      <c r="N104" s="18">
        <f>AK104/10^6</f>
        <v>0</v>
      </c>
      <c r="O104" s="18">
        <f>AN104/10^6</f>
        <v>0.36</v>
      </c>
      <c r="P104" s="14">
        <v>0</v>
      </c>
      <c r="Q104" s="13">
        <v>0</v>
      </c>
      <c r="R104" s="13">
        <v>5</v>
      </c>
      <c r="S104" s="13">
        <v>0.76229999999999998</v>
      </c>
      <c r="T104" s="13">
        <v>0</v>
      </c>
      <c r="U104" s="16">
        <v>268.32815551757801</v>
      </c>
      <c r="V104" s="17" t="s">
        <v>59</v>
      </c>
      <c r="W104" s="18">
        <v>1.95002246</v>
      </c>
      <c r="X104" s="17">
        <f>0.1217*(G104*10^6)^1.4129/10^6</f>
        <v>2.4052886773677637</v>
      </c>
      <c r="Y104" s="18">
        <f>0.1217*(G104*10^6)^0.4129</f>
        <v>16.497081451469402</v>
      </c>
      <c r="Z104" s="18">
        <v>0</v>
      </c>
      <c r="AA104" s="18">
        <f>MIN(Y104,Z104)*G104</f>
        <v>0</v>
      </c>
      <c r="AB104" s="14"/>
      <c r="AC104" s="19">
        <v>0</v>
      </c>
      <c r="AD104" s="19">
        <v>0</v>
      </c>
      <c r="AE104" s="19">
        <v>0</v>
      </c>
      <c r="AF104" s="19">
        <v>0</v>
      </c>
      <c r="AG104" s="19">
        <v>0</v>
      </c>
      <c r="AH104" s="19">
        <v>0</v>
      </c>
      <c r="AI104" s="19">
        <v>0</v>
      </c>
      <c r="AJ104" s="19">
        <v>0</v>
      </c>
      <c r="AK104" s="19">
        <v>0</v>
      </c>
      <c r="AL104" s="14">
        <v>57</v>
      </c>
      <c r="AM104" s="14">
        <v>55</v>
      </c>
      <c r="AN104" s="14">
        <v>360000</v>
      </c>
      <c r="AO104" s="14">
        <v>360000</v>
      </c>
      <c r="AP104" s="20">
        <v>225</v>
      </c>
      <c r="AQ104" s="17">
        <v>0.13869838579800001</v>
      </c>
      <c r="AR104" s="17">
        <v>1.95002246</v>
      </c>
      <c r="AS104" s="15">
        <v>7.0000000000000001E-3</v>
      </c>
      <c r="AT104" s="15">
        <v>2.9000000000000001E-2</v>
      </c>
      <c r="AU104" s="16">
        <v>0</v>
      </c>
      <c r="AV104" s="16">
        <v>0</v>
      </c>
      <c r="AW104" s="13">
        <v>0</v>
      </c>
      <c r="AX104" s="21" t="s">
        <v>131</v>
      </c>
      <c r="AY104" s="21" t="s">
        <v>132</v>
      </c>
      <c r="AZ104" s="14" t="s">
        <v>65</v>
      </c>
      <c r="BA104" s="14">
        <v>3</v>
      </c>
      <c r="BB104" s="14">
        <v>7</v>
      </c>
      <c r="BC104" s="22">
        <v>36802</v>
      </c>
      <c r="BD104" s="23">
        <v>0.55000000000000004</v>
      </c>
      <c r="BE104" s="21">
        <v>8</v>
      </c>
      <c r="BF104" s="22">
        <v>42282</v>
      </c>
      <c r="BG104" s="23">
        <v>0.15</v>
      </c>
    </row>
    <row r="105" spans="1:59" x14ac:dyDescent="0.2">
      <c r="A105" s="13">
        <v>112</v>
      </c>
      <c r="B105" s="13" t="s">
        <v>194</v>
      </c>
      <c r="D105" s="15">
        <v>82.1173</v>
      </c>
      <c r="E105" s="15">
        <v>30.194500000000001</v>
      </c>
      <c r="F105" s="16">
        <v>5165</v>
      </c>
      <c r="G105" s="17">
        <v>0.100657910766</v>
      </c>
      <c r="H105" s="13">
        <v>1</v>
      </c>
      <c r="I105" s="13">
        <v>1</v>
      </c>
      <c r="J105" s="13">
        <v>1</v>
      </c>
      <c r="K105" s="17">
        <f>MIN(MAX(N105,O105,AA105,P105),X105)</f>
        <v>0.23039999999999999</v>
      </c>
      <c r="L105" s="20">
        <v>4.0622215270996103</v>
      </c>
      <c r="M105" s="13">
        <v>1</v>
      </c>
      <c r="N105" s="18">
        <f>AK105/10^6</f>
        <v>0</v>
      </c>
      <c r="O105" s="18">
        <f>AN105/10^6</f>
        <v>0.23039999999999999</v>
      </c>
      <c r="P105" s="14">
        <v>0</v>
      </c>
      <c r="Q105" s="13">
        <v>0</v>
      </c>
      <c r="R105" s="13">
        <v>3</v>
      </c>
      <c r="S105" s="13">
        <v>0.25650000000000001</v>
      </c>
      <c r="T105" s="13">
        <v>0</v>
      </c>
      <c r="U105" s="16">
        <v>2382.12084960938</v>
      </c>
      <c r="V105" s="17" t="s">
        <v>59</v>
      </c>
      <c r="W105" s="18">
        <v>1.3384311840000001</v>
      </c>
      <c r="X105" s="17">
        <f>0.1217*(G105*10^6)^1.4129/10^6</f>
        <v>1.4249984538904892</v>
      </c>
      <c r="Y105" s="18">
        <f>0.1217*(G105*10^6)^0.4129</f>
        <v>14.156845130664271</v>
      </c>
      <c r="Z105" s="18">
        <v>0</v>
      </c>
      <c r="AA105" s="18">
        <f>MIN(Y105,Z105)*G105</f>
        <v>0</v>
      </c>
      <c r="AB105" s="14"/>
      <c r="AC105" s="19">
        <v>0</v>
      </c>
      <c r="AD105" s="19">
        <v>0</v>
      </c>
      <c r="AE105" s="19">
        <v>0</v>
      </c>
      <c r="AF105" s="19">
        <v>0</v>
      </c>
      <c r="AG105" s="19">
        <v>0</v>
      </c>
      <c r="AH105" s="19">
        <v>0</v>
      </c>
      <c r="AI105" s="19">
        <v>0</v>
      </c>
      <c r="AJ105" s="19">
        <v>0</v>
      </c>
      <c r="AK105" s="19">
        <v>0</v>
      </c>
      <c r="AL105" s="14">
        <v>2</v>
      </c>
      <c r="AM105" s="14">
        <v>0</v>
      </c>
      <c r="AN105" s="14">
        <v>230400</v>
      </c>
      <c r="AO105" s="14">
        <v>0</v>
      </c>
      <c r="AP105" s="20">
        <v>180</v>
      </c>
      <c r="AQ105" s="17">
        <v>9.4219764703999995E-2</v>
      </c>
      <c r="AR105" s="17">
        <v>1.3384311840000001</v>
      </c>
      <c r="AS105" s="15">
        <v>6.0000000000000001E-3</v>
      </c>
      <c r="AT105" s="15">
        <v>0.02</v>
      </c>
      <c r="AU105" s="16">
        <v>0</v>
      </c>
      <c r="AV105" s="16">
        <v>0</v>
      </c>
      <c r="AW105" s="13">
        <v>0</v>
      </c>
      <c r="AX105" s="21" t="s">
        <v>131</v>
      </c>
      <c r="AY105" s="21" t="s">
        <v>132</v>
      </c>
      <c r="AZ105" s="14" t="s">
        <v>103</v>
      </c>
      <c r="BA105" s="14">
        <v>2</v>
      </c>
      <c r="BB105" s="14">
        <v>7</v>
      </c>
      <c r="BC105" s="22">
        <v>36802</v>
      </c>
      <c r="BD105" s="23">
        <v>0.57499999999999996</v>
      </c>
      <c r="BE105" s="21">
        <v>8</v>
      </c>
      <c r="BF105" s="22">
        <v>42282</v>
      </c>
      <c r="BG105" s="23">
        <v>0.15</v>
      </c>
    </row>
    <row r="106" spans="1:59" x14ac:dyDescent="0.2">
      <c r="A106" s="13">
        <v>114</v>
      </c>
      <c r="D106" s="15">
        <v>82.671300000000002</v>
      </c>
      <c r="E106" s="15">
        <v>29.798100000000002</v>
      </c>
      <c r="F106" s="16">
        <v>4632</v>
      </c>
      <c r="G106" s="17">
        <v>0.13891429440899999</v>
      </c>
      <c r="H106" s="13">
        <v>1</v>
      </c>
      <c r="I106" s="13">
        <v>1</v>
      </c>
      <c r="J106" s="13">
        <v>1</v>
      </c>
      <c r="K106" s="17">
        <f>MIN(MAX(N106,O106,AA106,P106),X106)</f>
        <v>0.7056</v>
      </c>
      <c r="L106" s="20">
        <v>8.5065126419067401</v>
      </c>
      <c r="M106" s="13">
        <v>0</v>
      </c>
      <c r="N106" s="18">
        <f>AK106/10^6</f>
        <v>0</v>
      </c>
      <c r="O106" s="18">
        <f>AN106/10^6</f>
        <v>0.7056</v>
      </c>
      <c r="P106" s="14">
        <v>0</v>
      </c>
      <c r="Q106" s="13">
        <v>8</v>
      </c>
      <c r="R106" s="13">
        <v>4</v>
      </c>
      <c r="S106" s="13">
        <v>0.25559999999999999</v>
      </c>
      <c r="T106" s="13">
        <v>0</v>
      </c>
      <c r="U106" s="16">
        <v>1268.89721679688</v>
      </c>
      <c r="V106" s="17" t="s">
        <v>59</v>
      </c>
      <c r="W106" s="18">
        <v>1.4626354319999999</v>
      </c>
      <c r="X106" s="17">
        <f>0.1217*(G106*10^6)^1.4129/10^6</f>
        <v>2.2463515626383432</v>
      </c>
      <c r="Y106" s="18">
        <f>0.1217*(G106*10^6)^0.4129</f>
        <v>16.170773297271293</v>
      </c>
      <c r="Z106" s="18">
        <v>0</v>
      </c>
      <c r="AA106" s="18">
        <f>MIN(Y106,Z106)*G106</f>
        <v>0</v>
      </c>
      <c r="AB106" s="14"/>
      <c r="AC106" s="19">
        <v>0</v>
      </c>
      <c r="AD106" s="19">
        <v>0</v>
      </c>
      <c r="AE106" s="19">
        <v>0</v>
      </c>
      <c r="AF106" s="19">
        <v>0</v>
      </c>
      <c r="AG106" s="19">
        <v>0</v>
      </c>
      <c r="AH106" s="19">
        <v>0</v>
      </c>
      <c r="AI106" s="19">
        <v>0</v>
      </c>
      <c r="AJ106" s="19">
        <v>0</v>
      </c>
      <c r="AK106" s="19">
        <v>0</v>
      </c>
      <c r="AL106" s="14">
        <v>228</v>
      </c>
      <c r="AM106" s="14">
        <v>32</v>
      </c>
      <c r="AN106" s="14">
        <v>705600</v>
      </c>
      <c r="AO106" s="14">
        <v>176400</v>
      </c>
      <c r="AP106" s="20">
        <v>315</v>
      </c>
      <c r="AQ106" s="17">
        <v>0</v>
      </c>
      <c r="AR106" s="17">
        <v>1.4626354319999999</v>
      </c>
      <c r="AS106" s="15">
        <v>0.13900000000000001</v>
      </c>
      <c r="AT106" s="15">
        <v>2.1999999999999999E-2</v>
      </c>
      <c r="AU106" s="16">
        <v>1</v>
      </c>
      <c r="AV106" s="16">
        <v>0</v>
      </c>
      <c r="AW106" s="13">
        <v>0</v>
      </c>
      <c r="AX106" s="21" t="s">
        <v>131</v>
      </c>
      <c r="AY106" s="21" t="s">
        <v>162</v>
      </c>
      <c r="AZ106" s="14" t="s">
        <v>65</v>
      </c>
      <c r="BA106" s="14">
        <v>3</v>
      </c>
      <c r="BB106" s="14">
        <v>7</v>
      </c>
      <c r="BC106" s="22">
        <v>36802</v>
      </c>
      <c r="BD106" s="23" t="s">
        <v>59</v>
      </c>
      <c r="BE106" s="21">
        <v>8</v>
      </c>
      <c r="BF106" s="22">
        <v>42282</v>
      </c>
      <c r="BG106" s="23">
        <v>0.17499999999999999</v>
      </c>
    </row>
    <row r="107" spans="1:59" x14ac:dyDescent="0.2">
      <c r="A107" s="13">
        <v>116</v>
      </c>
      <c r="D107" s="15">
        <v>82.194000000000003</v>
      </c>
      <c r="E107" s="15">
        <v>29.667000000000002</v>
      </c>
      <c r="F107" s="16">
        <v>4377</v>
      </c>
      <c r="G107" s="17">
        <v>0.107792544718</v>
      </c>
      <c r="H107" s="13">
        <v>1</v>
      </c>
      <c r="I107" s="13">
        <v>1</v>
      </c>
      <c r="J107" s="13">
        <v>1</v>
      </c>
      <c r="K107" s="17">
        <f>MIN(MAX(N107,O107,AA107,P107),X107)</f>
        <v>1.5697669722298631</v>
      </c>
      <c r="L107" s="20">
        <v>22.876146316528299</v>
      </c>
      <c r="M107" s="13">
        <v>0</v>
      </c>
      <c r="N107" s="18">
        <f>AK107/10^6</f>
        <v>0</v>
      </c>
      <c r="O107" s="18">
        <f>AN107/10^6</f>
        <v>0</v>
      </c>
      <c r="P107" s="14">
        <v>0</v>
      </c>
      <c r="Q107" s="13">
        <v>8</v>
      </c>
      <c r="R107" s="13">
        <v>4</v>
      </c>
      <c r="S107" s="13">
        <v>1.2834000000000001</v>
      </c>
      <c r="T107" s="13">
        <v>0</v>
      </c>
      <c r="U107" s="16">
        <v>2891.53930664063</v>
      </c>
      <c r="V107" s="17" t="s">
        <v>59</v>
      </c>
      <c r="W107" s="18">
        <v>1.9548058370000001</v>
      </c>
      <c r="X107" s="17">
        <f>0.1217*(G107*10^6)^1.4129/10^6</f>
        <v>1.5697669722298631</v>
      </c>
      <c r="Y107" s="18">
        <f>0.1217*(G107*10^6)^0.4129</f>
        <v>14.562852898005056</v>
      </c>
      <c r="Z107" s="18">
        <v>79.355476379394503</v>
      </c>
      <c r="AA107" s="18">
        <f>MIN(Y107,Z107)*G107</f>
        <v>1.5697669722298659</v>
      </c>
      <c r="AB107" s="14"/>
      <c r="AC107" s="19">
        <v>0</v>
      </c>
      <c r="AD107" s="19">
        <v>0</v>
      </c>
      <c r="AE107" s="19">
        <v>0</v>
      </c>
      <c r="AF107" s="19">
        <v>0</v>
      </c>
      <c r="AG107" s="19">
        <v>0</v>
      </c>
      <c r="AH107" s="19">
        <v>0</v>
      </c>
      <c r="AI107" s="19">
        <v>0</v>
      </c>
      <c r="AJ107" s="19">
        <v>0</v>
      </c>
      <c r="AK107" s="19">
        <v>0</v>
      </c>
      <c r="AL107" s="14">
        <v>0</v>
      </c>
      <c r="AM107" s="14">
        <v>0</v>
      </c>
      <c r="AN107" s="14">
        <v>0</v>
      </c>
      <c r="AO107" s="14">
        <v>0</v>
      </c>
      <c r="AP107" s="20">
        <v>0</v>
      </c>
      <c r="AQ107" s="17">
        <v>0.10219559017300001</v>
      </c>
      <c r="AR107" s="17">
        <v>1.9548058370000001</v>
      </c>
      <c r="AS107" s="15">
        <v>6.0000000000000001E-3</v>
      </c>
      <c r="AT107" s="15">
        <v>2.9000000000000001E-2</v>
      </c>
      <c r="AU107" s="16">
        <v>0</v>
      </c>
      <c r="AV107" s="16">
        <v>0</v>
      </c>
      <c r="AW107" s="13">
        <v>0</v>
      </c>
      <c r="AX107" s="28" t="s">
        <v>131</v>
      </c>
      <c r="AY107" s="28" t="s">
        <v>132</v>
      </c>
      <c r="AZ107" s="14" t="s">
        <v>73</v>
      </c>
      <c r="BA107" s="14">
        <v>4</v>
      </c>
      <c r="BB107" s="14">
        <v>7</v>
      </c>
      <c r="BC107" s="22">
        <v>36802</v>
      </c>
      <c r="BD107" s="23">
        <v>0.4</v>
      </c>
      <c r="BE107" s="21">
        <v>8</v>
      </c>
      <c r="BF107" s="22">
        <v>42282</v>
      </c>
      <c r="BG107" s="23">
        <v>0</v>
      </c>
    </row>
    <row r="108" spans="1:59" x14ac:dyDescent="0.2">
      <c r="A108" s="13">
        <v>119</v>
      </c>
      <c r="B108" s="14"/>
      <c r="D108" s="24">
        <v>82.474000000000004</v>
      </c>
      <c r="E108" s="24">
        <v>29.309000000000001</v>
      </c>
      <c r="F108" s="12">
        <v>4071.258065</v>
      </c>
      <c r="G108" s="25">
        <v>0.13442599999999999</v>
      </c>
      <c r="H108" s="13">
        <v>1</v>
      </c>
      <c r="I108" s="13">
        <v>2</v>
      </c>
      <c r="J108" s="13">
        <v>1</v>
      </c>
      <c r="K108" s="17">
        <f>MIN(MAX(N108,O108,AA108,P108),X108)</f>
        <v>0.36</v>
      </c>
      <c r="L108" s="18">
        <v>9.41276359558106</v>
      </c>
      <c r="M108" s="12">
        <v>0</v>
      </c>
      <c r="N108" s="18">
        <f>AK108/10^6</f>
        <v>0</v>
      </c>
      <c r="O108" s="18">
        <f>AN108/10^6</f>
        <v>0.36</v>
      </c>
      <c r="P108" s="26">
        <v>0</v>
      </c>
      <c r="Q108" s="13">
        <v>103</v>
      </c>
      <c r="R108" s="13">
        <v>4</v>
      </c>
      <c r="S108" s="13">
        <v>4.5171000000000001</v>
      </c>
      <c r="T108" s="13">
        <v>0</v>
      </c>
      <c r="U108" s="16">
        <v>2142.638671875</v>
      </c>
      <c r="V108" s="26" t="s">
        <v>59</v>
      </c>
      <c r="W108" s="27">
        <v>1.8539471030000001</v>
      </c>
      <c r="X108" s="17">
        <f>0.1217*(G108*10^6)^1.4129/10^6</f>
        <v>2.144492831007565</v>
      </c>
      <c r="Y108" s="18">
        <f>0.1217*(G108*10^6)^0.4129</f>
        <v>15.952961711332325</v>
      </c>
      <c r="Z108" s="18">
        <v>0</v>
      </c>
      <c r="AA108" s="18">
        <f>MIN(Y108,Z108)*G108</f>
        <v>0</v>
      </c>
      <c r="AB108" s="26"/>
      <c r="AC108" s="19">
        <v>0</v>
      </c>
      <c r="AD108" s="19">
        <v>0</v>
      </c>
      <c r="AE108" s="19">
        <v>0</v>
      </c>
      <c r="AF108" s="19">
        <v>0</v>
      </c>
      <c r="AG108" s="19">
        <v>0</v>
      </c>
      <c r="AH108" s="19">
        <v>0</v>
      </c>
      <c r="AI108" s="19">
        <v>0</v>
      </c>
      <c r="AJ108" s="19">
        <v>0</v>
      </c>
      <c r="AK108" s="19">
        <v>0</v>
      </c>
      <c r="AL108" s="14">
        <v>85</v>
      </c>
      <c r="AM108" s="14">
        <v>0</v>
      </c>
      <c r="AN108" s="14">
        <v>360000</v>
      </c>
      <c r="AO108" s="14">
        <v>0</v>
      </c>
      <c r="AP108" s="12">
        <v>315</v>
      </c>
      <c r="AQ108" s="26">
        <v>0.126503100615</v>
      </c>
      <c r="AR108" s="26">
        <v>1.8539471030000001</v>
      </c>
      <c r="AS108" s="15">
        <v>8.0000000000000002E-3</v>
      </c>
      <c r="AT108" s="15">
        <v>2.8000000000000001E-2</v>
      </c>
      <c r="AU108" s="16">
        <v>0</v>
      </c>
      <c r="AV108" s="16">
        <v>0</v>
      </c>
      <c r="AW108" s="12">
        <v>0</v>
      </c>
      <c r="AX108" s="28" t="s">
        <v>131</v>
      </c>
      <c r="AY108" s="28" t="s">
        <v>168</v>
      </c>
      <c r="AZ108" s="14" t="s">
        <v>73</v>
      </c>
      <c r="BA108" s="14">
        <v>4</v>
      </c>
      <c r="BB108" s="14">
        <v>7</v>
      </c>
      <c r="BC108" s="22">
        <v>36802</v>
      </c>
      <c r="BD108" s="23">
        <v>0.375</v>
      </c>
      <c r="BE108" s="21">
        <v>8</v>
      </c>
      <c r="BF108" s="22">
        <v>42282</v>
      </c>
      <c r="BG108" s="23">
        <v>-2.5000000000000001E-2</v>
      </c>
    </row>
    <row r="109" spans="1:59" x14ac:dyDescent="0.2">
      <c r="A109" s="13">
        <v>120</v>
      </c>
      <c r="B109" s="14"/>
      <c r="D109" s="24">
        <v>82.415000000000006</v>
      </c>
      <c r="E109" s="24">
        <v>29.387</v>
      </c>
      <c r="F109" s="12">
        <v>4451.1134750000001</v>
      </c>
      <c r="G109" s="25">
        <v>0.115788017491</v>
      </c>
      <c r="H109" s="13">
        <v>1</v>
      </c>
      <c r="I109" s="13">
        <v>1</v>
      </c>
      <c r="J109" s="13">
        <v>1</v>
      </c>
      <c r="K109" s="17">
        <f>MIN(MAX(N109,O109,AA109,P109),X109)</f>
        <v>1.736764383047998</v>
      </c>
      <c r="L109" s="18">
        <v>32.995883941650398</v>
      </c>
      <c r="M109" s="12">
        <v>0</v>
      </c>
      <c r="N109" s="18">
        <f>AK109/10^6</f>
        <v>0</v>
      </c>
      <c r="O109" s="18">
        <f>AN109/10^6</f>
        <v>0.12959999999999999</v>
      </c>
      <c r="P109" s="26">
        <v>0</v>
      </c>
      <c r="Q109" s="13">
        <v>9</v>
      </c>
      <c r="R109" s="13">
        <v>8</v>
      </c>
      <c r="S109" s="13">
        <v>0.35099999999999998</v>
      </c>
      <c r="T109" s="13">
        <v>0</v>
      </c>
      <c r="U109" s="19">
        <v>1736.11633300781</v>
      </c>
      <c r="V109" s="26" t="s">
        <v>59</v>
      </c>
      <c r="W109" s="27">
        <v>1.437769651</v>
      </c>
      <c r="X109" s="17">
        <f>0.1217*(G109*10^6)^1.4129/10^6</f>
        <v>1.736764383047998</v>
      </c>
      <c r="Y109" s="18">
        <f>0.1217*(G109*10^6)^0.4129</f>
        <v>14.999517399829342</v>
      </c>
      <c r="Z109" s="18">
        <v>63.456729888916001</v>
      </c>
      <c r="AA109" s="18">
        <f>MIN(Y109,Z109)*G109</f>
        <v>1.7367643830479986</v>
      </c>
      <c r="AB109" s="26"/>
      <c r="AC109" s="19">
        <v>0</v>
      </c>
      <c r="AD109" s="19">
        <v>0</v>
      </c>
      <c r="AE109" s="19">
        <v>0</v>
      </c>
      <c r="AF109" s="19">
        <v>0</v>
      </c>
      <c r="AG109" s="19">
        <v>0</v>
      </c>
      <c r="AH109" s="19">
        <v>0</v>
      </c>
      <c r="AI109" s="19">
        <v>0</v>
      </c>
      <c r="AJ109" s="19">
        <v>0</v>
      </c>
      <c r="AK109" s="19">
        <v>0</v>
      </c>
      <c r="AL109" s="14">
        <v>2</v>
      </c>
      <c r="AM109" s="14">
        <v>0</v>
      </c>
      <c r="AN109" s="14">
        <v>129600</v>
      </c>
      <c r="AO109" s="14">
        <v>0</v>
      </c>
      <c r="AP109" s="12">
        <v>225</v>
      </c>
      <c r="AQ109" s="26">
        <v>0.11422386325099999</v>
      </c>
      <c r="AR109" s="26">
        <v>1.437769651</v>
      </c>
      <c r="AS109" s="15">
        <v>2E-3</v>
      </c>
      <c r="AT109" s="15">
        <v>2.1999999999999999E-2</v>
      </c>
      <c r="AU109" s="16">
        <v>0</v>
      </c>
      <c r="AV109" s="16">
        <v>0</v>
      </c>
      <c r="AW109" s="12">
        <v>0</v>
      </c>
      <c r="AX109" s="28" t="s">
        <v>131</v>
      </c>
      <c r="AY109" s="28" t="s">
        <v>168</v>
      </c>
      <c r="AZ109" s="14" t="s">
        <v>73</v>
      </c>
      <c r="BA109" s="14">
        <v>4</v>
      </c>
      <c r="BB109" s="14">
        <v>7</v>
      </c>
      <c r="BC109" s="22">
        <v>36802</v>
      </c>
      <c r="BD109" s="23">
        <v>0.45</v>
      </c>
      <c r="BE109" s="21">
        <v>8</v>
      </c>
      <c r="BF109" s="22">
        <v>42282</v>
      </c>
      <c r="BG109" s="23">
        <v>0.05</v>
      </c>
    </row>
    <row r="110" spans="1:59" x14ac:dyDescent="0.2">
      <c r="A110" s="13">
        <v>121</v>
      </c>
      <c r="B110" s="14"/>
      <c r="D110" s="24">
        <v>82.394000000000005</v>
      </c>
      <c r="E110" s="24">
        <v>29.390999999999998</v>
      </c>
      <c r="F110" s="12">
        <v>3938.541436</v>
      </c>
      <c r="G110" s="25">
        <v>0.152082269647</v>
      </c>
      <c r="H110" s="13">
        <v>1</v>
      </c>
      <c r="I110" s="13">
        <v>1</v>
      </c>
      <c r="J110" s="13">
        <v>1</v>
      </c>
      <c r="K110" s="17">
        <f>MIN(MAX(N110,O110,AA110,P110),X110)</f>
        <v>2.5529917495593266</v>
      </c>
      <c r="L110" s="18">
        <v>4.7497859001159703</v>
      </c>
      <c r="M110" s="12">
        <v>0</v>
      </c>
      <c r="N110" s="18">
        <f>AK110/10^6</f>
        <v>0</v>
      </c>
      <c r="O110" s="18">
        <f>AN110/10^6</f>
        <v>0.36</v>
      </c>
      <c r="P110" s="25">
        <f>MAX(K85,K109)</f>
        <v>11.555153701116</v>
      </c>
      <c r="Q110" s="13">
        <v>14</v>
      </c>
      <c r="R110" s="13">
        <v>10</v>
      </c>
      <c r="S110" s="13">
        <v>0.55710000000000004</v>
      </c>
      <c r="T110" s="13">
        <v>0</v>
      </c>
      <c r="U110" s="19">
        <v>3841.87451171875</v>
      </c>
      <c r="V110" s="26" t="s">
        <v>59</v>
      </c>
      <c r="W110" s="27">
        <v>1.7825140589999999</v>
      </c>
      <c r="X110" s="17">
        <f>0.1217*(G110*10^6)^1.4129/10^6</f>
        <v>2.5529917495593266</v>
      </c>
      <c r="Y110" s="18">
        <f>0.1217*(G110*10^6)^0.4129</f>
        <v>16.786912474972276</v>
      </c>
      <c r="Z110" s="18">
        <v>0</v>
      </c>
      <c r="AA110" s="18">
        <f>MIN(Y110,Z110)*G110</f>
        <v>0</v>
      </c>
      <c r="AB110" s="26" t="s">
        <v>195</v>
      </c>
      <c r="AC110" s="19">
        <v>0</v>
      </c>
      <c r="AD110" s="19">
        <v>0</v>
      </c>
      <c r="AE110" s="19">
        <v>0</v>
      </c>
      <c r="AF110" s="19">
        <v>0</v>
      </c>
      <c r="AG110" s="19">
        <v>0</v>
      </c>
      <c r="AH110" s="19">
        <v>0</v>
      </c>
      <c r="AI110" s="19">
        <v>0</v>
      </c>
      <c r="AJ110" s="19">
        <v>0</v>
      </c>
      <c r="AK110" s="19">
        <v>0</v>
      </c>
      <c r="AL110" s="14">
        <v>155</v>
      </c>
      <c r="AM110" s="14">
        <v>0</v>
      </c>
      <c r="AN110" s="14">
        <v>360000</v>
      </c>
      <c r="AO110" s="14">
        <v>0</v>
      </c>
      <c r="AP110" s="12">
        <v>315</v>
      </c>
      <c r="AQ110" s="26">
        <v>0.14623497858000001</v>
      </c>
      <c r="AR110" s="26">
        <v>1.7825140589999999</v>
      </c>
      <c r="AS110" s="15">
        <v>6.0000000000000001E-3</v>
      </c>
      <c r="AT110" s="15">
        <v>2.7E-2</v>
      </c>
      <c r="AU110" s="16">
        <v>0</v>
      </c>
      <c r="AV110" s="16">
        <v>0</v>
      </c>
      <c r="AW110" s="12">
        <v>1</v>
      </c>
      <c r="AX110" s="28" t="s">
        <v>131</v>
      </c>
      <c r="AY110" s="28" t="s">
        <v>168</v>
      </c>
      <c r="AZ110" s="14" t="s">
        <v>73</v>
      </c>
      <c r="BA110" s="14">
        <v>4</v>
      </c>
      <c r="BB110" s="14">
        <v>7</v>
      </c>
      <c r="BC110" s="22">
        <v>36802</v>
      </c>
      <c r="BD110" s="23">
        <v>0.35</v>
      </c>
      <c r="BE110" s="21">
        <v>8</v>
      </c>
      <c r="BF110" s="22">
        <v>42282</v>
      </c>
      <c r="BG110" s="23">
        <v>-2.5000000000000001E-2</v>
      </c>
    </row>
    <row r="111" spans="1:59" x14ac:dyDescent="0.2">
      <c r="A111" s="13">
        <v>122</v>
      </c>
      <c r="B111" s="14"/>
      <c r="D111" s="24">
        <v>82.361000000000004</v>
      </c>
      <c r="E111" s="24">
        <v>29.431999999999999</v>
      </c>
      <c r="F111" s="12">
        <v>4400.9931029999998</v>
      </c>
      <c r="G111" s="25">
        <v>0.232186711016</v>
      </c>
      <c r="H111" s="13">
        <v>1</v>
      </c>
      <c r="I111" s="13">
        <v>2</v>
      </c>
      <c r="J111" s="13">
        <v>1</v>
      </c>
      <c r="K111" s="17">
        <f>MIN(MAX(N111,O111,AA111,P111),X111)</f>
        <v>4.6417546775598861</v>
      </c>
      <c r="L111" s="18">
        <v>24.460271835327202</v>
      </c>
      <c r="M111" s="12">
        <v>0</v>
      </c>
      <c r="N111" s="18">
        <f>AK111/10^6</f>
        <v>0</v>
      </c>
      <c r="O111" s="18">
        <f>AN111/10^6</f>
        <v>0.29160000000000003</v>
      </c>
      <c r="P111" s="26">
        <v>0</v>
      </c>
      <c r="Q111" s="13">
        <v>25</v>
      </c>
      <c r="R111" s="13">
        <v>13</v>
      </c>
      <c r="S111" s="13">
        <v>0.73709999999999998</v>
      </c>
      <c r="T111" s="13">
        <v>0</v>
      </c>
      <c r="U111" s="19">
        <v>3528.92333984375</v>
      </c>
      <c r="V111" s="26" t="s">
        <v>59</v>
      </c>
      <c r="W111" s="27">
        <v>1.853252412</v>
      </c>
      <c r="X111" s="17">
        <f>0.1217*(G111*10^6)^1.4129/10^6</f>
        <v>4.6417546775598906</v>
      </c>
      <c r="Y111" s="18">
        <f>0.1217*(G111*10^6)^0.4129</f>
        <v>19.991474349451561</v>
      </c>
      <c r="Z111" s="18">
        <v>118.18389892578099</v>
      </c>
      <c r="AA111" s="18">
        <f>MIN(Y111,Z111)*G111</f>
        <v>4.6417546775598861</v>
      </c>
      <c r="AB111" s="26"/>
      <c r="AC111" s="19">
        <v>0</v>
      </c>
      <c r="AD111" s="19">
        <v>0</v>
      </c>
      <c r="AE111" s="19">
        <v>0</v>
      </c>
      <c r="AF111" s="19">
        <v>0</v>
      </c>
      <c r="AG111" s="19">
        <v>0</v>
      </c>
      <c r="AH111" s="19">
        <v>0</v>
      </c>
      <c r="AI111" s="19">
        <v>0</v>
      </c>
      <c r="AJ111" s="19">
        <v>0</v>
      </c>
      <c r="AK111" s="19">
        <v>0</v>
      </c>
      <c r="AL111" s="14">
        <v>60</v>
      </c>
      <c r="AM111" s="14">
        <v>33</v>
      </c>
      <c r="AN111" s="14">
        <v>291600</v>
      </c>
      <c r="AO111" s="14">
        <v>230400</v>
      </c>
      <c r="AP111" s="12">
        <v>225</v>
      </c>
      <c r="AQ111" s="26">
        <v>0.244067454219</v>
      </c>
      <c r="AR111" s="26">
        <v>1.853252412</v>
      </c>
      <c r="AS111" s="15">
        <v>-1.2E-2</v>
      </c>
      <c r="AT111" s="15">
        <v>2.8000000000000001E-2</v>
      </c>
      <c r="AU111" s="16">
        <v>0</v>
      </c>
      <c r="AV111" s="16">
        <v>0</v>
      </c>
      <c r="AW111" s="12">
        <v>0</v>
      </c>
      <c r="AX111" s="28" t="s">
        <v>131</v>
      </c>
      <c r="AY111" s="28" t="s">
        <v>168</v>
      </c>
      <c r="AZ111" s="14" t="s">
        <v>73</v>
      </c>
      <c r="BA111" s="14">
        <v>4</v>
      </c>
      <c r="BB111" s="14">
        <v>7</v>
      </c>
      <c r="BC111" s="22">
        <v>36802</v>
      </c>
      <c r="BD111" s="23">
        <v>0.45</v>
      </c>
      <c r="BE111" s="21">
        <v>8</v>
      </c>
      <c r="BF111" s="22">
        <v>42282</v>
      </c>
      <c r="BG111" s="23">
        <v>7.4999999999999997E-2</v>
      </c>
    </row>
    <row r="112" spans="1:59" x14ac:dyDescent="0.2">
      <c r="A112" s="13">
        <v>123</v>
      </c>
      <c r="B112" s="14"/>
      <c r="D112" s="24">
        <v>82.222999999999999</v>
      </c>
      <c r="E112" s="24">
        <v>29.654</v>
      </c>
      <c r="F112" s="12">
        <v>4480</v>
      </c>
      <c r="G112" s="25">
        <v>0.117057517983</v>
      </c>
      <c r="H112" s="13">
        <v>1</v>
      </c>
      <c r="I112" s="13">
        <v>1</v>
      </c>
      <c r="J112" s="13">
        <v>1</v>
      </c>
      <c r="K112" s="17">
        <f>MIN(MAX(N112,O112,AA112,P112),X112)</f>
        <v>1.7637294443727838</v>
      </c>
      <c r="L112" s="18">
        <v>20.912113189697301</v>
      </c>
      <c r="M112" s="12">
        <v>0</v>
      </c>
      <c r="N112" s="18">
        <f>AK112/10^6</f>
        <v>0</v>
      </c>
      <c r="O112" s="18">
        <f>AN112/10^6</f>
        <v>0</v>
      </c>
      <c r="P112" s="26">
        <v>0</v>
      </c>
      <c r="Q112" s="13">
        <v>1</v>
      </c>
      <c r="R112" s="13">
        <v>1</v>
      </c>
      <c r="S112" s="13">
        <v>3.2444999999999999</v>
      </c>
      <c r="T112" s="13">
        <v>0</v>
      </c>
      <c r="U112" s="19">
        <v>2284.73193359375</v>
      </c>
      <c r="V112" s="26" t="s">
        <v>75</v>
      </c>
      <c r="W112" s="27">
        <v>1.3674424919999999</v>
      </c>
      <c r="X112" s="17">
        <f>0.1217*(G112*10^6)^1.4129/10^6</f>
        <v>1.7637294443727871</v>
      </c>
      <c r="Y112" s="18">
        <f>0.1217*(G112*10^6)^0.4129</f>
        <v>15.067203497591041</v>
      </c>
      <c r="Z112" s="18">
        <v>197.64346313476599</v>
      </c>
      <c r="AA112" s="18">
        <f>MIN(Y112,Z112)*G112</f>
        <v>1.7637294443727838</v>
      </c>
      <c r="AB112" s="26"/>
      <c r="AC112" s="19">
        <v>0</v>
      </c>
      <c r="AD112" s="19">
        <v>0</v>
      </c>
      <c r="AE112" s="19">
        <v>0</v>
      </c>
      <c r="AF112" s="19">
        <v>0</v>
      </c>
      <c r="AG112" s="19">
        <v>0</v>
      </c>
      <c r="AH112" s="19">
        <v>0</v>
      </c>
      <c r="AI112" s="19">
        <v>0</v>
      </c>
      <c r="AJ112" s="19">
        <v>0</v>
      </c>
      <c r="AK112" s="19">
        <v>0</v>
      </c>
      <c r="AL112" s="14">
        <v>0</v>
      </c>
      <c r="AM112" s="14">
        <v>0</v>
      </c>
      <c r="AN112" s="14">
        <v>0</v>
      </c>
      <c r="AO112" s="14">
        <v>0</v>
      </c>
      <c r="AP112" s="12">
        <v>180</v>
      </c>
      <c r="AQ112" s="26">
        <v>0.109708667213</v>
      </c>
      <c r="AR112" s="26">
        <v>1.3674424919999999</v>
      </c>
      <c r="AS112" s="15">
        <v>7.0000000000000001E-3</v>
      </c>
      <c r="AT112" s="15">
        <v>2.1000000000000001E-2</v>
      </c>
      <c r="AU112" s="16">
        <v>0</v>
      </c>
      <c r="AV112" s="16">
        <v>0</v>
      </c>
      <c r="AW112" s="12">
        <v>0</v>
      </c>
      <c r="AX112" s="28" t="s">
        <v>131</v>
      </c>
      <c r="AY112" s="28" t="s">
        <v>162</v>
      </c>
      <c r="AZ112" s="14" t="s">
        <v>73</v>
      </c>
      <c r="BA112" s="14">
        <v>4</v>
      </c>
      <c r="BB112" s="14">
        <v>7</v>
      </c>
      <c r="BC112" s="22">
        <v>36802</v>
      </c>
      <c r="BD112" s="23" t="s">
        <v>86</v>
      </c>
      <c r="BE112" s="21">
        <v>8</v>
      </c>
      <c r="BF112" s="22">
        <v>42282</v>
      </c>
      <c r="BG112" s="23">
        <v>0.05</v>
      </c>
    </row>
    <row r="113" spans="1:59" x14ac:dyDescent="0.2">
      <c r="A113" s="13">
        <v>124</v>
      </c>
      <c r="D113" s="15">
        <v>81.543599999999998</v>
      </c>
      <c r="E113" s="15">
        <v>29.61</v>
      </c>
      <c r="F113" s="16">
        <v>4482</v>
      </c>
      <c r="G113" s="17">
        <v>0.12675711283800001</v>
      </c>
      <c r="H113" s="13">
        <v>1</v>
      </c>
      <c r="I113" s="13">
        <v>2</v>
      </c>
      <c r="J113" s="13">
        <v>1</v>
      </c>
      <c r="K113" s="17">
        <f>MIN(MAX(N113,O113,AA113,P113),X113)</f>
        <v>1.9736957026032138</v>
      </c>
      <c r="L113" s="20">
        <v>34.3030815124512</v>
      </c>
      <c r="M113" s="13">
        <v>0</v>
      </c>
      <c r="N113" s="18">
        <f>AK113/10^6</f>
        <v>0</v>
      </c>
      <c r="O113" s="18">
        <f>AN113/10^6</f>
        <v>0</v>
      </c>
      <c r="P113" s="14">
        <v>0</v>
      </c>
      <c r="Q113" s="13">
        <v>115</v>
      </c>
      <c r="R113" s="13">
        <v>9</v>
      </c>
      <c r="S113" s="13">
        <v>2.1905999999999999</v>
      </c>
      <c r="T113" s="13">
        <v>0</v>
      </c>
      <c r="U113" s="16">
        <v>5610</v>
      </c>
      <c r="V113" s="17" t="s">
        <v>84</v>
      </c>
      <c r="W113" s="18">
        <v>1.449311641</v>
      </c>
      <c r="X113" s="17">
        <f>0.1217*(G113*10^6)^1.4129/10^6</f>
        <v>1.9736957026032138</v>
      </c>
      <c r="Y113" s="18">
        <f>0.1217*(G113*10^6)^0.4129</f>
        <v>15.570689947203721</v>
      </c>
      <c r="Z113" s="18">
        <v>163.46310424804699</v>
      </c>
      <c r="AA113" s="18">
        <f>MIN(Y113,Z113)*G113</f>
        <v>1.9736957026032145</v>
      </c>
      <c r="AB113" s="14"/>
      <c r="AC113" s="18">
        <v>0</v>
      </c>
      <c r="AD113" s="18">
        <v>0</v>
      </c>
      <c r="AE113" s="18">
        <v>0</v>
      </c>
      <c r="AF113" s="18">
        <v>0</v>
      </c>
      <c r="AG113" s="18">
        <v>0</v>
      </c>
      <c r="AH113" s="18">
        <v>0</v>
      </c>
      <c r="AI113" s="18">
        <v>0</v>
      </c>
      <c r="AJ113" s="18">
        <v>0</v>
      </c>
      <c r="AK113" s="18">
        <v>0</v>
      </c>
      <c r="AL113" s="14">
        <v>0</v>
      </c>
      <c r="AM113" s="14">
        <v>0</v>
      </c>
      <c r="AN113" s="14">
        <v>0</v>
      </c>
      <c r="AO113" s="14">
        <v>0</v>
      </c>
      <c r="AP113" s="20">
        <v>45</v>
      </c>
      <c r="AQ113" s="17">
        <v>0.106740378301</v>
      </c>
      <c r="AR113" s="17">
        <v>1.449311641</v>
      </c>
      <c r="AS113" s="15">
        <v>0.02</v>
      </c>
      <c r="AT113" s="15">
        <v>2.1999999999999999E-2</v>
      </c>
      <c r="AU113" s="16">
        <v>0</v>
      </c>
      <c r="AV113" s="16">
        <v>0</v>
      </c>
      <c r="AW113" s="13">
        <v>0</v>
      </c>
      <c r="AX113" s="21" t="s">
        <v>131</v>
      </c>
      <c r="AY113" s="21" t="s">
        <v>196</v>
      </c>
      <c r="AZ113" s="14" t="s">
        <v>73</v>
      </c>
      <c r="BA113" s="14">
        <v>4</v>
      </c>
      <c r="BB113" s="14">
        <v>7</v>
      </c>
      <c r="BC113" s="36">
        <v>36473</v>
      </c>
      <c r="BD113" s="17" t="s">
        <v>86</v>
      </c>
      <c r="BE113" s="14">
        <v>8</v>
      </c>
      <c r="BF113" s="35">
        <v>42273</v>
      </c>
      <c r="BG113" s="17" t="s">
        <v>86</v>
      </c>
    </row>
    <row r="114" spans="1:59" x14ac:dyDescent="0.2">
      <c r="A114" s="13">
        <v>125</v>
      </c>
      <c r="B114" s="13" t="s">
        <v>197</v>
      </c>
      <c r="D114" s="15">
        <v>81.555400000000006</v>
      </c>
      <c r="E114" s="15">
        <v>29.648499999999999</v>
      </c>
      <c r="F114" s="16">
        <v>4552</v>
      </c>
      <c r="G114" s="17">
        <v>0.110386959146</v>
      </c>
      <c r="H114" s="13">
        <v>1</v>
      </c>
      <c r="I114" s="13">
        <v>2</v>
      </c>
      <c r="J114" s="13">
        <v>1</v>
      </c>
      <c r="K114" s="17">
        <f>MIN(MAX(N114,O114,AA114,P114),X114)</f>
        <v>1.6234132838182831</v>
      </c>
      <c r="L114" s="20">
        <v>17.3590087890625</v>
      </c>
      <c r="M114" s="13">
        <v>0</v>
      </c>
      <c r="N114" s="18">
        <f>AK114/10^6</f>
        <v>0</v>
      </c>
      <c r="O114" s="18">
        <f>AN114/10^6</f>
        <v>0</v>
      </c>
      <c r="P114" s="14">
        <v>0</v>
      </c>
      <c r="Q114" s="13">
        <v>115</v>
      </c>
      <c r="R114" s="13">
        <v>9</v>
      </c>
      <c r="S114" s="13">
        <v>2.0474999999999999</v>
      </c>
      <c r="T114" s="13">
        <v>0</v>
      </c>
      <c r="U114" s="16">
        <v>1590</v>
      </c>
      <c r="V114" s="17" t="s">
        <v>59</v>
      </c>
      <c r="W114" s="18">
        <v>1.3684338490000001</v>
      </c>
      <c r="X114" s="17">
        <f>0.1217*(G114*10^6)^1.4129/10^6</f>
        <v>1.6234132838182831</v>
      </c>
      <c r="Y114" s="18">
        <f>0.1217*(G114*10^6)^0.4129</f>
        <v>14.706567663224824</v>
      </c>
      <c r="Z114" s="18">
        <v>132.40504455566401</v>
      </c>
      <c r="AA114" s="18">
        <f>MIN(Y114,Z114)*G114</f>
        <v>1.6234132838182833</v>
      </c>
      <c r="AB114" s="14"/>
      <c r="AC114" s="18">
        <v>0</v>
      </c>
      <c r="AD114" s="18">
        <v>0</v>
      </c>
      <c r="AE114" s="18">
        <v>0</v>
      </c>
      <c r="AF114" s="18">
        <v>0</v>
      </c>
      <c r="AG114" s="18">
        <v>0</v>
      </c>
      <c r="AH114" s="18">
        <v>0</v>
      </c>
      <c r="AI114" s="18">
        <v>0</v>
      </c>
      <c r="AJ114" s="18">
        <v>0</v>
      </c>
      <c r="AK114" s="18">
        <v>0</v>
      </c>
      <c r="AL114" s="14">
        <v>0</v>
      </c>
      <c r="AM114" s="14">
        <v>0</v>
      </c>
      <c r="AN114" s="14">
        <v>0</v>
      </c>
      <c r="AO114" s="14">
        <v>0</v>
      </c>
      <c r="AP114" s="20">
        <v>135</v>
      </c>
      <c r="AQ114" s="17">
        <v>0.104509384205</v>
      </c>
      <c r="AR114" s="17">
        <v>1.3684338490000001</v>
      </c>
      <c r="AS114" s="15">
        <v>6.0000000000000001E-3</v>
      </c>
      <c r="AT114" s="15">
        <v>2.1000000000000001E-2</v>
      </c>
      <c r="AU114" s="16">
        <v>0</v>
      </c>
      <c r="AV114" s="16">
        <v>0</v>
      </c>
      <c r="AW114" s="13">
        <v>0</v>
      </c>
      <c r="AX114" s="21" t="s">
        <v>131</v>
      </c>
      <c r="AY114" s="21" t="s">
        <v>196</v>
      </c>
      <c r="AZ114" s="14" t="s">
        <v>73</v>
      </c>
      <c r="BA114" s="14">
        <v>4</v>
      </c>
      <c r="BB114" s="14">
        <v>7</v>
      </c>
      <c r="BC114" s="22">
        <v>36793</v>
      </c>
      <c r="BD114" s="23">
        <v>0.3</v>
      </c>
      <c r="BE114" s="21">
        <v>8</v>
      </c>
      <c r="BF114" s="22">
        <v>42273</v>
      </c>
      <c r="BG114" s="23">
        <v>0.05</v>
      </c>
    </row>
    <row r="115" spans="1:59" x14ac:dyDescent="0.2">
      <c r="A115" s="13">
        <v>126</v>
      </c>
      <c r="B115" s="13" t="s">
        <v>198</v>
      </c>
      <c r="D115" s="15">
        <v>81.525999999999996</v>
      </c>
      <c r="E115" s="15">
        <v>29.773</v>
      </c>
      <c r="F115" s="16">
        <v>4579</v>
      </c>
      <c r="G115" s="17">
        <v>0.46292167432100001</v>
      </c>
      <c r="H115" s="13">
        <v>1</v>
      </c>
      <c r="I115" s="13">
        <v>1</v>
      </c>
      <c r="J115" s="13">
        <v>1</v>
      </c>
      <c r="K115" s="17">
        <f>MIN(MAX(N115,O115,AA115,P115),X115)</f>
        <v>0.29160000000000003</v>
      </c>
      <c r="L115" s="20">
        <v>9.5453891754150408</v>
      </c>
      <c r="M115" s="13">
        <v>1</v>
      </c>
      <c r="N115" s="18">
        <f>AK115/10^6</f>
        <v>0</v>
      </c>
      <c r="O115" s="18">
        <f>AN115/10^6</f>
        <v>0.29160000000000003</v>
      </c>
      <c r="P115" s="14">
        <v>0</v>
      </c>
      <c r="Q115" s="13">
        <v>3</v>
      </c>
      <c r="R115" s="13">
        <v>1</v>
      </c>
      <c r="S115" s="13">
        <v>1.2717000000000001</v>
      </c>
      <c r="T115" s="13">
        <v>0</v>
      </c>
      <c r="U115" s="16">
        <v>301.49624633789102</v>
      </c>
      <c r="V115" s="17" t="s">
        <v>59</v>
      </c>
      <c r="W115" s="18">
        <v>3.6190951259999999</v>
      </c>
      <c r="X115" s="17">
        <f>0.1217*(G115*10^6)^1.4129/10^6</f>
        <v>12.305128307096153</v>
      </c>
      <c r="Y115" s="18">
        <f>0.1217*(G115*10^6)^0.4129</f>
        <v>26.581447768988049</v>
      </c>
      <c r="Z115" s="18">
        <v>0</v>
      </c>
      <c r="AA115" s="18">
        <f>MIN(Y115,Z115)*G115</f>
        <v>0</v>
      </c>
      <c r="AB115" s="14"/>
      <c r="AC115" s="18">
        <v>0</v>
      </c>
      <c r="AD115" s="18">
        <v>0</v>
      </c>
      <c r="AE115" s="18">
        <v>0</v>
      </c>
      <c r="AF115" s="18">
        <v>0</v>
      </c>
      <c r="AG115" s="18">
        <v>0</v>
      </c>
      <c r="AH115" s="18">
        <v>0</v>
      </c>
      <c r="AI115" s="18">
        <v>0</v>
      </c>
      <c r="AJ115" s="18">
        <v>0</v>
      </c>
      <c r="AK115" s="18">
        <v>0</v>
      </c>
      <c r="AL115" s="14">
        <v>112</v>
      </c>
      <c r="AM115" s="14">
        <v>0</v>
      </c>
      <c r="AN115" s="14">
        <v>291600</v>
      </c>
      <c r="AO115" s="14">
        <v>0</v>
      </c>
      <c r="AP115" s="20">
        <v>315</v>
      </c>
      <c r="AQ115" s="17">
        <v>0.30459920105400001</v>
      </c>
      <c r="AR115" s="17">
        <v>3.6190951259999999</v>
      </c>
      <c r="AS115" s="15">
        <v>0.158</v>
      </c>
      <c r="AT115" s="15">
        <v>5.3999999999999999E-2</v>
      </c>
      <c r="AU115" s="16">
        <v>1</v>
      </c>
      <c r="AV115" s="16">
        <v>0</v>
      </c>
      <c r="AW115" s="13">
        <v>0</v>
      </c>
      <c r="AX115" s="21" t="s">
        <v>131</v>
      </c>
      <c r="AY115" s="21" t="s">
        <v>199</v>
      </c>
      <c r="AZ115" s="14" t="s">
        <v>65</v>
      </c>
      <c r="BA115" s="14">
        <v>3</v>
      </c>
      <c r="BB115" s="14">
        <v>7</v>
      </c>
      <c r="BC115" s="22">
        <v>36793</v>
      </c>
      <c r="BD115" s="23">
        <v>0.375</v>
      </c>
      <c r="BE115" s="21">
        <v>8</v>
      </c>
      <c r="BF115" s="22">
        <v>42273</v>
      </c>
      <c r="BG115" s="23">
        <v>0.125</v>
      </c>
    </row>
    <row r="116" spans="1:59" x14ac:dyDescent="0.2">
      <c r="A116" s="13">
        <v>127</v>
      </c>
      <c r="B116" s="13" t="s">
        <v>200</v>
      </c>
      <c r="D116" s="15">
        <v>81.578800000000001</v>
      </c>
      <c r="E116" s="15">
        <v>29.897500000000001</v>
      </c>
      <c r="F116" s="16">
        <v>3572</v>
      </c>
      <c r="G116" s="17">
        <v>0.25603270404200001</v>
      </c>
      <c r="H116" s="13">
        <v>1</v>
      </c>
      <c r="I116" s="13">
        <v>2</v>
      </c>
      <c r="J116" s="13">
        <v>1</v>
      </c>
      <c r="K116" s="17">
        <f>MIN(MAX(N116,O116,AA116,P116),X116)</f>
        <v>1.6571312274091359</v>
      </c>
      <c r="L116" s="20">
        <v>12.967083930969199</v>
      </c>
      <c r="M116" s="13">
        <v>0</v>
      </c>
      <c r="N116" s="18">
        <f>AK116/10^6</f>
        <v>0</v>
      </c>
      <c r="O116" s="18">
        <f>AN116/10^6</f>
        <v>0.7056</v>
      </c>
      <c r="P116" s="14">
        <v>0</v>
      </c>
      <c r="Q116" s="13">
        <v>29</v>
      </c>
      <c r="R116" s="13">
        <v>1</v>
      </c>
      <c r="S116" s="13">
        <v>1.1691</v>
      </c>
      <c r="T116" s="13">
        <v>0</v>
      </c>
      <c r="U116" s="16">
        <v>0</v>
      </c>
      <c r="V116" s="17" t="s">
        <v>59</v>
      </c>
      <c r="W116" s="18">
        <v>2.2253948590000001</v>
      </c>
      <c r="X116" s="17">
        <f>0.1217*(G116*10^6)^1.4129/10^6</f>
        <v>5.3293127755953513</v>
      </c>
      <c r="Y116" s="18">
        <f>0.1217*(G116*10^6)^0.4129</f>
        <v>20.814968913975623</v>
      </c>
      <c r="Z116" s="18">
        <v>6.4723420143127397</v>
      </c>
      <c r="AA116" s="18">
        <f>MIN(Y116,Z116)*G116</f>
        <v>1.6571312274091359</v>
      </c>
      <c r="AB116" s="14"/>
      <c r="AC116" s="18">
        <v>0</v>
      </c>
      <c r="AD116" s="18">
        <v>0</v>
      </c>
      <c r="AE116" s="18">
        <v>0</v>
      </c>
      <c r="AF116" s="18">
        <v>0</v>
      </c>
      <c r="AG116" s="18">
        <v>0</v>
      </c>
      <c r="AH116" s="18">
        <v>0</v>
      </c>
      <c r="AI116" s="18">
        <v>0</v>
      </c>
      <c r="AJ116" s="18">
        <v>0</v>
      </c>
      <c r="AK116" s="18">
        <v>0</v>
      </c>
      <c r="AL116" s="14">
        <v>233</v>
      </c>
      <c r="AM116" s="14">
        <v>0</v>
      </c>
      <c r="AN116" s="14">
        <v>705600</v>
      </c>
      <c r="AO116" s="14">
        <v>0</v>
      </c>
      <c r="AP116" s="20">
        <v>90</v>
      </c>
      <c r="AQ116" s="17">
        <v>0.117760248313</v>
      </c>
      <c r="AR116" s="17">
        <v>2.2253948590000001</v>
      </c>
      <c r="AS116" s="15">
        <v>0.13800000000000001</v>
      </c>
      <c r="AT116" s="15">
        <v>3.3000000000000002E-2</v>
      </c>
      <c r="AU116" s="16">
        <v>1</v>
      </c>
      <c r="AV116" s="16">
        <v>0</v>
      </c>
      <c r="AW116" s="13">
        <v>0</v>
      </c>
      <c r="AX116" s="21" t="s">
        <v>131</v>
      </c>
      <c r="AY116" s="21" t="s">
        <v>196</v>
      </c>
      <c r="AZ116" s="14" t="s">
        <v>62</v>
      </c>
      <c r="BA116" s="14">
        <v>1</v>
      </c>
      <c r="BB116" s="14">
        <v>7</v>
      </c>
      <c r="BC116" s="22">
        <v>36809</v>
      </c>
      <c r="BD116" s="23">
        <v>0.375</v>
      </c>
      <c r="BE116" s="21">
        <v>8</v>
      </c>
      <c r="BF116" s="22">
        <v>42273</v>
      </c>
      <c r="BG116" s="23">
        <v>0.2</v>
      </c>
    </row>
    <row r="117" spans="1:59" x14ac:dyDescent="0.2">
      <c r="A117" s="13">
        <v>128</v>
      </c>
      <c r="B117" s="13" t="s">
        <v>201</v>
      </c>
      <c r="C117" s="14"/>
      <c r="D117" s="15">
        <v>81.030699999999996</v>
      </c>
      <c r="E117" s="15">
        <v>29.9206</v>
      </c>
      <c r="F117" s="16">
        <v>4816</v>
      </c>
      <c r="G117" s="17">
        <v>0.168141363111</v>
      </c>
      <c r="H117" s="13">
        <v>2</v>
      </c>
      <c r="I117" s="13">
        <v>1</v>
      </c>
      <c r="J117" s="13">
        <v>1</v>
      </c>
      <c r="K117" s="17">
        <f>MIN(MAX(N117,O117,AA117,P117),X117)</f>
        <v>0.36</v>
      </c>
      <c r="L117" s="20">
        <v>9.1012496948242205</v>
      </c>
      <c r="M117" s="13">
        <v>1</v>
      </c>
      <c r="N117" s="18">
        <f>AK117/10^6</f>
        <v>0.18</v>
      </c>
      <c r="O117" s="18">
        <f>AN117/10^6</f>
        <v>0.36</v>
      </c>
      <c r="P117" s="14">
        <v>0</v>
      </c>
      <c r="Q117" s="13">
        <v>2</v>
      </c>
      <c r="R117" s="13">
        <v>1</v>
      </c>
      <c r="S117" s="13">
        <v>0.89549999999999996</v>
      </c>
      <c r="T117" s="13">
        <v>0</v>
      </c>
      <c r="U117" s="16">
        <v>0</v>
      </c>
      <c r="V117" s="17" t="s">
        <v>59</v>
      </c>
      <c r="W117" s="18">
        <v>1.8139904200000001</v>
      </c>
      <c r="X117" s="17">
        <f>0.1217*(G117*10^6)^1.4129/10^6</f>
        <v>2.9420237176857271</v>
      </c>
      <c r="Y117" s="18">
        <f>0.1217*(G117*10^6)^0.4129</f>
        <v>17.497322867208574</v>
      </c>
      <c r="Z117" s="18">
        <v>0</v>
      </c>
      <c r="AA117" s="18">
        <f>MIN(Y117,Z117)*G117</f>
        <v>0</v>
      </c>
      <c r="AB117" s="14"/>
      <c r="AC117" s="18">
        <v>0</v>
      </c>
      <c r="AD117" s="18">
        <v>0</v>
      </c>
      <c r="AE117" s="18">
        <v>0</v>
      </c>
      <c r="AF117" s="18">
        <v>1</v>
      </c>
      <c r="AG117" s="18">
        <v>0</v>
      </c>
      <c r="AH117" s="18">
        <v>108000</v>
      </c>
      <c r="AI117" s="18">
        <v>1</v>
      </c>
      <c r="AJ117" s="18">
        <v>0</v>
      </c>
      <c r="AK117" s="18">
        <v>180000</v>
      </c>
      <c r="AL117" s="14">
        <v>95</v>
      </c>
      <c r="AM117" s="14">
        <v>0</v>
      </c>
      <c r="AN117" s="14">
        <v>360000</v>
      </c>
      <c r="AO117" s="14">
        <v>0</v>
      </c>
      <c r="AP117" s="20">
        <v>45</v>
      </c>
      <c r="AQ117" s="17">
        <v>2.4174040744000001E-2</v>
      </c>
      <c r="AR117" s="17">
        <v>1.8139904200000001</v>
      </c>
      <c r="AS117" s="15">
        <v>0.14399999999999999</v>
      </c>
      <c r="AT117" s="15">
        <v>2.7E-2</v>
      </c>
      <c r="AU117" s="16">
        <v>1</v>
      </c>
      <c r="AV117" s="16">
        <v>0</v>
      </c>
      <c r="AW117" s="13">
        <v>0</v>
      </c>
      <c r="AX117" s="21" t="s">
        <v>131</v>
      </c>
      <c r="AY117" s="21" t="s">
        <v>199</v>
      </c>
      <c r="AZ117" s="14" t="s">
        <v>62</v>
      </c>
      <c r="BA117" s="14">
        <v>1</v>
      </c>
      <c r="BB117" s="14">
        <v>7</v>
      </c>
      <c r="BC117" s="22">
        <v>36793</v>
      </c>
      <c r="BD117" s="23">
        <v>0.4</v>
      </c>
      <c r="BE117" s="21">
        <v>8</v>
      </c>
      <c r="BF117" s="22">
        <v>42273</v>
      </c>
      <c r="BG117" s="23">
        <v>0.2</v>
      </c>
    </row>
    <row r="118" spans="1:59" x14ac:dyDescent="0.2">
      <c r="A118" s="13">
        <v>129</v>
      </c>
      <c r="B118" s="13" t="s">
        <v>202</v>
      </c>
      <c r="C118" s="14"/>
      <c r="D118" s="15">
        <v>81.779499999999999</v>
      </c>
      <c r="E118" s="15">
        <v>30.1281</v>
      </c>
      <c r="F118" s="16">
        <v>5009</v>
      </c>
      <c r="G118" s="15">
        <v>0.61668706380100002</v>
      </c>
      <c r="H118" s="13">
        <v>1</v>
      </c>
      <c r="I118" s="13">
        <v>1</v>
      </c>
      <c r="J118" s="13">
        <v>1</v>
      </c>
      <c r="K118" s="17">
        <f>MIN(MAX(N118,O118,AA118,P118),X118)</f>
        <v>18.453263718000908</v>
      </c>
      <c r="L118" s="20">
        <v>35.736488342285199</v>
      </c>
      <c r="M118" s="13">
        <v>0</v>
      </c>
      <c r="N118" s="18">
        <f>AK118/10^6</f>
        <v>0</v>
      </c>
      <c r="O118" s="18">
        <f>AN118/10^6</f>
        <v>0.12959999999999999</v>
      </c>
      <c r="P118" s="17">
        <v>0.88837431414190104</v>
      </c>
      <c r="Q118" s="13">
        <v>3</v>
      </c>
      <c r="R118" s="13">
        <v>0</v>
      </c>
      <c r="S118" s="13">
        <v>1.5290999999999999</v>
      </c>
      <c r="T118" s="13">
        <v>0</v>
      </c>
      <c r="U118" s="16">
        <v>268.32815551757801</v>
      </c>
      <c r="V118" s="15" t="s">
        <v>59</v>
      </c>
      <c r="W118" s="20">
        <v>3.9738520390000001</v>
      </c>
      <c r="X118" s="17">
        <f>0.1217*(G118*10^6)^1.4129/10^6</f>
        <v>18.453263718000922</v>
      </c>
      <c r="Y118" s="18">
        <f>0.1217*(G118*10^6)^0.4129</f>
        <v>29.923221681127444</v>
      </c>
      <c r="Z118" s="18">
        <v>109.31932067871099</v>
      </c>
      <c r="AA118" s="18">
        <f>MIN(Y118,Z118)*G118</f>
        <v>18.453263718000908</v>
      </c>
      <c r="AB118" s="14">
        <v>143</v>
      </c>
      <c r="AC118" s="18">
        <v>0</v>
      </c>
      <c r="AD118" s="18">
        <v>0</v>
      </c>
      <c r="AE118" s="18">
        <v>0</v>
      </c>
      <c r="AF118" s="18">
        <v>0</v>
      </c>
      <c r="AG118" s="18">
        <v>0</v>
      </c>
      <c r="AH118" s="18">
        <v>0</v>
      </c>
      <c r="AI118" s="18">
        <v>0</v>
      </c>
      <c r="AJ118" s="18">
        <v>0</v>
      </c>
      <c r="AK118" s="18">
        <v>0</v>
      </c>
      <c r="AL118" s="14">
        <v>6</v>
      </c>
      <c r="AM118" s="14">
        <v>2</v>
      </c>
      <c r="AN118" s="14">
        <v>129600</v>
      </c>
      <c r="AO118" s="14">
        <v>129600</v>
      </c>
      <c r="AP118" s="20">
        <v>225</v>
      </c>
      <c r="AQ118" s="15">
        <v>0.61273803330300003</v>
      </c>
      <c r="AR118" s="15">
        <v>3.9738520390000001</v>
      </c>
      <c r="AS118" s="15">
        <v>4.0000000000000001E-3</v>
      </c>
      <c r="AT118" s="15">
        <v>0.06</v>
      </c>
      <c r="AU118" s="16">
        <v>0</v>
      </c>
      <c r="AV118" s="16">
        <v>0</v>
      </c>
      <c r="AW118" s="13">
        <v>1</v>
      </c>
      <c r="AX118" s="21" t="s">
        <v>131</v>
      </c>
      <c r="AY118" s="21" t="s">
        <v>132</v>
      </c>
      <c r="AZ118" s="14" t="s">
        <v>65</v>
      </c>
      <c r="BA118" s="14">
        <v>3</v>
      </c>
      <c r="BB118" s="14">
        <v>7</v>
      </c>
      <c r="BC118" s="22">
        <v>36809</v>
      </c>
      <c r="BD118" s="23">
        <v>0.45</v>
      </c>
      <c r="BE118" s="21">
        <v>8</v>
      </c>
      <c r="BF118" s="22">
        <v>42273</v>
      </c>
      <c r="BG118" s="23">
        <v>0.17499999999999999</v>
      </c>
    </row>
    <row r="119" spans="1:59" x14ac:dyDescent="0.2">
      <c r="A119" s="13">
        <v>130</v>
      </c>
      <c r="B119" s="13" t="s">
        <v>203</v>
      </c>
      <c r="D119" s="15">
        <v>81.685100000000006</v>
      </c>
      <c r="E119" s="15">
        <v>30.1403</v>
      </c>
      <c r="F119" s="16">
        <v>4654</v>
      </c>
      <c r="G119" s="17">
        <v>0.19463674979000001</v>
      </c>
      <c r="H119" s="13">
        <v>1</v>
      </c>
      <c r="I119" s="13">
        <v>1</v>
      </c>
      <c r="J119" s="13">
        <v>1</v>
      </c>
      <c r="K119" s="17">
        <f>MIN(MAX(N119,O119,AA119,P119),X119)</f>
        <v>1.7313064150243263</v>
      </c>
      <c r="L119" s="20">
        <v>14.4970083236694</v>
      </c>
      <c r="M119" s="13">
        <v>0</v>
      </c>
      <c r="N119" s="18">
        <f>AK119/10^6</f>
        <v>0</v>
      </c>
      <c r="O119" s="18">
        <f>AN119/10^6</f>
        <v>0.36</v>
      </c>
      <c r="P119" s="14">
        <v>0</v>
      </c>
      <c r="Q119" s="13">
        <v>10</v>
      </c>
      <c r="R119" s="13">
        <v>1</v>
      </c>
      <c r="S119" s="13">
        <v>1.7154</v>
      </c>
      <c r="T119" s="13">
        <v>0</v>
      </c>
      <c r="U119" s="16">
        <v>1927.71875</v>
      </c>
      <c r="V119" s="17" t="s">
        <v>59</v>
      </c>
      <c r="W119" s="18">
        <v>1.9462186299999999</v>
      </c>
      <c r="X119" s="17">
        <f>0.1217*(G119*10^6)^1.4129/10^6</f>
        <v>3.6177317385546632</v>
      </c>
      <c r="Y119" s="18">
        <f>0.1217*(G119*10^6)^0.4129</f>
        <v>18.58709489578894</v>
      </c>
      <c r="Z119" s="18">
        <v>8.8950643539428693</v>
      </c>
      <c r="AA119" s="18">
        <f>MIN(Y119,Z119)*G119</f>
        <v>1.7313064150243263</v>
      </c>
      <c r="AB119" s="14"/>
      <c r="AC119" s="18">
        <v>0</v>
      </c>
      <c r="AD119" s="18">
        <v>0</v>
      </c>
      <c r="AE119" s="18">
        <v>0</v>
      </c>
      <c r="AF119" s="18">
        <v>0</v>
      </c>
      <c r="AG119" s="18">
        <v>0</v>
      </c>
      <c r="AH119" s="18">
        <v>0</v>
      </c>
      <c r="AI119" s="18">
        <v>0</v>
      </c>
      <c r="AJ119" s="18">
        <v>0</v>
      </c>
      <c r="AK119" s="18">
        <v>0</v>
      </c>
      <c r="AL119" s="14">
        <v>65</v>
      </c>
      <c r="AM119" s="14">
        <v>0</v>
      </c>
      <c r="AN119" s="14">
        <v>360000</v>
      </c>
      <c r="AO119" s="14">
        <v>0</v>
      </c>
      <c r="AP119" s="20">
        <v>135</v>
      </c>
      <c r="AQ119" s="17">
        <v>0.17717432729099999</v>
      </c>
      <c r="AR119" s="17">
        <v>1.9462186299999999</v>
      </c>
      <c r="AS119" s="15">
        <v>1.7000000000000001E-2</v>
      </c>
      <c r="AT119" s="15">
        <v>2.9000000000000001E-2</v>
      </c>
      <c r="AU119" s="16">
        <v>0</v>
      </c>
      <c r="AV119" s="16">
        <v>0</v>
      </c>
      <c r="AW119" s="13">
        <v>0</v>
      </c>
      <c r="AX119" s="21" t="s">
        <v>131</v>
      </c>
      <c r="AY119" s="21" t="s">
        <v>132</v>
      </c>
      <c r="AZ119" s="14" t="s">
        <v>65</v>
      </c>
      <c r="BA119" s="14">
        <v>3</v>
      </c>
      <c r="BB119" s="14">
        <v>7</v>
      </c>
      <c r="BC119" s="36">
        <v>36473</v>
      </c>
      <c r="BD119" s="23">
        <v>0.45</v>
      </c>
      <c r="BE119" s="21">
        <v>8</v>
      </c>
      <c r="BF119" s="22">
        <v>42273</v>
      </c>
      <c r="BG119" s="23">
        <v>0.1</v>
      </c>
    </row>
    <row r="120" spans="1:59" x14ac:dyDescent="0.2">
      <c r="A120" s="13">
        <v>131</v>
      </c>
      <c r="B120" s="13" t="s">
        <v>204</v>
      </c>
      <c r="D120" s="15">
        <v>81.747699999999995</v>
      </c>
      <c r="E120" s="15">
        <v>30.162299999999998</v>
      </c>
      <c r="F120" s="16">
        <v>5052</v>
      </c>
      <c r="G120" s="17">
        <v>0.144338609216</v>
      </c>
      <c r="H120" s="13">
        <v>1</v>
      </c>
      <c r="I120" s="13">
        <v>1</v>
      </c>
      <c r="J120" s="13">
        <v>1</v>
      </c>
      <c r="K120" s="17">
        <f>MIN(MAX(N120,O120,AA120,P120),X120)</f>
        <v>2.3712761624503584</v>
      </c>
      <c r="L120" s="20">
        <v>23.477338790893601</v>
      </c>
      <c r="M120" s="13">
        <v>0</v>
      </c>
      <c r="N120" s="18">
        <f>AK120/10^6</f>
        <v>0</v>
      </c>
      <c r="O120" s="18">
        <f>AN120/10^6</f>
        <v>0</v>
      </c>
      <c r="P120" s="14">
        <v>0</v>
      </c>
      <c r="Q120" s="13">
        <v>10</v>
      </c>
      <c r="R120" s="13">
        <v>1</v>
      </c>
      <c r="S120" s="13">
        <v>1.7010000000000001</v>
      </c>
      <c r="T120" s="13">
        <v>0</v>
      </c>
      <c r="U120" s="16">
        <v>1449.0341796875</v>
      </c>
      <c r="V120" s="17" t="s">
        <v>59</v>
      </c>
      <c r="W120" s="18">
        <v>1.535016682</v>
      </c>
      <c r="X120" s="17">
        <f>0.1217*(G120*10^6)^1.4129/10^6</f>
        <v>2.3712761624503584</v>
      </c>
      <c r="Y120" s="18">
        <f>0.1217*(G120*10^6)^0.4129</f>
        <v>16.428564576937212</v>
      </c>
      <c r="Z120" s="18">
        <v>105.281578063965</v>
      </c>
      <c r="AA120" s="18">
        <f>MIN(Y120,Z120)*G120</f>
        <v>2.3712761624503607</v>
      </c>
      <c r="AB120" s="14"/>
      <c r="AC120" s="18">
        <v>0</v>
      </c>
      <c r="AD120" s="18">
        <v>0</v>
      </c>
      <c r="AE120" s="18">
        <v>0</v>
      </c>
      <c r="AF120" s="18">
        <v>0</v>
      </c>
      <c r="AG120" s="18">
        <v>0</v>
      </c>
      <c r="AH120" s="18">
        <v>0</v>
      </c>
      <c r="AI120" s="18">
        <v>0</v>
      </c>
      <c r="AJ120" s="18">
        <v>0</v>
      </c>
      <c r="AK120" s="18">
        <v>0</v>
      </c>
      <c r="AL120" s="14">
        <v>0</v>
      </c>
      <c r="AM120" s="14">
        <v>0</v>
      </c>
      <c r="AN120" s="14">
        <v>0</v>
      </c>
      <c r="AO120" s="14">
        <v>0</v>
      </c>
      <c r="AP120" s="20">
        <v>225</v>
      </c>
      <c r="AQ120" s="17">
        <v>0.139210399978</v>
      </c>
      <c r="AR120" s="17">
        <v>1.535016682</v>
      </c>
      <c r="AS120" s="15">
        <v>5.0000000000000001E-3</v>
      </c>
      <c r="AT120" s="15">
        <v>2.3E-2</v>
      </c>
      <c r="AU120" s="16">
        <v>0</v>
      </c>
      <c r="AV120" s="16">
        <v>0</v>
      </c>
      <c r="AW120" s="13">
        <v>0</v>
      </c>
      <c r="AX120" s="21" t="s">
        <v>131</v>
      </c>
      <c r="AY120" s="21" t="s">
        <v>132</v>
      </c>
      <c r="AZ120" s="14" t="s">
        <v>65</v>
      </c>
      <c r="BA120" s="14">
        <v>3</v>
      </c>
      <c r="BB120" s="14">
        <v>7</v>
      </c>
      <c r="BC120" s="22">
        <v>36809</v>
      </c>
      <c r="BD120" s="23">
        <v>0.3</v>
      </c>
      <c r="BE120" s="21">
        <v>8</v>
      </c>
      <c r="BF120" s="22">
        <v>42273</v>
      </c>
      <c r="BG120" s="23">
        <v>0.05</v>
      </c>
    </row>
    <row r="121" spans="1:59" x14ac:dyDescent="0.2">
      <c r="A121" s="13">
        <v>132</v>
      </c>
      <c r="B121" s="13" t="s">
        <v>205</v>
      </c>
      <c r="C121" s="14"/>
      <c r="D121" s="15">
        <v>81.800700000000006</v>
      </c>
      <c r="E121" s="15">
        <v>30.215800000000002</v>
      </c>
      <c r="F121" s="16">
        <v>5348</v>
      </c>
      <c r="G121" s="17">
        <v>0.192196674594</v>
      </c>
      <c r="H121" s="13">
        <v>2</v>
      </c>
      <c r="I121" s="13">
        <v>2</v>
      </c>
      <c r="J121" s="13">
        <v>2</v>
      </c>
      <c r="K121" s="17">
        <f>MIN(MAX(N121,O121,AA121,P121),X121)</f>
        <v>0.36</v>
      </c>
      <c r="L121" s="20">
        <v>5.5116386413574201</v>
      </c>
      <c r="M121" s="13">
        <v>1</v>
      </c>
      <c r="N121" s="18">
        <f>AK121/10^6</f>
        <v>0.18</v>
      </c>
      <c r="O121" s="18">
        <f>AN121/10^6</f>
        <v>0.36</v>
      </c>
      <c r="P121" s="14">
        <v>0</v>
      </c>
      <c r="Q121" s="13">
        <v>28</v>
      </c>
      <c r="R121" s="13">
        <v>3</v>
      </c>
      <c r="S121" s="13">
        <v>0</v>
      </c>
      <c r="T121" s="13">
        <v>0</v>
      </c>
      <c r="U121" s="16">
        <v>0</v>
      </c>
      <c r="V121" s="17" t="s">
        <v>84</v>
      </c>
      <c r="W121" s="18">
        <v>1.924216733</v>
      </c>
      <c r="X121" s="17">
        <f>0.1217*(G121*10^6)^1.4129/10^6</f>
        <v>3.5538174606550994</v>
      </c>
      <c r="Y121" s="18">
        <f>0.1217*(G121*10^6)^0.4129</f>
        <v>18.49052522975359</v>
      </c>
      <c r="Z121" s="18">
        <v>0</v>
      </c>
      <c r="AA121" s="18">
        <f>MIN(Y121,Z121)*G121</f>
        <v>0</v>
      </c>
      <c r="AB121" s="14"/>
      <c r="AC121" s="18">
        <v>0</v>
      </c>
      <c r="AD121" s="18">
        <v>0</v>
      </c>
      <c r="AE121" s="18">
        <v>0</v>
      </c>
      <c r="AF121" s="18">
        <v>1</v>
      </c>
      <c r="AG121" s="18">
        <v>0</v>
      </c>
      <c r="AH121" s="18">
        <v>108000</v>
      </c>
      <c r="AI121" s="18">
        <v>1</v>
      </c>
      <c r="AJ121" s="18">
        <v>0</v>
      </c>
      <c r="AK121" s="18">
        <v>180000</v>
      </c>
      <c r="AL121" s="14">
        <v>98</v>
      </c>
      <c r="AM121" s="14">
        <v>0</v>
      </c>
      <c r="AN121" s="14">
        <v>360000</v>
      </c>
      <c r="AO121" s="14">
        <v>0</v>
      </c>
      <c r="AP121" s="20">
        <v>22.5</v>
      </c>
      <c r="AQ121" s="17">
        <v>0.259148413493</v>
      </c>
      <c r="AR121" s="17">
        <v>1.924216733</v>
      </c>
      <c r="AS121" s="15">
        <v>-6.7000000000000004E-2</v>
      </c>
      <c r="AT121" s="15">
        <v>2.9000000000000001E-2</v>
      </c>
      <c r="AU121" s="16">
        <v>0</v>
      </c>
      <c r="AV121" s="16">
        <v>1</v>
      </c>
      <c r="AW121" s="13">
        <v>0</v>
      </c>
      <c r="AX121" s="21" t="s">
        <v>131</v>
      </c>
      <c r="AY121" s="21" t="s">
        <v>132</v>
      </c>
      <c r="AZ121" s="14" t="s">
        <v>62</v>
      </c>
      <c r="BA121" s="14">
        <v>1</v>
      </c>
      <c r="BB121" s="14">
        <v>7</v>
      </c>
      <c r="BC121" s="22">
        <v>36809</v>
      </c>
      <c r="BD121" s="17" t="s">
        <v>86</v>
      </c>
      <c r="BE121" s="21">
        <v>8</v>
      </c>
      <c r="BF121" s="22">
        <v>42273</v>
      </c>
      <c r="BG121" s="17" t="s">
        <v>86</v>
      </c>
    </row>
    <row r="122" spans="1:59" x14ac:dyDescent="0.2">
      <c r="A122" s="13">
        <v>133</v>
      </c>
      <c r="B122" s="13" t="s">
        <v>206</v>
      </c>
      <c r="C122" s="14"/>
      <c r="D122" s="15">
        <v>81.758399999999995</v>
      </c>
      <c r="E122" s="15">
        <v>30.213899999999999</v>
      </c>
      <c r="F122" s="16">
        <v>5356</v>
      </c>
      <c r="G122" s="17">
        <v>0.117359420104</v>
      </c>
      <c r="H122" s="13">
        <v>1</v>
      </c>
      <c r="I122" s="13">
        <v>2</v>
      </c>
      <c r="J122" s="13">
        <v>1</v>
      </c>
      <c r="K122" s="17">
        <f>MIN(MAX(N122,O122,AA122,P122),X122)</f>
        <v>1.7701598934994938</v>
      </c>
      <c r="L122" s="20">
        <v>20.199888229370099</v>
      </c>
      <c r="M122" s="13">
        <v>0</v>
      </c>
      <c r="N122" s="18">
        <f>AK122/10^6</f>
        <v>0</v>
      </c>
      <c r="O122" s="18">
        <f>AN122/10^6</f>
        <v>0.12959999999999999</v>
      </c>
      <c r="P122" s="14">
        <v>0</v>
      </c>
      <c r="Q122" s="13">
        <v>28</v>
      </c>
      <c r="R122" s="13">
        <v>3</v>
      </c>
      <c r="S122" s="13">
        <v>0</v>
      </c>
      <c r="T122" s="13">
        <v>0</v>
      </c>
      <c r="U122" s="16">
        <v>0</v>
      </c>
      <c r="V122" s="17" t="s">
        <v>59</v>
      </c>
      <c r="W122" s="18">
        <v>1.332581059</v>
      </c>
      <c r="X122" s="17">
        <f>0.1217*(G122*10^6)^1.4129/10^6</f>
        <v>1.7701598934994958</v>
      </c>
      <c r="Y122" s="18">
        <f>0.1217*(G122*10^6)^0.4129</f>
        <v>15.083236538923225</v>
      </c>
      <c r="Z122" s="18">
        <v>20.7246189117432</v>
      </c>
      <c r="AA122" s="18">
        <f>MIN(Y122,Z122)*G122</f>
        <v>1.7701598934994938</v>
      </c>
      <c r="AB122" s="14"/>
      <c r="AC122" s="18">
        <v>0</v>
      </c>
      <c r="AD122" s="18">
        <v>0</v>
      </c>
      <c r="AE122" s="18">
        <v>0</v>
      </c>
      <c r="AF122" s="18">
        <v>0</v>
      </c>
      <c r="AG122" s="18">
        <v>0</v>
      </c>
      <c r="AH122" s="18">
        <v>0</v>
      </c>
      <c r="AI122" s="18">
        <v>0</v>
      </c>
      <c r="AJ122" s="18">
        <v>0</v>
      </c>
      <c r="AK122" s="18">
        <v>0</v>
      </c>
      <c r="AL122" s="14">
        <v>7</v>
      </c>
      <c r="AM122" s="14">
        <v>0</v>
      </c>
      <c r="AN122" s="14">
        <v>129600</v>
      </c>
      <c r="AO122" s="14">
        <v>0</v>
      </c>
      <c r="AP122" s="20">
        <v>0</v>
      </c>
      <c r="AQ122" s="17">
        <v>5.8409508245999997E-2</v>
      </c>
      <c r="AR122" s="17">
        <v>1.332581059</v>
      </c>
      <c r="AS122" s="15">
        <v>5.8999999999999997E-2</v>
      </c>
      <c r="AT122" s="15">
        <v>0.02</v>
      </c>
      <c r="AU122" s="16">
        <v>1</v>
      </c>
      <c r="AV122" s="16">
        <v>0</v>
      </c>
      <c r="AW122" s="13">
        <v>0</v>
      </c>
      <c r="AX122" s="21" t="s">
        <v>131</v>
      </c>
      <c r="AY122" s="21" t="s">
        <v>132</v>
      </c>
      <c r="AZ122" s="14" t="s">
        <v>62</v>
      </c>
      <c r="BA122" s="14">
        <v>1</v>
      </c>
      <c r="BB122" s="14">
        <v>7</v>
      </c>
      <c r="BC122" s="22">
        <v>36793</v>
      </c>
      <c r="BD122" s="23">
        <v>0.22500000000000001</v>
      </c>
      <c r="BE122" s="21">
        <v>8</v>
      </c>
      <c r="BF122" s="22">
        <v>42273</v>
      </c>
      <c r="BG122" s="23">
        <v>0.15</v>
      </c>
    </row>
    <row r="123" spans="1:59" x14ac:dyDescent="0.2">
      <c r="A123" s="13">
        <v>134</v>
      </c>
      <c r="B123" s="13" t="s">
        <v>207</v>
      </c>
      <c r="C123" s="14"/>
      <c r="D123" s="15">
        <v>81.877399999999994</v>
      </c>
      <c r="E123" s="15">
        <v>30.204000000000001</v>
      </c>
      <c r="F123" s="16">
        <v>5515</v>
      </c>
      <c r="G123" s="17">
        <v>0.122368851261</v>
      </c>
      <c r="H123" s="13">
        <v>1</v>
      </c>
      <c r="I123" s="13">
        <v>2</v>
      </c>
      <c r="J123" s="13">
        <v>1</v>
      </c>
      <c r="K123" s="17">
        <f>MIN(MAX(N123,O123,AA123,P123),X123)</f>
        <v>1.87784944001564</v>
      </c>
      <c r="L123" s="20">
        <v>17.941471099853501</v>
      </c>
      <c r="M123" s="13">
        <v>0</v>
      </c>
      <c r="N123" s="18">
        <f>AK123/10^6</f>
        <v>0</v>
      </c>
      <c r="O123" s="18">
        <f>AN123/10^6</f>
        <v>0.1764</v>
      </c>
      <c r="P123" s="14">
        <v>0</v>
      </c>
      <c r="Q123" s="13">
        <v>28</v>
      </c>
      <c r="R123" s="13">
        <v>2</v>
      </c>
      <c r="S123" s="13">
        <v>0</v>
      </c>
      <c r="T123" s="13">
        <v>0</v>
      </c>
      <c r="U123" s="16">
        <v>0</v>
      </c>
      <c r="V123" s="17" t="s">
        <v>59</v>
      </c>
      <c r="W123" s="18">
        <v>1.498377555</v>
      </c>
      <c r="X123" s="17">
        <f>0.1217*(G123*10^6)^1.4129/10^6</f>
        <v>1.87784944001564</v>
      </c>
      <c r="Y123" s="18">
        <f>0.1217*(G123*10^6)^0.4129</f>
        <v>15.345812440540001</v>
      </c>
      <c r="Z123" s="18">
        <v>146.45753479003901</v>
      </c>
      <c r="AA123" s="18">
        <f>MIN(Y123,Z123)*G123</f>
        <v>1.8778494400156429</v>
      </c>
      <c r="AB123" s="14"/>
      <c r="AC123" s="18">
        <v>0</v>
      </c>
      <c r="AD123" s="18">
        <v>0</v>
      </c>
      <c r="AE123" s="18">
        <v>0</v>
      </c>
      <c r="AF123" s="18">
        <v>0</v>
      </c>
      <c r="AG123" s="18">
        <v>0</v>
      </c>
      <c r="AH123" s="18">
        <v>0</v>
      </c>
      <c r="AI123" s="18">
        <v>0</v>
      </c>
      <c r="AJ123" s="18">
        <v>0</v>
      </c>
      <c r="AK123" s="18">
        <v>0</v>
      </c>
      <c r="AL123" s="14">
        <v>9</v>
      </c>
      <c r="AM123" s="14">
        <v>1</v>
      </c>
      <c r="AN123" s="14">
        <v>176400</v>
      </c>
      <c r="AO123" s="14">
        <v>129600</v>
      </c>
      <c r="AP123" s="20">
        <v>315</v>
      </c>
      <c r="AQ123" s="17">
        <v>6.9466548135E-2</v>
      </c>
      <c r="AR123" s="17">
        <v>1.498377555</v>
      </c>
      <c r="AS123" s="15">
        <v>5.2999999999999999E-2</v>
      </c>
      <c r="AT123" s="15">
        <v>2.1999999999999999E-2</v>
      </c>
      <c r="AU123" s="16">
        <v>1</v>
      </c>
      <c r="AV123" s="16">
        <v>0</v>
      </c>
      <c r="AW123" s="13">
        <v>0</v>
      </c>
      <c r="AX123" s="21" t="s">
        <v>131</v>
      </c>
      <c r="AY123" s="21" t="s">
        <v>132</v>
      </c>
      <c r="AZ123" s="14" t="s">
        <v>62</v>
      </c>
      <c r="BA123" s="14">
        <v>1</v>
      </c>
      <c r="BB123" s="14">
        <v>7</v>
      </c>
      <c r="BC123" s="22">
        <v>36809</v>
      </c>
      <c r="BD123" s="23">
        <v>0.25</v>
      </c>
      <c r="BE123" s="21">
        <v>8</v>
      </c>
      <c r="BF123" s="22">
        <v>42273</v>
      </c>
      <c r="BG123" s="23">
        <v>0.1</v>
      </c>
    </row>
    <row r="124" spans="1:59" x14ac:dyDescent="0.2">
      <c r="A124" s="13">
        <v>135</v>
      </c>
      <c r="B124" s="13" t="s">
        <v>208</v>
      </c>
      <c r="C124" s="14"/>
      <c r="D124" s="15">
        <v>81.911500000000004</v>
      </c>
      <c r="E124" s="15">
        <v>30.3371</v>
      </c>
      <c r="F124" s="16">
        <v>5142</v>
      </c>
      <c r="G124" s="17">
        <v>0.26080472336900001</v>
      </c>
      <c r="H124" s="13">
        <v>1</v>
      </c>
      <c r="I124" s="13">
        <v>0</v>
      </c>
      <c r="J124" s="13">
        <v>0</v>
      </c>
      <c r="K124" s="17">
        <f>MIN(MAX(N124,O124,AA124,P124),X124)</f>
        <v>0.29160000000000003</v>
      </c>
      <c r="L124" s="20">
        <v>5.1560401916503897</v>
      </c>
      <c r="M124" s="13">
        <v>0</v>
      </c>
      <c r="N124" s="18">
        <f>AK124/10^6</f>
        <v>0</v>
      </c>
      <c r="O124" s="18">
        <f>AN124/10^6</f>
        <v>0.29160000000000003</v>
      </c>
      <c r="P124" s="17">
        <v>0</v>
      </c>
      <c r="Q124" s="13">
        <v>0</v>
      </c>
      <c r="R124" s="13">
        <v>0</v>
      </c>
      <c r="S124" s="13">
        <v>0</v>
      </c>
      <c r="T124" s="13">
        <v>0</v>
      </c>
      <c r="U124" s="16">
        <v>456.94638061523398</v>
      </c>
      <c r="V124" s="17" t="s">
        <v>59</v>
      </c>
      <c r="W124" s="18">
        <v>2.4093166529999999</v>
      </c>
      <c r="X124" s="17">
        <f>0.1217*(G124*10^6)^1.4129/10^6</f>
        <v>5.470193398976587</v>
      </c>
      <c r="Y124" s="18">
        <f>0.1217*(G124*10^6)^0.4129</f>
        <v>20.974288073905292</v>
      </c>
      <c r="Z124" s="18">
        <v>0</v>
      </c>
      <c r="AA124" s="18">
        <f>MIN(Y124,Z124)*G124</f>
        <v>0</v>
      </c>
      <c r="AB124" s="14">
        <v>144</v>
      </c>
      <c r="AC124" s="18">
        <v>0</v>
      </c>
      <c r="AD124" s="18">
        <v>0</v>
      </c>
      <c r="AE124" s="18">
        <v>0</v>
      </c>
      <c r="AF124" s="18">
        <v>0</v>
      </c>
      <c r="AG124" s="18">
        <v>0</v>
      </c>
      <c r="AH124" s="18">
        <v>0</v>
      </c>
      <c r="AI124" s="18">
        <v>0</v>
      </c>
      <c r="AJ124" s="18">
        <v>0</v>
      </c>
      <c r="AK124" s="18">
        <v>0</v>
      </c>
      <c r="AL124" s="14">
        <v>56</v>
      </c>
      <c r="AM124" s="14">
        <v>0</v>
      </c>
      <c r="AN124" s="14">
        <v>291600</v>
      </c>
      <c r="AO124" s="14">
        <v>0</v>
      </c>
      <c r="AP124" s="20">
        <v>112.5</v>
      </c>
      <c r="AQ124" s="17">
        <v>0.25832816596300001</v>
      </c>
      <c r="AR124" s="17">
        <v>2.4093166529999999</v>
      </c>
      <c r="AS124" s="15">
        <v>2E-3</v>
      </c>
      <c r="AT124" s="15">
        <v>3.5999999999999997E-2</v>
      </c>
      <c r="AU124" s="16">
        <v>0</v>
      </c>
      <c r="AV124" s="16">
        <v>0</v>
      </c>
      <c r="AW124" s="13">
        <v>1</v>
      </c>
      <c r="AX124" s="21" t="s">
        <v>131</v>
      </c>
      <c r="AY124" s="21" t="s">
        <v>132</v>
      </c>
      <c r="AZ124" s="14" t="s">
        <v>65</v>
      </c>
      <c r="BA124" s="14">
        <v>3</v>
      </c>
      <c r="BB124" s="14">
        <v>7</v>
      </c>
      <c r="BC124" s="22">
        <v>36809</v>
      </c>
      <c r="BD124" s="23">
        <v>0.42499999999999999</v>
      </c>
      <c r="BE124" s="21">
        <v>8</v>
      </c>
      <c r="BF124" s="22">
        <v>42273</v>
      </c>
      <c r="BG124" s="23">
        <v>0.2</v>
      </c>
    </row>
    <row r="125" spans="1:59" x14ac:dyDescent="0.2">
      <c r="A125" s="13">
        <v>136</v>
      </c>
      <c r="B125" s="13" t="s">
        <v>209</v>
      </c>
      <c r="C125" s="14"/>
      <c r="D125" s="15">
        <v>81.859899999999996</v>
      </c>
      <c r="E125" s="15">
        <v>30.344999999999999</v>
      </c>
      <c r="F125" s="16">
        <v>5412</v>
      </c>
      <c r="G125" s="17">
        <v>0.14474370397899999</v>
      </c>
      <c r="H125" s="13">
        <v>0</v>
      </c>
      <c r="I125" s="13">
        <v>1</v>
      </c>
      <c r="J125" s="13">
        <v>0</v>
      </c>
      <c r="K125" s="17">
        <f>MIN(MAX(N125,O125,AA125,P125),X125)</f>
        <v>0</v>
      </c>
      <c r="L125" s="20">
        <v>6.0720138549804696</v>
      </c>
      <c r="M125" s="13">
        <v>1</v>
      </c>
      <c r="N125" s="18">
        <f>AK125/10^6</f>
        <v>0</v>
      </c>
      <c r="O125" s="18">
        <f>AN125/10^6</f>
        <v>0</v>
      </c>
      <c r="P125" s="14">
        <v>0</v>
      </c>
      <c r="Q125" s="13">
        <v>7</v>
      </c>
      <c r="R125" s="13">
        <v>2</v>
      </c>
      <c r="S125" s="13">
        <v>0</v>
      </c>
      <c r="T125" s="13">
        <v>0</v>
      </c>
      <c r="U125" s="16">
        <v>540</v>
      </c>
      <c r="V125" s="17" t="s">
        <v>59</v>
      </c>
      <c r="W125" s="18">
        <v>1.574295429</v>
      </c>
      <c r="X125" s="17">
        <f>0.1217*(G125*10^6)^1.4129/10^6</f>
        <v>2.3806846344886465</v>
      </c>
      <c r="Y125" s="18">
        <f>0.1217*(G125*10^6)^0.4129</f>
        <v>16.447586796825711</v>
      </c>
      <c r="Z125" s="18">
        <v>0</v>
      </c>
      <c r="AA125" s="18">
        <f>MIN(Y125,Z125)*G125</f>
        <v>0</v>
      </c>
      <c r="AB125" s="14"/>
      <c r="AC125" s="18">
        <v>0</v>
      </c>
      <c r="AD125" s="18">
        <v>0</v>
      </c>
      <c r="AE125" s="18">
        <v>0</v>
      </c>
      <c r="AF125" s="18">
        <v>0</v>
      </c>
      <c r="AG125" s="18">
        <v>0</v>
      </c>
      <c r="AH125" s="18">
        <v>0</v>
      </c>
      <c r="AI125" s="18">
        <v>0</v>
      </c>
      <c r="AJ125" s="18">
        <v>0</v>
      </c>
      <c r="AK125" s="18">
        <v>0</v>
      </c>
      <c r="AL125" s="14">
        <v>0</v>
      </c>
      <c r="AM125" s="14">
        <v>0</v>
      </c>
      <c r="AN125" s="14">
        <v>0</v>
      </c>
      <c r="AO125" s="14">
        <v>0</v>
      </c>
      <c r="AP125" s="20">
        <v>315</v>
      </c>
      <c r="AQ125" s="17">
        <v>0.14510011194399999</v>
      </c>
      <c r="AR125" s="17">
        <v>1.574295429</v>
      </c>
      <c r="AS125" s="15">
        <v>0</v>
      </c>
      <c r="AT125" s="15">
        <v>2.4E-2</v>
      </c>
      <c r="AU125" s="16">
        <v>0</v>
      </c>
      <c r="AV125" s="16">
        <v>0</v>
      </c>
      <c r="AW125" s="13">
        <v>0</v>
      </c>
      <c r="AX125" s="21" t="s">
        <v>131</v>
      </c>
      <c r="AY125" s="21" t="s">
        <v>132</v>
      </c>
      <c r="AZ125" s="14" t="s">
        <v>65</v>
      </c>
      <c r="BA125" s="14">
        <v>3</v>
      </c>
      <c r="BB125" s="14">
        <v>7</v>
      </c>
      <c r="BC125" s="22">
        <v>36809</v>
      </c>
      <c r="BD125" s="23">
        <v>0.3</v>
      </c>
      <c r="BE125" s="21">
        <v>8</v>
      </c>
      <c r="BF125" s="22">
        <v>42273</v>
      </c>
      <c r="BG125" s="23">
        <v>7.4999999999999997E-2</v>
      </c>
    </row>
    <row r="126" spans="1:59" x14ac:dyDescent="0.2">
      <c r="A126" s="13">
        <v>137</v>
      </c>
      <c r="B126" s="13" t="s">
        <v>210</v>
      </c>
      <c r="C126" s="14"/>
      <c r="D126" s="15">
        <v>81.874899999999997</v>
      </c>
      <c r="E126" s="15">
        <v>30.312000000000001</v>
      </c>
      <c r="F126" s="16">
        <v>5553</v>
      </c>
      <c r="G126" s="17">
        <v>0.101409216249</v>
      </c>
      <c r="H126" s="13">
        <v>1</v>
      </c>
      <c r="I126" s="13">
        <v>2</v>
      </c>
      <c r="J126" s="13">
        <v>1</v>
      </c>
      <c r="K126" s="17">
        <f>MIN(MAX(N126,O126,AA126,P126),X126)</f>
        <v>1.2341786993399109</v>
      </c>
      <c r="L126" s="20">
        <v>13.0643157958984</v>
      </c>
      <c r="M126" s="13">
        <v>0</v>
      </c>
      <c r="N126" s="18">
        <f>AK126/10^6</f>
        <v>0</v>
      </c>
      <c r="O126" s="18">
        <f>AN126/10^6</f>
        <v>0</v>
      </c>
      <c r="P126" s="14">
        <v>0</v>
      </c>
      <c r="Q126" s="13">
        <v>31</v>
      </c>
      <c r="R126" s="13">
        <v>4</v>
      </c>
      <c r="S126" s="13">
        <v>0</v>
      </c>
      <c r="T126" s="13">
        <v>0</v>
      </c>
      <c r="U126" s="16">
        <v>0</v>
      </c>
      <c r="V126" s="17" t="s">
        <v>59</v>
      </c>
      <c r="W126" s="18">
        <v>1.214842032</v>
      </c>
      <c r="X126" s="17">
        <f>0.1217*(G126*10^6)^1.4129/10^6</f>
        <v>1.4400493443405149</v>
      </c>
      <c r="Y126" s="18">
        <f>0.1217*(G126*10^6)^0.4129</f>
        <v>14.200379389626884</v>
      </c>
      <c r="Z126" s="18">
        <v>12.170281410217299</v>
      </c>
      <c r="AA126" s="18">
        <f>MIN(Y126,Z126)*G126</f>
        <v>1.2341786993399109</v>
      </c>
      <c r="AB126" s="14"/>
      <c r="AC126" s="18">
        <v>0</v>
      </c>
      <c r="AD126" s="18">
        <v>0</v>
      </c>
      <c r="AE126" s="18">
        <v>0</v>
      </c>
      <c r="AF126" s="18">
        <v>0</v>
      </c>
      <c r="AG126" s="18">
        <v>0</v>
      </c>
      <c r="AH126" s="18">
        <v>0</v>
      </c>
      <c r="AI126" s="18">
        <v>0</v>
      </c>
      <c r="AJ126" s="18">
        <v>0</v>
      </c>
      <c r="AK126" s="18">
        <v>0</v>
      </c>
      <c r="AL126" s="14">
        <v>0</v>
      </c>
      <c r="AM126" s="14">
        <v>0</v>
      </c>
      <c r="AN126" s="14">
        <v>0</v>
      </c>
      <c r="AO126" s="14">
        <v>0</v>
      </c>
      <c r="AP126" s="20">
        <v>225</v>
      </c>
      <c r="AQ126" s="17">
        <v>9.4021667074999996E-2</v>
      </c>
      <c r="AR126" s="17">
        <v>1.214842032</v>
      </c>
      <c r="AS126" s="15">
        <v>7.0000000000000001E-3</v>
      </c>
      <c r="AT126" s="15">
        <v>1.7999999999999999E-2</v>
      </c>
      <c r="AU126" s="16">
        <v>0</v>
      </c>
      <c r="AV126" s="16">
        <v>0</v>
      </c>
      <c r="AW126" s="13">
        <v>0</v>
      </c>
      <c r="AX126" s="21" t="s">
        <v>131</v>
      </c>
      <c r="AY126" s="21" t="s">
        <v>132</v>
      </c>
      <c r="AZ126" s="14" t="s">
        <v>62</v>
      </c>
      <c r="BA126" s="14">
        <v>1</v>
      </c>
      <c r="BB126" s="14">
        <v>7</v>
      </c>
      <c r="BC126" s="22">
        <v>36809</v>
      </c>
      <c r="BD126" s="23">
        <v>0.47499999999999998</v>
      </c>
      <c r="BE126" s="21">
        <v>8</v>
      </c>
      <c r="BF126" s="22">
        <v>42273</v>
      </c>
      <c r="BG126" s="23">
        <v>0.17499999999999999</v>
      </c>
    </row>
    <row r="127" spans="1:59" x14ac:dyDescent="0.2">
      <c r="A127" s="13">
        <v>138</v>
      </c>
      <c r="B127" s="13" t="s">
        <v>211</v>
      </c>
      <c r="C127" s="14"/>
      <c r="D127" s="15">
        <v>81.864599999999996</v>
      </c>
      <c r="E127" s="15">
        <v>30.305900000000001</v>
      </c>
      <c r="F127" s="16">
        <v>5489</v>
      </c>
      <c r="G127" s="17">
        <v>0.100485402793</v>
      </c>
      <c r="H127" s="13">
        <v>1</v>
      </c>
      <c r="I127" s="13">
        <v>2</v>
      </c>
      <c r="J127" s="13">
        <v>1</v>
      </c>
      <c r="K127" s="17">
        <f>MIN(MAX(N127,O127,AA127,P127),X127)</f>
        <v>1.2341786993399109</v>
      </c>
      <c r="L127" s="20">
        <v>8.6069650650024396</v>
      </c>
      <c r="M127" s="13">
        <v>1</v>
      </c>
      <c r="N127" s="18">
        <f>AK127/10^6</f>
        <v>0</v>
      </c>
      <c r="O127" s="18">
        <f>AN127/10^6</f>
        <v>0</v>
      </c>
      <c r="P127" s="17">
        <f>K126</f>
        <v>1.2341786993399109</v>
      </c>
      <c r="Q127" s="13">
        <v>31</v>
      </c>
      <c r="R127" s="13">
        <v>5</v>
      </c>
      <c r="S127" s="13">
        <v>0</v>
      </c>
      <c r="T127" s="13">
        <v>0</v>
      </c>
      <c r="U127" s="16">
        <v>569.2099609375</v>
      </c>
      <c r="V127" s="17" t="s">
        <v>59</v>
      </c>
      <c r="W127" s="18">
        <v>1.1880628440000001</v>
      </c>
      <c r="X127" s="17">
        <f>0.1217*(G127*10^6)^1.4129/10^6</f>
        <v>1.4215491350565383</v>
      </c>
      <c r="Y127" s="18">
        <f>0.1217*(G127*10^6)^0.4129</f>
        <v>14.146822280097021</v>
      </c>
      <c r="Z127" s="18">
        <v>0</v>
      </c>
      <c r="AA127" s="18">
        <f>MIN(Y127,Z127)*G127</f>
        <v>0</v>
      </c>
      <c r="AB127" s="14">
        <v>137</v>
      </c>
      <c r="AC127" s="18">
        <v>0</v>
      </c>
      <c r="AD127" s="18">
        <v>0</v>
      </c>
      <c r="AE127" s="18">
        <v>0</v>
      </c>
      <c r="AF127" s="18">
        <v>0</v>
      </c>
      <c r="AG127" s="18">
        <v>0</v>
      </c>
      <c r="AH127" s="18">
        <v>0</v>
      </c>
      <c r="AI127" s="18">
        <v>0</v>
      </c>
      <c r="AJ127" s="18">
        <v>0</v>
      </c>
      <c r="AK127" s="18">
        <v>0</v>
      </c>
      <c r="AL127" s="14">
        <v>0</v>
      </c>
      <c r="AM127" s="14">
        <v>0</v>
      </c>
      <c r="AN127" s="14">
        <v>0</v>
      </c>
      <c r="AO127" s="14">
        <v>0</v>
      </c>
      <c r="AP127" s="20">
        <v>315</v>
      </c>
      <c r="AQ127" s="17">
        <v>9.9541067541000006E-2</v>
      </c>
      <c r="AR127" s="17">
        <v>1.1880628440000001</v>
      </c>
      <c r="AS127" s="15">
        <v>1E-3</v>
      </c>
      <c r="AT127" s="15">
        <v>1.7999999999999999E-2</v>
      </c>
      <c r="AU127" s="16">
        <v>0</v>
      </c>
      <c r="AV127" s="16">
        <v>0</v>
      </c>
      <c r="AW127" s="13">
        <v>1</v>
      </c>
      <c r="AX127" s="21" t="s">
        <v>131</v>
      </c>
      <c r="AY127" s="21" t="s">
        <v>132</v>
      </c>
      <c r="AZ127" s="14" t="s">
        <v>65</v>
      </c>
      <c r="BA127" s="14">
        <v>3</v>
      </c>
      <c r="BB127" s="14">
        <v>7</v>
      </c>
      <c r="BC127" s="22">
        <v>36809</v>
      </c>
      <c r="BD127" s="23">
        <v>0.4</v>
      </c>
      <c r="BE127" s="21">
        <v>8</v>
      </c>
      <c r="BF127" s="22">
        <v>42273</v>
      </c>
      <c r="BG127" s="23">
        <v>0.15</v>
      </c>
    </row>
    <row r="128" spans="1:59" x14ac:dyDescent="0.2">
      <c r="A128" s="13">
        <v>139</v>
      </c>
      <c r="B128" s="13" t="s">
        <v>212</v>
      </c>
      <c r="C128" s="14"/>
      <c r="D128" s="15">
        <v>81.833299999999994</v>
      </c>
      <c r="E128" s="15">
        <v>30.322800000000001</v>
      </c>
      <c r="F128" s="16">
        <v>5578</v>
      </c>
      <c r="G128" s="17">
        <v>0.113510435826</v>
      </c>
      <c r="H128" s="13">
        <v>2</v>
      </c>
      <c r="I128" s="13">
        <v>2</v>
      </c>
      <c r="J128" s="13">
        <v>2</v>
      </c>
      <c r="K128" s="17">
        <f>MIN(MAX(N128,O128,AA128,P128),X128)</f>
        <v>1.6886927839006867</v>
      </c>
      <c r="L128" s="20">
        <v>15.5490322113037</v>
      </c>
      <c r="M128" s="13">
        <v>1</v>
      </c>
      <c r="N128" s="18">
        <f>AK128/10^6</f>
        <v>0</v>
      </c>
      <c r="O128" s="18">
        <f>AN128/10^6</f>
        <v>0</v>
      </c>
      <c r="P128" s="14">
        <v>0</v>
      </c>
      <c r="Q128" s="13">
        <v>31</v>
      </c>
      <c r="R128" s="13">
        <v>5</v>
      </c>
      <c r="S128" s="13">
        <v>0</v>
      </c>
      <c r="T128" s="13">
        <v>0</v>
      </c>
      <c r="U128" s="16">
        <v>0</v>
      </c>
      <c r="V128" s="17" t="s">
        <v>59</v>
      </c>
      <c r="W128" s="18">
        <v>1.4568464860000001</v>
      </c>
      <c r="X128" s="17">
        <f>0.1217*(G128*10^6)^1.4129/10^6</f>
        <v>1.68869278390069</v>
      </c>
      <c r="Y128" s="18">
        <f>0.1217*(G128*10^6)^0.4129</f>
        <v>14.876982645800794</v>
      </c>
      <c r="Z128" s="18">
        <v>18.598539352416999</v>
      </c>
      <c r="AA128" s="18">
        <f>MIN(Y128,Z128)*G128</f>
        <v>1.6886927839006867</v>
      </c>
      <c r="AB128" s="14"/>
      <c r="AC128" s="18">
        <v>0</v>
      </c>
      <c r="AD128" s="18">
        <v>0</v>
      </c>
      <c r="AE128" s="18">
        <v>0</v>
      </c>
      <c r="AF128" s="18">
        <v>0</v>
      </c>
      <c r="AG128" s="18">
        <v>0</v>
      </c>
      <c r="AH128" s="18">
        <v>0</v>
      </c>
      <c r="AI128" s="18">
        <v>0</v>
      </c>
      <c r="AJ128" s="18">
        <v>0</v>
      </c>
      <c r="AK128" s="18">
        <v>0</v>
      </c>
      <c r="AL128" s="14">
        <v>0</v>
      </c>
      <c r="AM128" s="14">
        <v>0</v>
      </c>
      <c r="AN128" s="14">
        <v>0</v>
      </c>
      <c r="AO128" s="14">
        <v>0</v>
      </c>
      <c r="AP128" s="20">
        <v>45</v>
      </c>
      <c r="AQ128" s="17">
        <v>0.106826081819</v>
      </c>
      <c r="AR128" s="17">
        <v>1.4568464860000001</v>
      </c>
      <c r="AS128" s="15">
        <v>7.0000000000000001E-3</v>
      </c>
      <c r="AT128" s="15">
        <v>2.1999999999999999E-2</v>
      </c>
      <c r="AU128" s="16">
        <v>0</v>
      </c>
      <c r="AV128" s="16">
        <v>0</v>
      </c>
      <c r="AW128" s="13">
        <v>0</v>
      </c>
      <c r="AX128" s="21" t="s">
        <v>131</v>
      </c>
      <c r="AY128" s="21" t="s">
        <v>132</v>
      </c>
      <c r="AZ128" s="14" t="s">
        <v>62</v>
      </c>
      <c r="BA128" s="14">
        <v>1</v>
      </c>
      <c r="BB128" s="14">
        <v>7</v>
      </c>
      <c r="BC128" s="22">
        <v>36809</v>
      </c>
      <c r="BD128" s="23">
        <v>0.42499999999999999</v>
      </c>
      <c r="BE128" s="21">
        <v>8</v>
      </c>
      <c r="BF128" s="22">
        <v>42273</v>
      </c>
      <c r="BG128" s="23">
        <v>0.1</v>
      </c>
    </row>
    <row r="129" spans="1:59" x14ac:dyDescent="0.2">
      <c r="A129" s="13">
        <v>140</v>
      </c>
      <c r="B129" s="13" t="s">
        <v>213</v>
      </c>
      <c r="C129" s="14"/>
      <c r="D129" s="15">
        <v>81.829899999999995</v>
      </c>
      <c r="E129" s="15">
        <v>30.344100000000001</v>
      </c>
      <c r="F129" s="16">
        <v>5518</v>
      </c>
      <c r="G129" s="17">
        <v>0.10734842035100001</v>
      </c>
      <c r="H129" s="13">
        <v>3</v>
      </c>
      <c r="I129" s="13">
        <v>1</v>
      </c>
      <c r="J129" s="13">
        <v>2</v>
      </c>
      <c r="K129" s="17">
        <f>MIN(MAX(N129,O129,AA129,P129),X129)</f>
        <v>1.5606365130747883</v>
      </c>
      <c r="L129" s="20">
        <v>25.168769836425799</v>
      </c>
      <c r="M129" s="13">
        <v>0</v>
      </c>
      <c r="N129" s="18">
        <f>AK129/10^6</f>
        <v>0.40500000000000003</v>
      </c>
      <c r="O129" s="18">
        <f>AN129/10^6</f>
        <v>0.29160000000000003</v>
      </c>
      <c r="P129" s="14">
        <v>0</v>
      </c>
      <c r="Q129" s="13">
        <v>7</v>
      </c>
      <c r="R129" s="13">
        <v>2</v>
      </c>
      <c r="S129" s="13">
        <v>0</v>
      </c>
      <c r="T129" s="13">
        <v>0</v>
      </c>
      <c r="U129" s="16">
        <v>218.40328979492199</v>
      </c>
      <c r="V129" s="17" t="s">
        <v>59</v>
      </c>
      <c r="W129" s="18">
        <v>2.029312794</v>
      </c>
      <c r="X129" s="17">
        <f>0.1217*(G129*10^6)^1.4129/10^6</f>
        <v>1.5606365130747915</v>
      </c>
      <c r="Y129" s="18">
        <f>0.1217*(G129*10^6)^0.4129</f>
        <v>14.538048235567262</v>
      </c>
      <c r="Z129" s="18">
        <v>117.502059936523</v>
      </c>
      <c r="AA129" s="18">
        <f>MIN(Y129,Z129)*G129</f>
        <v>1.5606365130747883</v>
      </c>
      <c r="AB129" s="14"/>
      <c r="AC129" s="18">
        <v>0</v>
      </c>
      <c r="AD129" s="18">
        <v>0</v>
      </c>
      <c r="AE129" s="18">
        <v>0</v>
      </c>
      <c r="AF129" s="18">
        <v>4</v>
      </c>
      <c r="AG129" s="18">
        <v>0</v>
      </c>
      <c r="AH129" s="18">
        <v>243000</v>
      </c>
      <c r="AI129" s="18">
        <v>4</v>
      </c>
      <c r="AJ129" s="18">
        <v>0</v>
      </c>
      <c r="AK129" s="18">
        <v>405000</v>
      </c>
      <c r="AL129" s="14">
        <v>39</v>
      </c>
      <c r="AM129" s="14">
        <v>0</v>
      </c>
      <c r="AN129" s="14">
        <v>291600</v>
      </c>
      <c r="AO129" s="14">
        <v>0</v>
      </c>
      <c r="AP129" s="20">
        <v>45</v>
      </c>
      <c r="AQ129" s="17">
        <v>9.2885974930999995E-2</v>
      </c>
      <c r="AR129" s="17">
        <v>2.029312794</v>
      </c>
      <c r="AS129" s="15">
        <v>1.4E-2</v>
      </c>
      <c r="AT129" s="15">
        <v>0.03</v>
      </c>
      <c r="AU129" s="16">
        <v>0</v>
      </c>
      <c r="AV129" s="16">
        <v>0</v>
      </c>
      <c r="AW129" s="13">
        <v>0</v>
      </c>
      <c r="AX129" s="21" t="s">
        <v>131</v>
      </c>
      <c r="AY129" s="21" t="s">
        <v>132</v>
      </c>
      <c r="AZ129" s="14" t="s">
        <v>65</v>
      </c>
      <c r="BA129" s="14">
        <v>3</v>
      </c>
      <c r="BB129" s="14">
        <v>7</v>
      </c>
      <c r="BC129" s="22">
        <v>36809</v>
      </c>
      <c r="BD129" s="23">
        <v>0.32500000000000001</v>
      </c>
      <c r="BE129" s="21">
        <v>8</v>
      </c>
      <c r="BF129" s="22">
        <v>42273</v>
      </c>
      <c r="BG129" s="23">
        <v>7.4999999999999997E-2</v>
      </c>
    </row>
    <row r="130" spans="1:59" x14ac:dyDescent="0.2">
      <c r="A130" s="13">
        <v>141</v>
      </c>
      <c r="B130" s="13" t="s">
        <v>214</v>
      </c>
      <c r="D130" s="15">
        <v>81.573499999999996</v>
      </c>
      <c r="E130" s="15">
        <v>30.283999999999999</v>
      </c>
      <c r="F130" s="16">
        <v>5093</v>
      </c>
      <c r="G130" s="17">
        <v>0.131748815381</v>
      </c>
      <c r="H130" s="13">
        <v>1</v>
      </c>
      <c r="I130" s="13">
        <v>2</v>
      </c>
      <c r="J130" s="13">
        <v>1</v>
      </c>
      <c r="K130" s="17">
        <f>MIN(MAX(N130,O130,AA130,P130),X130)</f>
        <v>0</v>
      </c>
      <c r="L130" s="20">
        <v>6.4072785377502397</v>
      </c>
      <c r="M130" s="13">
        <v>0</v>
      </c>
      <c r="N130" s="18">
        <f>AK130/10^6</f>
        <v>0</v>
      </c>
      <c r="O130" s="18">
        <f>AN130/10^6</f>
        <v>0</v>
      </c>
      <c r="P130" s="17">
        <v>0</v>
      </c>
      <c r="Q130" s="13">
        <v>28</v>
      </c>
      <c r="R130" s="13">
        <v>4</v>
      </c>
      <c r="S130" s="13">
        <v>0</v>
      </c>
      <c r="T130" s="13">
        <v>0</v>
      </c>
      <c r="U130" s="16">
        <v>4664.01123046875</v>
      </c>
      <c r="V130" s="17" t="s">
        <v>59</v>
      </c>
      <c r="W130" s="18">
        <v>1.595499043</v>
      </c>
      <c r="X130" s="17">
        <f>0.1217*(G130*10^6)^1.4129/10^6</f>
        <v>2.084398334247501</v>
      </c>
      <c r="Y130" s="18">
        <f>0.1217*(G130*10^6)^0.4129</f>
        <v>15.82100247520026</v>
      </c>
      <c r="Z130" s="18">
        <v>0</v>
      </c>
      <c r="AA130" s="18">
        <f>MIN(Y130,Z130)*G130</f>
        <v>0</v>
      </c>
      <c r="AB130" s="14">
        <v>145</v>
      </c>
      <c r="AC130" s="18">
        <v>0</v>
      </c>
      <c r="AD130" s="18">
        <v>0</v>
      </c>
      <c r="AE130" s="18">
        <v>0</v>
      </c>
      <c r="AF130" s="18">
        <v>0</v>
      </c>
      <c r="AG130" s="18">
        <v>0</v>
      </c>
      <c r="AH130" s="18">
        <v>0</v>
      </c>
      <c r="AI130" s="18">
        <v>0</v>
      </c>
      <c r="AJ130" s="18">
        <v>0</v>
      </c>
      <c r="AK130" s="18">
        <v>0</v>
      </c>
      <c r="AL130" s="14">
        <v>0</v>
      </c>
      <c r="AM130" s="14">
        <v>0</v>
      </c>
      <c r="AN130" s="14">
        <v>0</v>
      </c>
      <c r="AO130" s="14">
        <v>0</v>
      </c>
      <c r="AP130" s="20">
        <v>45</v>
      </c>
      <c r="AQ130" s="17">
        <v>0.127940801489</v>
      </c>
      <c r="AR130" s="17">
        <v>1.595499043</v>
      </c>
      <c r="AS130" s="15">
        <v>4.0000000000000001E-3</v>
      </c>
      <c r="AT130" s="15">
        <v>2.4E-2</v>
      </c>
      <c r="AU130" s="16">
        <v>0</v>
      </c>
      <c r="AV130" s="16">
        <v>0</v>
      </c>
      <c r="AW130" s="13">
        <v>1</v>
      </c>
      <c r="AX130" s="21" t="s">
        <v>131</v>
      </c>
      <c r="AY130" s="21" t="s">
        <v>132</v>
      </c>
      <c r="AZ130" s="14" t="s">
        <v>73</v>
      </c>
      <c r="BA130" s="14">
        <v>4</v>
      </c>
      <c r="BB130" s="14">
        <v>7</v>
      </c>
      <c r="BC130" s="22">
        <v>36809</v>
      </c>
      <c r="BD130" s="23">
        <v>0.22500000000000001</v>
      </c>
      <c r="BE130" s="21">
        <v>8</v>
      </c>
      <c r="BF130" s="22">
        <v>42273</v>
      </c>
      <c r="BG130" s="23">
        <v>0</v>
      </c>
    </row>
    <row r="131" spans="1:59" x14ac:dyDescent="0.2">
      <c r="A131" s="13">
        <v>142</v>
      </c>
      <c r="B131" s="13" t="s">
        <v>215</v>
      </c>
      <c r="D131" s="15">
        <v>81.412199999999999</v>
      </c>
      <c r="E131" s="15">
        <v>30.343</v>
      </c>
      <c r="F131" s="16">
        <v>5723</v>
      </c>
      <c r="G131" s="17">
        <v>0.28611421718800001</v>
      </c>
      <c r="H131" s="13">
        <v>0</v>
      </c>
      <c r="I131" s="13">
        <v>0</v>
      </c>
      <c r="J131" s="13">
        <v>0</v>
      </c>
      <c r="K131" s="17">
        <f>MIN(MAX(N131,O131,AA131,P131),X131)</f>
        <v>0</v>
      </c>
      <c r="L131" s="20">
        <v>3.0874645709991499</v>
      </c>
      <c r="M131" s="13">
        <v>0</v>
      </c>
      <c r="N131" s="18">
        <f>AK131/10^6</f>
        <v>0</v>
      </c>
      <c r="O131" s="18">
        <f>AN131/10^6</f>
        <v>0</v>
      </c>
      <c r="P131" s="14">
        <v>0</v>
      </c>
      <c r="Q131" s="13">
        <v>0</v>
      </c>
      <c r="R131" s="13">
        <v>0</v>
      </c>
      <c r="S131" s="13">
        <v>0</v>
      </c>
      <c r="T131" s="13">
        <v>0</v>
      </c>
      <c r="U131" s="16">
        <v>751.7978515625</v>
      </c>
      <c r="V131" s="17" t="s">
        <v>59</v>
      </c>
      <c r="W131" s="18">
        <v>2.3822506909999999</v>
      </c>
      <c r="X131" s="17">
        <f>0.1217*(G131*10^6)^1.4129/10^6</f>
        <v>6.2349812409434744</v>
      </c>
      <c r="Y131" s="18">
        <f>0.1217*(G131*10^6)^0.4129</f>
        <v>21.791930866709027</v>
      </c>
      <c r="Z131" s="18">
        <v>0</v>
      </c>
      <c r="AA131" s="18">
        <f>MIN(Y131,Z131)*G131</f>
        <v>0</v>
      </c>
      <c r="AB131" s="14"/>
      <c r="AC131" s="18">
        <v>0</v>
      </c>
      <c r="AD131" s="18">
        <v>0</v>
      </c>
      <c r="AE131" s="18">
        <v>0</v>
      </c>
      <c r="AF131" s="18">
        <v>0</v>
      </c>
      <c r="AG131" s="18">
        <v>0</v>
      </c>
      <c r="AH131" s="18">
        <v>0</v>
      </c>
      <c r="AI131" s="18">
        <v>0</v>
      </c>
      <c r="AJ131" s="18">
        <v>0</v>
      </c>
      <c r="AK131" s="18">
        <v>0</v>
      </c>
      <c r="AL131" s="14">
        <v>0</v>
      </c>
      <c r="AM131" s="14">
        <v>0</v>
      </c>
      <c r="AN131" s="14">
        <v>0</v>
      </c>
      <c r="AO131" s="14">
        <v>0</v>
      </c>
      <c r="AP131" s="20">
        <v>135</v>
      </c>
      <c r="AQ131" s="17">
        <v>0.27451651060600002</v>
      </c>
      <c r="AR131" s="17">
        <v>2.3822506909999999</v>
      </c>
      <c r="AS131" s="15">
        <v>1.2E-2</v>
      </c>
      <c r="AT131" s="15">
        <v>3.5999999999999997E-2</v>
      </c>
      <c r="AU131" s="16">
        <v>0</v>
      </c>
      <c r="AV131" s="16">
        <v>0</v>
      </c>
      <c r="AW131" s="13">
        <v>0</v>
      </c>
      <c r="AX131" s="21" t="s">
        <v>131</v>
      </c>
      <c r="AY131" s="21" t="s">
        <v>132</v>
      </c>
      <c r="AZ131" s="14" t="s">
        <v>73</v>
      </c>
      <c r="BA131" s="14">
        <v>4</v>
      </c>
      <c r="BB131" s="14">
        <v>7</v>
      </c>
      <c r="BC131" s="22">
        <v>36809</v>
      </c>
      <c r="BD131" s="23">
        <v>0.27500000000000002</v>
      </c>
      <c r="BE131" s="21">
        <v>8</v>
      </c>
      <c r="BF131" s="22">
        <v>42273</v>
      </c>
      <c r="BG131" s="23">
        <v>2.5000000000000001E-2</v>
      </c>
    </row>
    <row r="132" spans="1:59" x14ac:dyDescent="0.2">
      <c r="A132" s="13">
        <v>146</v>
      </c>
      <c r="B132" s="14"/>
      <c r="C132" s="14"/>
      <c r="D132" s="24">
        <v>81.688999999999993</v>
      </c>
      <c r="E132" s="24">
        <v>30.254000000000001</v>
      </c>
      <c r="F132" s="12">
        <v>4241.2324159999998</v>
      </c>
      <c r="G132" s="25">
        <v>0.22880555838200001</v>
      </c>
      <c r="H132" s="13">
        <v>1</v>
      </c>
      <c r="I132" s="13">
        <v>2</v>
      </c>
      <c r="J132" s="13">
        <v>1</v>
      </c>
      <c r="K132" s="17">
        <f>MIN(MAX(N132,O132,AA132,P132),X132)</f>
        <v>0.72296568658292004</v>
      </c>
      <c r="L132" s="18">
        <v>11.6147470474243</v>
      </c>
      <c r="M132" s="12">
        <v>0</v>
      </c>
      <c r="N132" s="18">
        <f>AK132/10^6</f>
        <v>0</v>
      </c>
      <c r="O132" s="18">
        <f>AN132/10^6</f>
        <v>0.29160000000000003</v>
      </c>
      <c r="P132" s="26">
        <v>0</v>
      </c>
      <c r="Q132" s="13">
        <v>28</v>
      </c>
      <c r="R132" s="13">
        <v>3</v>
      </c>
      <c r="S132" s="13">
        <v>0</v>
      </c>
      <c r="T132" s="13">
        <v>0</v>
      </c>
      <c r="U132" s="19">
        <v>6780.59716796875</v>
      </c>
      <c r="V132" s="26" t="s">
        <v>59</v>
      </c>
      <c r="W132" s="27">
        <v>2.2263034749999999</v>
      </c>
      <c r="X132" s="17">
        <f>0.1217*(G132*10^6)^1.4129/10^6</f>
        <v>4.5465387383553475</v>
      </c>
      <c r="Y132" s="18">
        <f>0.1217*(G132*10^6)^0.4129</f>
        <v>19.8707530118858</v>
      </c>
      <c r="Z132" s="18">
        <v>3.1597383022308398</v>
      </c>
      <c r="AA132" s="18">
        <f>MIN(Y132,Z132)*G132</f>
        <v>0.72296568658292004</v>
      </c>
      <c r="AB132" s="26"/>
      <c r="AC132" s="18">
        <v>0</v>
      </c>
      <c r="AD132" s="18">
        <v>0</v>
      </c>
      <c r="AE132" s="18">
        <v>0</v>
      </c>
      <c r="AF132" s="18">
        <v>0</v>
      </c>
      <c r="AG132" s="18">
        <v>0</v>
      </c>
      <c r="AH132" s="18">
        <v>0</v>
      </c>
      <c r="AI132" s="18">
        <v>0</v>
      </c>
      <c r="AJ132" s="18">
        <v>0</v>
      </c>
      <c r="AK132" s="18">
        <v>0</v>
      </c>
      <c r="AL132" s="14">
        <v>35</v>
      </c>
      <c r="AM132" s="14">
        <v>2</v>
      </c>
      <c r="AN132" s="14">
        <v>291600</v>
      </c>
      <c r="AO132" s="14">
        <v>176400</v>
      </c>
      <c r="AP132" s="12">
        <v>337.5</v>
      </c>
      <c r="AQ132" s="26">
        <v>0.26670648572400002</v>
      </c>
      <c r="AR132" s="26">
        <v>2.2263034749999999</v>
      </c>
      <c r="AS132" s="15">
        <v>-3.7999999999999999E-2</v>
      </c>
      <c r="AT132" s="15">
        <v>3.3000000000000002E-2</v>
      </c>
      <c r="AU132" s="16">
        <v>0</v>
      </c>
      <c r="AV132" s="16">
        <v>1</v>
      </c>
      <c r="AW132" s="12">
        <v>0</v>
      </c>
      <c r="AX132" s="28" t="s">
        <v>131</v>
      </c>
      <c r="AY132" s="28" t="s">
        <v>132</v>
      </c>
      <c r="AZ132" s="14" t="s">
        <v>65</v>
      </c>
      <c r="BA132" s="14">
        <v>3</v>
      </c>
      <c r="BB132" s="14">
        <v>7</v>
      </c>
      <c r="BC132" s="22">
        <v>36809</v>
      </c>
      <c r="BD132" s="30">
        <v>0.3</v>
      </c>
      <c r="BE132" s="21">
        <v>8</v>
      </c>
      <c r="BF132" s="22">
        <v>42273</v>
      </c>
      <c r="BG132" s="30">
        <v>0.125</v>
      </c>
    </row>
    <row r="146" spans="4:49" x14ac:dyDescent="0.2">
      <c r="D146" s="24"/>
      <c r="E146" s="24"/>
      <c r="F146" s="12"/>
      <c r="G146" s="24"/>
      <c r="M146" s="12"/>
      <c r="AP146" s="12"/>
      <c r="AQ146" s="12"/>
      <c r="AR146" s="12"/>
      <c r="AW146" s="12"/>
    </row>
    <row r="147" spans="4:49" x14ac:dyDescent="0.2">
      <c r="D147" s="24"/>
      <c r="E147" s="24"/>
      <c r="F147" s="12"/>
      <c r="G147" s="24"/>
      <c r="M147" s="12"/>
      <c r="AP147" s="12"/>
      <c r="AQ147" s="12"/>
      <c r="AR147" s="12"/>
      <c r="AW147" s="12"/>
    </row>
  </sheetData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E15" sqref="E15"/>
    </sheetView>
  </sheetViews>
  <sheetFormatPr baseColWidth="10" defaultRowHeight="14" x14ac:dyDescent="0.15"/>
  <cols>
    <col min="1" max="1" width="19.5" customWidth="1"/>
  </cols>
  <sheetData>
    <row r="1" spans="1:5" ht="18" x14ac:dyDescent="0.15">
      <c r="A1" s="37"/>
      <c r="B1" s="38" t="s">
        <v>216</v>
      </c>
      <c r="C1" s="39" t="s">
        <v>217</v>
      </c>
      <c r="D1" s="40" t="s">
        <v>218</v>
      </c>
      <c r="E1" s="40"/>
    </row>
    <row r="2" spans="1:5" ht="16" x14ac:dyDescent="0.15">
      <c r="A2" s="41" t="s">
        <v>219</v>
      </c>
      <c r="B2" s="42"/>
      <c r="C2" s="43"/>
      <c r="D2" s="44" t="s">
        <v>220</v>
      </c>
      <c r="E2" s="44" t="s">
        <v>221</v>
      </c>
    </row>
    <row r="3" spans="1:5" ht="16" x14ac:dyDescent="0.15">
      <c r="A3" s="45" t="s">
        <v>222</v>
      </c>
      <c r="B3" s="37" t="s">
        <v>223</v>
      </c>
      <c r="C3" s="37">
        <v>83</v>
      </c>
      <c r="D3" s="37">
        <v>7.0000000000000001E-3</v>
      </c>
      <c r="E3" s="37">
        <v>5.3999999999999999E-2</v>
      </c>
    </row>
    <row r="4" spans="1:5" ht="16" x14ac:dyDescent="0.15">
      <c r="A4" s="46" t="s">
        <v>224</v>
      </c>
      <c r="B4" s="14" t="s">
        <v>225</v>
      </c>
      <c r="C4" s="14">
        <v>52</v>
      </c>
      <c r="D4" s="14">
        <v>2E-3</v>
      </c>
      <c r="E4" s="14">
        <v>3.4000000000000002E-2</v>
      </c>
    </row>
    <row r="5" spans="1:5" ht="16" x14ac:dyDescent="0.15">
      <c r="A5" s="47" t="s">
        <v>226</v>
      </c>
      <c r="B5" s="14">
        <v>2000</v>
      </c>
      <c r="C5" s="14">
        <v>94</v>
      </c>
      <c r="D5" s="14">
        <v>-2.4E-2</v>
      </c>
      <c r="E5" s="14">
        <v>4.8000000000000001E-2</v>
      </c>
    </row>
    <row r="6" spans="1:5" ht="16" x14ac:dyDescent="0.15">
      <c r="A6" s="48" t="s">
        <v>226</v>
      </c>
      <c r="B6" s="49">
        <v>2015</v>
      </c>
      <c r="C6" s="49">
        <v>94</v>
      </c>
      <c r="D6" s="49">
        <v>-1.0999999999999999E-2</v>
      </c>
      <c r="E6" s="49">
        <v>3.4000000000000002E-2</v>
      </c>
    </row>
    <row r="7" spans="1:5" ht="16" x14ac:dyDescent="0.15">
      <c r="A7" s="50" t="s">
        <v>227</v>
      </c>
      <c r="B7" s="50"/>
      <c r="C7" s="50"/>
      <c r="D7" s="50"/>
      <c r="E7" s="50"/>
    </row>
  </sheetData>
  <mergeCells count="3">
    <mergeCell ref="B1:B2"/>
    <mergeCell ref="C1:C2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Supplemental Table 1</vt:lpstr>
      <vt:lpstr>Supplemental Table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2017-05-31T03:56:31Z</dcterms:created>
  <dcterms:modified xsi:type="dcterms:W3CDTF">2017-05-31T04:00:02Z</dcterms:modified>
</cp:coreProperties>
</file>