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mc:AlternateContent xmlns:mc="http://schemas.openxmlformats.org/markup-compatibility/2006">
    <mc:Choice Requires="x15">
      <x15ac:absPath xmlns:x15ac="http://schemas.microsoft.com/office/spreadsheetml/2010/11/ac" url="C:\Users\osara\Dropbox\2020年度\1.褐色細胞腫遺伝子診断研究\論文作成\manuscriot 作成過程\20210610 英文校正後\777 Cancers (basel)\校閲済みSupplementary info\"/>
    </mc:Choice>
  </mc:AlternateContent>
  <xr:revisionPtr revIDLastSave="0" documentId="13_ncr:1_{FF6BC226-058D-4A19-AB79-48AEAF7D77D7}" xr6:coauthVersionLast="47" xr6:coauthVersionMax="47" xr10:uidLastSave="{00000000-0000-0000-0000-000000000000}"/>
  <bookViews>
    <workbookView xWindow="-120" yWindow="480" windowWidth="29040" windowHeight="15840" activeTab="3" xr2:uid="{00000000-000D-0000-FFFF-FFFF00000000}"/>
  </bookViews>
  <sheets>
    <sheet name="Table S1" sheetId="23" r:id="rId1"/>
    <sheet name="Table S2" sheetId="25" r:id="rId2"/>
    <sheet name="Table S3" sheetId="9" r:id="rId3"/>
    <sheet name="Table S4" sheetId="24" r:id="rId4"/>
    <sheet name="Table S5" sheetId="22" r:id="rId5"/>
  </sheets>
  <definedNames>
    <definedName name="_Hlk73016130" localSheetId="1">'Table S2'!#REF!</definedName>
  </definedName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23" l="1"/>
  <c r="D9" i="23"/>
  <c r="D10" i="23"/>
  <c r="D11" i="23"/>
  <c r="D12" i="23"/>
  <c r="D13" i="23"/>
  <c r="D14" i="23"/>
  <c r="D7" i="23"/>
  <c r="J15" i="23"/>
  <c r="J15" i="24"/>
  <c r="J14" i="24"/>
  <c r="J13" i="24"/>
  <c r="J7" i="24"/>
  <c r="I15" i="23"/>
  <c r="C15" i="23"/>
  <c r="D15" i="23"/>
  <c r="J14" i="23"/>
  <c r="G14" i="23"/>
  <c r="L20" i="24"/>
  <c r="F20" i="24"/>
  <c r="D20" i="24"/>
  <c r="L19" i="24"/>
  <c r="F18" i="24"/>
  <c r="D18" i="24"/>
  <c r="F16" i="24"/>
  <c r="D16" i="24"/>
  <c r="F15" i="24"/>
  <c r="D15" i="24"/>
  <c r="L14" i="24"/>
  <c r="L13" i="24"/>
  <c r="F13" i="24"/>
  <c r="D13" i="24"/>
  <c r="F12" i="24"/>
  <c r="L11" i="24"/>
  <c r="F11" i="24"/>
  <c r="D11" i="24"/>
  <c r="L7" i="24"/>
  <c r="F7" i="24"/>
  <c r="D7" i="24"/>
  <c r="F15" i="23"/>
  <c r="G15" i="23"/>
  <c r="J13" i="23"/>
  <c r="J12" i="23"/>
  <c r="J11" i="23"/>
  <c r="G11" i="23"/>
  <c r="J10" i="23"/>
  <c r="G10" i="23"/>
  <c r="J9" i="23"/>
  <c r="G9" i="23"/>
  <c r="J8" i="23"/>
  <c r="G8" i="23"/>
  <c r="J7" i="23"/>
  <c r="G7" i="23"/>
  <c r="Y11" i="9"/>
  <c r="Y10" i="9"/>
  <c r="Y7" i="9"/>
  <c r="Y8" i="9"/>
  <c r="Y6" i="9"/>
  <c r="T12" i="9"/>
  <c r="T8" i="9"/>
  <c r="T7" i="9"/>
  <c r="T6" i="9"/>
  <c r="O12" i="9"/>
  <c r="O7" i="9"/>
  <c r="O6" i="9"/>
  <c r="J9" i="9"/>
  <c r="J10" i="9"/>
  <c r="J11" i="9"/>
  <c r="J8" i="9"/>
  <c r="J6" i="9"/>
  <c r="E7" i="9"/>
  <c r="E8" i="9"/>
  <c r="E9" i="9"/>
  <c r="E10" i="9"/>
  <c r="E6" i="9"/>
  <c r="J17" i="9"/>
  <c r="J14" i="9"/>
  <c r="G17" i="9"/>
  <c r="G14" i="9"/>
  <c r="Y17" i="9"/>
  <c r="Y14" i="9"/>
  <c r="V17" i="9"/>
  <c r="T17" i="9"/>
  <c r="T14" i="9"/>
  <c r="Q17" i="9"/>
  <c r="O17" i="9"/>
  <c r="O14" i="9"/>
  <c r="L17" i="9"/>
  <c r="E14" i="9"/>
  <c r="E17" i="9"/>
  <c r="AA17"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tc={398A396E-5DFD-4816-90E0-A35A18236CA9}</author>
  </authors>
  <commentList>
    <comment ref="J1" authorId="0" shapeId="0" xr:uid="{9FFBF620-C7CE-45A0-8F79-B04E18E605CF}">
      <text>
        <r>
          <rPr>
            <sz val="11"/>
            <color theme="1"/>
            <rFont val="游ゴシック"/>
            <family val="2"/>
            <scheme val="minor"/>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I changed to British spelling.</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tc={398A396E-5DFD-4816-90E0-A35A18236CA9}</author>
  </authors>
  <commentList>
    <comment ref="J1" authorId="0" shapeId="0" xr:uid="{398A396E-5DFD-4816-90E0-A35A18236CA9}">
      <text>
        <r>
          <rPr>
            <sz val="11"/>
            <color theme="1"/>
            <rFont val="游ゴシック"/>
            <family val="2"/>
            <scheme val="minor"/>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I changed to British spelling.</t>
        </r>
      </text>
    </comment>
  </commentList>
</comments>
</file>

<file path=xl/sharedStrings.xml><?xml version="1.0" encoding="utf-8"?>
<sst xmlns="http://schemas.openxmlformats.org/spreadsheetml/2006/main" count="373" uniqueCount="260">
  <si>
    <t>SDHB</t>
    <phoneticPr fontId="1"/>
  </si>
  <si>
    <t>SDHD</t>
    <phoneticPr fontId="1"/>
  </si>
  <si>
    <t>VHL</t>
    <phoneticPr fontId="1"/>
  </si>
  <si>
    <t>SDHC</t>
  </si>
  <si>
    <t>SDHB</t>
  </si>
  <si>
    <t>Characteristic</t>
  </si>
  <si>
    <t>%</t>
  </si>
  <si>
    <t>RET</t>
    <phoneticPr fontId="1"/>
  </si>
  <si>
    <t>TMEM127</t>
    <phoneticPr fontId="1"/>
  </si>
  <si>
    <t>MAX</t>
    <phoneticPr fontId="1"/>
  </si>
  <si>
    <t>SDHC</t>
    <phoneticPr fontId="1"/>
  </si>
  <si>
    <t>PCC+HNPGL</t>
  </si>
  <si>
    <t>Single ATPGL</t>
    <phoneticPr fontId="1"/>
  </si>
  <si>
    <t>Multiple ATPGL</t>
    <phoneticPr fontId="1"/>
  </si>
  <si>
    <t>PCC+ATPGL</t>
  </si>
  <si>
    <t>HNPGL+ATPGL</t>
  </si>
  <si>
    <t>FS presentation</t>
    <phoneticPr fontId="1"/>
  </si>
  <si>
    <t>HNPGL</t>
    <phoneticPr fontId="1"/>
  </si>
  <si>
    <t>ATPGL</t>
    <phoneticPr fontId="1"/>
  </si>
  <si>
    <t>Unilateral PCC</t>
    <phoneticPr fontId="1"/>
  </si>
  <si>
    <t>Bilateral PCC</t>
    <phoneticPr fontId="1"/>
  </si>
  <si>
    <t xml:space="preserve">No. </t>
    <phoneticPr fontId="1"/>
  </si>
  <si>
    <t>-</t>
    <phoneticPr fontId="1"/>
  </si>
  <si>
    <t>Bilateral HNPGL</t>
    <phoneticPr fontId="1"/>
  </si>
  <si>
    <t>Single HNPGL</t>
    <phoneticPr fontId="1"/>
  </si>
  <si>
    <t>Multifocal</t>
    <phoneticPr fontId="1"/>
  </si>
  <si>
    <t>Genes</t>
    <phoneticPr fontId="1"/>
  </si>
  <si>
    <t>exon1</t>
  </si>
  <si>
    <t>exon2</t>
  </si>
  <si>
    <t>exon3</t>
  </si>
  <si>
    <t>exon4</t>
  </si>
  <si>
    <t>exon5</t>
  </si>
  <si>
    <t>exon6</t>
  </si>
  <si>
    <t>exon7</t>
  </si>
  <si>
    <t>exon8</t>
  </si>
  <si>
    <t>exon10</t>
  </si>
  <si>
    <t>exon11</t>
  </si>
  <si>
    <t>exon13</t>
  </si>
  <si>
    <t>exon14</t>
  </si>
  <si>
    <t>exon15</t>
  </si>
  <si>
    <t>cctgagaagaccaaatggataagc</t>
  </si>
  <si>
    <t>cagcaagttcacccagcagag</t>
  </si>
  <si>
    <t>gcaggactgattccggatatg</t>
  </si>
  <si>
    <t>gtggtcctcctcctgccat</t>
  </si>
  <si>
    <t>ggcttctgcctggcatagag</t>
  </si>
  <si>
    <t>gttccctgccaagccacact</t>
  </si>
  <si>
    <t>ggcactttgttcatgcactga</t>
  </si>
  <si>
    <t>caatgaaggaaaccaggccc</t>
  </si>
  <si>
    <t>tgagttgagccagggtgcc</t>
  </si>
  <si>
    <t>gcccctaggctcacactgaaa</t>
  </si>
  <si>
    <t>caacccctatggttttgaggga</t>
  </si>
  <si>
    <t>tgctgtattcatggaaaaccaagat</t>
  </si>
  <si>
    <t>SDHD</t>
  </si>
  <si>
    <t>agactctcgtcacatgacac</t>
  </si>
  <si>
    <t>gttatcagcttttcgtgagg</t>
  </si>
  <si>
    <t>aatctatcccttcaccccta</t>
  </si>
  <si>
    <t>atctccagagttagtttgtt</t>
  </si>
  <si>
    <t>catgcctggcttggtattgc</t>
  </si>
  <si>
    <t>ggctaaagatcaaccttcag</t>
  </si>
  <si>
    <t>ttttgccaagatagactctc</t>
  </si>
  <si>
    <t>gagactagggccaatgaaac</t>
  </si>
  <si>
    <t>gggtccctgttttatgtatc</t>
  </si>
  <si>
    <t>gaaggaaagaatcctcccag</t>
  </si>
  <si>
    <t>ctgttaatgtcctatttact</t>
  </si>
  <si>
    <t>ccaaggagatctgaaaataca</t>
  </si>
  <si>
    <t>attgtcgcgcctaagtggttcc</t>
  </si>
  <si>
    <t>aggctacgctaagcacctca</t>
  </si>
  <si>
    <t>cagtcctgttaaaggagagg</t>
  </si>
  <si>
    <t>aggtaaagatggctagagcc</t>
  </si>
  <si>
    <t>gggttactgtgtggcatatg</t>
  </si>
  <si>
    <t>cagcaaacaaactgagcaga</t>
  </si>
  <si>
    <t>gggcagccaagttatctgta</t>
  </si>
  <si>
    <t>cagaggcaaagaggcataca</t>
  </si>
  <si>
    <t>RET</t>
    <phoneticPr fontId="1"/>
  </si>
  <si>
    <t>ctggggtggtcaggcgccccagg</t>
  </si>
  <si>
    <t>cctctgtggggctgggaggtggtgg</t>
  </si>
  <si>
    <t>gtggtgccgagaatctggcggtgcc</t>
  </si>
  <si>
    <t>ggcagctggggagggcaggggatc</t>
  </si>
  <si>
    <t>aacttgggcaaggcgaatgca</t>
  </si>
  <si>
    <t>agaacagggctgtatggagc</t>
  </si>
  <si>
    <t>aagacccaagctgcctgac</t>
  </si>
  <si>
    <t>gctgggtgcagagccatat</t>
  </si>
  <si>
    <t>cccccggcccaggtctcac</t>
  </si>
  <si>
    <t>gctccactaatcttcggtatcttt</t>
  </si>
  <si>
    <t>MAX</t>
    <phoneticPr fontId="1"/>
  </si>
  <si>
    <t>ttgttgttgtcggtgattcc</t>
  </si>
  <si>
    <t>tgtccccgcctgacaa</t>
  </si>
  <si>
    <t>ccgccggcattttctttctt</t>
  </si>
  <si>
    <t>gtacgatctctttttctctctgac</t>
  </si>
  <si>
    <t>gcaaaaggagtgacattcctaatg</t>
  </si>
  <si>
    <t>gcaacaagttccaagctagtagt</t>
  </si>
  <si>
    <t>ggattgggtttttattttgtcccc</t>
  </si>
  <si>
    <t>aagcctgctactgagcacatac</t>
  </si>
  <si>
    <t>tccccaagtctccagaag</t>
  </si>
  <si>
    <t>gacgatggagacagacagtt</t>
  </si>
  <si>
    <t>TMEM127</t>
    <phoneticPr fontId="1"/>
  </si>
  <si>
    <t>ggatcgctactgctagagcaaa</t>
  </si>
  <si>
    <t>acctcggcagggaaagcatc</t>
  </si>
  <si>
    <t>attccggagtctcctgtctcc</t>
  </si>
  <si>
    <t>gggccgtttccttcaaccaag</t>
  </si>
  <si>
    <t>ggaaagactggagcttggcaca</t>
  </si>
  <si>
    <t>gcctctgctaatgtgaatttgct</t>
  </si>
  <si>
    <t>tgcgagaggaggagctgcagagtt</t>
  </si>
  <si>
    <t>ggctgtgattgggtcctcaag</t>
  </si>
  <si>
    <t>VHL</t>
    <phoneticPr fontId="1"/>
  </si>
  <si>
    <t>ctacggaggtcgactcgggag</t>
  </si>
  <si>
    <t>gaccgtgctatcgtccctgc</t>
  </si>
  <si>
    <t>gtggctctttaacaacctttgc</t>
  </si>
  <si>
    <t>cctgtactaccacaacaaccttatc</t>
  </si>
  <si>
    <t>ttccttgtactgagaccctagt</t>
  </si>
  <si>
    <t>agctgagatgaaacagtgtaagt</t>
  </si>
  <si>
    <t>3 : 6</t>
    <phoneticPr fontId="1"/>
  </si>
  <si>
    <r>
      <rPr>
        <b/>
        <i/>
        <sz val="10"/>
        <color rgb="FF000000"/>
        <rFont val="Palatino Linotype"/>
        <family val="1"/>
      </rPr>
      <t>P</t>
    </r>
    <r>
      <rPr>
        <b/>
        <sz val="10"/>
        <color rgb="FF000000"/>
        <rFont val="Palatino Linotype"/>
        <family val="1"/>
      </rPr>
      <t xml:space="preserve"> value</t>
    </r>
    <phoneticPr fontId="1"/>
  </si>
  <si>
    <r>
      <t xml:space="preserve">10 </t>
    </r>
    <r>
      <rPr>
        <sz val="10"/>
        <color rgb="FF000000"/>
        <rFont val="ＭＳ Ｐゴシック"/>
        <family val="2"/>
        <charset val="128"/>
      </rPr>
      <t>：</t>
    </r>
    <r>
      <rPr>
        <sz val="10"/>
        <color rgb="FF000000"/>
        <rFont val="Palatino Linotype"/>
        <family val="1"/>
      </rPr>
      <t>23</t>
    </r>
    <phoneticPr fontId="1"/>
  </si>
  <si>
    <r>
      <t xml:space="preserve">13 </t>
    </r>
    <r>
      <rPr>
        <sz val="10"/>
        <rFont val="ＭＳ Ｐゴシック"/>
        <family val="2"/>
        <charset val="128"/>
      </rPr>
      <t>：</t>
    </r>
    <r>
      <rPr>
        <sz val="10"/>
        <rFont val="Palatino Linotype"/>
        <family val="1"/>
      </rPr>
      <t>11</t>
    </r>
    <phoneticPr fontId="1"/>
  </si>
  <si>
    <t>5.9 ± 3.2</t>
  </si>
  <si>
    <t>3.8 ± 1.2</t>
  </si>
  <si>
    <t>5.7 ± 2.4</t>
  </si>
  <si>
    <t>Truncating (N=33)</t>
  </si>
  <si>
    <t>Missense (N=24)</t>
  </si>
  <si>
    <t>1.000</t>
  </si>
  <si>
    <t>.379</t>
  </si>
  <si>
    <t>.575</t>
  </si>
  <si>
    <t>.102</t>
  </si>
  <si>
    <t>.422</t>
  </si>
  <si>
    <t>5.1 ± 2.3</t>
  </si>
  <si>
    <t>5.9 ± 3.4</t>
  </si>
  <si>
    <t>Forward primer (5'—3')</t>
  </si>
  <si>
    <t>Reverse primer (5'—3')</t>
  </si>
  <si>
    <r>
      <rPr>
        <i/>
        <sz val="10"/>
        <color theme="1"/>
        <rFont val="Palatino Linotype"/>
        <family val="1"/>
      </rPr>
      <t xml:space="preserve">P </t>
    </r>
    <r>
      <rPr>
        <sz val="10"/>
        <color theme="1"/>
        <rFont val="Palatino Linotype"/>
        <family val="1"/>
      </rPr>
      <t>value represents the comparison between truncating vs. missense variant probands</t>
    </r>
  </si>
  <si>
    <r>
      <t xml:space="preserve">Location of </t>
    </r>
    <r>
      <rPr>
        <sz val="10"/>
        <rFont val="Palatino Linotype"/>
        <family val="1"/>
      </rPr>
      <t>tumour</t>
    </r>
    <phoneticPr fontId="1"/>
  </si>
  <si>
    <t xml:space="preserve">FS, Familial/Syndromic; HNPGL, Head and Neck PGL; ATPGL, Abdominal/Thoracic PGL </t>
    <phoneticPr fontId="1"/>
  </si>
  <si>
    <t>Metastatic</t>
  </si>
  <si>
    <t>Metastatic</t>
    <phoneticPr fontId="1"/>
  </si>
  <si>
    <t>Age at diagnosis (years)
 Mean ± S.D.
 Range</t>
    <phoneticPr fontId="1"/>
  </si>
  <si>
    <t xml:space="preserve">
35.3 ± 15.3
12–74</t>
    <phoneticPr fontId="1"/>
  </si>
  <si>
    <t xml:space="preserve">
39.9 ± 13.4
20–63</t>
    <phoneticPr fontId="1"/>
  </si>
  <si>
    <t>3 : 8</t>
    <phoneticPr fontId="1"/>
  </si>
  <si>
    <t>7.0 ± 2.7</t>
    <phoneticPr fontId="1"/>
  </si>
  <si>
    <t>3.8 ± 1.9</t>
    <phoneticPr fontId="1"/>
  </si>
  <si>
    <t>-</t>
    <phoneticPr fontId="1"/>
  </si>
  <si>
    <r>
      <t xml:space="preserve">18 </t>
    </r>
    <r>
      <rPr>
        <sz val="10"/>
        <rFont val="ＭＳ Ｐゴシック"/>
        <family val="2"/>
        <charset val="128"/>
      </rPr>
      <t>：</t>
    </r>
    <r>
      <rPr>
        <sz val="10"/>
        <rFont val="Palatino Linotype"/>
        <family val="1"/>
      </rPr>
      <t>19</t>
    </r>
    <phoneticPr fontId="1"/>
  </si>
  <si>
    <r>
      <t xml:space="preserve">20 </t>
    </r>
    <r>
      <rPr>
        <sz val="10"/>
        <rFont val="ＭＳ Ｐゴシック"/>
        <family val="2"/>
        <charset val="128"/>
      </rPr>
      <t>：</t>
    </r>
    <r>
      <rPr>
        <sz val="10"/>
        <rFont val="Palatino Linotype"/>
        <family val="1"/>
      </rPr>
      <t xml:space="preserve"> 20</t>
    </r>
    <phoneticPr fontId="1"/>
  </si>
  <si>
    <t>4.0 ± 1.7</t>
    <phoneticPr fontId="1"/>
  </si>
  <si>
    <t>16 : 21</t>
    <phoneticPr fontId="1"/>
  </si>
  <si>
    <t>6.3 ± 3.1</t>
    <phoneticPr fontId="1"/>
  </si>
  <si>
    <t>35 : 43</t>
    <phoneticPr fontId="1"/>
  </si>
  <si>
    <t>5.3 ± 3.5</t>
    <phoneticPr fontId="1"/>
  </si>
  <si>
    <t>Variant positive
(N = 12, 57.1%)</t>
    <phoneticPr fontId="1"/>
  </si>
  <si>
    <t>7 : 5</t>
    <phoneticPr fontId="1"/>
  </si>
  <si>
    <t>3.2 ± 1.6</t>
    <phoneticPr fontId="1"/>
  </si>
  <si>
    <t>P/LP 
(N = 11, 9.2%)</t>
    <phoneticPr fontId="1"/>
  </si>
  <si>
    <t>P/LP 
(N = 40, 51.9%)</t>
    <phoneticPr fontId="1"/>
  </si>
  <si>
    <t>P/LP 
(N = 37, 32.2%)</t>
    <phoneticPr fontId="1"/>
  </si>
  <si>
    <t>Missense (N=13)</t>
    <phoneticPr fontId="1"/>
  </si>
  <si>
    <t>10 : 3</t>
    <phoneticPr fontId="1"/>
  </si>
  <si>
    <t xml:space="preserve">
42.8 ± 11.5
23–65</t>
    <phoneticPr fontId="1"/>
  </si>
  <si>
    <t>3.6 ± 1.3</t>
    <phoneticPr fontId="1"/>
  </si>
  <si>
    <r>
      <t>42</t>
    </r>
    <r>
      <rPr>
        <sz val="10"/>
        <rFont val="Yu Gothic"/>
        <family val="2"/>
        <charset val="128"/>
      </rPr>
      <t>：</t>
    </r>
    <r>
      <rPr>
        <sz val="10"/>
        <rFont val="Palatino Linotype"/>
        <family val="1"/>
      </rPr>
      <t>66</t>
    </r>
    <phoneticPr fontId="1"/>
  </si>
  <si>
    <t>P/LP 
(N = 20, 69.0%)</t>
    <phoneticPr fontId="1"/>
  </si>
  <si>
    <r>
      <t>13</t>
    </r>
    <r>
      <rPr>
        <sz val="10"/>
        <rFont val="Yu Gothic"/>
        <family val="2"/>
        <charset val="128"/>
      </rPr>
      <t>：</t>
    </r>
    <r>
      <rPr>
        <sz val="10"/>
        <rFont val="Palatino Linotype"/>
        <family val="1"/>
      </rPr>
      <t>7</t>
    </r>
    <phoneticPr fontId="1"/>
  </si>
  <si>
    <t>4.7 ± 2.5</t>
    <phoneticPr fontId="1"/>
  </si>
  <si>
    <r>
      <t>4</t>
    </r>
    <r>
      <rPr>
        <sz val="10"/>
        <rFont val="Yu Gothic"/>
        <family val="2"/>
        <charset val="128"/>
      </rPr>
      <t>：</t>
    </r>
    <r>
      <rPr>
        <sz val="10"/>
        <rFont val="Palatino Linotype"/>
        <family val="1"/>
      </rPr>
      <t>5</t>
    </r>
    <phoneticPr fontId="1"/>
  </si>
  <si>
    <t xml:space="preserve">Overall </t>
  </si>
  <si>
    <t>FS presentation</t>
  </si>
  <si>
    <t>AS presentation</t>
  </si>
  <si>
    <t>(N = 370)</t>
  </si>
  <si>
    <t>(N = 327)</t>
  </si>
  <si>
    <t>Gene</t>
  </si>
  <si>
    <t>No.</t>
  </si>
  <si>
    <t>-</t>
  </si>
  <si>
    <t>VUS</t>
  </si>
  <si>
    <t>Table S1. Frequency of germline variants according to the presentation</t>
    <phoneticPr fontId="1"/>
  </si>
  <si>
    <t>.249</t>
    <phoneticPr fontId="1"/>
  </si>
  <si>
    <t>Sex (M : F)</t>
  </si>
  <si>
    <t>Familial presentation</t>
    <phoneticPr fontId="1"/>
  </si>
  <si>
    <r>
      <rPr>
        <sz val="10"/>
        <rFont val="Palatino Linotype"/>
        <family val="1"/>
      </rPr>
      <t xml:space="preserve">Tumour </t>
    </r>
    <r>
      <rPr>
        <sz val="10"/>
        <color rgb="FF000000"/>
        <rFont val="Palatino Linotype"/>
        <family val="1"/>
      </rPr>
      <t>size (Mean ± S.D.) (cm)</t>
    </r>
    <phoneticPr fontId="1"/>
  </si>
  <si>
    <t>Tumour size (Mean ± S.D.) (cm)</t>
    <phoneticPr fontId="1"/>
  </si>
  <si>
    <t>Sex (M : F)</t>
    <phoneticPr fontId="1"/>
  </si>
  <si>
    <t>Age at diagnosis (years)
  Mean ± S.D.
  Range</t>
    <phoneticPr fontId="1"/>
  </si>
  <si>
    <t xml:space="preserve">
46.0 ± 15.1
12–79</t>
    <phoneticPr fontId="1"/>
  </si>
  <si>
    <t xml:space="preserve">
34.8 ± 18.4
10–68</t>
    <phoneticPr fontId="1"/>
  </si>
  <si>
    <t xml:space="preserve">
46.3 ± 14.9
19–64</t>
    <phoneticPr fontId="1"/>
  </si>
  <si>
    <t xml:space="preserve">
45.5 ± 11.9
23–74</t>
    <phoneticPr fontId="1"/>
  </si>
  <si>
    <t xml:space="preserve">
44.1 ± 14.1
14–78</t>
    <phoneticPr fontId="1"/>
  </si>
  <si>
    <t xml:space="preserve">
33.7 ± 13.3
12–62</t>
    <phoneticPr fontId="1"/>
  </si>
  <si>
    <t xml:space="preserve">
47.6 ± 16.4
15–83</t>
    <phoneticPr fontId="1"/>
  </si>
  <si>
    <t xml:space="preserve">
31.5 ± 13.9
13–65</t>
    <phoneticPr fontId="1"/>
  </si>
  <si>
    <t xml:space="preserve">
40.0 ± 17.7
6–68</t>
    <phoneticPr fontId="1"/>
  </si>
  <si>
    <t xml:space="preserve">
40.4 ± 15.5
25-69
</t>
    <phoneticPr fontId="1"/>
  </si>
  <si>
    <t>tacgcggctagtgggtcct</t>
    <phoneticPr fontId="1"/>
  </si>
  <si>
    <t>aactcacaagctgctgcgag</t>
    <phoneticPr fontId="1"/>
  </si>
  <si>
    <t>tggatattgaatgcctgcctt</t>
    <phoneticPr fontId="1"/>
  </si>
  <si>
    <t>aaggatgtgaaaagcatgtccc</t>
    <phoneticPr fontId="1"/>
  </si>
  <si>
    <t xml:space="preserve"> SDHB</t>
    <phoneticPr fontId="1"/>
  </si>
  <si>
    <t xml:space="preserve"> SDHD</t>
    <phoneticPr fontId="1"/>
  </si>
  <si>
    <t xml:space="preserve"> VHL</t>
    <phoneticPr fontId="1"/>
  </si>
  <si>
    <t xml:space="preserve"> RET</t>
    <phoneticPr fontId="1"/>
  </si>
  <si>
    <t xml:space="preserve"> MAX</t>
    <phoneticPr fontId="1"/>
  </si>
  <si>
    <t xml:space="preserve"> TMEM127</t>
    <phoneticPr fontId="1"/>
  </si>
  <si>
    <t xml:space="preserve"> SDHC</t>
    <phoneticPr fontId="1"/>
  </si>
  <si>
    <t>P/LP Total</t>
    <phoneticPr fontId="1"/>
  </si>
  <si>
    <t xml:space="preserve"> (N = 43)</t>
    <phoneticPr fontId="1"/>
  </si>
  <si>
    <t>FS, Familial/Syndromic; AS, Apparently Sporadic; P, Pathogenic; LP, Likely Pathogenic; VUS, Variant of Uncertain Significance</t>
    <phoneticPr fontId="1"/>
  </si>
  <si>
    <t>B/LB or 
 negative
(N = 108, 90.8%)</t>
    <phoneticPr fontId="1"/>
  </si>
  <si>
    <t>B/LB or 
negative
(N = 9, 31.0%)</t>
    <phoneticPr fontId="1"/>
  </si>
  <si>
    <t>B/LB or 
negative
(N = 37, 48.1%)</t>
    <phoneticPr fontId="1"/>
  </si>
  <si>
    <t>B/LB or 
 negative
(N = 78, 67.8%)</t>
    <phoneticPr fontId="1"/>
  </si>
  <si>
    <t>B/LB or 
negative
(N = 9, 42.9%)</t>
    <phoneticPr fontId="1"/>
  </si>
  <si>
    <t>7</t>
    <phoneticPr fontId="1"/>
  </si>
  <si>
    <t>1.000</t>
    <phoneticPr fontId="1"/>
  </si>
  <si>
    <t>.421</t>
    <phoneticPr fontId="1"/>
  </si>
  <si>
    <t>.020</t>
    <phoneticPr fontId="1"/>
  </si>
  <si>
    <t>Truncating (N=9)</t>
    <phoneticPr fontId="1"/>
  </si>
  <si>
    <t>4 : 5</t>
    <phoneticPr fontId="1"/>
  </si>
  <si>
    <t xml:space="preserve">
48.3 ± 11.7
32–64</t>
    <phoneticPr fontId="1"/>
  </si>
  <si>
    <t>3.6 ± 0.7</t>
    <phoneticPr fontId="1"/>
  </si>
  <si>
    <t>SDHD</t>
    <phoneticPr fontId="1"/>
  </si>
  <si>
    <t>SDHB</t>
    <phoneticPr fontId="1"/>
  </si>
  <si>
    <t>.187</t>
    <phoneticPr fontId="1"/>
  </si>
  <si>
    <t>.648</t>
    <phoneticPr fontId="1"/>
  </si>
  <si>
    <t>.616</t>
    <phoneticPr fontId="1"/>
  </si>
  <si>
    <t>.409</t>
    <phoneticPr fontId="1"/>
  </si>
  <si>
    <t>.240</t>
    <phoneticPr fontId="1"/>
  </si>
  <si>
    <t>.284</t>
    <phoneticPr fontId="1"/>
  </si>
  <si>
    <t>.567</t>
    <phoneticPr fontId="1"/>
  </si>
  <si>
    <t>.274</t>
    <phoneticPr fontId="1"/>
  </si>
  <si>
    <t>Age at diagnosis [years]</t>
  </si>
  <si>
    <t>Total</t>
  </si>
  <si>
    <t>(N = 361)</t>
  </si>
  <si>
    <t>0–20</t>
  </si>
  <si>
    <t>(N = 28)</t>
  </si>
  <si>
    <t>21–30</t>
  </si>
  <si>
    <t>(N = 53)</t>
  </si>
  <si>
    <t>31–40</t>
  </si>
  <si>
    <t>(N = 81)</t>
  </si>
  <si>
    <t>41–50</t>
  </si>
  <si>
    <t>(N = 80)</t>
  </si>
  <si>
    <t>51–60</t>
  </si>
  <si>
    <t>(N = 58)</t>
  </si>
  <si>
    <t>61–70</t>
  </si>
  <si>
    <t>(N = 44)</t>
  </si>
  <si>
    <t>71–</t>
  </si>
  <si>
    <t>(N = 17)</t>
  </si>
  <si>
    <t>Mutated Gene</t>
  </si>
  <si>
    <t xml:space="preserve">   SDHB</t>
  </si>
  <si>
    <t xml:space="preserve">   SDHD</t>
  </si>
  <si>
    <t xml:space="preserve">  VHL</t>
  </si>
  <si>
    <t xml:space="preserve">  RET</t>
  </si>
  <si>
    <t xml:space="preserve">  MAX</t>
  </si>
  <si>
    <t xml:space="preserve">  TMEM127</t>
  </si>
  <si>
    <t xml:space="preserve">  SDHC</t>
  </si>
  <si>
    <t>B/LB or negative</t>
  </si>
  <si>
    <t>P/LP Frequency (%)</t>
  </si>
  <si>
    <t>Table S2. Frequency of germline variant according to the age at diagnosis</t>
    <phoneticPr fontId="1"/>
  </si>
  <si>
    <r>
      <t xml:space="preserve">Table S4. Comparison of clinical characteristic between truncating vs missense variants in </t>
    </r>
    <r>
      <rPr>
        <b/>
        <i/>
        <sz val="10"/>
        <color theme="1"/>
        <rFont val="Palatino Linotype"/>
        <family val="1"/>
      </rPr>
      <t>SDHB</t>
    </r>
    <r>
      <rPr>
        <b/>
        <sz val="10"/>
        <color theme="1"/>
        <rFont val="Palatino Linotype"/>
        <family val="1"/>
      </rPr>
      <t xml:space="preserve"> and </t>
    </r>
    <r>
      <rPr>
        <b/>
        <i/>
        <sz val="10"/>
        <color theme="1"/>
        <rFont val="Palatino Linotype"/>
        <family val="1"/>
      </rPr>
      <t>SDHD</t>
    </r>
    <r>
      <rPr>
        <b/>
        <sz val="10"/>
        <color theme="1"/>
        <rFont val="Palatino Linotype"/>
        <family val="1"/>
      </rPr>
      <t xml:space="preserve"> variant-positive probands</t>
    </r>
    <phoneticPr fontId="1"/>
  </si>
  <si>
    <t>Table S5. Primers used for the PCR amplification of genes</t>
    <phoneticPr fontId="1"/>
  </si>
  <si>
    <t>PCC, Pheochromocytoma; HNPGL, Head and Neck Paraganglioma; ATPGL, Abdominal and Thoracic Paraganglioma; PPGL, Pheochromocytoma/Paraganglioma; P/LP,Pathogenic/Likely Pathogenic variants; B/LB, Benign/Likely Benign variants</t>
    <phoneticPr fontId="1"/>
  </si>
  <si>
    <r>
      <t xml:space="preserve">Table S3. Comparison of clinical characteristics based on the presence of germline variants  and </t>
    </r>
    <r>
      <rPr>
        <b/>
        <sz val="10"/>
        <rFont val="Palatino Linotype"/>
        <family val="1"/>
      </rPr>
      <t xml:space="preserve">tumour </t>
    </r>
    <r>
      <rPr>
        <b/>
        <sz val="10"/>
        <color theme="1"/>
        <rFont val="Palatino Linotype"/>
        <family val="1"/>
      </rPr>
      <t>site in probands with PPGL</t>
    </r>
    <phoneticPr fontId="1"/>
  </si>
  <si>
    <t>P/LP,Pathogenic/Likely Pathogenic variants; B/LB, Benign/Likely Benign variants</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</si>
</sst>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_);\(0\)"/>
    <numFmt numFmtId="178" formatCode="0.0_);\(0.0\)"/>
  </numFmts>
  <fonts count="28">
    <font>
      <sz val="11"/>
      <color theme="1"/>
      <name val="游ゴシック"/>
      <family val="2"/>
      <scheme val="minor"/>
    </font>
    <font>
      <sz val="6"/>
      <name val="游ゴシック"/>
      <family val="3"/>
      <charset val="128"/>
      <scheme val="minor"/>
    </font>
    <font>
      <sz val="11"/>
      <color theme="1"/>
      <name val="游ゴシック"/>
      <family val="2"/>
      <scheme val="minor"/>
    </font>
    <font>
      <sz val="10"/>
      <color rgb="FF000000"/>
      <name val="Arial"/>
      <family val="2"/>
    </font>
    <font>
      <sz val="10"/>
      <color rgb="FF000000"/>
      <name val="ＭＳ Ｐゴシック"/>
      <family val="2"/>
      <charset val="128"/>
    </font>
    <font>
      <sz val="10"/>
      <name val="ＭＳ Ｐゴシック"/>
      <family val="2"/>
      <charset val="128"/>
    </font>
    <font>
      <sz val="10"/>
      <name val="Yu Gothic"/>
      <family val="2"/>
      <charset val="128"/>
    </font>
    <font>
      <sz val="10"/>
      <color rgb="FF000000"/>
      <name val="Palatino Linotype"/>
      <family val="1"/>
    </font>
    <font>
      <b/>
      <sz val="10"/>
      <color rgb="FF000000"/>
      <name val="Palatino Linotype"/>
      <family val="1"/>
    </font>
    <font>
      <b/>
      <i/>
      <sz val="10"/>
      <color rgb="FF000000"/>
      <name val="Palatino Linotype"/>
      <family val="1"/>
    </font>
    <font>
      <sz val="10"/>
      <name val="Palatino Linotype"/>
      <family val="1"/>
    </font>
    <font>
      <b/>
      <sz val="10"/>
      <color theme="1"/>
      <name val="Palatino Linotype"/>
      <family val="1"/>
    </font>
    <font>
      <b/>
      <sz val="10"/>
      <name val="Palatino Linotype"/>
      <family val="1"/>
    </font>
    <font>
      <sz val="10"/>
      <color rgb="FFFF0000"/>
      <name val="Palatino Linotype"/>
      <family val="1"/>
    </font>
    <font>
      <sz val="10"/>
      <color theme="1"/>
      <name val="Palatino Linotype"/>
      <family val="1"/>
    </font>
    <font>
      <b/>
      <i/>
      <sz val="10"/>
      <name val="Palatino Linotype"/>
      <family val="1"/>
    </font>
    <font>
      <i/>
      <sz val="10"/>
      <name val="Palatino Linotype"/>
      <family val="1"/>
    </font>
    <font>
      <b/>
      <i/>
      <sz val="10"/>
      <color theme="1"/>
      <name val="Palatino Linotype"/>
      <family val="1"/>
    </font>
    <font>
      <sz val="11"/>
      <color theme="1"/>
      <name val="Palatino Linotype"/>
      <family val="1"/>
    </font>
    <font>
      <b/>
      <sz val="10"/>
      <color rgb="FF00B0F0"/>
      <name val="Palatino Linotype"/>
      <family val="1"/>
    </font>
    <font>
      <b/>
      <sz val="10"/>
      <color rgb="FFFF0000"/>
      <name val="Palatino Linotype"/>
      <family val="1"/>
    </font>
    <font>
      <i/>
      <sz val="10"/>
      <color theme="1"/>
      <name val="Palatino Linotype"/>
      <family val="1"/>
    </font>
    <font>
      <sz val="9"/>
      <color rgb="FF000000"/>
      <name val="Palatino Linotype"/>
      <family val="1"/>
    </font>
    <font>
      <sz val="10"/>
      <color theme="1"/>
      <name val="Calibri"/>
      <family val="2"/>
    </font>
    <font>
      <i/>
      <sz val="10"/>
      <color rgb="FF000000"/>
      <name val="Palatino Linotype"/>
      <family val="1"/>
    </font>
    <font>
      <sz val="10"/>
      <color rgb="FF000000"/>
      <name val="游ゴシック"/>
      <family val="3"/>
      <charset val="128"/>
    </font>
    <font>
      <b/>
      <sz val="10"/>
      <color theme="1"/>
      <name val="游ゴシック"/>
      <family val="2"/>
      <scheme val="minor"/>
    </font>
    <font>
      <sz val="10"/>
      <color theme="1"/>
      <name val="游ゴシック"/>
      <family val="2"/>
      <scheme val="minor"/>
    </font>
  </fonts>
  <fills count="2">
    <fill>
      <patternFill patternType="none"/>
    </fill>
    <fill>
      <patternFill patternType="gray125"/>
    </fill>
  </fills>
  <borders count="16">
    <border>
      <left/>
      <right/>
      <top/>
      <bottom/>
      <diagonal/>
    </border>
    <border>
      <left/>
      <right/>
      <top style="medium">
        <color indexed="64"/>
      </top>
      <bottom/>
      <diagonal/>
    </border>
    <border>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s>
  <cellStyleXfs count="2">
    <xf numFmtId="0" fontId="0" fillId="0" borderId="0"/>
    <xf numFmtId="38" fontId="2" fillId="0" borderId="0" applyFont="0" applyFill="0" applyBorder="0" applyAlignment="0" applyProtection="0">
      <alignment vertical="center"/>
    </xf>
  </cellStyleXfs>
  <cellXfs count="147">
    <xf numFmtId="0" fontId="0" fillId="0" borderId="0" xfId="0"/>
    <xf numFmtId="49" fontId="10" fillId="0" borderId="0" xfId="0" applyNumberFormat="1" applyFont="1" applyBorder="1" applyAlignment="1">
      <alignment horizontal="center" vertical="center" wrapText="1"/>
    </xf>
    <xf numFmtId="0" fontId="7" fillId="0" borderId="0" xfId="0" applyFont="1" applyBorder="1" applyAlignment="1">
      <alignment horizontal="left" vertical="center" readingOrder="1"/>
    </xf>
    <xf numFmtId="0" fontId="7" fillId="0" borderId="0" xfId="0" applyFont="1" applyBorder="1" applyAlignment="1">
      <alignment horizontal="center" vertical="center" wrapText="1" readingOrder="1"/>
    </xf>
    <xf numFmtId="0" fontId="7" fillId="0" borderId="0" xfId="0" applyFont="1" applyBorder="1" applyAlignment="1">
      <alignment horizontal="left" vertical="center" wrapText="1" readingOrder="1"/>
    </xf>
    <xf numFmtId="0" fontId="8" fillId="0" borderId="0" xfId="0" applyFont="1" applyBorder="1" applyAlignment="1">
      <alignment horizontal="left" vertical="center" wrapText="1" readingOrder="1"/>
    </xf>
    <xf numFmtId="0" fontId="11" fillId="0" borderId="0" xfId="0" applyFont="1" applyBorder="1"/>
    <xf numFmtId="0" fontId="14" fillId="0" borderId="2" xfId="0" applyFont="1" applyBorder="1"/>
    <xf numFmtId="0" fontId="10" fillId="0" borderId="0" xfId="0" applyFont="1" applyBorder="1" applyAlignment="1">
      <alignment horizontal="center" vertical="center" wrapText="1" readingOrder="1"/>
    </xf>
    <xf numFmtId="0" fontId="14" fillId="0" borderId="0" xfId="0" applyFont="1"/>
    <xf numFmtId="0" fontId="10" fillId="0" borderId="2" xfId="0" applyFont="1" applyBorder="1"/>
    <xf numFmtId="0" fontId="12" fillId="0" borderId="1" xfId="0" applyFont="1" applyBorder="1" applyAlignment="1">
      <alignment horizontal="center" vertical="center" wrapText="1" readingOrder="1"/>
    </xf>
    <xf numFmtId="0" fontId="11" fillId="0" borderId="0" xfId="0" applyFont="1"/>
    <xf numFmtId="0" fontId="12" fillId="0" borderId="0" xfId="0" applyFont="1" applyBorder="1" applyAlignment="1">
      <alignment horizontal="center" vertical="center" wrapText="1" readingOrder="1"/>
    </xf>
    <xf numFmtId="0" fontId="12" fillId="0" borderId="2" xfId="0" applyFont="1" applyBorder="1" applyAlignment="1">
      <alignment horizontal="center" vertical="center" wrapText="1" readingOrder="1"/>
    </xf>
    <xf numFmtId="0" fontId="8" fillId="0" borderId="2" xfId="0" applyFont="1" applyFill="1" applyBorder="1" applyAlignment="1">
      <alignment horizontal="center" vertical="center" wrapText="1" readingOrder="1"/>
    </xf>
    <xf numFmtId="0" fontId="15" fillId="0" borderId="0" xfId="0" applyFont="1" applyBorder="1" applyAlignment="1">
      <alignment horizontal="right" vertical="center" wrapText="1" readingOrder="1"/>
    </xf>
    <xf numFmtId="0" fontId="16" fillId="0" borderId="0" xfId="0" applyFont="1" applyBorder="1" applyAlignment="1">
      <alignment horizontal="right" vertical="center" wrapText="1" readingOrder="1"/>
    </xf>
    <xf numFmtId="0" fontId="10" fillId="0" borderId="0" xfId="0" applyFont="1" applyFill="1" applyBorder="1" applyAlignment="1">
      <alignment horizontal="center" vertical="center" wrapText="1" readingOrder="1"/>
    </xf>
    <xf numFmtId="176" fontId="10" fillId="0" borderId="0" xfId="0" applyNumberFormat="1" applyFont="1" applyBorder="1" applyAlignment="1">
      <alignment horizontal="center" vertical="center"/>
    </xf>
    <xf numFmtId="1" fontId="10" fillId="0" borderId="0" xfId="0" applyNumberFormat="1" applyFont="1" applyFill="1" applyBorder="1" applyAlignment="1">
      <alignment horizontal="center" vertical="center" wrapText="1" readingOrder="1"/>
    </xf>
    <xf numFmtId="38" fontId="10" fillId="0" borderId="0" xfId="1" applyFont="1" applyFill="1" applyBorder="1" applyAlignment="1">
      <alignment horizontal="center" vertical="center" wrapText="1" readingOrder="1"/>
    </xf>
    <xf numFmtId="176" fontId="10" fillId="0" borderId="0" xfId="0" applyNumberFormat="1" applyFont="1" applyFill="1" applyBorder="1" applyAlignment="1">
      <alignment horizontal="center" vertical="center" wrapText="1" readingOrder="1"/>
    </xf>
    <xf numFmtId="0" fontId="10" fillId="0" borderId="0" xfId="0" applyNumberFormat="1" applyFont="1" applyBorder="1" applyAlignment="1">
      <alignment horizontal="center" vertical="center" wrapText="1" readingOrder="1"/>
    </xf>
    <xf numFmtId="0" fontId="14" fillId="0" borderId="0" xfId="0" applyFont="1" applyAlignment="1">
      <alignment vertical="center"/>
    </xf>
    <xf numFmtId="0" fontId="15" fillId="0" borderId="2" xfId="0" applyFont="1" applyBorder="1" applyAlignment="1">
      <alignment horizontal="right" vertical="center" wrapText="1" readingOrder="1"/>
    </xf>
    <xf numFmtId="0" fontId="16" fillId="0" borderId="2" xfId="0" applyFont="1" applyBorder="1" applyAlignment="1">
      <alignment horizontal="right" vertical="center" wrapText="1" readingOrder="1"/>
    </xf>
    <xf numFmtId="0" fontId="10" fillId="0" borderId="2" xfId="0" applyFont="1" applyFill="1" applyBorder="1" applyAlignment="1">
      <alignment horizontal="center" vertical="center" wrapText="1" readingOrder="1"/>
    </xf>
    <xf numFmtId="176" fontId="10" fillId="0" borderId="2" xfId="0" applyNumberFormat="1" applyFont="1" applyBorder="1" applyAlignment="1">
      <alignment horizontal="center" vertical="center"/>
    </xf>
    <xf numFmtId="1" fontId="10" fillId="0" borderId="2" xfId="0" applyNumberFormat="1" applyFont="1" applyFill="1" applyBorder="1" applyAlignment="1">
      <alignment horizontal="center" vertical="center" wrapText="1" readingOrder="1"/>
    </xf>
    <xf numFmtId="0" fontId="10" fillId="0" borderId="2" xfId="0" applyFont="1" applyBorder="1" applyAlignment="1">
      <alignment horizontal="center" vertical="center" wrapText="1" readingOrder="1"/>
    </xf>
    <xf numFmtId="176" fontId="10" fillId="0" borderId="2" xfId="0" applyNumberFormat="1" applyFont="1" applyFill="1" applyBorder="1" applyAlignment="1">
      <alignment horizontal="center" vertical="center" wrapText="1" readingOrder="1"/>
    </xf>
    <xf numFmtId="0" fontId="10" fillId="0" borderId="2" xfId="0" applyNumberFormat="1" applyFont="1" applyBorder="1" applyAlignment="1">
      <alignment horizontal="center" vertical="center" wrapText="1" readingOrder="1"/>
    </xf>
    <xf numFmtId="49" fontId="10" fillId="0" borderId="2" xfId="0" applyNumberFormat="1" applyFont="1" applyBorder="1" applyAlignment="1">
      <alignment horizontal="center" vertical="center" wrapText="1"/>
    </xf>
    <xf numFmtId="0" fontId="10" fillId="0" borderId="0" xfId="0" applyFont="1" applyBorder="1" applyAlignment="1">
      <alignment horizontal="left" vertical="center" wrapText="1" readingOrder="1"/>
    </xf>
    <xf numFmtId="0" fontId="10" fillId="0" borderId="0" xfId="0" applyFont="1" applyBorder="1" applyAlignment="1">
      <alignment vertical="center"/>
    </xf>
    <xf numFmtId="49" fontId="10" fillId="0" borderId="0" xfId="0" applyNumberFormat="1" applyFont="1" applyFill="1" applyBorder="1" applyAlignment="1">
      <alignment horizontal="center" vertical="center" wrapText="1"/>
    </xf>
    <xf numFmtId="0" fontId="10" fillId="0" borderId="0" xfId="0" applyNumberFormat="1" applyFont="1" applyFill="1" applyBorder="1" applyAlignment="1">
      <alignment horizontal="center" vertical="center" wrapText="1" readingOrder="1"/>
    </xf>
    <xf numFmtId="0" fontId="10" fillId="0" borderId="2" xfId="0" applyFont="1" applyBorder="1" applyAlignment="1">
      <alignment horizontal="left" vertical="center" wrapText="1" readingOrder="1"/>
    </xf>
    <xf numFmtId="0" fontId="7" fillId="0" borderId="0" xfId="0" applyFont="1" applyFill="1" applyBorder="1" applyAlignment="1">
      <alignment horizontal="left" vertical="center" readingOrder="1"/>
    </xf>
    <xf numFmtId="38" fontId="14" fillId="0" borderId="0" xfId="0" applyNumberFormat="1" applyFont="1"/>
    <xf numFmtId="0" fontId="14" fillId="0" borderId="0" xfId="0" applyFont="1" applyFill="1" applyBorder="1"/>
    <xf numFmtId="0" fontId="7" fillId="0" borderId="0" xfId="0" applyFont="1" applyAlignment="1">
      <alignment horizontal="center" vertical="center" wrapText="1" readingOrder="1"/>
    </xf>
    <xf numFmtId="0" fontId="13" fillId="0" borderId="0" xfId="0" applyFont="1" applyAlignment="1">
      <alignment horizontal="center" vertical="center" wrapText="1" readingOrder="1"/>
    </xf>
    <xf numFmtId="0" fontId="12" fillId="0" borderId="0" xfId="0" applyFont="1" applyBorder="1" applyAlignment="1">
      <alignment horizontal="center" vertical="top" wrapText="1"/>
    </xf>
    <xf numFmtId="0" fontId="12" fillId="0" borderId="2" xfId="0" applyFont="1" applyFill="1" applyBorder="1" applyAlignment="1">
      <alignment horizontal="center" vertical="top" wrapText="1"/>
    </xf>
    <xf numFmtId="0" fontId="12" fillId="0" borderId="0" xfId="0" applyFont="1" applyFill="1" applyBorder="1" applyAlignment="1">
      <alignment horizontal="center" vertical="top" wrapText="1"/>
    </xf>
    <xf numFmtId="49" fontId="7" fillId="0" borderId="0" xfId="0" applyNumberFormat="1" applyFont="1" applyFill="1" applyBorder="1" applyAlignment="1">
      <alignment horizontal="center" vertical="center" wrapText="1" readingOrder="1"/>
    </xf>
    <xf numFmtId="177" fontId="7" fillId="0" borderId="0" xfId="0" applyNumberFormat="1" applyFont="1" applyFill="1" applyBorder="1" applyAlignment="1">
      <alignment horizontal="center" vertical="center" wrapText="1" readingOrder="1"/>
    </xf>
    <xf numFmtId="178" fontId="10" fillId="0" borderId="0" xfId="0" applyNumberFormat="1" applyFont="1" applyFill="1" applyBorder="1" applyAlignment="1">
      <alignment horizontal="center" vertical="center" wrapText="1"/>
    </xf>
    <xf numFmtId="177" fontId="10" fillId="0" borderId="0" xfId="0" applyNumberFormat="1" applyFont="1" applyFill="1" applyBorder="1" applyAlignment="1">
      <alignment horizontal="center" vertical="center" wrapText="1" readingOrder="1"/>
    </xf>
    <xf numFmtId="0" fontId="10" fillId="0" borderId="0" xfId="0" applyFont="1" applyFill="1" applyBorder="1" applyAlignment="1">
      <alignment horizontal="center" vertical="center" wrapText="1"/>
    </xf>
    <xf numFmtId="0" fontId="7" fillId="0" borderId="0" xfId="0" applyFont="1" applyBorder="1" applyAlignment="1">
      <alignment horizontal="center" vertical="center" readingOrder="1"/>
    </xf>
    <xf numFmtId="0" fontId="7" fillId="0" borderId="0" xfId="0" applyFont="1" applyFill="1" applyBorder="1" applyAlignment="1">
      <alignment horizontal="center" vertical="center" readingOrder="1"/>
    </xf>
    <xf numFmtId="0" fontId="19" fillId="0" borderId="0" xfId="0" applyFont="1" applyFill="1" applyBorder="1" applyAlignment="1">
      <alignment horizontal="center" vertical="center" wrapText="1" readingOrder="1"/>
    </xf>
    <xf numFmtId="0" fontId="20" fillId="0" borderId="0" xfId="0" applyFont="1" applyFill="1" applyBorder="1" applyAlignment="1">
      <alignment horizontal="center" vertical="center" wrapText="1" readingOrder="1"/>
    </xf>
    <xf numFmtId="0" fontId="7" fillId="0" borderId="2" xfId="0" applyFont="1" applyBorder="1" applyAlignment="1">
      <alignment horizontal="left" vertical="center" wrapText="1" readingOrder="1"/>
    </xf>
    <xf numFmtId="0" fontId="7" fillId="0" borderId="2" xfId="0" applyFont="1" applyFill="1" applyBorder="1" applyAlignment="1">
      <alignment horizontal="center" vertical="center" wrapText="1" readingOrder="1"/>
    </xf>
    <xf numFmtId="178" fontId="10" fillId="0" borderId="2" xfId="0" applyNumberFormat="1" applyFont="1" applyFill="1" applyBorder="1" applyAlignment="1">
      <alignment horizontal="center" vertical="center" wrapText="1"/>
    </xf>
    <xf numFmtId="0" fontId="18" fillId="0" borderId="0" xfId="0" applyFont="1" applyAlignment="1">
      <alignment vertical="center"/>
    </xf>
    <xf numFmtId="49" fontId="8" fillId="0" borderId="0" xfId="0" applyNumberFormat="1" applyFont="1" applyFill="1" applyBorder="1" applyAlignment="1">
      <alignment horizontal="center" vertical="center" wrapText="1" readingOrder="1"/>
    </xf>
    <xf numFmtId="49" fontId="7" fillId="0" borderId="2" xfId="0" applyNumberFormat="1" applyFont="1" applyFill="1" applyBorder="1" applyAlignment="1">
      <alignment horizontal="center" vertical="center" wrapText="1" readingOrder="1"/>
    </xf>
    <xf numFmtId="0" fontId="10" fillId="0" borderId="0" xfId="0" applyFont="1" applyBorder="1" applyAlignment="1">
      <alignment horizontal="center" vertical="center" wrapText="1" readingOrder="1"/>
    </xf>
    <xf numFmtId="0" fontId="10" fillId="0" borderId="0" xfId="0" applyFont="1" applyFill="1" applyBorder="1" applyAlignment="1">
      <alignment horizontal="center" vertical="center" wrapText="1" readingOrder="1"/>
    </xf>
    <xf numFmtId="49" fontId="10" fillId="0" borderId="0" xfId="0" applyNumberFormat="1" applyFont="1" applyFill="1" applyBorder="1" applyAlignment="1">
      <alignment horizontal="center" vertical="center" wrapText="1" readingOrder="1"/>
    </xf>
    <xf numFmtId="176" fontId="10" fillId="0" borderId="0" xfId="0" applyNumberFormat="1" applyFont="1" applyFill="1" applyBorder="1" applyAlignment="1">
      <alignment horizontal="center" vertical="center"/>
    </xf>
    <xf numFmtId="176" fontId="10" fillId="0" borderId="2" xfId="0" applyNumberFormat="1" applyFont="1" applyFill="1" applyBorder="1" applyAlignment="1">
      <alignment horizontal="center" vertical="center"/>
    </xf>
    <xf numFmtId="0" fontId="10" fillId="0" borderId="0" xfId="0" applyFont="1" applyFill="1" applyBorder="1" applyAlignment="1">
      <alignment vertical="center"/>
    </xf>
    <xf numFmtId="0" fontId="7" fillId="0" borderId="0" xfId="0" applyFont="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24" fillId="0" borderId="0" xfId="0" applyFont="1" applyAlignment="1">
      <alignment horizontal="left" vertical="center" wrapText="1"/>
    </xf>
    <xf numFmtId="176" fontId="3" fillId="0" borderId="0" xfId="0" applyNumberFormat="1" applyFont="1" applyAlignment="1">
      <alignment horizontal="center" vertical="center" wrapText="1" readingOrder="1"/>
    </xf>
    <xf numFmtId="0" fontId="10" fillId="0" borderId="0" xfId="0" applyFont="1" applyAlignment="1">
      <alignment horizontal="center" vertical="center" wrapText="1"/>
    </xf>
    <xf numFmtId="0" fontId="7" fillId="0" borderId="2" xfId="0" applyFont="1" applyBorder="1" applyAlignment="1">
      <alignment horizontal="center" vertical="center" wrapText="1"/>
    </xf>
    <xf numFmtId="0" fontId="8" fillId="0" borderId="0" xfId="0" applyFont="1" applyBorder="1" applyAlignment="1">
      <alignment horizontal="center" vertical="center" wrapText="1"/>
    </xf>
    <xf numFmtId="176" fontId="3" fillId="0" borderId="2" xfId="0" applyNumberFormat="1" applyFont="1" applyBorder="1" applyAlignment="1">
      <alignment horizontal="center" vertical="center" wrapText="1" readingOrder="1"/>
    </xf>
    <xf numFmtId="49" fontId="10" fillId="0" borderId="0" xfId="0" applyNumberFormat="1" applyFont="1" applyBorder="1" applyAlignment="1">
      <alignment horizontal="left" vertical="center" wrapText="1" readingOrder="1"/>
    </xf>
    <xf numFmtId="49" fontId="10" fillId="0" borderId="0" xfId="0" applyNumberFormat="1" applyFont="1" applyBorder="1" applyAlignment="1">
      <alignment vertical="center"/>
    </xf>
    <xf numFmtId="49" fontId="10" fillId="0" borderId="0" xfId="0" applyNumberFormat="1" applyFont="1" applyFill="1" applyBorder="1" applyAlignment="1">
      <alignment vertical="center"/>
    </xf>
    <xf numFmtId="0" fontId="8" fillId="0" borderId="0" xfId="0" applyFont="1" applyBorder="1" applyAlignment="1">
      <alignment horizontal="left" vertical="center" wrapText="1"/>
    </xf>
    <xf numFmtId="0" fontId="8" fillId="0" borderId="2" xfId="0" applyFont="1" applyBorder="1" applyAlignment="1">
      <alignment vertical="center" wrapText="1"/>
    </xf>
    <xf numFmtId="0" fontId="22" fillId="0" borderId="0" xfId="0" applyFont="1" applyBorder="1" applyAlignment="1">
      <alignment vertical="center"/>
    </xf>
    <xf numFmtId="0" fontId="8" fillId="0" borderId="3" xfId="0" applyFont="1" applyBorder="1" applyAlignment="1">
      <alignment horizontal="left" vertical="center" wrapText="1"/>
    </xf>
    <xf numFmtId="0" fontId="7" fillId="0" borderId="3" xfId="0" applyFont="1" applyBorder="1" applyAlignment="1">
      <alignment horizontal="center" vertical="center" wrapText="1"/>
    </xf>
    <xf numFmtId="176" fontId="3" fillId="0" borderId="3" xfId="0" applyNumberFormat="1" applyFont="1" applyBorder="1" applyAlignment="1">
      <alignment horizontal="center" vertical="center" wrapText="1" readingOrder="1"/>
    </xf>
    <xf numFmtId="0" fontId="8" fillId="0" borderId="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Alignment="1">
      <alignment horizontal="center" vertical="center" wrapText="1"/>
    </xf>
    <xf numFmtId="0" fontId="0" fillId="0" borderId="2" xfId="0" applyBorder="1"/>
    <xf numFmtId="0" fontId="0" fillId="0" borderId="3" xfId="0" applyBorder="1"/>
    <xf numFmtId="49" fontId="14" fillId="0" borderId="0" xfId="0" applyNumberFormat="1" applyFont="1" applyFill="1" applyBorder="1" applyAlignment="1">
      <alignment horizontal="center" vertical="center" wrapText="1" readingOrder="1"/>
    </xf>
    <xf numFmtId="0" fontId="8" fillId="0" borderId="1" xfId="0" applyFont="1" applyBorder="1" applyAlignment="1">
      <alignment horizontal="justify"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25" fillId="0" borderId="2" xfId="0" applyFont="1" applyBorder="1" applyAlignment="1">
      <alignment horizontal="center" vertical="center" wrapText="1"/>
    </xf>
    <xf numFmtId="0" fontId="8" fillId="0" borderId="0" xfId="0" applyFont="1" applyAlignment="1">
      <alignment horizontal="left" vertical="center"/>
    </xf>
    <xf numFmtId="0" fontId="26" fillId="0" borderId="0" xfId="0" applyFont="1"/>
    <xf numFmtId="0" fontId="7" fillId="0" borderId="0" xfId="0" applyFont="1" applyBorder="1" applyAlignment="1">
      <alignment horizontal="center" vertical="center" wrapText="1"/>
    </xf>
    <xf numFmtId="49" fontId="10" fillId="0" borderId="0" xfId="0" applyNumberFormat="1" applyFont="1" applyFill="1" applyBorder="1" applyAlignment="1">
      <alignment horizontal="center" vertical="center" wrapText="1" readingOrder="1"/>
    </xf>
    <xf numFmtId="0" fontId="10" fillId="0" borderId="0" xfId="0" applyFont="1" applyFill="1" applyBorder="1" applyAlignment="1">
      <alignment horizontal="center" vertical="center" wrapText="1" readingOrder="1"/>
    </xf>
    <xf numFmtId="0" fontId="7" fillId="0" borderId="0" xfId="0" applyFont="1" applyFill="1" applyBorder="1" applyAlignment="1">
      <alignment horizontal="center" vertical="center" wrapText="1" readingOrder="1"/>
    </xf>
    <xf numFmtId="0" fontId="8" fillId="0" borderId="0" xfId="0" applyFont="1" applyFill="1" applyBorder="1" applyAlignment="1">
      <alignment horizontal="center" vertical="center" wrapText="1" readingOrder="1"/>
    </xf>
    <xf numFmtId="0" fontId="8" fillId="0" borderId="0" xfId="0" applyFont="1" applyBorder="1" applyAlignment="1">
      <alignment horizontal="center" vertical="center" wrapText="1" readingOrder="1"/>
    </xf>
    <xf numFmtId="0" fontId="23" fillId="0" borderId="1" xfId="0" applyFont="1" applyBorder="1" applyAlignment="1">
      <alignment vertical="center" wrapText="1"/>
    </xf>
    <xf numFmtId="0" fontId="23" fillId="0" borderId="0" xfId="0" applyFont="1" applyAlignment="1">
      <alignment vertical="center" wrapText="1"/>
    </xf>
    <xf numFmtId="0" fontId="8" fillId="0" borderId="1" xfId="0" applyFont="1" applyBorder="1" applyAlignment="1">
      <alignment horizontal="center" vertical="center" wrapText="1"/>
    </xf>
    <xf numFmtId="0" fontId="8" fillId="0" borderId="0" xfId="0" applyFont="1" applyAlignment="1">
      <alignment horizontal="center" vertical="center" wrapText="1"/>
    </xf>
    <xf numFmtId="0" fontId="8" fillId="0" borderId="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 xfId="0" applyFont="1" applyBorder="1" applyAlignment="1">
      <alignment horizontal="center" vertical="center" wrapText="1"/>
    </xf>
    <xf numFmtId="0" fontId="23" fillId="0" borderId="2" xfId="0" applyFont="1" applyBorder="1" applyAlignment="1">
      <alignment vertical="center" wrapText="1"/>
    </xf>
    <xf numFmtId="0" fontId="10" fillId="0" borderId="0" xfId="0" applyFont="1" applyFill="1" applyBorder="1" applyAlignment="1">
      <alignment horizontal="center" vertical="center" wrapText="1" readingOrder="1"/>
    </xf>
    <xf numFmtId="49" fontId="10" fillId="0" borderId="0" xfId="0" applyNumberFormat="1" applyFont="1" applyFill="1" applyBorder="1" applyAlignment="1">
      <alignment horizontal="center" vertical="center" wrapText="1" readingOrder="1"/>
    </xf>
    <xf numFmtId="0" fontId="12" fillId="0" borderId="1" xfId="0" applyFont="1" applyBorder="1" applyAlignment="1">
      <alignment horizontal="center" vertical="center" wrapText="1" readingOrder="1"/>
    </xf>
    <xf numFmtId="0" fontId="12" fillId="0" borderId="0" xfId="0" applyFont="1" applyBorder="1" applyAlignment="1">
      <alignment horizontal="center" vertical="center" wrapText="1" readingOrder="1"/>
    </xf>
    <xf numFmtId="0" fontId="11" fillId="0" borderId="0" xfId="0" applyFont="1" applyBorder="1" applyAlignment="1">
      <alignment horizontal="center"/>
    </xf>
    <xf numFmtId="0" fontId="11" fillId="0" borderId="2" xfId="0" applyFont="1" applyBorder="1" applyAlignment="1">
      <alignment horizontal="center"/>
    </xf>
    <xf numFmtId="0" fontId="11" fillId="0" borderId="0" xfId="0" applyFont="1" applyBorder="1" applyAlignment="1">
      <alignment horizontal="center" vertical="center"/>
    </xf>
    <xf numFmtId="0" fontId="11" fillId="0" borderId="2" xfId="0" applyFont="1" applyBorder="1" applyAlignment="1">
      <alignment horizontal="center" vertical="center"/>
    </xf>
    <xf numFmtId="0" fontId="10" fillId="0" borderId="0" xfId="0" applyFont="1" applyBorder="1" applyAlignment="1">
      <alignment horizontal="left" vertical="center" wrapText="1" readingOrder="1"/>
    </xf>
    <xf numFmtId="49" fontId="10" fillId="0" borderId="0" xfId="0" applyNumberFormat="1" applyFont="1" applyBorder="1" applyAlignment="1">
      <alignment horizontal="left" vertical="center" wrapText="1" readingOrder="1"/>
    </xf>
    <xf numFmtId="0" fontId="10" fillId="0" borderId="2" xfId="0" applyFont="1" applyBorder="1" applyAlignment="1">
      <alignment horizontal="left" vertical="center" wrapText="1" readingOrder="1"/>
    </xf>
    <xf numFmtId="0" fontId="8" fillId="0" borderId="1" xfId="0" applyFont="1" applyBorder="1" applyAlignment="1">
      <alignment horizontal="center" vertical="center" wrapText="1" readingOrder="1"/>
    </xf>
    <xf numFmtId="0" fontId="8" fillId="0" borderId="0" xfId="0" applyFont="1" applyBorder="1" applyAlignment="1">
      <alignment horizontal="center" vertical="center" wrapText="1" readingOrder="1"/>
    </xf>
    <xf numFmtId="0" fontId="8" fillId="0" borderId="2" xfId="0" applyFont="1" applyBorder="1" applyAlignment="1">
      <alignment horizontal="center" vertical="center" wrapText="1" readingOrder="1"/>
    </xf>
    <xf numFmtId="0" fontId="9" fillId="0" borderId="3" xfId="0" applyFont="1" applyFill="1" applyBorder="1" applyAlignment="1">
      <alignment horizontal="center" vertical="center" wrapText="1" readingOrder="1"/>
    </xf>
    <xf numFmtId="0" fontId="8" fillId="0" borderId="0" xfId="0" applyFont="1" applyFill="1" applyBorder="1" applyAlignment="1">
      <alignment horizontal="center" vertical="center" wrapText="1" readingOrder="1"/>
    </xf>
    <xf numFmtId="0" fontId="7" fillId="0" borderId="0" xfId="0" applyFont="1" applyFill="1" applyBorder="1" applyAlignment="1">
      <alignment horizontal="center" vertical="center" wrapText="1" readingOrder="1"/>
    </xf>
    <xf numFmtId="0" fontId="7" fillId="0" borderId="0" xfId="0" applyFont="1" applyBorder="1" applyAlignment="1">
      <alignment vertical="center"/>
    </xf>
    <xf numFmtId="0" fontId="7" fillId="0" borderId="0" xfId="0" applyFont="1" applyAlignment="1">
      <alignment vertical="center"/>
    </xf>
    <xf numFmtId="0" fontId="7" fillId="0" borderId="0" xfId="0" applyFont="1"/>
    <xf numFmtId="0" fontId="27" fillId="0" borderId="0" xfId="0" applyFont="1"/>
    <xf numFmtId="0" fontId="14" fillId="0" borderId="0" xfId="0" applyFont="1" applyAlignment="1">
      <alignment horizontal="center"/>
    </xf>
    <xf numFmtId="0" fontId="7" fillId="0" borderId="4" xfId="0" applyFont="1" applyBorder="1" applyAlignment="1">
      <alignment vertical="center"/>
    </xf>
    <xf numFmtId="0" fontId="8" fillId="0" borderId="5" xfId="0" applyFont="1" applyBorder="1" applyAlignment="1">
      <alignment vertical="center"/>
    </xf>
    <xf numFmtId="0" fontId="8" fillId="0" borderId="6" xfId="0" applyFont="1" applyBorder="1" applyAlignment="1">
      <alignment vertical="center"/>
    </xf>
    <xf numFmtId="0" fontId="9"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7" fillId="0" borderId="7"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vertical="center"/>
    </xf>
    <xf numFmtId="0" fontId="7" fillId="0" borderId="12" xfId="0" applyFont="1" applyBorder="1" applyAlignment="1">
      <alignment vertical="center"/>
    </xf>
    <xf numFmtId="0" fontId="9" fillId="0" borderId="13" xfId="0" applyFont="1" applyBorder="1" applyAlignment="1">
      <alignment vertical="center"/>
    </xf>
    <xf numFmtId="0" fontId="7" fillId="0" borderId="14" xfId="0" applyFont="1" applyBorder="1" applyAlignment="1">
      <alignment vertical="center"/>
    </xf>
    <xf numFmtId="0" fontId="7" fillId="0" borderId="15" xfId="0" applyFont="1" applyBorder="1" applyAlignment="1">
      <alignment vertical="center"/>
    </xf>
  </cellXfs>
  <cellStyles count="2">
    <cellStyle name="桁区切り" xfId="1" builtinId="6"/>
    <cellStyle name="標準" xfId="0" builtinId="0"/>
  </cellStyles>
  <dxfs count="0"/>
  <tableStyles count="0" defaultTableStyle="TableStyleMedium2" defaultPivotStyle="PivotStyleLight16"/>
  <colors>
    <mruColors>
      <color rgb="FF0000FF"/>
      <color rgb="FFFFFF66"/>
      <color rgb="FF990000"/>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Managing Editor" id="{55A29F67-2F86-4A88-A830-B5C0CCC3BFF7}" userId="1d1ab42ca38a8925"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J1" dT="2021-06-03T03:37:44.43" personId="{55A29F67-2F86-4A88-A830-B5C0CCC3BFF7}" id="{398A396E-5DFD-4816-90E0-A35A18236CA9}">
    <text>I changed to British spelling.</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FD59B-8D9B-42BB-BECD-FF4F0D1B574C}">
  <dimension ref="A1:L16"/>
  <sheetViews>
    <sheetView workbookViewId="0">
      <selection sqref="A1:XFD1048576"/>
    </sheetView>
  </sheetViews>
  <sheetFormatPr defaultRowHeight="18.75"/>
  <cols>
    <col min="1" max="1" width="11" customWidth="1"/>
    <col min="2" max="2" width="1" customWidth="1"/>
    <col min="5" max="5" width="1" customWidth="1"/>
    <col min="7" max="7" width="9" customWidth="1"/>
    <col min="8" max="8" width="1" customWidth="1"/>
    <col min="11" max="11" width="0.875" customWidth="1"/>
  </cols>
  <sheetData>
    <row r="1" spans="1:12" s="9" customFormat="1" ht="15">
      <c r="A1" s="6" t="s">
        <v>172</v>
      </c>
    </row>
    <row r="2" spans="1:12" ht="19.5" thickBot="1">
      <c r="J2" s="89"/>
      <c r="K2" s="89"/>
    </row>
    <row r="3" spans="1:12">
      <c r="A3" s="104"/>
      <c r="B3" s="106"/>
      <c r="C3" s="106" t="s">
        <v>163</v>
      </c>
      <c r="D3" s="106"/>
      <c r="E3" s="106"/>
      <c r="F3" s="106" t="s">
        <v>164</v>
      </c>
      <c r="G3" s="106"/>
      <c r="H3" s="106"/>
      <c r="I3" s="106" t="s">
        <v>165</v>
      </c>
      <c r="J3" s="109"/>
    </row>
    <row r="4" spans="1:12" ht="19.5" thickBot="1">
      <c r="A4" s="105"/>
      <c r="B4" s="107"/>
      <c r="C4" s="108" t="s">
        <v>166</v>
      </c>
      <c r="D4" s="108"/>
      <c r="E4" s="107"/>
      <c r="F4" s="108" t="s">
        <v>202</v>
      </c>
      <c r="G4" s="108"/>
      <c r="H4" s="107"/>
      <c r="I4" s="108" t="s">
        <v>167</v>
      </c>
      <c r="J4" s="108"/>
    </row>
    <row r="5" spans="1:12" ht="19.5" thickBot="1">
      <c r="B5" s="68"/>
      <c r="C5" s="69" t="s">
        <v>169</v>
      </c>
      <c r="D5" s="70" t="s">
        <v>6</v>
      </c>
      <c r="E5" s="68"/>
      <c r="F5" s="69" t="s">
        <v>169</v>
      </c>
      <c r="G5" s="70" t="s">
        <v>6</v>
      </c>
      <c r="H5" s="68"/>
      <c r="I5" s="69" t="s">
        <v>169</v>
      </c>
      <c r="J5" s="70" t="s">
        <v>6</v>
      </c>
    </row>
    <row r="6" spans="1:12">
      <c r="A6" s="80" t="s">
        <v>168</v>
      </c>
      <c r="B6" s="68"/>
      <c r="C6" s="75"/>
      <c r="D6" s="75"/>
      <c r="E6" s="68"/>
      <c r="F6" s="75"/>
      <c r="G6" s="75"/>
      <c r="H6" s="68"/>
      <c r="I6" s="75"/>
      <c r="J6" s="75"/>
    </row>
    <row r="7" spans="1:12">
      <c r="A7" s="71" t="s">
        <v>194</v>
      </c>
      <c r="B7" s="68"/>
      <c r="C7" s="68">
        <v>57</v>
      </c>
      <c r="D7" s="72">
        <f>C7/370*100</f>
        <v>15.405405405405407</v>
      </c>
      <c r="E7" s="68"/>
      <c r="F7" s="68">
        <v>9</v>
      </c>
      <c r="G7" s="72">
        <f t="shared" ref="G7:G15" si="0">F7/43*100</f>
        <v>20.930232558139537</v>
      </c>
      <c r="H7" s="68"/>
      <c r="I7" s="68">
        <v>48</v>
      </c>
      <c r="J7" s="72">
        <f>I7/327*100</f>
        <v>14.678899082568808</v>
      </c>
    </row>
    <row r="8" spans="1:12">
      <c r="A8" s="71" t="s">
        <v>195</v>
      </c>
      <c r="B8" s="68"/>
      <c r="C8" s="73">
        <v>27</v>
      </c>
      <c r="D8" s="72">
        <f t="shared" ref="D8:D14" si="1">C8/370*100</f>
        <v>7.2972972972972974</v>
      </c>
      <c r="E8" s="68"/>
      <c r="F8" s="68">
        <v>13</v>
      </c>
      <c r="G8" s="72">
        <f t="shared" si="0"/>
        <v>30.232558139534881</v>
      </c>
      <c r="H8" s="68"/>
      <c r="I8" s="68">
        <v>14</v>
      </c>
      <c r="J8" s="72">
        <f t="shared" ref="J8:J13" si="2">I8/327*100</f>
        <v>4.281345565749235</v>
      </c>
    </row>
    <row r="9" spans="1:12">
      <c r="A9" s="71" t="s">
        <v>196</v>
      </c>
      <c r="B9" s="68"/>
      <c r="C9" s="68">
        <v>18</v>
      </c>
      <c r="D9" s="72">
        <f t="shared" si="1"/>
        <v>4.8648648648648649</v>
      </c>
      <c r="E9" s="68"/>
      <c r="F9" s="68">
        <v>12</v>
      </c>
      <c r="G9" s="72">
        <f t="shared" si="0"/>
        <v>27.906976744186046</v>
      </c>
      <c r="H9" s="68"/>
      <c r="I9" s="68">
        <v>6</v>
      </c>
      <c r="J9" s="72">
        <f t="shared" si="2"/>
        <v>1.834862385321101</v>
      </c>
    </row>
    <row r="10" spans="1:12">
      <c r="A10" s="71" t="s">
        <v>197</v>
      </c>
      <c r="B10" s="68"/>
      <c r="C10" s="68">
        <v>8</v>
      </c>
      <c r="D10" s="72">
        <f t="shared" si="1"/>
        <v>2.1621621621621623</v>
      </c>
      <c r="E10" s="68"/>
      <c r="F10" s="68">
        <v>3</v>
      </c>
      <c r="G10" s="72">
        <f t="shared" si="0"/>
        <v>6.9767441860465116</v>
      </c>
      <c r="H10" s="68"/>
      <c r="I10" s="68">
        <v>5</v>
      </c>
      <c r="J10" s="72">
        <f t="shared" si="2"/>
        <v>1.5290519877675841</v>
      </c>
    </row>
    <row r="11" spans="1:12">
      <c r="A11" s="71" t="s">
        <v>198</v>
      </c>
      <c r="B11" s="68"/>
      <c r="C11" s="68">
        <v>5</v>
      </c>
      <c r="D11" s="72">
        <f t="shared" si="1"/>
        <v>1.3513513513513513</v>
      </c>
      <c r="E11" s="68"/>
      <c r="F11" s="68">
        <v>2</v>
      </c>
      <c r="G11" s="72">
        <f t="shared" si="0"/>
        <v>4.6511627906976747</v>
      </c>
      <c r="H11" s="68"/>
      <c r="I11" s="68">
        <v>3</v>
      </c>
      <c r="J11" s="72">
        <f t="shared" si="2"/>
        <v>0.91743119266055051</v>
      </c>
    </row>
    <row r="12" spans="1:12" ht="18" customHeight="1">
      <c r="A12" s="71" t="s">
        <v>199</v>
      </c>
      <c r="B12" s="68"/>
      <c r="C12" s="68">
        <v>3</v>
      </c>
      <c r="D12" s="72">
        <f t="shared" si="1"/>
        <v>0.81081081081081086</v>
      </c>
      <c r="E12" s="68"/>
      <c r="F12" s="68" t="s">
        <v>170</v>
      </c>
      <c r="G12" s="72"/>
      <c r="H12" s="68"/>
      <c r="I12" s="68">
        <v>3</v>
      </c>
      <c r="J12" s="72">
        <f t="shared" si="2"/>
        <v>0.91743119266055051</v>
      </c>
    </row>
    <row r="13" spans="1:12">
      <c r="A13" s="71" t="s">
        <v>200</v>
      </c>
      <c r="B13" s="68"/>
      <c r="C13" s="73">
        <v>2</v>
      </c>
      <c r="D13" s="72">
        <f t="shared" si="1"/>
        <v>0.54054054054054057</v>
      </c>
      <c r="E13" s="68"/>
      <c r="F13" s="68" t="s">
        <v>170</v>
      </c>
      <c r="G13" s="72"/>
      <c r="H13" s="68"/>
      <c r="I13" s="68">
        <v>2</v>
      </c>
      <c r="J13" s="72">
        <f t="shared" si="2"/>
        <v>0.6116207951070336</v>
      </c>
    </row>
    <row r="14" spans="1:12" ht="19.5" thickBot="1">
      <c r="A14" s="81" t="s">
        <v>171</v>
      </c>
      <c r="B14" s="74"/>
      <c r="C14" s="74">
        <v>9</v>
      </c>
      <c r="D14" s="72">
        <f t="shared" si="1"/>
        <v>2.4324324324324325</v>
      </c>
      <c r="E14" s="74"/>
      <c r="F14" s="74">
        <v>2</v>
      </c>
      <c r="G14" s="76">
        <f t="shared" ref="G14" si="3">F14/43*100</f>
        <v>4.6511627906976747</v>
      </c>
      <c r="H14" s="74"/>
      <c r="I14" s="74">
        <v>7</v>
      </c>
      <c r="J14" s="76">
        <f t="shared" ref="J14" si="4">I14/327*100</f>
        <v>2.1406727828746175</v>
      </c>
      <c r="K14" s="89"/>
    </row>
    <row r="15" spans="1:12" ht="19.5" thickBot="1">
      <c r="A15" s="83" t="s">
        <v>201</v>
      </c>
      <c r="B15" s="84"/>
      <c r="C15" s="70">
        <f>SUM(C7:C13)</f>
        <v>120</v>
      </c>
      <c r="D15" s="85">
        <f>C15/370*100</f>
        <v>32.432432432432435</v>
      </c>
      <c r="E15" s="84"/>
      <c r="F15" s="70">
        <f>SUM(F7:F13)</f>
        <v>39</v>
      </c>
      <c r="G15" s="85">
        <f t="shared" si="0"/>
        <v>90.697674418604649</v>
      </c>
      <c r="H15" s="84"/>
      <c r="I15" s="70">
        <f>SUM(I7:I13)</f>
        <v>81</v>
      </c>
      <c r="J15" s="85">
        <f>I15/327*100</f>
        <v>24.770642201834864</v>
      </c>
      <c r="K15" s="90"/>
    </row>
    <row r="16" spans="1:12">
      <c r="A16" s="129" t="s">
        <v>203</v>
      </c>
      <c r="B16" s="82"/>
      <c r="C16" s="82"/>
      <c r="D16" s="82"/>
      <c r="E16" s="82"/>
      <c r="F16" s="82"/>
      <c r="G16" s="82"/>
      <c r="H16" s="82"/>
      <c r="I16" s="82"/>
      <c r="J16" s="82"/>
      <c r="K16" s="82"/>
      <c r="L16" s="82"/>
    </row>
  </sheetData>
  <mergeCells count="10">
    <mergeCell ref="A3:A4"/>
    <mergeCell ref="B3:B4"/>
    <mergeCell ref="C4:D4"/>
    <mergeCell ref="F4:G4"/>
    <mergeCell ref="I4:J4"/>
    <mergeCell ref="E3:E4"/>
    <mergeCell ref="H3:H4"/>
    <mergeCell ref="C3:D3"/>
    <mergeCell ref="F3:G3"/>
    <mergeCell ref="I3:J3"/>
  </mergeCells>
  <phoneticPr fontId="1"/>
  <pageMargins left="0.7" right="0.7" top="0.75" bottom="0.75" header="0.3" footer="0.3"/>
  <pageSetup paperSize="9" orientation="portrait" horizontalDpi="200" verticalDpi="200" r:id="rId1"/>
  <ignoredErrors>
    <ignoredError sqref="C15 I15" formulaRange="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2A4077-5FC3-44C4-A5C1-CE2E904180BB}">
  <dimension ref="A1:Q16"/>
  <sheetViews>
    <sheetView workbookViewId="0">
      <selection sqref="A1:XFD1048576"/>
    </sheetView>
  </sheetViews>
  <sheetFormatPr defaultRowHeight="18.75"/>
  <cols>
    <col min="1" max="1" width="16.125" customWidth="1"/>
    <col min="2" max="2" width="2.25" customWidth="1"/>
    <col min="4" max="4" width="2.625" customWidth="1"/>
    <col min="6" max="6" width="2.625" customWidth="1"/>
    <col min="8" max="8" width="2.625" customWidth="1"/>
    <col min="10" max="10" width="2.625" customWidth="1"/>
    <col min="12" max="12" width="2.625" customWidth="1"/>
    <col min="14" max="14" width="2.625" customWidth="1"/>
    <col min="15" max="15" width="8.875" customWidth="1"/>
    <col min="16" max="16" width="2.625" customWidth="1"/>
  </cols>
  <sheetData>
    <row r="1" spans="1:17" s="97" customFormat="1" ht="16.5">
      <c r="A1" s="96" t="s">
        <v>254</v>
      </c>
    </row>
    <row r="2" spans="1:17" ht="19.5" thickBot="1"/>
    <row r="3" spans="1:17" ht="20.100000000000001" customHeight="1" thickBot="1">
      <c r="A3" s="92"/>
      <c r="B3" s="87"/>
      <c r="C3" s="70"/>
      <c r="D3" s="87"/>
      <c r="E3" s="110" t="s">
        <v>227</v>
      </c>
      <c r="F3" s="106"/>
      <c r="G3" s="110"/>
      <c r="H3" s="106"/>
      <c r="I3" s="110"/>
      <c r="J3" s="110"/>
      <c r="K3" s="110"/>
      <c r="L3" s="110"/>
      <c r="M3" s="110"/>
      <c r="N3" s="110"/>
      <c r="O3" s="110"/>
      <c r="P3" s="110"/>
      <c r="Q3" s="110"/>
    </row>
    <row r="4" spans="1:17" ht="20.100000000000001" customHeight="1">
      <c r="A4" s="105"/>
      <c r="B4" s="109"/>
      <c r="C4" s="88" t="s">
        <v>228</v>
      </c>
      <c r="D4" s="109"/>
      <c r="E4" s="88" t="s">
        <v>230</v>
      </c>
      <c r="F4" s="109"/>
      <c r="G4" s="87" t="s">
        <v>232</v>
      </c>
      <c r="H4" s="109"/>
      <c r="I4" s="87" t="s">
        <v>234</v>
      </c>
      <c r="J4" s="106"/>
      <c r="K4" s="87" t="s">
        <v>236</v>
      </c>
      <c r="L4" s="106"/>
      <c r="M4" s="87" t="s">
        <v>238</v>
      </c>
      <c r="N4" s="106"/>
      <c r="O4" s="87" t="s">
        <v>240</v>
      </c>
      <c r="P4" s="106"/>
      <c r="Q4" s="87" t="s">
        <v>242</v>
      </c>
    </row>
    <row r="5" spans="1:17" ht="20.100000000000001" customHeight="1" thickBot="1">
      <c r="A5" s="111"/>
      <c r="B5" s="109"/>
      <c r="C5" s="86" t="s">
        <v>229</v>
      </c>
      <c r="D5" s="109"/>
      <c r="E5" s="86" t="s">
        <v>231</v>
      </c>
      <c r="F5" s="109"/>
      <c r="G5" s="86" t="s">
        <v>233</v>
      </c>
      <c r="H5" s="109"/>
      <c r="I5" s="86" t="s">
        <v>235</v>
      </c>
      <c r="J5" s="107"/>
      <c r="K5" s="86" t="s">
        <v>237</v>
      </c>
      <c r="L5" s="107"/>
      <c r="M5" s="86" t="s">
        <v>239</v>
      </c>
      <c r="N5" s="107"/>
      <c r="O5" s="86" t="s">
        <v>241</v>
      </c>
      <c r="P5" s="107"/>
      <c r="Q5" s="86" t="s">
        <v>243</v>
      </c>
    </row>
    <row r="6" spans="1:17" ht="20.100000000000001" customHeight="1">
      <c r="A6" s="93" t="s">
        <v>244</v>
      </c>
      <c r="B6" s="98"/>
      <c r="C6" s="68"/>
      <c r="D6" s="98"/>
      <c r="E6" s="68"/>
      <c r="F6" s="98"/>
      <c r="G6" s="68"/>
      <c r="H6" s="98"/>
      <c r="I6" s="68"/>
      <c r="J6" s="68"/>
      <c r="K6" s="68"/>
      <c r="L6" s="68"/>
      <c r="M6" s="68"/>
      <c r="N6" s="68"/>
      <c r="O6" s="68"/>
      <c r="P6" s="68"/>
      <c r="Q6" s="68"/>
    </row>
    <row r="7" spans="1:17" ht="20.100000000000001" customHeight="1">
      <c r="A7" s="71" t="s">
        <v>245</v>
      </c>
      <c r="B7" s="68"/>
      <c r="C7" s="68">
        <v>57</v>
      </c>
      <c r="D7" s="68"/>
      <c r="E7" s="68">
        <v>8</v>
      </c>
      <c r="F7" s="68"/>
      <c r="G7" s="68">
        <v>13</v>
      </c>
      <c r="H7" s="68"/>
      <c r="I7" s="68">
        <v>16</v>
      </c>
      <c r="J7" s="68"/>
      <c r="K7" s="68">
        <v>8</v>
      </c>
      <c r="L7" s="68"/>
      <c r="M7" s="68">
        <v>8</v>
      </c>
      <c r="N7" s="68"/>
      <c r="O7" s="68">
        <v>3</v>
      </c>
      <c r="P7" s="68"/>
      <c r="Q7" s="68">
        <v>1</v>
      </c>
    </row>
    <row r="8" spans="1:17" ht="20.100000000000001" customHeight="1">
      <c r="A8" s="71" t="s">
        <v>246</v>
      </c>
      <c r="B8" s="68"/>
      <c r="C8" s="73">
        <v>27</v>
      </c>
      <c r="D8" s="68"/>
      <c r="E8" s="68" t="s">
        <v>170</v>
      </c>
      <c r="F8" s="68"/>
      <c r="G8" s="68">
        <v>3</v>
      </c>
      <c r="H8" s="68"/>
      <c r="I8" s="68">
        <v>8</v>
      </c>
      <c r="J8" s="68"/>
      <c r="K8" s="68">
        <v>7</v>
      </c>
      <c r="L8" s="68"/>
      <c r="M8" s="68">
        <v>4</v>
      </c>
      <c r="N8" s="68"/>
      <c r="O8" s="68">
        <v>5</v>
      </c>
      <c r="P8" s="68"/>
      <c r="Q8" s="68" t="s">
        <v>170</v>
      </c>
    </row>
    <row r="9" spans="1:17" ht="20.100000000000001" customHeight="1">
      <c r="A9" s="71" t="s">
        <v>247</v>
      </c>
      <c r="B9" s="68"/>
      <c r="C9" s="68">
        <v>18</v>
      </c>
      <c r="D9" s="68"/>
      <c r="E9" s="73">
        <v>7</v>
      </c>
      <c r="F9" s="68"/>
      <c r="G9" s="73">
        <v>6</v>
      </c>
      <c r="H9" s="68"/>
      <c r="I9" s="73">
        <v>2</v>
      </c>
      <c r="J9" s="68"/>
      <c r="K9" s="68">
        <v>1</v>
      </c>
      <c r="L9" s="68"/>
      <c r="M9" s="68">
        <v>1</v>
      </c>
      <c r="N9" s="68"/>
      <c r="O9" s="68">
        <v>1</v>
      </c>
      <c r="P9" s="68"/>
      <c r="Q9" s="68" t="s">
        <v>170</v>
      </c>
    </row>
    <row r="10" spans="1:17" ht="20.100000000000001" customHeight="1">
      <c r="A10" s="71" t="s">
        <v>248</v>
      </c>
      <c r="B10" s="68"/>
      <c r="C10" s="68">
        <v>8</v>
      </c>
      <c r="D10" s="68"/>
      <c r="E10" s="68" t="s">
        <v>170</v>
      </c>
      <c r="F10" s="68"/>
      <c r="G10" s="68">
        <v>3</v>
      </c>
      <c r="H10" s="68"/>
      <c r="I10" s="68">
        <v>1</v>
      </c>
      <c r="J10" s="68"/>
      <c r="K10" s="73">
        <v>2</v>
      </c>
      <c r="L10" s="68"/>
      <c r="M10" s="68" t="s">
        <v>170</v>
      </c>
      <c r="N10" s="68"/>
      <c r="O10" s="68">
        <v>2</v>
      </c>
      <c r="P10" s="68"/>
      <c r="Q10" s="68" t="s">
        <v>170</v>
      </c>
    </row>
    <row r="11" spans="1:17" ht="20.100000000000001" customHeight="1">
      <c r="A11" s="71" t="s">
        <v>249</v>
      </c>
      <c r="B11" s="68"/>
      <c r="C11" s="68">
        <v>5</v>
      </c>
      <c r="D11" s="68"/>
      <c r="E11" s="68">
        <v>1</v>
      </c>
      <c r="F11" s="68"/>
      <c r="G11" s="68">
        <v>1</v>
      </c>
      <c r="H11" s="68"/>
      <c r="I11" s="68">
        <v>1</v>
      </c>
      <c r="J11" s="68"/>
      <c r="K11" s="68" t="s">
        <v>170</v>
      </c>
      <c r="L11" s="68"/>
      <c r="M11" s="68">
        <v>1</v>
      </c>
      <c r="N11" s="68"/>
      <c r="O11" s="68">
        <v>1</v>
      </c>
      <c r="P11" s="68"/>
      <c r="Q11" s="68" t="s">
        <v>170</v>
      </c>
    </row>
    <row r="12" spans="1:17" ht="20.100000000000001" customHeight="1">
      <c r="A12" s="71" t="s">
        <v>250</v>
      </c>
      <c r="B12" s="68"/>
      <c r="C12" s="68">
        <v>3</v>
      </c>
      <c r="D12" s="68"/>
      <c r="E12" s="68" t="s">
        <v>170</v>
      </c>
      <c r="F12" s="68"/>
      <c r="G12" s="68" t="s">
        <v>170</v>
      </c>
      <c r="H12" s="68"/>
      <c r="I12" s="68">
        <v>1</v>
      </c>
      <c r="J12" s="68"/>
      <c r="K12" s="73">
        <v>1</v>
      </c>
      <c r="L12" s="68"/>
      <c r="M12" s="68" t="s">
        <v>170</v>
      </c>
      <c r="N12" s="68"/>
      <c r="O12" s="68">
        <v>1</v>
      </c>
      <c r="P12" s="68"/>
      <c r="Q12" s="68" t="s">
        <v>170</v>
      </c>
    </row>
    <row r="13" spans="1:17" ht="20.100000000000001" customHeight="1">
      <c r="A13" s="71" t="s">
        <v>251</v>
      </c>
      <c r="B13" s="68"/>
      <c r="C13" s="73">
        <v>2</v>
      </c>
      <c r="D13" s="68"/>
      <c r="E13" s="68" t="s">
        <v>170</v>
      </c>
      <c r="F13" s="68"/>
      <c r="G13" s="68" t="s">
        <v>170</v>
      </c>
      <c r="H13" s="68"/>
      <c r="I13" s="68" t="s">
        <v>170</v>
      </c>
      <c r="J13" s="68"/>
      <c r="K13" s="73">
        <v>2</v>
      </c>
      <c r="L13" s="68"/>
      <c r="M13" s="68" t="s">
        <v>170</v>
      </c>
      <c r="N13" s="68"/>
      <c r="O13" s="68" t="s">
        <v>170</v>
      </c>
      <c r="P13" s="68"/>
      <c r="Q13" s="68" t="s">
        <v>170</v>
      </c>
    </row>
    <row r="14" spans="1:17" ht="20.100000000000001" customHeight="1" thickBot="1">
      <c r="A14" s="94" t="s">
        <v>252</v>
      </c>
      <c r="B14" s="74"/>
      <c r="C14" s="74">
        <v>241</v>
      </c>
      <c r="D14" s="74"/>
      <c r="E14" s="74">
        <v>12</v>
      </c>
      <c r="F14" s="74"/>
      <c r="G14" s="74">
        <v>27</v>
      </c>
      <c r="H14" s="74"/>
      <c r="I14" s="74">
        <v>52</v>
      </c>
      <c r="J14" s="74"/>
      <c r="K14" s="74">
        <v>60</v>
      </c>
      <c r="L14" s="74"/>
      <c r="M14" s="74">
        <v>44</v>
      </c>
      <c r="N14" s="74"/>
      <c r="O14" s="74">
        <v>31</v>
      </c>
      <c r="P14" s="74"/>
      <c r="Q14" s="74">
        <v>15</v>
      </c>
    </row>
    <row r="15" spans="1:17" ht="20.100000000000001" customHeight="1" thickBot="1">
      <c r="A15" s="94" t="s">
        <v>253</v>
      </c>
      <c r="B15" s="86"/>
      <c r="C15" s="86">
        <v>33.200000000000003</v>
      </c>
      <c r="D15" s="95"/>
      <c r="E15" s="86">
        <v>57.1</v>
      </c>
      <c r="F15" s="95"/>
      <c r="G15" s="86">
        <v>49.1</v>
      </c>
      <c r="H15" s="95"/>
      <c r="I15" s="86">
        <v>35.799999999999997</v>
      </c>
      <c r="J15" s="95"/>
      <c r="K15" s="86">
        <v>26.3</v>
      </c>
      <c r="L15" s="95"/>
      <c r="M15" s="86">
        <v>24.1</v>
      </c>
      <c r="N15" s="95"/>
      <c r="O15" s="86">
        <v>29.5</v>
      </c>
      <c r="P15" s="95"/>
      <c r="Q15" s="86">
        <v>5.9</v>
      </c>
    </row>
    <row r="16" spans="1:17">
      <c r="A16" s="9" t="s">
        <v>259</v>
      </c>
    </row>
  </sheetData>
  <mergeCells count="10">
    <mergeCell ref="E3:Q3"/>
    <mergeCell ref="A4:A5"/>
    <mergeCell ref="B4:B5"/>
    <mergeCell ref="D4:D5"/>
    <mergeCell ref="F4:F5"/>
    <mergeCell ref="H4:H5"/>
    <mergeCell ref="J4:J5"/>
    <mergeCell ref="L4:L5"/>
    <mergeCell ref="N4:N5"/>
    <mergeCell ref="P4:P5"/>
  </mergeCells>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A29"/>
  <sheetViews>
    <sheetView zoomScaleNormal="100" workbookViewId="0">
      <selection activeCell="B7" sqref="B7:B8"/>
    </sheetView>
  </sheetViews>
  <sheetFormatPr defaultColWidth="9" defaultRowHeight="15"/>
  <cols>
    <col min="1" max="1" width="14.375" style="9" customWidth="1"/>
    <col min="2" max="2" width="18.75" style="9" customWidth="1"/>
    <col min="3" max="3" width="1.625" style="9" customWidth="1"/>
    <col min="4" max="7" width="7.625" style="9" customWidth="1"/>
    <col min="8" max="8" width="1.625" style="9" customWidth="1"/>
    <col min="9" max="12" width="7.625" style="9" customWidth="1"/>
    <col min="13" max="13" width="1.625" style="9" customWidth="1"/>
    <col min="14" max="17" width="7.625" style="9" customWidth="1"/>
    <col min="18" max="18" width="1.625" style="9" customWidth="1"/>
    <col min="19" max="22" width="7.625" style="9" customWidth="1"/>
    <col min="23" max="23" width="1.625" style="9" customWidth="1"/>
    <col min="24" max="27" width="7.625" style="9" customWidth="1"/>
    <col min="28" max="16384" width="9" style="9"/>
  </cols>
  <sheetData>
    <row r="1" spans="1:27">
      <c r="A1" s="6" t="s">
        <v>258</v>
      </c>
    </row>
    <row r="2" spans="1:27" ht="15.75" thickBot="1">
      <c r="A2" s="7"/>
      <c r="B2" s="10"/>
      <c r="C2" s="10"/>
      <c r="D2" s="10"/>
      <c r="E2" s="10"/>
      <c r="F2" s="10"/>
      <c r="G2" s="10"/>
      <c r="H2" s="10"/>
      <c r="I2" s="10"/>
      <c r="J2" s="10"/>
      <c r="K2" s="10"/>
      <c r="L2" s="10"/>
      <c r="M2" s="10"/>
      <c r="N2" s="10"/>
      <c r="O2" s="10"/>
      <c r="P2" s="10"/>
      <c r="Q2" s="10"/>
      <c r="R2" s="10"/>
      <c r="S2" s="10"/>
      <c r="T2" s="10"/>
      <c r="U2" s="10"/>
      <c r="V2" s="10"/>
      <c r="W2" s="10"/>
      <c r="X2" s="10"/>
      <c r="Y2" s="10"/>
      <c r="Z2" s="10"/>
      <c r="AA2" s="10"/>
    </row>
    <row r="3" spans="1:27" s="12" customFormat="1" ht="15" customHeight="1">
      <c r="A3" s="116"/>
      <c r="B3" s="116"/>
      <c r="C3" s="11"/>
      <c r="D3" s="114" t="s">
        <v>19</v>
      </c>
      <c r="E3" s="114"/>
      <c r="F3" s="114"/>
      <c r="G3" s="114"/>
      <c r="H3" s="11"/>
      <c r="I3" s="114" t="s">
        <v>20</v>
      </c>
      <c r="J3" s="114"/>
      <c r="K3" s="114"/>
      <c r="L3" s="114"/>
      <c r="M3" s="11"/>
      <c r="N3" s="114" t="s">
        <v>17</v>
      </c>
      <c r="O3" s="114"/>
      <c r="P3" s="114"/>
      <c r="Q3" s="114"/>
      <c r="R3" s="11"/>
      <c r="S3" s="114" t="s">
        <v>18</v>
      </c>
      <c r="T3" s="114"/>
      <c r="U3" s="114"/>
      <c r="V3" s="114"/>
      <c r="W3" s="11"/>
      <c r="X3" s="114" t="s">
        <v>25</v>
      </c>
      <c r="Y3" s="114"/>
      <c r="Z3" s="114"/>
      <c r="AA3" s="114"/>
    </row>
    <row r="4" spans="1:27" s="12" customFormat="1" ht="47.25" customHeight="1">
      <c r="A4" s="116"/>
      <c r="B4" s="116"/>
      <c r="C4" s="13"/>
      <c r="D4" s="115" t="s">
        <v>151</v>
      </c>
      <c r="E4" s="115"/>
      <c r="F4" s="115" t="s">
        <v>204</v>
      </c>
      <c r="G4" s="115"/>
      <c r="H4" s="13"/>
      <c r="I4" s="115" t="s">
        <v>159</v>
      </c>
      <c r="J4" s="115"/>
      <c r="K4" s="115" t="s">
        <v>205</v>
      </c>
      <c r="L4" s="115"/>
      <c r="M4" s="13"/>
      <c r="N4" s="115" t="s">
        <v>152</v>
      </c>
      <c r="O4" s="115"/>
      <c r="P4" s="115" t="s">
        <v>206</v>
      </c>
      <c r="Q4" s="115"/>
      <c r="R4" s="13"/>
      <c r="S4" s="115" t="s">
        <v>153</v>
      </c>
      <c r="T4" s="115"/>
      <c r="U4" s="115" t="s">
        <v>207</v>
      </c>
      <c r="V4" s="115"/>
      <c r="W4" s="13"/>
      <c r="X4" s="115" t="s">
        <v>148</v>
      </c>
      <c r="Y4" s="115"/>
      <c r="Z4" s="115" t="s">
        <v>208</v>
      </c>
      <c r="AA4" s="115"/>
    </row>
    <row r="5" spans="1:27" s="12" customFormat="1" ht="15" customHeight="1" thickBot="1">
      <c r="A5" s="117"/>
      <c r="B5" s="117"/>
      <c r="C5" s="14"/>
      <c r="D5" s="15" t="s">
        <v>21</v>
      </c>
      <c r="E5" s="15" t="s">
        <v>6</v>
      </c>
      <c r="F5" s="15" t="s">
        <v>21</v>
      </c>
      <c r="G5" s="15" t="s">
        <v>6</v>
      </c>
      <c r="H5" s="14"/>
      <c r="I5" s="15" t="s">
        <v>21</v>
      </c>
      <c r="J5" s="15" t="s">
        <v>6</v>
      </c>
      <c r="K5" s="15" t="s">
        <v>21</v>
      </c>
      <c r="L5" s="15" t="s">
        <v>6</v>
      </c>
      <c r="M5" s="14"/>
      <c r="N5" s="15" t="s">
        <v>21</v>
      </c>
      <c r="O5" s="15" t="s">
        <v>6</v>
      </c>
      <c r="P5" s="15" t="s">
        <v>21</v>
      </c>
      <c r="Q5" s="15" t="s">
        <v>6</v>
      </c>
      <c r="R5" s="14"/>
      <c r="S5" s="15" t="s">
        <v>21</v>
      </c>
      <c r="T5" s="15" t="s">
        <v>6</v>
      </c>
      <c r="U5" s="15" t="s">
        <v>21</v>
      </c>
      <c r="V5" s="15" t="s">
        <v>6</v>
      </c>
      <c r="W5" s="14"/>
      <c r="X5" s="15" t="s">
        <v>21</v>
      </c>
      <c r="Y5" s="15" t="s">
        <v>6</v>
      </c>
      <c r="Z5" s="15" t="s">
        <v>21</v>
      </c>
      <c r="AA5" s="15" t="s">
        <v>6</v>
      </c>
    </row>
    <row r="6" spans="1:27" s="24" customFormat="1" ht="15" customHeight="1">
      <c r="A6" s="118" t="s">
        <v>26</v>
      </c>
      <c r="B6" s="16" t="s">
        <v>0</v>
      </c>
      <c r="C6" s="17"/>
      <c r="D6" s="18">
        <v>2</v>
      </c>
      <c r="E6" s="19">
        <f>D6/11*100</f>
        <v>18.181818181818183</v>
      </c>
      <c r="F6" s="20"/>
      <c r="G6" s="19"/>
      <c r="H6" s="19"/>
      <c r="I6" s="21">
        <v>1</v>
      </c>
      <c r="J6" s="19">
        <f>I6/20*100</f>
        <v>5</v>
      </c>
      <c r="K6" s="20"/>
      <c r="L6" s="19"/>
      <c r="M6" s="19"/>
      <c r="N6" s="8">
        <v>17</v>
      </c>
      <c r="O6" s="19">
        <f>N6/40*100</f>
        <v>42.5</v>
      </c>
      <c r="P6" s="18"/>
      <c r="Q6" s="22"/>
      <c r="R6" s="22"/>
      <c r="S6" s="18">
        <v>34</v>
      </c>
      <c r="T6" s="19">
        <f>S6/37*100</f>
        <v>91.891891891891902</v>
      </c>
      <c r="U6" s="18"/>
      <c r="V6" s="22"/>
      <c r="W6" s="22"/>
      <c r="X6" s="23">
        <v>3</v>
      </c>
      <c r="Y6" s="19">
        <f>X6/12*100</f>
        <v>25</v>
      </c>
      <c r="Z6" s="23"/>
      <c r="AA6" s="1"/>
    </row>
    <row r="7" spans="1:27" s="24" customFormat="1" ht="15" customHeight="1">
      <c r="A7" s="118"/>
      <c r="B7" s="16" t="s">
        <v>1</v>
      </c>
      <c r="C7" s="17"/>
      <c r="D7" s="18">
        <v>1</v>
      </c>
      <c r="E7" s="19">
        <f t="shared" ref="E7:E10" si="0">D7/11*100</f>
        <v>9.0909090909090917</v>
      </c>
      <c r="F7" s="20"/>
      <c r="G7" s="19"/>
      <c r="H7" s="19"/>
      <c r="I7" s="8" t="s">
        <v>22</v>
      </c>
      <c r="J7" s="19"/>
      <c r="K7" s="20"/>
      <c r="L7" s="19"/>
      <c r="M7" s="19"/>
      <c r="N7" s="8">
        <v>22</v>
      </c>
      <c r="O7" s="19">
        <f>N7/40*100</f>
        <v>55.000000000000007</v>
      </c>
      <c r="P7" s="18"/>
      <c r="Q7" s="22"/>
      <c r="R7" s="22"/>
      <c r="S7" s="18">
        <v>1</v>
      </c>
      <c r="T7" s="19">
        <f>S7/37*100</f>
        <v>2.7027027027027026</v>
      </c>
      <c r="U7" s="18"/>
      <c r="V7" s="22"/>
      <c r="W7" s="22"/>
      <c r="X7" s="23">
        <v>3</v>
      </c>
      <c r="Y7" s="19">
        <f t="shared" ref="Y7:Y8" si="1">X7/12*100</f>
        <v>25</v>
      </c>
      <c r="Z7" s="23"/>
      <c r="AA7" s="1"/>
    </row>
    <row r="8" spans="1:27" s="24" customFormat="1" ht="15" customHeight="1">
      <c r="A8" s="118"/>
      <c r="B8" s="16" t="s">
        <v>2</v>
      </c>
      <c r="C8" s="17"/>
      <c r="D8" s="18">
        <v>3</v>
      </c>
      <c r="E8" s="19">
        <f t="shared" si="0"/>
        <v>27.27272727272727</v>
      </c>
      <c r="F8" s="20"/>
      <c r="G8" s="19"/>
      <c r="H8" s="19"/>
      <c r="I8" s="21">
        <v>10</v>
      </c>
      <c r="J8" s="19">
        <f>I8/20*100</f>
        <v>50</v>
      </c>
      <c r="K8" s="20"/>
      <c r="L8" s="19"/>
      <c r="M8" s="19"/>
      <c r="N8" s="8" t="s">
        <v>140</v>
      </c>
      <c r="O8" s="19"/>
      <c r="P8" s="18"/>
      <c r="Q8" s="22"/>
      <c r="R8" s="22"/>
      <c r="S8" s="18">
        <v>1</v>
      </c>
      <c r="T8" s="19">
        <f>S8/37*100</f>
        <v>2.7027027027027026</v>
      </c>
      <c r="U8" s="18"/>
      <c r="V8" s="22"/>
      <c r="W8" s="22"/>
      <c r="X8" s="23">
        <v>4</v>
      </c>
      <c r="Y8" s="19">
        <f t="shared" si="1"/>
        <v>33.333333333333329</v>
      </c>
      <c r="Z8" s="23"/>
      <c r="AA8" s="1"/>
    </row>
    <row r="9" spans="1:27" s="24" customFormat="1" ht="15" customHeight="1">
      <c r="A9" s="118"/>
      <c r="B9" s="16" t="s">
        <v>7</v>
      </c>
      <c r="C9" s="17"/>
      <c r="D9" s="18">
        <v>3</v>
      </c>
      <c r="E9" s="19">
        <f t="shared" si="0"/>
        <v>27.27272727272727</v>
      </c>
      <c r="F9" s="20"/>
      <c r="G9" s="19"/>
      <c r="H9" s="19"/>
      <c r="I9" s="21">
        <v>5</v>
      </c>
      <c r="J9" s="19">
        <f t="shared" ref="J9:J11" si="2">I9/20*100</f>
        <v>25</v>
      </c>
      <c r="K9" s="20"/>
      <c r="L9" s="19"/>
      <c r="M9" s="19"/>
      <c r="N9" s="8" t="s">
        <v>22</v>
      </c>
      <c r="O9" s="19"/>
      <c r="P9" s="18"/>
      <c r="Q9" s="22"/>
      <c r="R9" s="22"/>
      <c r="S9" s="8" t="s">
        <v>22</v>
      </c>
      <c r="T9" s="19"/>
      <c r="U9" s="18"/>
      <c r="V9" s="22"/>
      <c r="W9" s="22"/>
      <c r="X9" s="8" t="s">
        <v>22</v>
      </c>
      <c r="Y9" s="19"/>
      <c r="Z9" s="23"/>
      <c r="AA9" s="1" t="s">
        <v>209</v>
      </c>
    </row>
    <row r="10" spans="1:27" s="24" customFormat="1" ht="15" customHeight="1">
      <c r="A10" s="118"/>
      <c r="B10" s="16" t="s">
        <v>9</v>
      </c>
      <c r="C10" s="17"/>
      <c r="D10" s="18">
        <v>2</v>
      </c>
      <c r="E10" s="19">
        <f t="shared" si="0"/>
        <v>18.181818181818183</v>
      </c>
      <c r="F10" s="20"/>
      <c r="G10" s="19"/>
      <c r="H10" s="19"/>
      <c r="I10" s="21">
        <v>2</v>
      </c>
      <c r="J10" s="19">
        <f t="shared" si="2"/>
        <v>10</v>
      </c>
      <c r="K10" s="20"/>
      <c r="L10" s="19"/>
      <c r="M10" s="19"/>
      <c r="N10" s="8" t="s">
        <v>22</v>
      </c>
      <c r="O10" s="19"/>
      <c r="P10" s="18"/>
      <c r="Q10" s="22"/>
      <c r="R10" s="22"/>
      <c r="S10" s="8" t="s">
        <v>22</v>
      </c>
      <c r="T10" s="19"/>
      <c r="U10" s="18"/>
      <c r="V10" s="22"/>
      <c r="W10" s="22"/>
      <c r="X10" s="23">
        <v>1</v>
      </c>
      <c r="Y10" s="19">
        <f>X10/12*100</f>
        <v>8.3333333333333321</v>
      </c>
      <c r="Z10" s="23"/>
      <c r="AA10" s="1"/>
    </row>
    <row r="11" spans="1:27" s="24" customFormat="1" ht="15" customHeight="1">
      <c r="A11" s="118"/>
      <c r="B11" s="16" t="s">
        <v>8</v>
      </c>
      <c r="C11" s="17"/>
      <c r="D11" s="62" t="s">
        <v>22</v>
      </c>
      <c r="E11" s="19"/>
      <c r="F11" s="20"/>
      <c r="G11" s="19"/>
      <c r="H11" s="19"/>
      <c r="I11" s="21">
        <v>2</v>
      </c>
      <c r="J11" s="19">
        <f t="shared" si="2"/>
        <v>10</v>
      </c>
      <c r="K11" s="20"/>
      <c r="L11" s="19"/>
      <c r="M11" s="19"/>
      <c r="N11" s="8" t="s">
        <v>22</v>
      </c>
      <c r="O11" s="19"/>
      <c r="P11" s="18"/>
      <c r="Q11" s="22"/>
      <c r="R11" s="22"/>
      <c r="S11" s="8" t="s">
        <v>22</v>
      </c>
      <c r="T11" s="19"/>
      <c r="U11" s="18"/>
      <c r="V11" s="22"/>
      <c r="W11" s="22"/>
      <c r="X11" s="23">
        <v>1</v>
      </c>
      <c r="Y11" s="19">
        <f>X11/12*100</f>
        <v>8.3333333333333321</v>
      </c>
      <c r="Z11" s="23"/>
      <c r="AA11" s="1"/>
    </row>
    <row r="12" spans="1:27" s="24" customFormat="1" ht="15" customHeight="1" thickBot="1">
      <c r="A12" s="119"/>
      <c r="B12" s="25" t="s">
        <v>10</v>
      </c>
      <c r="C12" s="26"/>
      <c r="D12" s="30" t="s">
        <v>22</v>
      </c>
      <c r="E12" s="28"/>
      <c r="F12" s="29"/>
      <c r="G12" s="28"/>
      <c r="H12" s="28"/>
      <c r="I12" s="30" t="s">
        <v>22</v>
      </c>
      <c r="J12" s="28"/>
      <c r="K12" s="29"/>
      <c r="L12" s="28"/>
      <c r="M12" s="28"/>
      <c r="N12" s="30">
        <v>1</v>
      </c>
      <c r="O12" s="28">
        <f>N12/40*100</f>
        <v>2.5</v>
      </c>
      <c r="P12" s="27"/>
      <c r="Q12" s="31"/>
      <c r="R12" s="31"/>
      <c r="S12" s="27">
        <v>1</v>
      </c>
      <c r="T12" s="28">
        <f>S12/37*100</f>
        <v>2.7027027027027026</v>
      </c>
      <c r="U12" s="27"/>
      <c r="V12" s="31"/>
      <c r="W12" s="31"/>
      <c r="X12" s="30" t="s">
        <v>22</v>
      </c>
      <c r="Y12" s="28"/>
      <c r="Z12" s="32"/>
      <c r="AA12" s="33"/>
    </row>
    <row r="13" spans="1:27" ht="15" customHeight="1">
      <c r="A13" s="120" t="s">
        <v>178</v>
      </c>
      <c r="B13" s="120"/>
      <c r="C13" s="34"/>
      <c r="D13" s="113" t="s">
        <v>137</v>
      </c>
      <c r="E13" s="113"/>
      <c r="F13" s="113" t="s">
        <v>158</v>
      </c>
      <c r="G13" s="113"/>
      <c r="H13" s="35"/>
      <c r="I13" s="113" t="s">
        <v>160</v>
      </c>
      <c r="J13" s="113"/>
      <c r="K13" s="113" t="s">
        <v>162</v>
      </c>
      <c r="L13" s="113"/>
      <c r="M13" s="64"/>
      <c r="N13" s="113" t="s">
        <v>142</v>
      </c>
      <c r="O13" s="113"/>
      <c r="P13" s="113" t="s">
        <v>141</v>
      </c>
      <c r="Q13" s="113"/>
      <c r="R13" s="36"/>
      <c r="S13" s="113" t="s">
        <v>144</v>
      </c>
      <c r="T13" s="113"/>
      <c r="U13" s="113" t="s">
        <v>146</v>
      </c>
      <c r="V13" s="113"/>
      <c r="W13" s="36"/>
      <c r="X13" s="113" t="s">
        <v>149</v>
      </c>
      <c r="Y13" s="113"/>
      <c r="Z13" s="113" t="s">
        <v>111</v>
      </c>
      <c r="AA13" s="113"/>
    </row>
    <row r="14" spans="1:27" ht="15" customHeight="1">
      <c r="A14" s="120" t="s">
        <v>16</v>
      </c>
      <c r="B14" s="120"/>
      <c r="C14" s="34"/>
      <c r="D14" s="37">
        <v>5</v>
      </c>
      <c r="E14" s="19">
        <f>D14/11*100</f>
        <v>45.454545454545453</v>
      </c>
      <c r="F14" s="18">
        <v>2</v>
      </c>
      <c r="G14" s="19">
        <f>F14/108*100</f>
        <v>1.8518518518518516</v>
      </c>
      <c r="H14" s="19"/>
      <c r="I14" s="37">
        <v>9</v>
      </c>
      <c r="J14" s="19">
        <f>I14/20*100</f>
        <v>45</v>
      </c>
      <c r="K14" s="63" t="s">
        <v>22</v>
      </c>
      <c r="L14" s="65"/>
      <c r="M14" s="65"/>
      <c r="N14" s="37">
        <v>11</v>
      </c>
      <c r="O14" s="65">
        <f>N14/40*100</f>
        <v>27.500000000000004</v>
      </c>
      <c r="P14" s="63" t="s">
        <v>22</v>
      </c>
      <c r="Q14" s="65"/>
      <c r="R14" s="65"/>
      <c r="S14" s="37">
        <v>8</v>
      </c>
      <c r="T14" s="65">
        <f>S14/37*100</f>
        <v>21.621621621621621</v>
      </c>
      <c r="U14" s="63" t="s">
        <v>22</v>
      </c>
      <c r="V14" s="65"/>
      <c r="W14" s="65"/>
      <c r="X14" s="63">
        <v>6</v>
      </c>
      <c r="Y14" s="65">
        <f>X14/12*100</f>
        <v>50</v>
      </c>
      <c r="Z14" s="63" t="s">
        <v>22</v>
      </c>
      <c r="AA14" s="65"/>
    </row>
    <row r="15" spans="1:27" ht="41.25" customHeight="1">
      <c r="A15" s="121" t="s">
        <v>179</v>
      </c>
      <c r="B15" s="121"/>
      <c r="C15" s="77"/>
      <c r="D15" s="113" t="s">
        <v>189</v>
      </c>
      <c r="E15" s="113"/>
      <c r="F15" s="113" t="s">
        <v>180</v>
      </c>
      <c r="G15" s="113"/>
      <c r="H15" s="78"/>
      <c r="I15" s="113" t="s">
        <v>181</v>
      </c>
      <c r="J15" s="113"/>
      <c r="K15" s="113" t="s">
        <v>182</v>
      </c>
      <c r="L15" s="113"/>
      <c r="M15" s="79"/>
      <c r="N15" s="113" t="s">
        <v>183</v>
      </c>
      <c r="O15" s="113"/>
      <c r="P15" s="113" t="s">
        <v>184</v>
      </c>
      <c r="Q15" s="113"/>
      <c r="R15" s="79"/>
      <c r="S15" s="113" t="s">
        <v>185</v>
      </c>
      <c r="T15" s="113"/>
      <c r="U15" s="113" t="s">
        <v>186</v>
      </c>
      <c r="V15" s="113"/>
      <c r="W15" s="79"/>
      <c r="X15" s="113" t="s">
        <v>187</v>
      </c>
      <c r="Y15" s="113"/>
      <c r="Z15" s="113" t="s">
        <v>188</v>
      </c>
      <c r="AA15" s="113"/>
    </row>
    <row r="16" spans="1:27" ht="15" customHeight="1">
      <c r="A16" s="120" t="s">
        <v>177</v>
      </c>
      <c r="B16" s="120"/>
      <c r="C16" s="34"/>
      <c r="D16" s="112" t="s">
        <v>138</v>
      </c>
      <c r="E16" s="112"/>
      <c r="F16" s="112" t="s">
        <v>115</v>
      </c>
      <c r="G16" s="112"/>
      <c r="H16" s="35"/>
      <c r="I16" s="112" t="s">
        <v>161</v>
      </c>
      <c r="J16" s="112"/>
      <c r="K16" s="112" t="s">
        <v>139</v>
      </c>
      <c r="L16" s="112"/>
      <c r="M16" s="67"/>
      <c r="N16" s="112" t="s">
        <v>116</v>
      </c>
      <c r="O16" s="112"/>
      <c r="P16" s="112" t="s">
        <v>143</v>
      </c>
      <c r="Q16" s="112"/>
      <c r="R16" s="67"/>
      <c r="S16" s="112" t="s">
        <v>145</v>
      </c>
      <c r="T16" s="112"/>
      <c r="U16" s="112" t="s">
        <v>147</v>
      </c>
      <c r="V16" s="112"/>
      <c r="W16" s="67"/>
      <c r="X16" s="112" t="s">
        <v>150</v>
      </c>
      <c r="Y16" s="112"/>
      <c r="Z16" s="112" t="s">
        <v>117</v>
      </c>
      <c r="AA16" s="112"/>
    </row>
    <row r="17" spans="1:27" ht="15" customHeight="1" thickBot="1">
      <c r="A17" s="122" t="s">
        <v>133</v>
      </c>
      <c r="B17" s="122"/>
      <c r="C17" s="38"/>
      <c r="D17" s="27">
        <v>4</v>
      </c>
      <c r="E17" s="28">
        <f>D17/11*100</f>
        <v>36.363636363636367</v>
      </c>
      <c r="F17" s="29">
        <v>13</v>
      </c>
      <c r="G17" s="28">
        <f>F17/108*100</f>
        <v>12.037037037037036</v>
      </c>
      <c r="H17" s="28"/>
      <c r="I17" s="27">
        <v>3</v>
      </c>
      <c r="J17" s="28">
        <f>I17/20*100</f>
        <v>15</v>
      </c>
      <c r="K17" s="29">
        <v>4</v>
      </c>
      <c r="L17" s="66">
        <f>K17/9*100</f>
        <v>44.444444444444443</v>
      </c>
      <c r="M17" s="66"/>
      <c r="N17" s="27">
        <v>5</v>
      </c>
      <c r="O17" s="66">
        <f>N17/40*100</f>
        <v>12.5</v>
      </c>
      <c r="P17" s="27">
        <v>3</v>
      </c>
      <c r="Q17" s="66">
        <f>P17/37*100</f>
        <v>8.1081081081081088</v>
      </c>
      <c r="R17" s="66"/>
      <c r="S17" s="27">
        <v>15</v>
      </c>
      <c r="T17" s="66">
        <f>S17/37*100</f>
        <v>40.54054054054054</v>
      </c>
      <c r="U17" s="27">
        <v>10</v>
      </c>
      <c r="V17" s="66">
        <f>U17/78*100</f>
        <v>12.820512820512819</v>
      </c>
      <c r="W17" s="66"/>
      <c r="X17" s="27">
        <v>2</v>
      </c>
      <c r="Y17" s="66">
        <f>X17/12*100</f>
        <v>16.666666666666664</v>
      </c>
      <c r="Z17" s="27">
        <v>2</v>
      </c>
      <c r="AA17" s="66">
        <f>Z17/9*100</f>
        <v>22.222222222222221</v>
      </c>
    </row>
    <row r="18" spans="1:27">
      <c r="A18" s="130" t="s">
        <v>257</v>
      </c>
    </row>
    <row r="19" spans="1:27" ht="16.5">
      <c r="A19" s="59"/>
    </row>
    <row r="20" spans="1:27">
      <c r="I20" s="39"/>
      <c r="S20" s="39"/>
    </row>
    <row r="21" spans="1:27">
      <c r="E21" s="40"/>
      <c r="F21" s="40"/>
    </row>
    <row r="22" spans="1:27">
      <c r="I22" s="41"/>
      <c r="S22" s="41"/>
    </row>
    <row r="26" spans="1:27">
      <c r="I26" s="42"/>
    </row>
    <row r="27" spans="1:27">
      <c r="I27" s="41"/>
    </row>
    <row r="28" spans="1:27">
      <c r="I28" s="43"/>
    </row>
    <row r="29" spans="1:27">
      <c r="I29" s="42"/>
    </row>
  </sheetData>
  <mergeCells count="52">
    <mergeCell ref="A14:B14"/>
    <mergeCell ref="A15:B15"/>
    <mergeCell ref="A16:B16"/>
    <mergeCell ref="A17:B17"/>
    <mergeCell ref="X13:Y13"/>
    <mergeCell ref="S16:T16"/>
    <mergeCell ref="P16:Q16"/>
    <mergeCell ref="N16:O16"/>
    <mergeCell ref="U13:V13"/>
    <mergeCell ref="U15:V15"/>
    <mergeCell ref="N13:O13"/>
    <mergeCell ref="P13:Q13"/>
    <mergeCell ref="N15:O15"/>
    <mergeCell ref="P15:Q15"/>
    <mergeCell ref="S15:T15"/>
    <mergeCell ref="X15:Y15"/>
    <mergeCell ref="Z13:AA13"/>
    <mergeCell ref="A3:B5"/>
    <mergeCell ref="A6:A12"/>
    <mergeCell ref="A13:B13"/>
    <mergeCell ref="X4:Y4"/>
    <mergeCell ref="Z4:AA4"/>
    <mergeCell ref="X3:AA3"/>
    <mergeCell ref="N4:O4"/>
    <mergeCell ref="P4:Q4"/>
    <mergeCell ref="S4:T4"/>
    <mergeCell ref="U4:V4"/>
    <mergeCell ref="N3:Q3"/>
    <mergeCell ref="S3:V3"/>
    <mergeCell ref="D4:E4"/>
    <mergeCell ref="F4:G4"/>
    <mergeCell ref="S13:T13"/>
    <mergeCell ref="Z15:AA15"/>
    <mergeCell ref="X16:Y16"/>
    <mergeCell ref="Z16:AA16"/>
    <mergeCell ref="U16:V16"/>
    <mergeCell ref="I16:J16"/>
    <mergeCell ref="K16:L16"/>
    <mergeCell ref="D16:E16"/>
    <mergeCell ref="F16:G16"/>
    <mergeCell ref="I15:J15"/>
    <mergeCell ref="I3:L3"/>
    <mergeCell ref="I4:J4"/>
    <mergeCell ref="K4:L4"/>
    <mergeCell ref="D3:G3"/>
    <mergeCell ref="K15:L15"/>
    <mergeCell ref="D13:E13"/>
    <mergeCell ref="F13:G13"/>
    <mergeCell ref="I13:J13"/>
    <mergeCell ref="K13:L13"/>
    <mergeCell ref="D15:E15"/>
    <mergeCell ref="F15:G15"/>
  </mergeCells>
  <phoneticPr fontId="1"/>
  <pageMargins left="0.7" right="0.7" top="0.75" bottom="0.75" header="0.3" footer="0.3"/>
  <pageSetup paperSize="9" scale="64" orientation="landscape" horizontalDpi="360" verticalDpi="36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16C9B7-623C-4A2A-ABDB-E74BE90292E4}">
  <dimension ref="A1:M23"/>
  <sheetViews>
    <sheetView tabSelected="1" workbookViewId="0">
      <selection activeCell="P3" sqref="P3"/>
    </sheetView>
  </sheetViews>
  <sheetFormatPr defaultRowHeight="16.5"/>
  <cols>
    <col min="1" max="1" width="29.375" style="132" customWidth="1"/>
    <col min="2" max="2" width="1.625" style="9" customWidth="1"/>
    <col min="3" max="7" width="7.625" style="132" customWidth="1"/>
    <col min="8" max="8" width="2.375" style="9" customWidth="1"/>
    <col min="9" max="13" width="7.625" style="132" customWidth="1"/>
    <col min="14" max="16384" width="9" style="132"/>
  </cols>
  <sheetData>
    <row r="1" spans="1:13" s="9" customFormat="1" ht="15" customHeight="1">
      <c r="A1" s="6" t="s">
        <v>255</v>
      </c>
    </row>
    <row r="2" spans="1:13" s="9" customFormat="1" ht="15" customHeight="1" thickBot="1">
      <c r="A2" s="7"/>
      <c r="B2" s="7"/>
      <c r="C2" s="7"/>
      <c r="D2" s="7"/>
      <c r="E2" s="7"/>
      <c r="F2" s="7"/>
      <c r="G2" s="7"/>
      <c r="H2" s="7"/>
      <c r="I2" s="7"/>
      <c r="J2" s="7"/>
      <c r="K2" s="7"/>
      <c r="L2" s="7"/>
      <c r="M2" s="7"/>
    </row>
    <row r="3" spans="1:13" s="12" customFormat="1" ht="15" customHeight="1" thickBot="1">
      <c r="A3" s="123" t="s">
        <v>5</v>
      </c>
      <c r="B3" s="44"/>
      <c r="C3" s="126" t="s">
        <v>218</v>
      </c>
      <c r="D3" s="126"/>
      <c r="E3" s="126"/>
      <c r="F3" s="126"/>
      <c r="G3" s="127" t="s">
        <v>112</v>
      </c>
      <c r="H3" s="102"/>
      <c r="I3" s="126" t="s">
        <v>217</v>
      </c>
      <c r="J3" s="126"/>
      <c r="K3" s="126"/>
      <c r="L3" s="126"/>
      <c r="M3" s="127" t="s">
        <v>112</v>
      </c>
    </row>
    <row r="4" spans="1:13" s="12" customFormat="1" ht="15" customHeight="1">
      <c r="A4" s="124"/>
      <c r="B4" s="44"/>
      <c r="C4" s="127" t="s">
        <v>118</v>
      </c>
      <c r="D4" s="127"/>
      <c r="E4" s="127" t="s">
        <v>119</v>
      </c>
      <c r="F4" s="127"/>
      <c r="G4" s="127"/>
      <c r="H4" s="102"/>
      <c r="I4" s="127" t="s">
        <v>213</v>
      </c>
      <c r="J4" s="127"/>
      <c r="K4" s="127" t="s">
        <v>154</v>
      </c>
      <c r="L4" s="127"/>
      <c r="M4" s="127"/>
    </row>
    <row r="5" spans="1:13" s="12" customFormat="1" ht="15" customHeight="1" thickBot="1">
      <c r="A5" s="125"/>
      <c r="B5" s="103"/>
      <c r="C5" s="15" t="s">
        <v>21</v>
      </c>
      <c r="D5" s="15" t="s">
        <v>6</v>
      </c>
      <c r="E5" s="15" t="s">
        <v>21</v>
      </c>
      <c r="F5" s="15" t="s">
        <v>6</v>
      </c>
      <c r="G5" s="45"/>
      <c r="H5" s="46"/>
      <c r="I5" s="15" t="s">
        <v>21</v>
      </c>
      <c r="J5" s="15" t="s">
        <v>6</v>
      </c>
      <c r="K5" s="15" t="s">
        <v>21</v>
      </c>
      <c r="L5" s="15" t="s">
        <v>6</v>
      </c>
      <c r="M5" s="45"/>
    </row>
    <row r="6" spans="1:13" s="9" customFormat="1" ht="15" customHeight="1">
      <c r="A6" s="131" t="s">
        <v>174</v>
      </c>
      <c r="B6" s="4"/>
      <c r="C6" s="47" t="s">
        <v>113</v>
      </c>
      <c r="D6" s="36"/>
      <c r="E6" s="99" t="s">
        <v>114</v>
      </c>
      <c r="F6" s="36"/>
      <c r="G6" s="47" t="s">
        <v>123</v>
      </c>
      <c r="H6" s="47"/>
      <c r="I6" s="47" t="s">
        <v>214</v>
      </c>
      <c r="J6" s="36"/>
      <c r="K6" s="47" t="s">
        <v>155</v>
      </c>
      <c r="L6" s="36"/>
      <c r="M6" s="47" t="s">
        <v>219</v>
      </c>
    </row>
    <row r="7" spans="1:13" s="9" customFormat="1" ht="15" customHeight="1">
      <c r="A7" s="4" t="s">
        <v>175</v>
      </c>
      <c r="B7" s="4"/>
      <c r="C7" s="48">
        <v>5</v>
      </c>
      <c r="D7" s="49">
        <f>C7/33*100</f>
        <v>15.151515151515152</v>
      </c>
      <c r="E7" s="50">
        <v>4</v>
      </c>
      <c r="F7" s="49">
        <f>E7/24*100</f>
        <v>16.666666666666664</v>
      </c>
      <c r="G7" s="47" t="s">
        <v>120</v>
      </c>
      <c r="H7" s="48"/>
      <c r="I7" s="48">
        <v>4</v>
      </c>
      <c r="J7" s="49">
        <f>I7/9*100</f>
        <v>44.444444444444443</v>
      </c>
      <c r="K7" s="48">
        <v>6</v>
      </c>
      <c r="L7" s="49">
        <f>K7/13*100</f>
        <v>46.153846153846153</v>
      </c>
      <c r="M7" s="47" t="s">
        <v>120</v>
      </c>
    </row>
    <row r="8" spans="1:13" s="9" customFormat="1" ht="42.75" customHeight="1">
      <c r="A8" s="4" t="s">
        <v>134</v>
      </c>
      <c r="B8" s="5"/>
      <c r="C8" s="128" t="s">
        <v>135</v>
      </c>
      <c r="D8" s="128"/>
      <c r="E8" s="112" t="s">
        <v>136</v>
      </c>
      <c r="F8" s="112"/>
      <c r="G8" s="36" t="s">
        <v>173</v>
      </c>
      <c r="H8" s="51"/>
      <c r="I8" s="128" t="s">
        <v>215</v>
      </c>
      <c r="J8" s="128"/>
      <c r="K8" s="128" t="s">
        <v>156</v>
      </c>
      <c r="L8" s="128"/>
      <c r="M8" s="36" t="s">
        <v>121</v>
      </c>
    </row>
    <row r="9" spans="1:13" s="9" customFormat="1" ht="15" customHeight="1">
      <c r="A9" s="4" t="s">
        <v>176</v>
      </c>
      <c r="B9" s="5"/>
      <c r="C9" s="128" t="s">
        <v>125</v>
      </c>
      <c r="D9" s="128"/>
      <c r="E9" s="128" t="s">
        <v>126</v>
      </c>
      <c r="F9" s="128"/>
      <c r="G9" s="36" t="s">
        <v>124</v>
      </c>
      <c r="H9" s="51"/>
      <c r="I9" s="128" t="s">
        <v>216</v>
      </c>
      <c r="J9" s="128"/>
      <c r="K9" s="128" t="s">
        <v>157</v>
      </c>
      <c r="L9" s="128"/>
      <c r="M9" s="36" t="s">
        <v>122</v>
      </c>
    </row>
    <row r="10" spans="1:13" s="9" customFormat="1" ht="15" customHeight="1">
      <c r="A10" s="4" t="s">
        <v>130</v>
      </c>
      <c r="B10" s="5"/>
      <c r="C10" s="51"/>
      <c r="D10" s="51"/>
      <c r="E10" s="51"/>
      <c r="F10" s="51"/>
      <c r="G10" s="36"/>
      <c r="H10" s="51"/>
      <c r="I10" s="51"/>
      <c r="J10" s="51"/>
      <c r="K10" s="51"/>
      <c r="L10" s="51"/>
      <c r="M10" s="36"/>
    </row>
    <row r="11" spans="1:13" s="9" customFormat="1" ht="15" customHeight="1">
      <c r="A11" s="52" t="s">
        <v>19</v>
      </c>
      <c r="B11" s="2"/>
      <c r="C11" s="100">
        <v>1</v>
      </c>
      <c r="D11" s="49">
        <f t="shared" ref="D11:D16" si="0">C11/33*100</f>
        <v>3.0303030303030303</v>
      </c>
      <c r="E11" s="100">
        <v>1</v>
      </c>
      <c r="F11" s="49">
        <f>E11/24*100</f>
        <v>4.1666666666666661</v>
      </c>
      <c r="G11" s="47" t="s">
        <v>210</v>
      </c>
      <c r="H11" s="101"/>
      <c r="I11" s="101" t="s">
        <v>22</v>
      </c>
      <c r="J11" s="101"/>
      <c r="K11" s="101">
        <v>1</v>
      </c>
      <c r="L11" s="49">
        <f>K11/13*100</f>
        <v>7.6923076923076925</v>
      </c>
      <c r="M11" s="47" t="s">
        <v>120</v>
      </c>
    </row>
    <row r="12" spans="1:13" s="9" customFormat="1" ht="15" customHeight="1">
      <c r="A12" s="52" t="s">
        <v>20</v>
      </c>
      <c r="B12" s="2"/>
      <c r="C12" s="100" t="s">
        <v>22</v>
      </c>
      <c r="D12" s="49"/>
      <c r="E12" s="100">
        <v>1</v>
      </c>
      <c r="F12" s="49">
        <f t="shared" ref="F12:F20" si="1">E12/24*100</f>
        <v>4.1666666666666661</v>
      </c>
      <c r="G12" s="47" t="s">
        <v>211</v>
      </c>
      <c r="H12" s="101"/>
      <c r="I12" s="101" t="s">
        <v>22</v>
      </c>
      <c r="J12" s="101"/>
      <c r="K12" s="101" t="s">
        <v>22</v>
      </c>
      <c r="L12" s="101"/>
      <c r="M12" s="47"/>
    </row>
    <row r="13" spans="1:13" s="9" customFormat="1" ht="15" customHeight="1">
      <c r="A13" s="53" t="s">
        <v>24</v>
      </c>
      <c r="B13" s="39"/>
      <c r="C13" s="100">
        <v>14</v>
      </c>
      <c r="D13" s="49">
        <f t="shared" si="0"/>
        <v>42.424242424242422</v>
      </c>
      <c r="E13" s="100">
        <v>3</v>
      </c>
      <c r="F13" s="49">
        <f t="shared" si="1"/>
        <v>12.5</v>
      </c>
      <c r="G13" s="91" t="s">
        <v>212</v>
      </c>
      <c r="H13" s="101"/>
      <c r="I13" s="100">
        <v>7</v>
      </c>
      <c r="J13" s="49">
        <f>I13/9*100</f>
        <v>77.777777777777786</v>
      </c>
      <c r="K13" s="101">
        <v>8</v>
      </c>
      <c r="L13" s="49">
        <f>K13/13*100</f>
        <v>61.53846153846154</v>
      </c>
      <c r="M13" s="47" t="s">
        <v>220</v>
      </c>
    </row>
    <row r="14" spans="1:13" s="9" customFormat="1" ht="15" customHeight="1">
      <c r="A14" s="3" t="s">
        <v>23</v>
      </c>
      <c r="B14" s="2"/>
      <c r="C14" s="100" t="s">
        <v>22</v>
      </c>
      <c r="D14" s="49"/>
      <c r="E14" s="100" t="s">
        <v>22</v>
      </c>
      <c r="F14" s="49"/>
      <c r="G14" s="60"/>
      <c r="H14" s="102"/>
      <c r="I14" s="100">
        <v>1</v>
      </c>
      <c r="J14" s="49">
        <f>I14/9*100</f>
        <v>11.111111111111111</v>
      </c>
      <c r="K14" s="100">
        <v>3</v>
      </c>
      <c r="L14" s="49">
        <f>K14/13*100</f>
        <v>23.076923076923077</v>
      </c>
      <c r="M14" s="47" t="s">
        <v>221</v>
      </c>
    </row>
    <row r="15" spans="1:13" s="9" customFormat="1" ht="15" customHeight="1">
      <c r="A15" s="52" t="s">
        <v>12</v>
      </c>
      <c r="B15" s="2"/>
      <c r="C15" s="100">
        <v>15</v>
      </c>
      <c r="D15" s="49">
        <f t="shared" si="0"/>
        <v>45.454545454545453</v>
      </c>
      <c r="E15" s="100">
        <v>15</v>
      </c>
      <c r="F15" s="49">
        <f t="shared" si="1"/>
        <v>62.5</v>
      </c>
      <c r="G15" s="47" t="s">
        <v>224</v>
      </c>
      <c r="H15" s="102"/>
      <c r="I15" s="100">
        <v>1</v>
      </c>
      <c r="J15" s="49">
        <f>I15/9*100</f>
        <v>11.111111111111111</v>
      </c>
      <c r="K15" s="100" t="s">
        <v>22</v>
      </c>
      <c r="L15" s="54"/>
      <c r="M15" s="47" t="s">
        <v>222</v>
      </c>
    </row>
    <row r="16" spans="1:13" s="9" customFormat="1" ht="15" customHeight="1">
      <c r="A16" s="52" t="s">
        <v>13</v>
      </c>
      <c r="B16" s="2"/>
      <c r="C16" s="100">
        <v>2</v>
      </c>
      <c r="D16" s="49">
        <f t="shared" si="0"/>
        <v>6.0606060606060606</v>
      </c>
      <c r="E16" s="100">
        <v>2</v>
      </c>
      <c r="F16" s="49">
        <f t="shared" si="1"/>
        <v>8.3333333333333321</v>
      </c>
      <c r="G16" s="47" t="s">
        <v>210</v>
      </c>
      <c r="H16" s="102"/>
      <c r="I16" s="100" t="s">
        <v>22</v>
      </c>
      <c r="J16" s="55"/>
      <c r="K16" s="100" t="s">
        <v>22</v>
      </c>
      <c r="L16" s="54"/>
      <c r="M16" s="60"/>
    </row>
    <row r="17" spans="1:13" s="9" customFormat="1" ht="15" customHeight="1">
      <c r="A17" s="52" t="s">
        <v>11</v>
      </c>
      <c r="B17" s="2"/>
      <c r="C17" s="100" t="s">
        <v>22</v>
      </c>
      <c r="D17" s="55"/>
      <c r="E17" s="100" t="s">
        <v>22</v>
      </c>
      <c r="F17" s="54"/>
      <c r="G17" s="60"/>
      <c r="H17" s="102"/>
      <c r="I17" s="100" t="s">
        <v>22</v>
      </c>
      <c r="J17" s="49"/>
      <c r="K17" s="100" t="s">
        <v>22</v>
      </c>
      <c r="L17" s="54"/>
      <c r="M17" s="47"/>
    </row>
    <row r="18" spans="1:13" s="9" customFormat="1" ht="15" customHeight="1">
      <c r="A18" s="52" t="s">
        <v>14</v>
      </c>
      <c r="B18" s="2"/>
      <c r="C18" s="100">
        <v>1</v>
      </c>
      <c r="D18" s="49">
        <f>C18/33*100</f>
        <v>3.0303030303030303</v>
      </c>
      <c r="E18" s="100">
        <v>2</v>
      </c>
      <c r="F18" s="49">
        <f t="shared" si="1"/>
        <v>8.3333333333333321</v>
      </c>
      <c r="G18" s="47" t="s">
        <v>225</v>
      </c>
      <c r="H18" s="102"/>
      <c r="I18" s="100" t="s">
        <v>22</v>
      </c>
      <c r="J18" s="55"/>
      <c r="K18" s="100" t="s">
        <v>22</v>
      </c>
      <c r="L18" s="54"/>
      <c r="M18" s="60"/>
    </row>
    <row r="19" spans="1:13" s="9" customFormat="1" ht="15" customHeight="1">
      <c r="A19" s="52" t="s">
        <v>15</v>
      </c>
      <c r="B19" s="2"/>
      <c r="C19" s="100" t="s">
        <v>22</v>
      </c>
      <c r="D19" s="55"/>
      <c r="E19" s="100" t="s">
        <v>22</v>
      </c>
      <c r="F19" s="54"/>
      <c r="G19" s="60"/>
      <c r="H19" s="102"/>
      <c r="I19" s="100" t="s">
        <v>22</v>
      </c>
      <c r="J19" s="49"/>
      <c r="K19" s="100">
        <v>1</v>
      </c>
      <c r="L19" s="49">
        <f>K19/13*100</f>
        <v>7.6923076923076925</v>
      </c>
      <c r="M19" s="47" t="s">
        <v>120</v>
      </c>
    </row>
    <row r="20" spans="1:13" s="9" customFormat="1" ht="15" customHeight="1" thickBot="1">
      <c r="A20" s="56" t="s">
        <v>132</v>
      </c>
      <c r="B20" s="56"/>
      <c r="C20" s="57">
        <v>10</v>
      </c>
      <c r="D20" s="58">
        <f>C20/33*100</f>
        <v>30.303030303030305</v>
      </c>
      <c r="E20" s="57">
        <v>11</v>
      </c>
      <c r="F20" s="58">
        <f t="shared" si="1"/>
        <v>45.833333333333329</v>
      </c>
      <c r="G20" s="61" t="s">
        <v>226</v>
      </c>
      <c r="H20" s="57"/>
      <c r="I20" s="27" t="s">
        <v>22</v>
      </c>
      <c r="J20" s="57"/>
      <c r="K20" s="57">
        <v>3</v>
      </c>
      <c r="L20" s="58">
        <f>K20/13*100</f>
        <v>23.076923076923077</v>
      </c>
      <c r="M20" s="61" t="s">
        <v>223</v>
      </c>
    </row>
    <row r="21" spans="1:13" s="9" customFormat="1" ht="15">
      <c r="A21" s="9" t="s">
        <v>131</v>
      </c>
    </row>
    <row r="22" spans="1:13" s="9" customFormat="1" ht="15">
      <c r="A22" s="9" t="s">
        <v>129</v>
      </c>
    </row>
    <row r="23" spans="1:13">
      <c r="B23" s="133"/>
      <c r="H23" s="133"/>
    </row>
  </sheetData>
  <mergeCells count="17">
    <mergeCell ref="K9:L9"/>
    <mergeCell ref="K4:L4"/>
    <mergeCell ref="C8:D8"/>
    <mergeCell ref="E8:F8"/>
    <mergeCell ref="I8:J8"/>
    <mergeCell ref="K8:L8"/>
    <mergeCell ref="C9:D9"/>
    <mergeCell ref="E9:F9"/>
    <mergeCell ref="I9:J9"/>
    <mergeCell ref="A3:A5"/>
    <mergeCell ref="C3:F3"/>
    <mergeCell ref="G3:G4"/>
    <mergeCell ref="I3:L3"/>
    <mergeCell ref="M3:M4"/>
    <mergeCell ref="C4:D4"/>
    <mergeCell ref="E4:F4"/>
    <mergeCell ref="I4:J4"/>
  </mergeCells>
  <phoneticPr fontId="1"/>
  <pageMargins left="0.7" right="0.7" top="0.75" bottom="0.75" header="0.3" footer="0.3"/>
  <pageSetup paperSize="9" orientation="portrait" horizontalDpi="360" verticalDpi="360" r:id="rId1"/>
  <ignoredErrors>
    <ignoredError sqref="G6:G8 G9 G11:G13 G15:G16 M19:M20 M13:M15 M6:M9 M11 G18 G20"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05B1B-ECB6-4C57-B75A-BCB7FBE71F78}">
  <dimension ref="A1:C45"/>
  <sheetViews>
    <sheetView topLeftCell="A43" zoomScaleNormal="100" workbookViewId="0">
      <selection activeCell="E10" sqref="E10"/>
    </sheetView>
  </sheetViews>
  <sheetFormatPr defaultColWidth="9" defaultRowHeight="15" customHeight="1"/>
  <cols>
    <col min="1" max="1" width="14.375" style="9" customWidth="1"/>
    <col min="2" max="3" width="25.75" style="9" customWidth="1"/>
    <col min="4" max="16384" width="9" style="9"/>
  </cols>
  <sheetData>
    <row r="1" spans="1:3" ht="15" customHeight="1">
      <c r="A1" s="6" t="s">
        <v>256</v>
      </c>
    </row>
    <row r="2" spans="1:3" ht="15" customHeight="1" thickBot="1">
      <c r="A2" s="6"/>
    </row>
    <row r="3" spans="1:3" ht="15" customHeight="1" thickBot="1">
      <c r="A3" s="134"/>
      <c r="B3" s="135" t="s">
        <v>127</v>
      </c>
      <c r="C3" s="136" t="s">
        <v>128</v>
      </c>
    </row>
    <row r="4" spans="1:3" ht="15" customHeight="1">
      <c r="A4" s="137" t="s">
        <v>4</v>
      </c>
      <c r="B4" s="138"/>
      <c r="C4" s="139"/>
    </row>
    <row r="5" spans="1:3" ht="15" customHeight="1">
      <c r="A5" s="140" t="s">
        <v>27</v>
      </c>
      <c r="B5" s="138" t="s">
        <v>190</v>
      </c>
      <c r="C5" s="139" t="s">
        <v>191</v>
      </c>
    </row>
    <row r="6" spans="1:3" ht="15" customHeight="1">
      <c r="A6" s="140" t="s">
        <v>28</v>
      </c>
      <c r="B6" s="138" t="s">
        <v>192</v>
      </c>
      <c r="C6" s="139" t="s">
        <v>193</v>
      </c>
    </row>
    <row r="7" spans="1:3" ht="15" customHeight="1">
      <c r="A7" s="140" t="s">
        <v>29</v>
      </c>
      <c r="B7" s="138" t="s">
        <v>40</v>
      </c>
      <c r="C7" s="139" t="s">
        <v>41</v>
      </c>
    </row>
    <row r="8" spans="1:3" ht="15" customHeight="1">
      <c r="A8" s="140" t="s">
        <v>30</v>
      </c>
      <c r="B8" s="138" t="s">
        <v>42</v>
      </c>
      <c r="C8" s="139" t="s">
        <v>43</v>
      </c>
    </row>
    <row r="9" spans="1:3" ht="15" customHeight="1">
      <c r="A9" s="140" t="s">
        <v>31</v>
      </c>
      <c r="B9" s="138" t="s">
        <v>44</v>
      </c>
      <c r="C9" s="139" t="s">
        <v>45</v>
      </c>
    </row>
    <row r="10" spans="1:3" ht="15" customHeight="1">
      <c r="A10" s="140" t="s">
        <v>32</v>
      </c>
      <c r="B10" s="138" t="s">
        <v>46</v>
      </c>
      <c r="C10" s="139" t="s">
        <v>47</v>
      </c>
    </row>
    <row r="11" spans="1:3" ht="15" customHeight="1">
      <c r="A11" s="140" t="s">
        <v>33</v>
      </c>
      <c r="B11" s="138" t="s">
        <v>48</v>
      </c>
      <c r="C11" s="139" t="s">
        <v>49</v>
      </c>
    </row>
    <row r="12" spans="1:3" ht="15" customHeight="1" thickBot="1">
      <c r="A12" s="141" t="s">
        <v>34</v>
      </c>
      <c r="B12" s="142" t="s">
        <v>50</v>
      </c>
      <c r="C12" s="143" t="s">
        <v>51</v>
      </c>
    </row>
    <row r="13" spans="1:3" ht="15" customHeight="1">
      <c r="A13" s="137" t="s">
        <v>3</v>
      </c>
      <c r="B13" s="138"/>
      <c r="C13" s="139"/>
    </row>
    <row r="14" spans="1:3" ht="15" customHeight="1">
      <c r="A14" s="140" t="s">
        <v>27</v>
      </c>
      <c r="B14" s="138" t="s">
        <v>53</v>
      </c>
      <c r="C14" s="139" t="s">
        <v>54</v>
      </c>
    </row>
    <row r="15" spans="1:3" ht="15" customHeight="1">
      <c r="A15" s="140" t="s">
        <v>28</v>
      </c>
      <c r="B15" s="138" t="s">
        <v>55</v>
      </c>
      <c r="C15" s="139" t="s">
        <v>56</v>
      </c>
    </row>
    <row r="16" spans="1:3" ht="15" customHeight="1">
      <c r="A16" s="140" t="s">
        <v>29</v>
      </c>
      <c r="B16" s="138" t="s">
        <v>57</v>
      </c>
      <c r="C16" s="139" t="s">
        <v>58</v>
      </c>
    </row>
    <row r="17" spans="1:3" ht="15" customHeight="1">
      <c r="A17" s="140" t="s">
        <v>30</v>
      </c>
      <c r="B17" s="138" t="s">
        <v>59</v>
      </c>
      <c r="C17" s="139" t="s">
        <v>60</v>
      </c>
    </row>
    <row r="18" spans="1:3" ht="15" customHeight="1">
      <c r="A18" s="140" t="s">
        <v>31</v>
      </c>
      <c r="B18" s="138" t="s">
        <v>61</v>
      </c>
      <c r="C18" s="139" t="s">
        <v>62</v>
      </c>
    </row>
    <row r="19" spans="1:3" ht="15" customHeight="1" thickBot="1">
      <c r="A19" s="141" t="s">
        <v>32</v>
      </c>
      <c r="B19" s="142" t="s">
        <v>63</v>
      </c>
      <c r="C19" s="143" t="s">
        <v>64</v>
      </c>
    </row>
    <row r="20" spans="1:3" ht="15" customHeight="1">
      <c r="A20" s="137" t="s">
        <v>52</v>
      </c>
      <c r="B20" s="138"/>
      <c r="C20" s="139"/>
    </row>
    <row r="21" spans="1:3" ht="15" customHeight="1">
      <c r="A21" s="140" t="s">
        <v>27</v>
      </c>
      <c r="B21" s="138" t="s">
        <v>65</v>
      </c>
      <c r="C21" s="139" t="s">
        <v>66</v>
      </c>
    </row>
    <row r="22" spans="1:3" ht="15" customHeight="1">
      <c r="A22" s="140" t="s">
        <v>28</v>
      </c>
      <c r="B22" s="138" t="s">
        <v>67</v>
      </c>
      <c r="C22" s="139" t="s">
        <v>68</v>
      </c>
    </row>
    <row r="23" spans="1:3" ht="15" customHeight="1">
      <c r="A23" s="140" t="s">
        <v>29</v>
      </c>
      <c r="B23" s="138" t="s">
        <v>69</v>
      </c>
      <c r="C23" s="139" t="s">
        <v>70</v>
      </c>
    </row>
    <row r="24" spans="1:3" ht="15" customHeight="1" thickBot="1">
      <c r="A24" s="140" t="s">
        <v>30</v>
      </c>
      <c r="B24" s="138" t="s">
        <v>71</v>
      </c>
      <c r="C24" s="139" t="s">
        <v>72</v>
      </c>
    </row>
    <row r="25" spans="1:3" ht="15" customHeight="1">
      <c r="A25" s="144" t="s">
        <v>73</v>
      </c>
      <c r="B25" s="145"/>
      <c r="C25" s="146"/>
    </row>
    <row r="26" spans="1:3" ht="15" customHeight="1">
      <c r="A26" s="140" t="s">
        <v>35</v>
      </c>
      <c r="B26" s="138" t="s">
        <v>74</v>
      </c>
      <c r="C26" s="139" t="s">
        <v>75</v>
      </c>
    </row>
    <row r="27" spans="1:3" ht="15" customHeight="1">
      <c r="A27" s="140" t="s">
        <v>36</v>
      </c>
      <c r="B27" s="138" t="s">
        <v>76</v>
      </c>
      <c r="C27" s="139" t="s">
        <v>77</v>
      </c>
    </row>
    <row r="28" spans="1:3" ht="15" customHeight="1">
      <c r="A28" s="140" t="s">
        <v>37</v>
      </c>
      <c r="B28" s="138" t="s">
        <v>78</v>
      </c>
      <c r="C28" s="139" t="s">
        <v>79</v>
      </c>
    </row>
    <row r="29" spans="1:3" ht="15" customHeight="1">
      <c r="A29" s="140" t="s">
        <v>38</v>
      </c>
      <c r="B29" s="138" t="s">
        <v>80</v>
      </c>
      <c r="C29" s="139" t="s">
        <v>81</v>
      </c>
    </row>
    <row r="30" spans="1:3" ht="15" customHeight="1" thickBot="1">
      <c r="A30" s="141" t="s">
        <v>39</v>
      </c>
      <c r="B30" s="142" t="s">
        <v>82</v>
      </c>
      <c r="C30" s="143" t="s">
        <v>83</v>
      </c>
    </row>
    <row r="31" spans="1:3" ht="15" customHeight="1">
      <c r="A31" s="144" t="s">
        <v>84</v>
      </c>
      <c r="B31" s="145"/>
      <c r="C31" s="146"/>
    </row>
    <row r="32" spans="1:3" ht="15" customHeight="1">
      <c r="A32" s="140" t="s">
        <v>27</v>
      </c>
      <c r="B32" s="138" t="s">
        <v>85</v>
      </c>
      <c r="C32" s="139" t="s">
        <v>86</v>
      </c>
    </row>
    <row r="33" spans="1:3" ht="15" customHeight="1">
      <c r="A33" s="140" t="s">
        <v>28</v>
      </c>
      <c r="B33" s="138" t="s">
        <v>87</v>
      </c>
      <c r="C33" s="139" t="s">
        <v>88</v>
      </c>
    </row>
    <row r="34" spans="1:3" ht="15" customHeight="1">
      <c r="A34" s="140" t="s">
        <v>29</v>
      </c>
      <c r="B34" s="138" t="s">
        <v>89</v>
      </c>
      <c r="C34" s="139" t="s">
        <v>90</v>
      </c>
    </row>
    <row r="35" spans="1:3" ht="15" customHeight="1">
      <c r="A35" s="140" t="s">
        <v>30</v>
      </c>
      <c r="B35" s="138" t="s">
        <v>91</v>
      </c>
      <c r="C35" s="139" t="s">
        <v>92</v>
      </c>
    </row>
    <row r="36" spans="1:3" ht="15" customHeight="1" thickBot="1">
      <c r="A36" s="141" t="s">
        <v>31</v>
      </c>
      <c r="B36" s="142" t="s">
        <v>93</v>
      </c>
      <c r="C36" s="143" t="s">
        <v>94</v>
      </c>
    </row>
    <row r="37" spans="1:3" ht="15" customHeight="1">
      <c r="A37" s="137" t="s">
        <v>95</v>
      </c>
      <c r="B37" s="138"/>
      <c r="C37" s="139"/>
    </row>
    <row r="38" spans="1:3" ht="15" customHeight="1">
      <c r="A38" s="140" t="s">
        <v>27</v>
      </c>
      <c r="B38" s="138" t="s">
        <v>96</v>
      </c>
      <c r="C38" s="139" t="s">
        <v>97</v>
      </c>
    </row>
    <row r="39" spans="1:3" ht="15" customHeight="1">
      <c r="A39" s="140" t="s">
        <v>28</v>
      </c>
      <c r="B39" s="138" t="s">
        <v>98</v>
      </c>
      <c r="C39" s="139" t="s">
        <v>99</v>
      </c>
    </row>
    <row r="40" spans="1:3" ht="15" customHeight="1">
      <c r="A40" s="140" t="s">
        <v>29</v>
      </c>
      <c r="B40" s="138" t="s">
        <v>100</v>
      </c>
      <c r="C40" s="139" t="s">
        <v>101</v>
      </c>
    </row>
    <row r="41" spans="1:3" ht="15" customHeight="1" thickBot="1">
      <c r="A41" s="141" t="s">
        <v>30</v>
      </c>
      <c r="B41" s="142" t="s">
        <v>102</v>
      </c>
      <c r="C41" s="143" t="s">
        <v>103</v>
      </c>
    </row>
    <row r="42" spans="1:3" ht="15" customHeight="1">
      <c r="A42" s="144" t="s">
        <v>104</v>
      </c>
      <c r="B42" s="145"/>
      <c r="C42" s="146"/>
    </row>
    <row r="43" spans="1:3" ht="15" customHeight="1">
      <c r="A43" s="140" t="s">
        <v>27</v>
      </c>
      <c r="B43" s="138" t="s">
        <v>105</v>
      </c>
      <c r="C43" s="139" t="s">
        <v>106</v>
      </c>
    </row>
    <row r="44" spans="1:3" ht="15" customHeight="1">
      <c r="A44" s="140" t="s">
        <v>28</v>
      </c>
      <c r="B44" s="138" t="s">
        <v>107</v>
      </c>
      <c r="C44" s="139" t="s">
        <v>108</v>
      </c>
    </row>
    <row r="45" spans="1:3" ht="15" customHeight="1" thickBot="1">
      <c r="A45" s="141" t="s">
        <v>29</v>
      </c>
      <c r="B45" s="142" t="s">
        <v>109</v>
      </c>
      <c r="C45" s="143" t="s">
        <v>110</v>
      </c>
    </row>
  </sheetData>
  <phoneticPr fontId="1"/>
  <pageMargins left="0.7" right="0.7" top="0.75" bottom="0.75" header="0.3" footer="0.3"/>
  <pageSetup paperSize="9"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Table S1</vt:lpstr>
      <vt:lpstr>Table S2</vt:lpstr>
      <vt:lpstr>Table S3</vt:lpstr>
      <vt:lpstr>Table S4</vt:lpstr>
      <vt:lpstr>Table S5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masato yonamine</dc:creator>
  <cp:lastModifiedBy>masato yonamine</cp:lastModifiedBy>
  <cp:lastPrinted>2021-07-10T06:16:19Z</cp:lastPrinted>
  <dcterms:created xsi:type="dcterms:W3CDTF">2015-06-05T18:17:20Z</dcterms:created>
  <dcterms:modified xsi:type="dcterms:W3CDTF">2021-07-25T07:50:52Z</dcterms:modified>
</cp:coreProperties>
</file>