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jpe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24709"/>
  <workbookPr showInkAnnotation="0" autoCompressPictures="0"/>
  <bookViews>
    <workbookView xWindow="1480" yWindow="0" windowWidth="25500" windowHeight="15860" tabRatio="500" activeTab="2"/>
  </bookViews>
  <sheets>
    <sheet name="Simple_Read_Counts" sheetId="1" r:id="rId1"/>
    <sheet name="T_Test_Student" sheetId="2" r:id="rId2"/>
    <sheet name="Simple_Read_Counts_a" sheetId="4" r:id="rId3"/>
    <sheet name="Simple_Read_Counts_b" sheetId="5" r:id="rId4"/>
    <sheet name="Simple_Read_Counts_c" sheetId="3" r:id="rId5"/>
  </sheets>
  <calcPr calcId="140000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K30" i="3" l="1"/>
  <c r="J30" i="3"/>
  <c r="I30" i="3"/>
  <c r="H30" i="3"/>
  <c r="G30" i="3"/>
  <c r="F30" i="3"/>
  <c r="I36" i="4"/>
  <c r="H36" i="4"/>
  <c r="I36" i="3"/>
  <c r="C28" i="4"/>
  <c r="C30" i="4"/>
  <c r="D28" i="4"/>
  <c r="D30" i="4"/>
  <c r="C31" i="4"/>
  <c r="F30" i="4"/>
  <c r="D31" i="4"/>
  <c r="G30" i="4"/>
  <c r="H30" i="4"/>
  <c r="C32" i="4"/>
  <c r="C33" i="4"/>
  <c r="F32" i="4"/>
  <c r="I30" i="4"/>
  <c r="D32" i="4"/>
  <c r="D33" i="4"/>
  <c r="G32" i="4"/>
  <c r="J30" i="4"/>
  <c r="K30" i="4"/>
  <c r="C28" i="5"/>
  <c r="C30" i="5"/>
  <c r="C31" i="5"/>
  <c r="F30" i="5"/>
  <c r="C32" i="5"/>
  <c r="C33" i="5"/>
  <c r="F32" i="5"/>
  <c r="C34" i="5"/>
  <c r="C35" i="5"/>
  <c r="F34" i="5"/>
  <c r="C36" i="5"/>
  <c r="C37" i="5"/>
  <c r="F36" i="5"/>
  <c r="C38" i="5"/>
  <c r="C39" i="5"/>
  <c r="F38" i="5"/>
  <c r="C40" i="5"/>
  <c r="C41" i="5"/>
  <c r="F40" i="5"/>
  <c r="C44" i="5"/>
  <c r="C45" i="5"/>
  <c r="F44" i="5"/>
  <c r="C46" i="5"/>
  <c r="C47" i="5"/>
  <c r="F46" i="5"/>
  <c r="C48" i="5"/>
  <c r="C49" i="5"/>
  <c r="F48" i="5"/>
  <c r="C50" i="5"/>
  <c r="C51" i="5"/>
  <c r="F50" i="5"/>
  <c r="C52" i="5"/>
  <c r="C53" i="5"/>
  <c r="F52" i="5"/>
  <c r="C54" i="5"/>
  <c r="C55" i="5"/>
  <c r="F54" i="5"/>
  <c r="F55" i="5"/>
  <c r="D28" i="5"/>
  <c r="D55" i="5"/>
  <c r="D54" i="5"/>
  <c r="G54" i="5"/>
  <c r="H54" i="5"/>
  <c r="D53" i="5"/>
  <c r="D52" i="5"/>
  <c r="G52" i="5"/>
  <c r="J52" i="5"/>
  <c r="I52" i="5"/>
  <c r="K52" i="5"/>
  <c r="H52" i="5"/>
  <c r="D51" i="5"/>
  <c r="D50" i="5"/>
  <c r="G50" i="5"/>
  <c r="H50" i="5"/>
  <c r="D49" i="5"/>
  <c r="D48" i="5"/>
  <c r="G48" i="5"/>
  <c r="H48" i="5"/>
  <c r="D47" i="5"/>
  <c r="D46" i="5"/>
  <c r="G46" i="5"/>
  <c r="H46" i="5"/>
  <c r="D45" i="5"/>
  <c r="D34" i="5"/>
  <c r="D35" i="5"/>
  <c r="G34" i="5"/>
  <c r="J44" i="5"/>
  <c r="I44" i="5"/>
  <c r="K44" i="5"/>
  <c r="D44" i="5"/>
  <c r="G44" i="5"/>
  <c r="H44" i="5"/>
  <c r="D41" i="5"/>
  <c r="D40" i="5"/>
  <c r="G40" i="5"/>
  <c r="H40" i="5"/>
  <c r="D39" i="5"/>
  <c r="D38" i="5"/>
  <c r="G38" i="5"/>
  <c r="H38" i="5"/>
  <c r="D37" i="5"/>
  <c r="D36" i="5"/>
  <c r="G36" i="5"/>
  <c r="J36" i="5"/>
  <c r="I36" i="5"/>
  <c r="K36" i="5"/>
  <c r="H36" i="5"/>
  <c r="H34" i="5"/>
  <c r="D33" i="5"/>
  <c r="D32" i="5"/>
  <c r="G32" i="5"/>
  <c r="H32" i="5"/>
  <c r="D31" i="5"/>
  <c r="D30" i="5"/>
  <c r="G30" i="5"/>
  <c r="J30" i="5"/>
  <c r="I30" i="5"/>
  <c r="K30" i="5"/>
  <c r="H30" i="5"/>
  <c r="C34" i="4"/>
  <c r="C35" i="4"/>
  <c r="F34" i="4"/>
  <c r="C36" i="4"/>
  <c r="C37" i="4"/>
  <c r="F36" i="4"/>
  <c r="C38" i="4"/>
  <c r="C39" i="4"/>
  <c r="F38" i="4"/>
  <c r="C40" i="4"/>
  <c r="C41" i="4"/>
  <c r="F40" i="4"/>
  <c r="C44" i="4"/>
  <c r="C45" i="4"/>
  <c r="F44" i="4"/>
  <c r="C46" i="4"/>
  <c r="C47" i="4"/>
  <c r="F46" i="4"/>
  <c r="C48" i="4"/>
  <c r="C49" i="4"/>
  <c r="F48" i="4"/>
  <c r="C50" i="4"/>
  <c r="C51" i="4"/>
  <c r="F50" i="4"/>
  <c r="C52" i="4"/>
  <c r="C53" i="4"/>
  <c r="F52" i="4"/>
  <c r="C54" i="4"/>
  <c r="C55" i="4"/>
  <c r="F54" i="4"/>
  <c r="F55" i="4"/>
  <c r="H55" i="4"/>
  <c r="D55" i="4"/>
  <c r="D54" i="4"/>
  <c r="G54" i="4"/>
  <c r="H54" i="4"/>
  <c r="D53" i="4"/>
  <c r="D52" i="4"/>
  <c r="G52" i="4"/>
  <c r="J52" i="4"/>
  <c r="I52" i="4"/>
  <c r="K52" i="4"/>
  <c r="H52" i="4"/>
  <c r="D51" i="4"/>
  <c r="D50" i="4"/>
  <c r="G50" i="4"/>
  <c r="H50" i="4"/>
  <c r="D49" i="4"/>
  <c r="D48" i="4"/>
  <c r="G48" i="4"/>
  <c r="H48" i="4"/>
  <c r="D47" i="4"/>
  <c r="D46" i="4"/>
  <c r="G46" i="4"/>
  <c r="H46" i="4"/>
  <c r="D45" i="4"/>
  <c r="D34" i="4"/>
  <c r="D35" i="4"/>
  <c r="G34" i="4"/>
  <c r="J44" i="4"/>
  <c r="I44" i="4"/>
  <c r="K44" i="4"/>
  <c r="D44" i="4"/>
  <c r="G44" i="4"/>
  <c r="H44" i="4"/>
  <c r="D41" i="4"/>
  <c r="D40" i="4"/>
  <c r="G40" i="4"/>
  <c r="H40" i="4"/>
  <c r="D39" i="4"/>
  <c r="D38" i="4"/>
  <c r="G38" i="4"/>
  <c r="H38" i="4"/>
  <c r="D37" i="4"/>
  <c r="D36" i="4"/>
  <c r="G36" i="4"/>
  <c r="J36" i="4"/>
  <c r="K36" i="4"/>
  <c r="H34" i="4"/>
  <c r="H32" i="4"/>
  <c r="C28" i="3"/>
  <c r="C46" i="3"/>
  <c r="C47" i="3"/>
  <c r="F46" i="3"/>
  <c r="C34" i="3"/>
  <c r="C35" i="3"/>
  <c r="F34" i="3"/>
  <c r="C50" i="3"/>
  <c r="C51" i="3"/>
  <c r="F50" i="3"/>
  <c r="C54" i="3"/>
  <c r="C55" i="3"/>
  <c r="F54" i="3"/>
  <c r="I44" i="3"/>
  <c r="C52" i="3"/>
  <c r="C53" i="3"/>
  <c r="F52" i="3"/>
  <c r="I52" i="3"/>
  <c r="C30" i="3"/>
  <c r="C31" i="3"/>
  <c r="D28" i="3"/>
  <c r="D30" i="3"/>
  <c r="D31" i="3"/>
  <c r="C32" i="3"/>
  <c r="C33" i="3"/>
  <c r="F32" i="3"/>
  <c r="D32" i="3"/>
  <c r="D33" i="3"/>
  <c r="G32" i="3"/>
  <c r="C36" i="3"/>
  <c r="C37" i="3"/>
  <c r="F36" i="3"/>
  <c r="C38" i="3"/>
  <c r="C39" i="3"/>
  <c r="F38" i="3"/>
  <c r="C40" i="3"/>
  <c r="C41" i="3"/>
  <c r="F40" i="3"/>
  <c r="D36" i="3"/>
  <c r="D37" i="3"/>
  <c r="G36" i="3"/>
  <c r="D38" i="3"/>
  <c r="D39" i="3"/>
  <c r="G38" i="3"/>
  <c r="D40" i="3"/>
  <c r="D41" i="3"/>
  <c r="G40" i="3"/>
  <c r="J36" i="3"/>
  <c r="H32" i="3"/>
  <c r="D34" i="3"/>
  <c r="D35" i="3"/>
  <c r="G34" i="3"/>
  <c r="H34" i="3"/>
  <c r="H36" i="3"/>
  <c r="K36" i="3"/>
  <c r="H38" i="3"/>
  <c r="H40" i="3"/>
  <c r="C44" i="3"/>
  <c r="D44" i="3"/>
  <c r="C45" i="3"/>
  <c r="F44" i="3"/>
  <c r="D45" i="3"/>
  <c r="G44" i="3"/>
  <c r="H44" i="3"/>
  <c r="D46" i="3"/>
  <c r="D47" i="3"/>
  <c r="G46" i="3"/>
  <c r="D50" i="3"/>
  <c r="D51" i="3"/>
  <c r="G50" i="3"/>
  <c r="D54" i="3"/>
  <c r="D55" i="3"/>
  <c r="G54" i="3"/>
  <c r="J44" i="3"/>
  <c r="K44" i="3"/>
  <c r="H46" i="3"/>
  <c r="C48" i="3"/>
  <c r="D48" i="3"/>
  <c r="C49" i="3"/>
  <c r="F48" i="3"/>
  <c r="D49" i="3"/>
  <c r="G48" i="3"/>
  <c r="H48" i="3"/>
  <c r="H50" i="3"/>
  <c r="D52" i="3"/>
  <c r="D53" i="3"/>
  <c r="G52" i="3"/>
  <c r="H52" i="3"/>
  <c r="J52" i="3"/>
  <c r="K52" i="3"/>
  <c r="H54" i="3"/>
  <c r="F55" i="3"/>
  <c r="J27" i="1"/>
  <c r="E27" i="1"/>
  <c r="M27" i="1"/>
  <c r="J26" i="1"/>
  <c r="E26" i="1"/>
  <c r="M26" i="1"/>
  <c r="J25" i="1"/>
  <c r="E25" i="1"/>
  <c r="M25" i="1"/>
  <c r="J24" i="1"/>
  <c r="E24" i="1"/>
  <c r="M24" i="1"/>
  <c r="J23" i="1"/>
  <c r="E23" i="1"/>
  <c r="M23" i="1"/>
  <c r="J22" i="1"/>
  <c r="E22" i="1"/>
  <c r="M22" i="1"/>
  <c r="J21" i="1"/>
  <c r="E21" i="1"/>
  <c r="M21" i="1"/>
  <c r="J20" i="1"/>
  <c r="E20" i="1"/>
  <c r="M20" i="1"/>
  <c r="J19" i="1"/>
  <c r="E19" i="1"/>
  <c r="M19" i="1"/>
  <c r="J18" i="1"/>
  <c r="E18" i="1"/>
  <c r="M18" i="1"/>
  <c r="J17" i="1"/>
  <c r="E17" i="1"/>
  <c r="M17" i="1"/>
  <c r="J16" i="1"/>
  <c r="E16" i="1"/>
  <c r="M16" i="1"/>
  <c r="J15" i="1"/>
  <c r="E15" i="1"/>
  <c r="M15" i="1"/>
  <c r="J14" i="1"/>
  <c r="E14" i="1"/>
  <c r="M14" i="1"/>
  <c r="J13" i="1"/>
  <c r="E13" i="1"/>
  <c r="M13" i="1"/>
  <c r="J12" i="1"/>
  <c r="E12" i="1"/>
  <c r="M12" i="1"/>
  <c r="J11" i="1"/>
  <c r="E11" i="1"/>
  <c r="M11" i="1"/>
  <c r="J10" i="1"/>
  <c r="E10" i="1"/>
  <c r="M10" i="1"/>
  <c r="J9" i="1"/>
  <c r="E9" i="1"/>
  <c r="M9" i="1"/>
  <c r="J8" i="1"/>
  <c r="E8" i="1"/>
  <c r="M8" i="1"/>
  <c r="J7" i="1"/>
  <c r="E7" i="1"/>
  <c r="M7" i="1"/>
  <c r="J6" i="1"/>
  <c r="E6" i="1"/>
  <c r="M6" i="1"/>
  <c r="J5" i="1"/>
  <c r="E5" i="1"/>
  <c r="M5" i="1"/>
  <c r="J4" i="1"/>
  <c r="E4" i="1"/>
  <c r="M4" i="1"/>
  <c r="J3" i="1"/>
  <c r="E3" i="1"/>
  <c r="M3" i="1"/>
  <c r="J2" i="1"/>
  <c r="E2" i="1"/>
  <c r="M2" i="1"/>
</calcChain>
</file>

<file path=xl/sharedStrings.xml><?xml version="1.0" encoding="utf-8"?>
<sst xmlns="http://schemas.openxmlformats.org/spreadsheetml/2006/main" count="609" uniqueCount="188">
  <si>
    <t>3 experiments (A, B, C)</t>
  </si>
  <si>
    <t>A0_Simple_Counts</t>
  </si>
  <si>
    <t>B0_Simple_Counts</t>
  </si>
  <si>
    <t>C0_Simple_Counts</t>
  </si>
  <si>
    <t>Average 0</t>
  </si>
  <si>
    <t>A100_Simple_Counts</t>
  </si>
  <si>
    <t>B100_Simple_Counts</t>
  </si>
  <si>
    <t>C100_Simple_Counts</t>
  </si>
  <si>
    <t>Average 100</t>
  </si>
  <si>
    <t>sgRNA</t>
  </si>
  <si>
    <t>100/0</t>
  </si>
  <si>
    <t>CHD4_1_R1</t>
  </si>
  <si>
    <t>CHD4_1_R2</t>
  </si>
  <si>
    <t>CHD4_2_R1</t>
  </si>
  <si>
    <t>CHD4_2_R2</t>
  </si>
  <si>
    <t>CHD4_3_R1</t>
  </si>
  <si>
    <t>CHD4_3_R2</t>
  </si>
  <si>
    <t>MRE11A_1_R1</t>
  </si>
  <si>
    <t>MRE11A_1_R2</t>
  </si>
  <si>
    <t>MRE11A_2_R1</t>
  </si>
  <si>
    <t>MRE11A_2_R2</t>
  </si>
  <si>
    <t>MRE11A_3_R1</t>
  </si>
  <si>
    <t>MRE11A_3_R2</t>
  </si>
  <si>
    <t>NotFound_R1</t>
  </si>
  <si>
    <t>NotFound_R2</t>
  </si>
  <si>
    <t>NT_1_R1</t>
  </si>
  <si>
    <t>NT_1_R2</t>
  </si>
  <si>
    <t>NT_2_R1</t>
  </si>
  <si>
    <t>NT_2_R2</t>
  </si>
  <si>
    <t>NT_3_R1</t>
  </si>
  <si>
    <t>NT_3_R2</t>
  </si>
  <si>
    <t>PTIP_1_R1</t>
  </si>
  <si>
    <t>PTIP_1_R2</t>
  </si>
  <si>
    <t>PTIP_2_R1</t>
  </si>
  <si>
    <t>PTIP_2_R2</t>
  </si>
  <si>
    <t>PTIP_3_R1</t>
  </si>
  <si>
    <t>PTIP_3_R2</t>
  </si>
  <si>
    <t>Welch Two Sample t-test</t>
  </si>
  <si>
    <t>two.sided</t>
  </si>
  <si>
    <t>0</t>
  </si>
  <si>
    <t>c(170303.54, 106130.333333333)</t>
  </si>
  <si>
    <t>c(3982.38597443584, 124364.027358898)</t>
  </si>
  <si>
    <t>0.0374708342877504</t>
  </si>
  <si>
    <t>29.1641551707395</t>
  </si>
  <si>
    <t>2.18001451518823</t>
  </si>
  <si>
    <t>c(170002.58, 113654.333333333)</t>
  </si>
  <si>
    <t>c(-5689.22874362034, 118385.722076954)</t>
  </si>
  <si>
    <t>0.0731981410807506</t>
  </si>
  <si>
    <t>25.7807500972386</t>
  </si>
  <si>
    <t>1.86779747307471</t>
  </si>
  <si>
    <t>c(171018.226666667, 88263.1666666667)</t>
  </si>
  <si>
    <t>c(28578.4352704331, 136931.684729567)</t>
  </si>
  <si>
    <t>0.00346424344295296</t>
  </si>
  <si>
    <t>50.6753978038125</t>
  </si>
  <si>
    <t>3.06707106334145</t>
  </si>
  <si>
    <t>c(170789.813333333, 93973.5)</t>
  </si>
  <si>
    <t>c(21683.9050603324, 131948.721606334)</t>
  </si>
  <si>
    <t>0.00736738177494473</t>
  </si>
  <si>
    <t>45.5382818257599</t>
  </si>
  <si>
    <t>2.8053470087118</t>
  </si>
  <si>
    <t>c(167261.64, 182177.833333333)</t>
  </si>
  <si>
    <t>c(-103873.217024401, 74040.8303577343)</t>
  </si>
  <si>
    <t>0.718490126313506</t>
  </si>
  <si>
    <t>10.7499844208548</t>
  </si>
  <si>
    <t>-0.370108134768634</t>
  </si>
  <si>
    <t>c(166917.78, 190774.333333333)</t>
  </si>
  <si>
    <t>c(-115082.98205852, 67369.8753918537)</t>
  </si>
  <si>
    <t>0.574346323634572</t>
  </si>
  <si>
    <t>10.3598983196213</t>
  </si>
  <si>
    <t>-0.579946725694495</t>
  </si>
  <si>
    <t>c(168660.193333333, 147214)</t>
  </si>
  <si>
    <t>c(-49816.8198643379, 92709.2065310046)</t>
  </si>
  <si>
    <t>0.533441576245676</t>
  </si>
  <si>
    <t>16.6434393174309</t>
  </si>
  <si>
    <t>0.635974620164125</t>
  </si>
  <si>
    <t>c(168221.853333333, 158172.5)</t>
  </si>
  <si>
    <t>c(-63926.4922607642, 84025.1989274308)</t>
  </si>
  <si>
    <t>0.776312977472129</t>
  </si>
  <si>
    <t>15.190968579577</t>
  </si>
  <si>
    <t>0.289233067194803</t>
  </si>
  <si>
    <t>c(167471.693333333, 176926.5)</t>
  </si>
  <si>
    <t>c(-92459.1609362154, 73549.547602882)</t>
  </si>
  <si>
    <t>0.808232972816485</t>
  </si>
  <si>
    <t>12.0316601540431</t>
  </si>
  <si>
    <t>-0.248110400136163</t>
  </si>
  <si>
    <t>c(166946.953333333, 190045)</t>
  </si>
  <si>
    <t>c(-110128.884154227, 63932.7908208937)</t>
  </si>
  <si>
    <t>0.571274518474179</t>
  </si>
  <si>
    <t>11.1171783593607</t>
  </si>
  <si>
    <t>-0.58339272010015</t>
  </si>
  <si>
    <t>c(168596.24, 148812.833333333)</t>
  </si>
  <si>
    <t>c(-52132.7587336886, 91699.5720670219)</t>
  </si>
  <si>
    <t>0.568284554109843</t>
  </si>
  <si>
    <t>16.2624019647162</t>
  </si>
  <si>
    <t>0.582400602777411</t>
  </si>
  <si>
    <t>c(168143, 160143.833333333)</t>
  </si>
  <si>
    <t>c(-67290.5036609625, 83288.8369942958)</t>
  </si>
  <si>
    <t>0.823568040006125</t>
  </si>
  <si>
    <t>14.5939893143683</t>
  </si>
  <si>
    <t>0.227006257032226</t>
  </si>
  <si>
    <t>c(132696.366666667, 1046309.66666667)</t>
  </si>
  <si>
    <t>c(-1347829.65165258, -479396.948347421)</t>
  </si>
  <si>
    <t>0.00282792982022041</t>
  </si>
  <si>
    <t>5.09430854871414</t>
  </si>
  <si>
    <t>-5.3786572115142</t>
  </si>
  <si>
    <t>c(135531.026666667, 975443.166666667)</t>
  </si>
  <si>
    <t>c(-1252347.50924881, -427476.770751185)</t>
  </si>
  <si>
    <t>0.0032407437770435</t>
  </si>
  <si>
    <t>5.11907379069428</t>
  </si>
  <si>
    <t>-5.1984980932432</t>
  </si>
  <si>
    <t>c(174031.586666667, 12929.1666666667)</t>
  </si>
  <si>
    <t>c(116053.005806433, 206151.834193567)</t>
  </si>
  <si>
    <t>5.46999011980391e-11</t>
  </si>
  <si>
    <t>151.229126201367</t>
  </si>
  <si>
    <t>7.06562112186783</t>
  </si>
  <si>
    <t>c(173982.126666667, 14165.6666666667)</t>
  </si>
  <si>
    <t>c(114727.025411197, 204905.894588803)</t>
  </si>
  <si>
    <t>7.6269485409692e-11</t>
  </si>
  <si>
    <t>151.579470391811</t>
  </si>
  <si>
    <t>7.00286978096906</t>
  </si>
  <si>
    <t>c(171361.746666667, 79675.1666666667)</t>
  </si>
  <si>
    <t>c(38959.5436429798, 144413.61635702)</t>
  </si>
  <si>
    <t>0.00094198729928021</t>
  </si>
  <si>
    <t>60.6744748043055</t>
  </si>
  <si>
    <t>3.47750520094715</t>
  </si>
  <si>
    <t>c(171263.16, 82139.8333333333)</t>
  </si>
  <si>
    <t>c(35979.6491538527, 142267.004179481)</t>
  </si>
  <si>
    <t>0.0013997155890199</t>
  </si>
  <si>
    <t>57.4795915153545</t>
  </si>
  <si>
    <t>3.3575794072261</t>
  </si>
  <si>
    <t>c(170478.553333333, 101755)</t>
  </si>
  <si>
    <t>c(11621.2261873949, 125825.880479272)</t>
  </si>
  <si>
    <t>0.0196494820487124</t>
  </si>
  <si>
    <t>37.4611483948142</t>
  </si>
  <si>
    <t>2.43754178610006</t>
  </si>
  <si>
    <t>c(170297.733333333, 106275.5)</t>
  </si>
  <si>
    <t>c(5980.07543444909, 122064.391232218)</t>
  </si>
  <si>
    <t>0.0316071032479776</t>
  </si>
  <si>
    <t>34.5023886301121</t>
  </si>
  <si>
    <t>2.24042472170492</t>
  </si>
  <si>
    <t>c(173126.766666667, 35549.6666666667)</t>
  </si>
  <si>
    <t>c(91013.3324800003, 184140.86752)</t>
  </si>
  <si>
    <t>3.21131073492866e-08</t>
  </si>
  <si>
    <t>147.920179587017</t>
  </si>
  <si>
    <t>5.83866868336797</t>
  </si>
  <si>
    <t>c(173019.2, 38238.8333333333)</t>
  </si>
  <si>
    <t>c(87954.5610765262, 181606.172256807)</t>
  </si>
  <si>
    <t>6.85727654428128e-08</t>
  </si>
  <si>
    <t>144.428771103264</t>
  </si>
  <si>
    <t>5.68910256257741</t>
  </si>
  <si>
    <t>c(173455.9, 27321.3333333333)</t>
  </si>
  <si>
    <t>c(100485.381410297, 191783.751923036)</t>
  </si>
  <si>
    <t>2.6286554474275e-09</t>
  </si>
  <si>
    <t>153.999998432406</t>
  </si>
  <si>
    <t>6.32403600956361</t>
  </si>
  <si>
    <t>c(173373.453333333, 29382.5)</t>
  </si>
  <si>
    <t>c(98250.9805232846, 189730.926143382)</t>
  </si>
  <si>
    <t>4.50380886341538e-09</t>
  </si>
  <si>
    <t>153.939327750935</t>
  </si>
  <si>
    <t>6.21892141984784</t>
  </si>
  <si>
    <t>c(173395.153333333, 28840)</t>
  </si>
  <si>
    <t>c(98782.9254354699, 190327.381231197)</t>
  </si>
  <si>
    <t>4.07068129218836e-09</t>
  </si>
  <si>
    <t>153.879914270266</t>
  </si>
  <si>
    <t>6.2389085506391</t>
  </si>
  <si>
    <t>c(173372.546666667, 29405.1666666667)</t>
  </si>
  <si>
    <t>c(98126.0821628032, 189808.677837197)</t>
  </si>
  <si>
    <t>4.86715848389401e-09</t>
  </si>
  <si>
    <t>153.705728079512</t>
  </si>
  <si>
    <t>6.20423429317699</t>
  </si>
  <si>
    <t>data.name</t>
  </si>
  <si>
    <t>method</t>
  </si>
  <si>
    <t>alternative</t>
  </si>
  <si>
    <t>null.value</t>
  </si>
  <si>
    <t>estimate</t>
  </si>
  <si>
    <t>conf.int</t>
  </si>
  <si>
    <t>p.value</t>
  </si>
  <si>
    <t>parameter</t>
  </si>
  <si>
    <t>statistic</t>
  </si>
  <si>
    <t>CHD4_3</t>
  </si>
  <si>
    <t>CHD4_2</t>
  </si>
  <si>
    <t>CHD4_1</t>
  </si>
  <si>
    <t>%</t>
  </si>
  <si>
    <t>total</t>
  </si>
  <si>
    <t>C0(R1+R2)</t>
  </si>
  <si>
    <t>C100(R1+R2)</t>
  </si>
  <si>
    <t>treatment vs non-treatment</t>
  </si>
  <si>
    <t>Averages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</si>
</sst>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indexed="8"/>
      <name val="Calibri"/>
      <family val="2"/>
      <scheme val="minor"/>
    </font>
    <font>
      <b/>
      <sz val="11"/>
      <color indexed="8"/>
      <name val="Calibri"/>
      <scheme val="minor"/>
    </font>
    <font>
      <b/>
      <sz val="11"/>
      <name val="Calibri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/>
        <bgColor indexed="64"/>
      </patternFill>
    </fill>
  </fills>
  <borders count="1">
    <border>
      <left/>
      <right/>
      <top/>
      <bottom/>
      <diagonal/>
    </border>
  </borders>
  <cellStyleXfs count="29">
    <xf numFmtId="0" fontId="0" fillId="0" borderId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4" fillId="0" borderId="0" applyNumberFormat="0" applyFill="0" applyBorder="0" applyAlignment="0" applyProtection="0"/>
  </cellStyleXfs>
  <cellXfs count="7">
    <xf numFmtId="0" fontId="0" fillId="0" borderId="0" xfId="0"/>
    <xf numFmtId="0" fontId="1" fillId="0" borderId="0" xfId="0" applyFont="1"/>
    <xf numFmtId="0" fontId="2" fillId="0" borderId="0" xfId="0" applyFont="1"/>
    <xf numFmtId="0" fontId="2" fillId="2" borderId="0" xfId="0" applyFont="1" applyFill="1"/>
    <xf numFmtId="0" fontId="0" fillId="2" borderId="0" xfId="0" applyFill="1"/>
    <xf numFmtId="0" fontId="0" fillId="3" borderId="0" xfId="0" applyFill="1"/>
    <xf numFmtId="0" fontId="0" fillId="4" borderId="0" xfId="0" applyFill="1"/>
  </cellXfs>
  <cellStyles count="29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Normal" xfId="0" builtinId="0"/>
  </cellStyles>
  <dxfs count="0"/>
  <tableStyles count="0" defaultTableStyle="TableStyleMedium9" defaultPivotStyle="PivotStyleMedium4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theme" Target="theme/theme1.xml"/><Relationship Id="rId7" Type="http://schemas.openxmlformats.org/officeDocument/2006/relationships/styles" Target="styles.xml"/><Relationship Id="rId8" Type="http://schemas.openxmlformats.org/officeDocument/2006/relationships/sharedStrings" Target="sharedStrings.xml"/><Relationship Id="rId9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7"/>
  <sheetViews>
    <sheetView workbookViewId="0">
      <selection activeCell="G38" sqref="G38"/>
    </sheetView>
  </sheetViews>
  <sheetFormatPr baseColWidth="10" defaultColWidth="9.1640625" defaultRowHeight="14" x14ac:dyDescent="0"/>
  <cols>
    <col min="1" max="1" width="17" customWidth="1"/>
    <col min="3" max="3" width="9.33203125" customWidth="1"/>
    <col min="7" max="7" width="9" customWidth="1"/>
    <col min="12" max="12" width="14" customWidth="1"/>
  </cols>
  <sheetData>
    <row r="1" spans="1:13">
      <c r="A1" s="1" t="s">
        <v>0</v>
      </c>
      <c r="B1" s="2" t="s">
        <v>1</v>
      </c>
      <c r="C1" s="2" t="s">
        <v>2</v>
      </c>
      <c r="D1" s="2" t="s">
        <v>3</v>
      </c>
      <c r="E1" s="2" t="s">
        <v>4</v>
      </c>
      <c r="G1" s="2" t="s">
        <v>5</v>
      </c>
      <c r="H1" s="2" t="s">
        <v>6</v>
      </c>
      <c r="I1" s="2" t="s">
        <v>7</v>
      </c>
      <c r="J1" s="2" t="s">
        <v>8</v>
      </c>
      <c r="L1" s="3" t="s">
        <v>9</v>
      </c>
      <c r="M1" s="3" t="s">
        <v>10</v>
      </c>
    </row>
    <row r="2" spans="1:13">
      <c r="A2" t="s">
        <v>11</v>
      </c>
      <c r="B2">
        <v>25553</v>
      </c>
      <c r="C2">
        <v>36846</v>
      </c>
      <c r="D2">
        <v>41194</v>
      </c>
      <c r="E2">
        <f>AVERAGE(B2:D2)</f>
        <v>34531</v>
      </c>
      <c r="G2">
        <v>12686</v>
      </c>
      <c r="H2">
        <v>39024</v>
      </c>
      <c r="I2">
        <v>21128</v>
      </c>
      <c r="J2">
        <f>AVERAGE(G2:I2)</f>
        <v>24279.333333333332</v>
      </c>
      <c r="L2" s="4" t="s">
        <v>11</v>
      </c>
      <c r="M2" s="4">
        <f>J2/E2</f>
        <v>0.70311700597530713</v>
      </c>
    </row>
    <row r="3" spans="1:13">
      <c r="A3" t="s">
        <v>12</v>
      </c>
      <c r="B3">
        <v>24288</v>
      </c>
      <c r="C3">
        <v>35300</v>
      </c>
      <c r="D3">
        <v>41148</v>
      </c>
      <c r="E3">
        <f t="shared" ref="E3:E27" si="0">AVERAGE(B3:D3)</f>
        <v>33578.666666666664</v>
      </c>
      <c r="G3">
        <v>13130</v>
      </c>
      <c r="H3">
        <v>37977</v>
      </c>
      <c r="I3">
        <v>21197</v>
      </c>
      <c r="J3">
        <f t="shared" ref="J3:J27" si="1">AVERAGE(G3:I3)</f>
        <v>24101.333333333332</v>
      </c>
      <c r="L3" s="4" t="s">
        <v>12</v>
      </c>
      <c r="M3" s="4">
        <f t="shared" ref="M3:M27" si="2">J3/E3</f>
        <v>0.7177573062261754</v>
      </c>
    </row>
    <row r="4" spans="1:13">
      <c r="A4" t="s">
        <v>13</v>
      </c>
      <c r="B4">
        <v>24757</v>
      </c>
      <c r="C4">
        <v>36267</v>
      </c>
      <c r="D4">
        <v>37756</v>
      </c>
      <c r="E4">
        <f t="shared" si="0"/>
        <v>32926.666666666664</v>
      </c>
      <c r="G4">
        <v>14440</v>
      </c>
      <c r="H4">
        <v>41718</v>
      </c>
      <c r="I4">
        <v>21357</v>
      </c>
      <c r="J4">
        <f t="shared" si="1"/>
        <v>25838.333333333332</v>
      </c>
      <c r="L4" s="4" t="s">
        <v>13</v>
      </c>
      <c r="M4" s="4">
        <f t="shared" si="2"/>
        <v>0.784723628264831</v>
      </c>
    </row>
    <row r="5" spans="1:13">
      <c r="A5" t="s">
        <v>14</v>
      </c>
      <c r="B5">
        <v>21986</v>
      </c>
      <c r="C5">
        <v>33921</v>
      </c>
      <c r="D5">
        <v>35854</v>
      </c>
      <c r="E5">
        <f t="shared" si="0"/>
        <v>30587</v>
      </c>
      <c r="G5">
        <v>13182</v>
      </c>
      <c r="H5">
        <v>38593</v>
      </c>
      <c r="I5">
        <v>20392</v>
      </c>
      <c r="J5">
        <f t="shared" si="1"/>
        <v>24055.666666666668</v>
      </c>
      <c r="L5" s="4" t="s">
        <v>14</v>
      </c>
      <c r="M5" s="4">
        <f t="shared" si="2"/>
        <v>0.78646701757827409</v>
      </c>
    </row>
    <row r="6" spans="1:13">
      <c r="A6" t="s">
        <v>15</v>
      </c>
      <c r="B6">
        <v>36652</v>
      </c>
      <c r="C6">
        <v>51368</v>
      </c>
      <c r="D6">
        <v>57253</v>
      </c>
      <c r="E6">
        <f t="shared" si="0"/>
        <v>48424.333333333336</v>
      </c>
      <c r="G6">
        <v>14718</v>
      </c>
      <c r="H6">
        <v>44734</v>
      </c>
      <c r="I6">
        <v>24708</v>
      </c>
      <c r="J6">
        <f t="shared" si="1"/>
        <v>28053.333333333332</v>
      </c>
      <c r="L6" s="4" t="s">
        <v>15</v>
      </c>
      <c r="M6" s="4">
        <f t="shared" si="2"/>
        <v>0.57932306760375285</v>
      </c>
    </row>
    <row r="7" spans="1:13">
      <c r="A7" t="s">
        <v>16</v>
      </c>
      <c r="B7">
        <v>32987</v>
      </c>
      <c r="C7">
        <v>45824</v>
      </c>
      <c r="D7">
        <v>55036</v>
      </c>
      <c r="E7">
        <f t="shared" si="0"/>
        <v>44615.666666666664</v>
      </c>
      <c r="G7">
        <v>13861</v>
      </c>
      <c r="H7">
        <v>41792</v>
      </c>
      <c r="I7">
        <v>23798</v>
      </c>
      <c r="J7">
        <f t="shared" si="1"/>
        <v>26483.666666666668</v>
      </c>
      <c r="L7" s="4" t="s">
        <v>16</v>
      </c>
      <c r="M7" s="4">
        <f t="shared" si="2"/>
        <v>0.59359567267103486</v>
      </c>
    </row>
    <row r="8" spans="1:13">
      <c r="A8" t="s">
        <v>17</v>
      </c>
      <c r="B8">
        <v>97482</v>
      </c>
      <c r="C8">
        <v>135546</v>
      </c>
      <c r="D8">
        <v>151063</v>
      </c>
      <c r="E8">
        <f t="shared" si="0"/>
        <v>128030.33333333333</v>
      </c>
      <c r="G8">
        <v>44733</v>
      </c>
      <c r="H8">
        <v>137136</v>
      </c>
      <c r="I8">
        <v>71693</v>
      </c>
      <c r="J8">
        <f t="shared" si="1"/>
        <v>84520.666666666672</v>
      </c>
      <c r="L8" s="4" t="s">
        <v>17</v>
      </c>
      <c r="M8" s="4">
        <f t="shared" si="2"/>
        <v>0.66016126386715657</v>
      </c>
    </row>
    <row r="9" spans="1:13">
      <c r="A9" t="s">
        <v>18</v>
      </c>
      <c r="B9">
        <v>89812</v>
      </c>
      <c r="C9">
        <v>126744</v>
      </c>
      <c r="D9">
        <v>148437</v>
      </c>
      <c r="E9">
        <f t="shared" si="0"/>
        <v>121664.33333333333</v>
      </c>
      <c r="G9">
        <v>43195</v>
      </c>
      <c r="H9">
        <v>131607</v>
      </c>
      <c r="I9">
        <v>70735</v>
      </c>
      <c r="J9">
        <f t="shared" si="1"/>
        <v>81845.666666666672</v>
      </c>
      <c r="L9" s="4" t="s">
        <v>18</v>
      </c>
      <c r="M9" s="4">
        <f t="shared" si="2"/>
        <v>0.6727170110111701</v>
      </c>
    </row>
    <row r="10" spans="1:13">
      <c r="A10" t="s">
        <v>19</v>
      </c>
      <c r="B10">
        <v>76518</v>
      </c>
      <c r="C10">
        <v>106759</v>
      </c>
      <c r="D10">
        <v>117518</v>
      </c>
      <c r="E10">
        <f t="shared" si="0"/>
        <v>100265</v>
      </c>
      <c r="G10">
        <v>32773</v>
      </c>
      <c r="H10">
        <v>104151</v>
      </c>
      <c r="I10">
        <v>55120</v>
      </c>
      <c r="J10">
        <f t="shared" si="1"/>
        <v>64014.666666666664</v>
      </c>
      <c r="L10" s="4" t="s">
        <v>19</v>
      </c>
      <c r="M10" s="4">
        <f t="shared" si="2"/>
        <v>0.63845476154856295</v>
      </c>
    </row>
    <row r="11" spans="1:13">
      <c r="A11" t="s">
        <v>20</v>
      </c>
      <c r="B11">
        <v>71352</v>
      </c>
      <c r="C11">
        <v>101270</v>
      </c>
      <c r="D11">
        <v>117041</v>
      </c>
      <c r="E11">
        <f t="shared" si="0"/>
        <v>96554.333333333328</v>
      </c>
      <c r="G11">
        <v>32251</v>
      </c>
      <c r="H11">
        <v>101254</v>
      </c>
      <c r="I11">
        <v>54883</v>
      </c>
      <c r="J11">
        <f t="shared" si="1"/>
        <v>62796</v>
      </c>
      <c r="L11" s="4" t="s">
        <v>20</v>
      </c>
      <c r="M11" s="4">
        <f t="shared" si="2"/>
        <v>0.65036956739383356</v>
      </c>
    </row>
    <row r="12" spans="1:13">
      <c r="A12" t="s">
        <v>21</v>
      </c>
      <c r="B12">
        <v>13462</v>
      </c>
      <c r="C12">
        <v>18238</v>
      </c>
      <c r="D12">
        <v>20545</v>
      </c>
      <c r="E12">
        <f t="shared" si="0"/>
        <v>17415</v>
      </c>
      <c r="G12">
        <v>5872</v>
      </c>
      <c r="H12">
        <v>17294</v>
      </c>
      <c r="I12">
        <v>9583</v>
      </c>
      <c r="J12">
        <f t="shared" si="1"/>
        <v>10916.333333333334</v>
      </c>
      <c r="L12" s="4" t="s">
        <v>21</v>
      </c>
      <c r="M12" s="4">
        <f t="shared" si="2"/>
        <v>0.62683510383768781</v>
      </c>
    </row>
    <row r="13" spans="1:13">
      <c r="A13" t="s">
        <v>22</v>
      </c>
      <c r="B13">
        <v>11824</v>
      </c>
      <c r="C13">
        <v>16146</v>
      </c>
      <c r="D13">
        <v>19351</v>
      </c>
      <c r="E13">
        <f t="shared" si="0"/>
        <v>15773.666666666666</v>
      </c>
      <c r="G13">
        <v>5439</v>
      </c>
      <c r="H13">
        <v>15780</v>
      </c>
      <c r="I13">
        <v>9035</v>
      </c>
      <c r="J13">
        <f t="shared" si="1"/>
        <v>10084.666666666666</v>
      </c>
      <c r="L13" s="4" t="s">
        <v>22</v>
      </c>
      <c r="M13" s="4">
        <f t="shared" si="2"/>
        <v>0.63933560152997615</v>
      </c>
    </row>
    <row r="14" spans="1:13">
      <c r="A14" t="s">
        <v>23</v>
      </c>
      <c r="B14">
        <v>826856</v>
      </c>
      <c r="C14">
        <v>1483187</v>
      </c>
      <c r="D14">
        <v>681352</v>
      </c>
      <c r="E14">
        <f t="shared" si="0"/>
        <v>997131.66666666663</v>
      </c>
      <c r="G14">
        <v>433611</v>
      </c>
      <c r="H14">
        <v>1200440</v>
      </c>
      <c r="I14">
        <v>1227213</v>
      </c>
      <c r="J14">
        <f t="shared" si="1"/>
        <v>953754.66666666663</v>
      </c>
      <c r="L14" s="4" t="s">
        <v>23</v>
      </c>
      <c r="M14" s="4">
        <f t="shared" si="2"/>
        <v>0.95649822240125426</v>
      </c>
    </row>
    <row r="15" spans="1:13">
      <c r="A15" t="s">
        <v>24</v>
      </c>
      <c r="B15">
        <v>931903</v>
      </c>
      <c r="C15">
        <v>1601845</v>
      </c>
      <c r="D15">
        <v>740018</v>
      </c>
      <c r="E15">
        <f t="shared" si="0"/>
        <v>1091255.3333333333</v>
      </c>
      <c r="G15">
        <v>462671</v>
      </c>
      <c r="H15">
        <v>1288644</v>
      </c>
      <c r="I15">
        <v>1252777</v>
      </c>
      <c r="J15">
        <f t="shared" si="1"/>
        <v>1001364</v>
      </c>
      <c r="L15" s="4" t="s">
        <v>24</v>
      </c>
      <c r="M15" s="4">
        <f t="shared" si="2"/>
        <v>0.91762575578095695</v>
      </c>
    </row>
    <row r="16" spans="1:13">
      <c r="A16" t="s">
        <v>25</v>
      </c>
      <c r="B16">
        <v>145385</v>
      </c>
      <c r="C16">
        <v>202987</v>
      </c>
      <c r="D16">
        <v>231275</v>
      </c>
      <c r="E16">
        <f t="shared" si="0"/>
        <v>193215.66666666666</v>
      </c>
      <c r="G16">
        <v>63460</v>
      </c>
      <c r="H16">
        <v>209627</v>
      </c>
      <c r="I16">
        <v>108129</v>
      </c>
      <c r="J16">
        <f t="shared" si="1"/>
        <v>127072</v>
      </c>
      <c r="L16" s="4" t="s">
        <v>25</v>
      </c>
      <c r="M16" s="4">
        <f t="shared" si="2"/>
        <v>0.65766923662159904</v>
      </c>
    </row>
    <row r="17" spans="1:13">
      <c r="A17" t="s">
        <v>26</v>
      </c>
      <c r="B17">
        <v>130146</v>
      </c>
      <c r="C17">
        <v>186995</v>
      </c>
      <c r="D17">
        <v>219573</v>
      </c>
      <c r="E17">
        <f t="shared" si="0"/>
        <v>178904.66666666666</v>
      </c>
      <c r="G17">
        <v>59287</v>
      </c>
      <c r="H17">
        <v>193995</v>
      </c>
      <c r="I17">
        <v>102881</v>
      </c>
      <c r="J17">
        <f t="shared" si="1"/>
        <v>118721</v>
      </c>
      <c r="L17" s="4" t="s">
        <v>26</v>
      </c>
      <c r="M17" s="4">
        <f t="shared" si="2"/>
        <v>0.66359923534694454</v>
      </c>
    </row>
    <row r="18" spans="1:13">
      <c r="A18" t="s">
        <v>27</v>
      </c>
      <c r="B18">
        <v>178196</v>
      </c>
      <c r="C18">
        <v>245732</v>
      </c>
      <c r="D18">
        <v>277881</v>
      </c>
      <c r="E18">
        <f t="shared" si="0"/>
        <v>233936.33333333334</v>
      </c>
      <c r="G18">
        <v>72648</v>
      </c>
      <c r="H18">
        <v>240211</v>
      </c>
      <c r="I18">
        <v>125602</v>
      </c>
      <c r="J18">
        <f t="shared" si="1"/>
        <v>146153.66666666666</v>
      </c>
      <c r="L18" s="4" t="s">
        <v>27</v>
      </c>
      <c r="M18" s="4">
        <f t="shared" si="2"/>
        <v>0.62475830318505454</v>
      </c>
    </row>
    <row r="19" spans="1:13">
      <c r="A19" t="s">
        <v>28</v>
      </c>
      <c r="B19">
        <v>160698</v>
      </c>
      <c r="C19">
        <v>222532</v>
      </c>
      <c r="D19">
        <v>267010</v>
      </c>
      <c r="E19">
        <f t="shared" si="0"/>
        <v>216746.66666666666</v>
      </c>
      <c r="G19">
        <v>67280</v>
      </c>
      <c r="H19">
        <v>224024</v>
      </c>
      <c r="I19">
        <v>120015</v>
      </c>
      <c r="J19">
        <f t="shared" si="1"/>
        <v>137106.33333333334</v>
      </c>
      <c r="L19" s="4" t="s">
        <v>28</v>
      </c>
      <c r="M19" s="4">
        <f t="shared" si="2"/>
        <v>0.63256489911417335</v>
      </c>
    </row>
    <row r="20" spans="1:13">
      <c r="A20" t="s">
        <v>29</v>
      </c>
      <c r="B20">
        <v>145328</v>
      </c>
      <c r="C20">
        <v>203204</v>
      </c>
      <c r="D20">
        <v>226255</v>
      </c>
      <c r="E20">
        <f t="shared" si="0"/>
        <v>191595.66666666666</v>
      </c>
      <c r="G20">
        <v>63176</v>
      </c>
      <c r="H20">
        <v>204079</v>
      </c>
      <c r="I20">
        <v>106993</v>
      </c>
      <c r="J20">
        <f t="shared" si="1"/>
        <v>124749.33333333333</v>
      </c>
      <c r="L20" s="4" t="s">
        <v>29</v>
      </c>
      <c r="M20" s="4">
        <f t="shared" si="2"/>
        <v>0.65110727974014726</v>
      </c>
    </row>
    <row r="21" spans="1:13">
      <c r="A21" t="s">
        <v>30</v>
      </c>
      <c r="B21">
        <v>129949</v>
      </c>
      <c r="C21">
        <v>184029</v>
      </c>
      <c r="D21">
        <v>217551</v>
      </c>
      <c r="E21">
        <f t="shared" si="0"/>
        <v>177176.33333333334</v>
      </c>
      <c r="G21">
        <v>57842</v>
      </c>
      <c r="H21">
        <v>191056</v>
      </c>
      <c r="I21">
        <v>102857</v>
      </c>
      <c r="J21">
        <f t="shared" si="1"/>
        <v>117251.66666666667</v>
      </c>
      <c r="L21" s="4" t="s">
        <v>30</v>
      </c>
      <c r="M21" s="4">
        <f t="shared" si="2"/>
        <v>0.66177950779731676</v>
      </c>
    </row>
    <row r="22" spans="1:13">
      <c r="A22" t="s">
        <v>31</v>
      </c>
      <c r="B22">
        <v>174455</v>
      </c>
      <c r="C22">
        <v>254354</v>
      </c>
      <c r="D22">
        <v>282756</v>
      </c>
      <c r="E22">
        <f t="shared" si="0"/>
        <v>237188.33333333334</v>
      </c>
      <c r="G22">
        <v>71300</v>
      </c>
      <c r="H22">
        <v>243787</v>
      </c>
      <c r="I22">
        <v>117994</v>
      </c>
      <c r="J22">
        <f t="shared" si="1"/>
        <v>144360.33333333334</v>
      </c>
      <c r="L22" s="4" t="s">
        <v>31</v>
      </c>
      <c r="M22" s="4">
        <f t="shared" si="2"/>
        <v>0.60863167806173712</v>
      </c>
    </row>
    <row r="23" spans="1:13">
      <c r="A23" t="s">
        <v>32</v>
      </c>
      <c r="B23">
        <v>159241</v>
      </c>
      <c r="C23">
        <v>241791</v>
      </c>
      <c r="D23">
        <v>275571</v>
      </c>
      <c r="E23">
        <f t="shared" si="0"/>
        <v>225534.33333333334</v>
      </c>
      <c r="G23">
        <v>67176</v>
      </c>
      <c r="H23">
        <v>233669</v>
      </c>
      <c r="I23">
        <v>115619</v>
      </c>
      <c r="J23">
        <f t="shared" si="1"/>
        <v>138821.33333333334</v>
      </c>
      <c r="L23" s="4" t="s">
        <v>32</v>
      </c>
      <c r="M23" s="4">
        <f t="shared" si="2"/>
        <v>0.61552195305075508</v>
      </c>
    </row>
    <row r="24" spans="1:13">
      <c r="A24" t="s">
        <v>33</v>
      </c>
      <c r="B24">
        <v>86628</v>
      </c>
      <c r="C24">
        <v>120934</v>
      </c>
      <c r="D24">
        <v>133093</v>
      </c>
      <c r="E24">
        <f t="shared" si="0"/>
        <v>113551.66666666667</v>
      </c>
      <c r="G24">
        <v>39003</v>
      </c>
      <c r="H24">
        <v>119867</v>
      </c>
      <c r="I24">
        <v>64316</v>
      </c>
      <c r="J24">
        <f t="shared" si="1"/>
        <v>74395.333333333328</v>
      </c>
      <c r="L24" s="4" t="s">
        <v>33</v>
      </c>
      <c r="M24" s="4">
        <f t="shared" si="2"/>
        <v>0.65516725132465392</v>
      </c>
    </row>
    <row r="25" spans="1:13">
      <c r="A25" t="s">
        <v>34</v>
      </c>
      <c r="B25">
        <v>78699</v>
      </c>
      <c r="C25">
        <v>109865</v>
      </c>
      <c r="D25">
        <v>129302</v>
      </c>
      <c r="E25">
        <f t="shared" si="0"/>
        <v>105955.33333333333</v>
      </c>
      <c r="G25">
        <v>36053</v>
      </c>
      <c r="H25">
        <v>113009</v>
      </c>
      <c r="I25">
        <v>62651</v>
      </c>
      <c r="J25">
        <f t="shared" si="1"/>
        <v>70571</v>
      </c>
      <c r="L25" s="4" t="s">
        <v>34</v>
      </c>
      <c r="M25" s="4">
        <f t="shared" si="2"/>
        <v>0.66604481133559423</v>
      </c>
    </row>
    <row r="26" spans="1:13">
      <c r="A26" t="s">
        <v>35</v>
      </c>
      <c r="B26">
        <v>107535</v>
      </c>
      <c r="C26">
        <v>153817</v>
      </c>
      <c r="D26">
        <v>164398</v>
      </c>
      <c r="E26">
        <f t="shared" si="0"/>
        <v>141916.66666666666</v>
      </c>
      <c r="G26">
        <v>44383</v>
      </c>
      <c r="H26">
        <v>141494</v>
      </c>
      <c r="I26">
        <v>70299</v>
      </c>
      <c r="J26">
        <f t="shared" si="1"/>
        <v>85392</v>
      </c>
      <c r="L26" s="4" t="s">
        <v>35</v>
      </c>
      <c r="M26" s="4">
        <f t="shared" si="2"/>
        <v>0.60170522607163834</v>
      </c>
    </row>
    <row r="27" spans="1:13">
      <c r="A27" t="s">
        <v>36</v>
      </c>
      <c r="B27">
        <v>95977</v>
      </c>
      <c r="C27">
        <v>143078</v>
      </c>
      <c r="D27">
        <v>156574</v>
      </c>
      <c r="E27">
        <f t="shared" si="0"/>
        <v>131876.33333333334</v>
      </c>
      <c r="G27">
        <v>41481</v>
      </c>
      <c r="H27">
        <v>132279</v>
      </c>
      <c r="I27">
        <v>67393</v>
      </c>
      <c r="J27">
        <f t="shared" si="1"/>
        <v>80384.333333333328</v>
      </c>
      <c r="L27" s="4" t="s">
        <v>36</v>
      </c>
      <c r="M27" s="4">
        <f>J27/E27</f>
        <v>0.60954328423851634</v>
      </c>
    </row>
  </sheetData>
  <pageMargins left="0.7" right="0.7" top="0.75" bottom="0.75" header="0.3" footer="0.3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"/>
  <sheetViews>
    <sheetView workbookViewId="0">
      <selection activeCell="I14" sqref="I14:I15"/>
    </sheetView>
  </sheetViews>
  <sheetFormatPr baseColWidth="10" defaultColWidth="9.1640625" defaultRowHeight="14" x14ac:dyDescent="0"/>
  <cols>
    <col min="3" max="3" width="20" customWidth="1"/>
  </cols>
  <sheetData>
    <row r="1" spans="1:9">
      <c r="A1" s="2" t="s">
        <v>178</v>
      </c>
      <c r="B1" s="2" t="s">
        <v>177</v>
      </c>
      <c r="C1" s="2" t="s">
        <v>176</v>
      </c>
      <c r="D1" s="2" t="s">
        <v>175</v>
      </c>
      <c r="E1" s="2" t="s">
        <v>174</v>
      </c>
      <c r="F1" s="2" t="s">
        <v>173</v>
      </c>
      <c r="G1" s="2" t="s">
        <v>172</v>
      </c>
      <c r="H1" s="2" t="s">
        <v>171</v>
      </c>
      <c r="I1" s="2" t="s">
        <v>170</v>
      </c>
    </row>
    <row r="2" spans="1:9">
      <c r="A2" t="s">
        <v>169</v>
      </c>
      <c r="B2" t="s">
        <v>168</v>
      </c>
      <c r="C2" t="s">
        <v>167</v>
      </c>
      <c r="D2" t="s">
        <v>166</v>
      </c>
      <c r="E2" t="s">
        <v>165</v>
      </c>
      <c r="F2" t="s">
        <v>39</v>
      </c>
      <c r="G2" t="s">
        <v>38</v>
      </c>
      <c r="H2" t="s">
        <v>37</v>
      </c>
      <c r="I2" t="s">
        <v>11</v>
      </c>
    </row>
    <row r="3" spans="1:9">
      <c r="A3" t="s">
        <v>164</v>
      </c>
      <c r="B3" t="s">
        <v>163</v>
      </c>
      <c r="C3" t="s">
        <v>162</v>
      </c>
      <c r="D3" t="s">
        <v>161</v>
      </c>
      <c r="E3" t="s">
        <v>160</v>
      </c>
      <c r="F3" t="s">
        <v>39</v>
      </c>
      <c r="G3" t="s">
        <v>38</v>
      </c>
      <c r="H3" t="s">
        <v>37</v>
      </c>
      <c r="I3" t="s">
        <v>12</v>
      </c>
    </row>
    <row r="4" spans="1:9">
      <c r="A4" t="s">
        <v>159</v>
      </c>
      <c r="B4" t="s">
        <v>158</v>
      </c>
      <c r="C4" t="s">
        <v>157</v>
      </c>
      <c r="D4" t="s">
        <v>156</v>
      </c>
      <c r="E4" t="s">
        <v>155</v>
      </c>
      <c r="F4" t="s">
        <v>39</v>
      </c>
      <c r="G4" t="s">
        <v>38</v>
      </c>
      <c r="H4" t="s">
        <v>37</v>
      </c>
      <c r="I4" t="s">
        <v>13</v>
      </c>
    </row>
    <row r="5" spans="1:9">
      <c r="A5" t="s">
        <v>154</v>
      </c>
      <c r="B5" t="s">
        <v>153</v>
      </c>
      <c r="C5" t="s">
        <v>152</v>
      </c>
      <c r="D5" t="s">
        <v>151</v>
      </c>
      <c r="E5" t="s">
        <v>150</v>
      </c>
      <c r="F5" t="s">
        <v>39</v>
      </c>
      <c r="G5" t="s">
        <v>38</v>
      </c>
      <c r="H5" t="s">
        <v>37</v>
      </c>
      <c r="I5" t="s">
        <v>14</v>
      </c>
    </row>
    <row r="6" spans="1:9">
      <c r="A6" t="s">
        <v>149</v>
      </c>
      <c r="B6" t="s">
        <v>148</v>
      </c>
      <c r="C6" t="s">
        <v>147</v>
      </c>
      <c r="D6" t="s">
        <v>146</v>
      </c>
      <c r="E6" t="s">
        <v>145</v>
      </c>
      <c r="F6" t="s">
        <v>39</v>
      </c>
      <c r="G6" t="s">
        <v>38</v>
      </c>
      <c r="H6" t="s">
        <v>37</v>
      </c>
      <c r="I6" t="s">
        <v>15</v>
      </c>
    </row>
    <row r="7" spans="1:9">
      <c r="A7" t="s">
        <v>144</v>
      </c>
      <c r="B7" t="s">
        <v>143</v>
      </c>
      <c r="C7" t="s">
        <v>142</v>
      </c>
      <c r="D7" t="s">
        <v>141</v>
      </c>
      <c r="E7" t="s">
        <v>140</v>
      </c>
      <c r="F7" t="s">
        <v>39</v>
      </c>
      <c r="G7" t="s">
        <v>38</v>
      </c>
      <c r="H7" t="s">
        <v>37</v>
      </c>
      <c r="I7" t="s">
        <v>16</v>
      </c>
    </row>
    <row r="8" spans="1:9">
      <c r="A8" t="s">
        <v>139</v>
      </c>
      <c r="B8" t="s">
        <v>138</v>
      </c>
      <c r="C8" t="s">
        <v>137</v>
      </c>
      <c r="D8" t="s">
        <v>136</v>
      </c>
      <c r="E8" t="s">
        <v>135</v>
      </c>
      <c r="F8" t="s">
        <v>39</v>
      </c>
      <c r="G8" t="s">
        <v>38</v>
      </c>
      <c r="H8" t="s">
        <v>37</v>
      </c>
      <c r="I8" t="s">
        <v>17</v>
      </c>
    </row>
    <row r="9" spans="1:9">
      <c r="A9" t="s">
        <v>134</v>
      </c>
      <c r="B9" t="s">
        <v>133</v>
      </c>
      <c r="C9" t="s">
        <v>132</v>
      </c>
      <c r="D9" t="s">
        <v>131</v>
      </c>
      <c r="E9" t="s">
        <v>130</v>
      </c>
      <c r="F9" t="s">
        <v>39</v>
      </c>
      <c r="G9" t="s">
        <v>38</v>
      </c>
      <c r="H9" t="s">
        <v>37</v>
      </c>
      <c r="I9" t="s">
        <v>18</v>
      </c>
    </row>
    <row r="10" spans="1:9">
      <c r="A10" t="s">
        <v>129</v>
      </c>
      <c r="B10" t="s">
        <v>128</v>
      </c>
      <c r="C10" t="s">
        <v>127</v>
      </c>
      <c r="D10" t="s">
        <v>126</v>
      </c>
      <c r="E10" t="s">
        <v>125</v>
      </c>
      <c r="F10" t="s">
        <v>39</v>
      </c>
      <c r="G10" t="s">
        <v>38</v>
      </c>
      <c r="H10" t="s">
        <v>37</v>
      </c>
      <c r="I10" t="s">
        <v>19</v>
      </c>
    </row>
    <row r="11" spans="1:9">
      <c r="A11" t="s">
        <v>124</v>
      </c>
      <c r="B11" t="s">
        <v>123</v>
      </c>
      <c r="C11" t="s">
        <v>122</v>
      </c>
      <c r="D11" t="s">
        <v>121</v>
      </c>
      <c r="E11" t="s">
        <v>120</v>
      </c>
      <c r="F11" t="s">
        <v>39</v>
      </c>
      <c r="G11" t="s">
        <v>38</v>
      </c>
      <c r="H11" t="s">
        <v>37</v>
      </c>
      <c r="I11" t="s">
        <v>20</v>
      </c>
    </row>
    <row r="12" spans="1:9">
      <c r="A12" t="s">
        <v>119</v>
      </c>
      <c r="B12" t="s">
        <v>118</v>
      </c>
      <c r="C12" t="s">
        <v>117</v>
      </c>
      <c r="D12" t="s">
        <v>116</v>
      </c>
      <c r="E12" t="s">
        <v>115</v>
      </c>
      <c r="F12" t="s">
        <v>39</v>
      </c>
      <c r="G12" t="s">
        <v>38</v>
      </c>
      <c r="H12" t="s">
        <v>37</v>
      </c>
      <c r="I12" t="s">
        <v>21</v>
      </c>
    </row>
    <row r="13" spans="1:9">
      <c r="A13" t="s">
        <v>114</v>
      </c>
      <c r="B13" t="s">
        <v>113</v>
      </c>
      <c r="C13" t="s">
        <v>112</v>
      </c>
      <c r="D13" t="s">
        <v>111</v>
      </c>
      <c r="E13" t="s">
        <v>110</v>
      </c>
      <c r="F13" t="s">
        <v>39</v>
      </c>
      <c r="G13" t="s">
        <v>38</v>
      </c>
      <c r="H13" t="s">
        <v>37</v>
      </c>
      <c r="I13" t="s">
        <v>22</v>
      </c>
    </row>
    <row r="14" spans="1:9">
      <c r="A14" t="s">
        <v>109</v>
      </c>
      <c r="B14" t="s">
        <v>108</v>
      </c>
      <c r="C14" t="s">
        <v>107</v>
      </c>
      <c r="D14" t="s">
        <v>106</v>
      </c>
      <c r="E14" t="s">
        <v>105</v>
      </c>
      <c r="F14" t="s">
        <v>39</v>
      </c>
      <c r="G14" t="s">
        <v>38</v>
      </c>
      <c r="H14" t="s">
        <v>37</v>
      </c>
      <c r="I14" t="s">
        <v>23</v>
      </c>
    </row>
    <row r="15" spans="1:9">
      <c r="A15" t="s">
        <v>104</v>
      </c>
      <c r="B15" t="s">
        <v>103</v>
      </c>
      <c r="C15" t="s">
        <v>102</v>
      </c>
      <c r="D15" t="s">
        <v>101</v>
      </c>
      <c r="E15" t="s">
        <v>100</v>
      </c>
      <c r="F15" t="s">
        <v>39</v>
      </c>
      <c r="G15" t="s">
        <v>38</v>
      </c>
      <c r="H15" t="s">
        <v>37</v>
      </c>
      <c r="I15" t="s">
        <v>24</v>
      </c>
    </row>
    <row r="16" spans="1:9">
      <c r="A16" t="s">
        <v>99</v>
      </c>
      <c r="B16" t="s">
        <v>98</v>
      </c>
      <c r="C16" t="s">
        <v>97</v>
      </c>
      <c r="D16" t="s">
        <v>96</v>
      </c>
      <c r="E16" t="s">
        <v>95</v>
      </c>
      <c r="F16" t="s">
        <v>39</v>
      </c>
      <c r="G16" t="s">
        <v>38</v>
      </c>
      <c r="H16" t="s">
        <v>37</v>
      </c>
      <c r="I16" t="s">
        <v>25</v>
      </c>
    </row>
    <row r="17" spans="1:9">
      <c r="A17" t="s">
        <v>94</v>
      </c>
      <c r="B17" t="s">
        <v>93</v>
      </c>
      <c r="C17" t="s">
        <v>92</v>
      </c>
      <c r="D17" t="s">
        <v>91</v>
      </c>
      <c r="E17" t="s">
        <v>90</v>
      </c>
      <c r="F17" t="s">
        <v>39</v>
      </c>
      <c r="G17" t="s">
        <v>38</v>
      </c>
      <c r="H17" t="s">
        <v>37</v>
      </c>
      <c r="I17" t="s">
        <v>26</v>
      </c>
    </row>
    <row r="18" spans="1:9">
      <c r="A18" t="s">
        <v>89</v>
      </c>
      <c r="B18" t="s">
        <v>88</v>
      </c>
      <c r="C18" t="s">
        <v>87</v>
      </c>
      <c r="D18" t="s">
        <v>86</v>
      </c>
      <c r="E18" t="s">
        <v>85</v>
      </c>
      <c r="F18" t="s">
        <v>39</v>
      </c>
      <c r="G18" t="s">
        <v>38</v>
      </c>
      <c r="H18" t="s">
        <v>37</v>
      </c>
      <c r="I18" t="s">
        <v>27</v>
      </c>
    </row>
    <row r="19" spans="1:9">
      <c r="A19" t="s">
        <v>84</v>
      </c>
      <c r="B19" t="s">
        <v>83</v>
      </c>
      <c r="C19" t="s">
        <v>82</v>
      </c>
      <c r="D19" t="s">
        <v>81</v>
      </c>
      <c r="E19" t="s">
        <v>80</v>
      </c>
      <c r="F19" t="s">
        <v>39</v>
      </c>
      <c r="G19" t="s">
        <v>38</v>
      </c>
      <c r="H19" t="s">
        <v>37</v>
      </c>
      <c r="I19" t="s">
        <v>28</v>
      </c>
    </row>
    <row r="20" spans="1:9">
      <c r="A20" t="s">
        <v>79</v>
      </c>
      <c r="B20" t="s">
        <v>78</v>
      </c>
      <c r="C20" t="s">
        <v>77</v>
      </c>
      <c r="D20" t="s">
        <v>76</v>
      </c>
      <c r="E20" t="s">
        <v>75</v>
      </c>
      <c r="F20" t="s">
        <v>39</v>
      </c>
      <c r="G20" t="s">
        <v>38</v>
      </c>
      <c r="H20" t="s">
        <v>37</v>
      </c>
      <c r="I20" t="s">
        <v>29</v>
      </c>
    </row>
    <row r="21" spans="1:9">
      <c r="A21" t="s">
        <v>74</v>
      </c>
      <c r="B21" t="s">
        <v>73</v>
      </c>
      <c r="C21" t="s">
        <v>72</v>
      </c>
      <c r="D21" t="s">
        <v>71</v>
      </c>
      <c r="E21" t="s">
        <v>70</v>
      </c>
      <c r="F21" t="s">
        <v>39</v>
      </c>
      <c r="G21" t="s">
        <v>38</v>
      </c>
      <c r="H21" t="s">
        <v>37</v>
      </c>
      <c r="I21" t="s">
        <v>30</v>
      </c>
    </row>
    <row r="22" spans="1:9">
      <c r="A22" t="s">
        <v>69</v>
      </c>
      <c r="B22" t="s">
        <v>68</v>
      </c>
      <c r="C22" t="s">
        <v>67</v>
      </c>
      <c r="D22" t="s">
        <v>66</v>
      </c>
      <c r="E22" t="s">
        <v>65</v>
      </c>
      <c r="F22" t="s">
        <v>39</v>
      </c>
      <c r="G22" t="s">
        <v>38</v>
      </c>
      <c r="H22" t="s">
        <v>37</v>
      </c>
      <c r="I22" t="s">
        <v>31</v>
      </c>
    </row>
    <row r="23" spans="1:9">
      <c r="A23" t="s">
        <v>64</v>
      </c>
      <c r="B23" t="s">
        <v>63</v>
      </c>
      <c r="C23" t="s">
        <v>62</v>
      </c>
      <c r="D23" t="s">
        <v>61</v>
      </c>
      <c r="E23" t="s">
        <v>60</v>
      </c>
      <c r="F23" t="s">
        <v>39</v>
      </c>
      <c r="G23" t="s">
        <v>38</v>
      </c>
      <c r="H23" t="s">
        <v>37</v>
      </c>
      <c r="I23" t="s">
        <v>32</v>
      </c>
    </row>
    <row r="24" spans="1:9">
      <c r="A24" t="s">
        <v>59</v>
      </c>
      <c r="B24" t="s">
        <v>58</v>
      </c>
      <c r="C24" t="s">
        <v>57</v>
      </c>
      <c r="D24" t="s">
        <v>56</v>
      </c>
      <c r="E24" t="s">
        <v>55</v>
      </c>
      <c r="F24" t="s">
        <v>39</v>
      </c>
      <c r="G24" t="s">
        <v>38</v>
      </c>
      <c r="H24" t="s">
        <v>37</v>
      </c>
      <c r="I24" t="s">
        <v>33</v>
      </c>
    </row>
    <row r="25" spans="1:9">
      <c r="A25" t="s">
        <v>54</v>
      </c>
      <c r="B25" t="s">
        <v>53</v>
      </c>
      <c r="C25" t="s">
        <v>52</v>
      </c>
      <c r="D25" t="s">
        <v>51</v>
      </c>
      <c r="E25" t="s">
        <v>50</v>
      </c>
      <c r="F25" t="s">
        <v>39</v>
      </c>
      <c r="G25" t="s">
        <v>38</v>
      </c>
      <c r="H25" t="s">
        <v>37</v>
      </c>
      <c r="I25" t="s">
        <v>34</v>
      </c>
    </row>
    <row r="26" spans="1:9">
      <c r="A26" t="s">
        <v>49</v>
      </c>
      <c r="B26" t="s">
        <v>48</v>
      </c>
      <c r="C26" t="s">
        <v>47</v>
      </c>
      <c r="D26" t="s">
        <v>46</v>
      </c>
      <c r="E26" t="s">
        <v>45</v>
      </c>
      <c r="F26" t="s">
        <v>39</v>
      </c>
      <c r="G26" t="s">
        <v>38</v>
      </c>
      <c r="H26" t="s">
        <v>37</v>
      </c>
      <c r="I26" t="s">
        <v>35</v>
      </c>
    </row>
    <row r="27" spans="1:9">
      <c r="A27" t="s">
        <v>44</v>
      </c>
      <c r="B27" t="s">
        <v>43</v>
      </c>
      <c r="C27" t="s">
        <v>42</v>
      </c>
      <c r="D27" t="s">
        <v>41</v>
      </c>
      <c r="E27" t="s">
        <v>40</v>
      </c>
      <c r="F27" t="s">
        <v>39</v>
      </c>
      <c r="G27" t="s">
        <v>38</v>
      </c>
      <c r="H27" t="s">
        <v>37</v>
      </c>
      <c r="I27" t="s">
        <v>36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abSelected="1" workbookViewId="0">
      <selection activeCell="K21" sqref="K21"/>
    </sheetView>
  </sheetViews>
  <sheetFormatPr baseColWidth="10" defaultColWidth="9.1640625" defaultRowHeight="14" x14ac:dyDescent="0"/>
  <cols>
    <col min="1" max="1" width="20.1640625" customWidth="1"/>
    <col min="2" max="2" width="17" customWidth="1"/>
    <col min="4" max="4" width="9" customWidth="1"/>
    <col min="5" max="5" width="9.33203125" customWidth="1"/>
    <col min="9" max="9" width="9.5" bestFit="1" customWidth="1"/>
  </cols>
  <sheetData>
    <row r="1" spans="1:4">
      <c r="A1" s="2" t="s">
        <v>176</v>
      </c>
      <c r="B1" t="s">
        <v>9</v>
      </c>
      <c r="C1" t="s">
        <v>1</v>
      </c>
      <c r="D1" t="s">
        <v>5</v>
      </c>
    </row>
    <row r="2" spans="1:4">
      <c r="A2" s="5" t="s">
        <v>167</v>
      </c>
      <c r="B2" t="s">
        <v>11</v>
      </c>
      <c r="C2">
        <v>25553</v>
      </c>
      <c r="D2">
        <v>12686</v>
      </c>
    </row>
    <row r="3" spans="1:4">
      <c r="A3" s="5" t="s">
        <v>162</v>
      </c>
      <c r="B3" t="s">
        <v>12</v>
      </c>
      <c r="C3">
        <v>24288</v>
      </c>
      <c r="D3">
        <v>13130</v>
      </c>
    </row>
    <row r="4" spans="1:4">
      <c r="A4" s="5" t="s">
        <v>157</v>
      </c>
      <c r="B4" t="s">
        <v>13</v>
      </c>
      <c r="C4">
        <v>24757</v>
      </c>
      <c r="D4">
        <v>14440</v>
      </c>
    </row>
    <row r="5" spans="1:4">
      <c r="A5" s="5" t="s">
        <v>152</v>
      </c>
      <c r="B5" t="s">
        <v>14</v>
      </c>
      <c r="C5">
        <v>21986</v>
      </c>
      <c r="D5">
        <v>13182</v>
      </c>
    </row>
    <row r="6" spans="1:4">
      <c r="A6" t="s">
        <v>147</v>
      </c>
      <c r="B6" t="s">
        <v>15</v>
      </c>
      <c r="C6">
        <v>36652</v>
      </c>
      <c r="D6">
        <v>14718</v>
      </c>
    </row>
    <row r="7" spans="1:4">
      <c r="A7" t="s">
        <v>142</v>
      </c>
      <c r="B7" t="s">
        <v>16</v>
      </c>
      <c r="C7">
        <v>32987</v>
      </c>
      <c r="D7">
        <v>13861</v>
      </c>
    </row>
    <row r="8" spans="1:4">
      <c r="A8" s="5" t="s">
        <v>137</v>
      </c>
      <c r="B8" t="s">
        <v>17</v>
      </c>
      <c r="C8">
        <v>97482</v>
      </c>
      <c r="D8">
        <v>44733</v>
      </c>
    </row>
    <row r="9" spans="1:4">
      <c r="A9" s="5" t="s">
        <v>132</v>
      </c>
      <c r="B9" t="s">
        <v>18</v>
      </c>
      <c r="C9">
        <v>89812</v>
      </c>
      <c r="D9">
        <v>43195</v>
      </c>
    </row>
    <row r="10" spans="1:4">
      <c r="A10" s="5" t="s">
        <v>127</v>
      </c>
      <c r="B10" t="s">
        <v>19</v>
      </c>
      <c r="C10">
        <v>76518</v>
      </c>
      <c r="D10">
        <v>32773</v>
      </c>
    </row>
    <row r="11" spans="1:4">
      <c r="A11" s="5" t="s">
        <v>122</v>
      </c>
      <c r="B11" t="s">
        <v>20</v>
      </c>
      <c r="C11">
        <v>71352</v>
      </c>
      <c r="D11">
        <v>32251</v>
      </c>
    </row>
    <row r="12" spans="1:4">
      <c r="A12" s="5" t="s">
        <v>117</v>
      </c>
      <c r="B12" t="s">
        <v>21</v>
      </c>
      <c r="C12">
        <v>13462</v>
      </c>
      <c r="D12">
        <v>5872</v>
      </c>
    </row>
    <row r="13" spans="1:4">
      <c r="A13" s="5" t="s">
        <v>112</v>
      </c>
      <c r="B13" t="s">
        <v>22</v>
      </c>
      <c r="C13">
        <v>11824</v>
      </c>
      <c r="D13">
        <v>5439</v>
      </c>
    </row>
    <row r="14" spans="1:4">
      <c r="A14" t="s">
        <v>107</v>
      </c>
      <c r="B14" t="s">
        <v>23</v>
      </c>
      <c r="C14">
        <v>826856</v>
      </c>
      <c r="D14">
        <v>433611</v>
      </c>
    </row>
    <row r="15" spans="1:4">
      <c r="A15" t="s">
        <v>102</v>
      </c>
      <c r="B15" t="s">
        <v>24</v>
      </c>
      <c r="C15">
        <v>931903</v>
      </c>
      <c r="D15">
        <v>462671</v>
      </c>
    </row>
    <row r="16" spans="1:4">
      <c r="A16" t="s">
        <v>97</v>
      </c>
      <c r="B16" t="s">
        <v>25</v>
      </c>
      <c r="C16">
        <v>145385</v>
      </c>
      <c r="D16">
        <v>63460</v>
      </c>
    </row>
    <row r="17" spans="1:11">
      <c r="A17" t="s">
        <v>92</v>
      </c>
      <c r="B17" t="s">
        <v>26</v>
      </c>
      <c r="C17">
        <v>130146</v>
      </c>
      <c r="D17">
        <v>59287</v>
      </c>
    </row>
    <row r="18" spans="1:11">
      <c r="A18" t="s">
        <v>87</v>
      </c>
      <c r="B18" t="s">
        <v>27</v>
      </c>
      <c r="C18">
        <v>178196</v>
      </c>
      <c r="D18">
        <v>72648</v>
      </c>
    </row>
    <row r="19" spans="1:11">
      <c r="A19" t="s">
        <v>82</v>
      </c>
      <c r="B19" t="s">
        <v>28</v>
      </c>
      <c r="C19">
        <v>160698</v>
      </c>
      <c r="D19">
        <v>67280</v>
      </c>
    </row>
    <row r="20" spans="1:11">
      <c r="A20" t="s">
        <v>77</v>
      </c>
      <c r="B20" t="s">
        <v>29</v>
      </c>
      <c r="C20">
        <v>145328</v>
      </c>
      <c r="D20">
        <v>63176</v>
      </c>
    </row>
    <row r="21" spans="1:11">
      <c r="A21" t="s">
        <v>72</v>
      </c>
      <c r="B21" t="s">
        <v>30</v>
      </c>
      <c r="C21">
        <v>129949</v>
      </c>
      <c r="D21">
        <v>57842</v>
      </c>
    </row>
    <row r="22" spans="1:11">
      <c r="A22" t="s">
        <v>67</v>
      </c>
      <c r="B22" t="s">
        <v>31</v>
      </c>
      <c r="C22">
        <v>174455</v>
      </c>
      <c r="D22">
        <v>71300</v>
      </c>
    </row>
    <row r="23" spans="1:11">
      <c r="A23" t="s">
        <v>62</v>
      </c>
      <c r="B23" t="s">
        <v>32</v>
      </c>
      <c r="C23">
        <v>159241</v>
      </c>
      <c r="D23">
        <v>67176</v>
      </c>
    </row>
    <row r="24" spans="1:11">
      <c r="A24" s="5" t="s">
        <v>57</v>
      </c>
      <c r="B24" t="s">
        <v>33</v>
      </c>
      <c r="C24">
        <v>86628</v>
      </c>
      <c r="D24">
        <v>39003</v>
      </c>
    </row>
    <row r="25" spans="1:11">
      <c r="A25" s="5" t="s">
        <v>52</v>
      </c>
      <c r="B25" t="s">
        <v>34</v>
      </c>
      <c r="C25">
        <v>78699</v>
      </c>
      <c r="D25">
        <v>36053</v>
      </c>
    </row>
    <row r="26" spans="1:11">
      <c r="A26" t="s">
        <v>47</v>
      </c>
      <c r="B26" t="s">
        <v>35</v>
      </c>
      <c r="C26">
        <v>107535</v>
      </c>
      <c r="D26">
        <v>44383</v>
      </c>
    </row>
    <row r="27" spans="1:11">
      <c r="A27" t="s">
        <v>42</v>
      </c>
      <c r="B27" t="s">
        <v>36</v>
      </c>
      <c r="C27">
        <v>95977</v>
      </c>
      <c r="D27">
        <v>41481</v>
      </c>
    </row>
    <row r="28" spans="1:11">
      <c r="B28" t="s">
        <v>183</v>
      </c>
      <c r="C28">
        <f>SUM(C2:C27)-C14-C15</f>
        <v>2118910</v>
      </c>
      <c r="D28">
        <f>SUM(D2:D27)-D14-D15</f>
        <v>929369</v>
      </c>
      <c r="I28" s="1" t="s">
        <v>187</v>
      </c>
    </row>
    <row r="29" spans="1:11">
      <c r="F29" t="s">
        <v>184</v>
      </c>
      <c r="G29" t="s">
        <v>185</v>
      </c>
      <c r="H29" t="s">
        <v>186</v>
      </c>
      <c r="I29" t="s">
        <v>184</v>
      </c>
      <c r="J29" t="s">
        <v>185</v>
      </c>
      <c r="K29" t="s">
        <v>186</v>
      </c>
    </row>
    <row r="30" spans="1:11">
      <c r="A30" s="1" t="s">
        <v>182</v>
      </c>
      <c r="B30" s="1" t="s">
        <v>11</v>
      </c>
      <c r="C30">
        <f>100*C2/$C$28</f>
        <v>1.2059502291272399</v>
      </c>
      <c r="D30">
        <f>100*D2/$D$28</f>
        <v>1.3650121749272894</v>
      </c>
      <c r="E30" t="s">
        <v>181</v>
      </c>
      <c r="F30">
        <f>C30+C31</f>
        <v>2.3521999518620422</v>
      </c>
      <c r="G30">
        <f>D30+D31</f>
        <v>2.777798699978157</v>
      </c>
      <c r="H30" s="1">
        <f>(G30*100)/F30</f>
        <v>118.09364666380523</v>
      </c>
      <c r="I30">
        <f>SUM(F30:F32)</f>
        <v>4.5581926556578622</v>
      </c>
      <c r="J30">
        <f>SUM(G30:G32)</f>
        <v>5.7499227970805995</v>
      </c>
      <c r="K30">
        <f>J30/I30</f>
        <v>1.2614479534873324</v>
      </c>
    </row>
    <row r="31" spans="1:11">
      <c r="B31" s="1" t="s">
        <v>12</v>
      </c>
      <c r="C31">
        <f>100*C3/$C$28</f>
        <v>1.1462497227348023</v>
      </c>
      <c r="D31">
        <f>100*D3/$D$28</f>
        <v>1.4127865250508678</v>
      </c>
      <c r="H31" s="1"/>
    </row>
    <row r="32" spans="1:11">
      <c r="B32" s="1" t="s">
        <v>13</v>
      </c>
      <c r="C32">
        <f>100*C4/$C$28</f>
        <v>1.1683837444723939</v>
      </c>
      <c r="D32">
        <f>100*D4/$D$28</f>
        <v>1.5537423778929575</v>
      </c>
      <c r="E32" t="s">
        <v>180</v>
      </c>
      <c r="F32">
        <f>C32+C33</f>
        <v>2.2059927037958196</v>
      </c>
      <c r="G32">
        <f>D32+D33</f>
        <v>2.9721240971024425</v>
      </c>
      <c r="H32" s="1">
        <f t="shared" ref="H32:H55" si="0">(G32*100)/F32</f>
        <v>134.72955245900638</v>
      </c>
    </row>
    <row r="33" spans="2:11">
      <c r="B33" s="1" t="s">
        <v>14</v>
      </c>
      <c r="C33">
        <f>100*C5/$C$28</f>
        <v>1.0376089593234257</v>
      </c>
      <c r="D33">
        <f>100*D5/$D$28</f>
        <v>1.4183817192094852</v>
      </c>
    </row>
    <row r="34" spans="2:11">
      <c r="B34" t="s">
        <v>15</v>
      </c>
      <c r="C34">
        <f>100*C6/$C$28</f>
        <v>1.7297572808661057</v>
      </c>
      <c r="D34">
        <f>100*D6/$D$28</f>
        <v>1.583655146664027</v>
      </c>
      <c r="E34" t="s">
        <v>179</v>
      </c>
      <c r="F34">
        <f>C34+C35</f>
        <v>3.2865482724608408</v>
      </c>
      <c r="G34">
        <f>D34+D35</f>
        <v>3.0750971895985342</v>
      </c>
      <c r="H34">
        <f t="shared" si="0"/>
        <v>93.566165309844052</v>
      </c>
    </row>
    <row r="35" spans="2:11">
      <c r="B35" t="s">
        <v>16</v>
      </c>
      <c r="C35">
        <f>100*C7/$C$28</f>
        <v>1.5567909915947351</v>
      </c>
      <c r="D35">
        <f>100*D7/$D$28</f>
        <v>1.4914420429345072</v>
      </c>
    </row>
    <row r="36" spans="2:11">
      <c r="B36" s="1" t="s">
        <v>17</v>
      </c>
      <c r="C36">
        <f>100*C8/$C$28</f>
        <v>4.6005729360850625</v>
      </c>
      <c r="D36">
        <f>100*D8/$D$28</f>
        <v>4.8132657749505308</v>
      </c>
      <c r="E36" t="s">
        <v>17</v>
      </c>
      <c r="F36">
        <f>C36+C37</f>
        <v>8.839167307719535</v>
      </c>
      <c r="G36">
        <f>D36+D37</f>
        <v>9.4610429226711883</v>
      </c>
      <c r="H36" s="1">
        <f>(G36*100)/F36</f>
        <v>107.03545473574812</v>
      </c>
      <c r="I36">
        <f>SUM(F36:F40)</f>
        <v>17.011104766129755</v>
      </c>
      <c r="J36">
        <f>SUM(G36:G40)</f>
        <v>17.674680347633718</v>
      </c>
      <c r="K36">
        <f>J36/I36</f>
        <v>1.0390083766237914</v>
      </c>
    </row>
    <row r="37" spans="2:11">
      <c r="B37" s="1" t="s">
        <v>18</v>
      </c>
      <c r="C37">
        <f>100*C9/$C$28</f>
        <v>4.2385943716344725</v>
      </c>
      <c r="D37">
        <f>100*D9/$D$28</f>
        <v>4.6477771477206575</v>
      </c>
      <c r="H37" s="1"/>
    </row>
    <row r="38" spans="2:11">
      <c r="B38" s="1" t="s">
        <v>19</v>
      </c>
      <c r="C38">
        <f>100*C10/$C$28</f>
        <v>3.6111963226375825</v>
      </c>
      <c r="D38">
        <f>100*D10/$D$28</f>
        <v>3.5263711184685524</v>
      </c>
      <c r="E38" t="s">
        <v>19</v>
      </c>
      <c r="F38">
        <f>C38+C39</f>
        <v>6.9785880476282616</v>
      </c>
      <c r="G38">
        <f>D38+D39</f>
        <v>6.9965750955756008</v>
      </c>
      <c r="H38" s="1">
        <f t="shared" si="0"/>
        <v>100.25774623497732</v>
      </c>
    </row>
    <row r="39" spans="2:11">
      <c r="B39" s="1" t="s">
        <v>20</v>
      </c>
      <c r="C39">
        <f>100*C11/$C$28</f>
        <v>3.3673917249906791</v>
      </c>
      <c r="D39">
        <f>100*D11/$D$28</f>
        <v>3.4702039771070479</v>
      </c>
      <c r="H39" s="1"/>
    </row>
    <row r="40" spans="2:11">
      <c r="B40" s="1" t="s">
        <v>21</v>
      </c>
      <c r="C40">
        <f>100*C12/$C$28</f>
        <v>0.63532665379841524</v>
      </c>
      <c r="D40">
        <f>100*D12/$D$28</f>
        <v>0.63182654037309183</v>
      </c>
      <c r="E40" t="s">
        <v>21</v>
      </c>
      <c r="F40">
        <f>C40+C41</f>
        <v>1.1933494107819587</v>
      </c>
      <c r="G40">
        <f>D40+D41</f>
        <v>1.217062329386928</v>
      </c>
      <c r="H40" s="1">
        <f t="shared" si="0"/>
        <v>101.9870893127128</v>
      </c>
    </row>
    <row r="41" spans="2:11">
      <c r="B41" s="1" t="s">
        <v>22</v>
      </c>
      <c r="C41">
        <f>100*C13/$C$28</f>
        <v>0.55802275698354342</v>
      </c>
      <c r="D41">
        <f>100*D13/$D$28</f>
        <v>0.58523578901383622</v>
      </c>
    </row>
    <row r="44" spans="2:11">
      <c r="B44" t="s">
        <v>25</v>
      </c>
      <c r="C44">
        <f>100*C16/$C$28</f>
        <v>6.8613107682723662</v>
      </c>
      <c r="D44">
        <f>100*D16/$D$28</f>
        <v>6.8282888712664187</v>
      </c>
      <c r="E44" t="s">
        <v>25</v>
      </c>
      <c r="F44">
        <f>C44+C45</f>
        <v>13.003431009339707</v>
      </c>
      <c r="G44">
        <f>D44+D45</f>
        <v>13.207563411303799</v>
      </c>
      <c r="H44">
        <f t="shared" si="0"/>
        <v>101.56983492908506</v>
      </c>
      <c r="I44">
        <f>SUM(F46,F34,F50,F54)</f>
        <v>44.633372819043757</v>
      </c>
      <c r="J44">
        <f>SUM(G46,G34,G50,G54)</f>
        <v>42.270293069814038</v>
      </c>
      <c r="K44">
        <f>J44/I44</f>
        <v>0.94705576567537686</v>
      </c>
    </row>
    <row r="45" spans="2:11">
      <c r="B45" t="s">
        <v>26</v>
      </c>
      <c r="C45">
        <f>100*C17/$C$28</f>
        <v>6.1421202410673414</v>
      </c>
      <c r="D45">
        <f t="shared" ref="D45:D55" si="1">100*D17/$D$28</f>
        <v>6.3792745400373798</v>
      </c>
    </row>
    <row r="46" spans="2:11">
      <c r="B46" t="s">
        <v>27</v>
      </c>
      <c r="C46">
        <f>100*C18/$C$28</f>
        <v>8.4097956024559792</v>
      </c>
      <c r="D46">
        <f t="shared" si="1"/>
        <v>7.8169166391390288</v>
      </c>
      <c r="E46" t="s">
        <v>27</v>
      </c>
      <c r="F46">
        <f>C46+C47</f>
        <v>15.993789259572138</v>
      </c>
      <c r="G46">
        <f>D46+D47</f>
        <v>15.056237081288486</v>
      </c>
      <c r="H46">
        <f t="shared" si="0"/>
        <v>94.138023434799635</v>
      </c>
    </row>
    <row r="47" spans="2:11">
      <c r="B47" t="s">
        <v>28</v>
      </c>
      <c r="C47">
        <f>100*C19/$C$28</f>
        <v>7.5839936571161584</v>
      </c>
      <c r="D47">
        <f t="shared" si="1"/>
        <v>7.2393204421494586</v>
      </c>
    </row>
    <row r="48" spans="2:11">
      <c r="B48" t="s">
        <v>29</v>
      </c>
      <c r="C48">
        <f>100*C20/$C$28</f>
        <v>6.8586207059289919</v>
      </c>
      <c r="D48">
        <f t="shared" si="1"/>
        <v>6.7977305031693547</v>
      </c>
      <c r="E48" t="s">
        <v>27</v>
      </c>
      <c r="F48">
        <f>C48+C49</f>
        <v>12.991443713985021</v>
      </c>
      <c r="G48">
        <f>D48+D49</f>
        <v>13.021523205529775</v>
      </c>
      <c r="H48">
        <f t="shared" si="0"/>
        <v>100.23153309368053</v>
      </c>
    </row>
    <row r="49" spans="2:11">
      <c r="B49" t="s">
        <v>30</v>
      </c>
      <c r="C49">
        <f>100*C21/$C$28</f>
        <v>6.1328230080560289</v>
      </c>
      <c r="D49">
        <f t="shared" si="1"/>
        <v>6.2237927023604191</v>
      </c>
    </row>
    <row r="50" spans="2:11">
      <c r="B50" t="s">
        <v>31</v>
      </c>
      <c r="C50">
        <f>100*C22/$C$28</f>
        <v>8.2332425633934427</v>
      </c>
      <c r="D50">
        <f t="shared" si="1"/>
        <v>7.6718719905656423</v>
      </c>
      <c r="E50" t="s">
        <v>31</v>
      </c>
      <c r="F50">
        <f>C50+C51</f>
        <v>15.74847445148685</v>
      </c>
      <c r="G50">
        <f>D50+D51</f>
        <v>14.900002044397866</v>
      </c>
      <c r="H50">
        <f t="shared" si="0"/>
        <v>94.612351756973652</v>
      </c>
    </row>
    <row r="51" spans="2:11">
      <c r="B51" t="s">
        <v>32</v>
      </c>
      <c r="C51">
        <f>100*C23/$C$28</f>
        <v>7.5152318880934068</v>
      </c>
      <c r="D51">
        <f t="shared" si="1"/>
        <v>7.2281300538322242</v>
      </c>
    </row>
    <row r="52" spans="2:11">
      <c r="B52" s="1" t="s">
        <v>33</v>
      </c>
      <c r="C52">
        <f>100*C24/$C$28</f>
        <v>4.0883284330150875</v>
      </c>
      <c r="D52">
        <f t="shared" si="1"/>
        <v>4.1967184186259709</v>
      </c>
      <c r="E52" t="s">
        <v>33</v>
      </c>
      <c r="F52">
        <f>C52+C53</f>
        <v>7.8024550358439004</v>
      </c>
      <c r="G52">
        <f>D52+D53</f>
        <v>8.0760171686380762</v>
      </c>
      <c r="H52" s="1">
        <f t="shared" si="0"/>
        <v>103.50610329104687</v>
      </c>
      <c r="I52">
        <f>F52+F53</f>
        <v>7.8024550358439004</v>
      </c>
      <c r="J52">
        <f>G52+G53</f>
        <v>8.0760171686380762</v>
      </c>
      <c r="K52">
        <f>J52/I52</f>
        <v>1.0350610329104688</v>
      </c>
    </row>
    <row r="53" spans="2:11">
      <c r="B53" s="1" t="s">
        <v>34</v>
      </c>
      <c r="C53">
        <f>100*C25/$C$28</f>
        <v>3.7141266028288129</v>
      </c>
      <c r="D53">
        <f t="shared" si="1"/>
        <v>3.8792987500121048</v>
      </c>
    </row>
    <row r="54" spans="2:11">
      <c r="B54" t="s">
        <v>35</v>
      </c>
      <c r="C54">
        <f>100*C26/$C$28</f>
        <v>5.0750149841191936</v>
      </c>
      <c r="D54">
        <f t="shared" si="1"/>
        <v>4.7756058142675295</v>
      </c>
      <c r="E54" t="s">
        <v>35</v>
      </c>
      <c r="F54">
        <f>C54+C55</f>
        <v>9.6045608355239249</v>
      </c>
      <c r="G54">
        <f>D54+D55</f>
        <v>9.2389567545291484</v>
      </c>
      <c r="H54">
        <f t="shared" si="0"/>
        <v>96.193432607115838</v>
      </c>
    </row>
    <row r="55" spans="2:11">
      <c r="B55" t="s">
        <v>36</v>
      </c>
      <c r="C55">
        <f>100*C27/$C$28</f>
        <v>4.5295458514047313</v>
      </c>
      <c r="D55">
        <f t="shared" si="1"/>
        <v>4.463350940261618</v>
      </c>
      <c r="F55">
        <f>SUM(F30:F54)</f>
        <v>100</v>
      </c>
      <c r="H55">
        <f t="shared" si="0"/>
        <v>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workbookViewId="0">
      <selection activeCell="F28" sqref="F28:K29"/>
    </sheetView>
  </sheetViews>
  <sheetFormatPr baseColWidth="10" defaultColWidth="9.1640625" defaultRowHeight="14" x14ac:dyDescent="0"/>
  <cols>
    <col min="1" max="1" width="20.6640625" customWidth="1"/>
    <col min="2" max="2" width="17" customWidth="1"/>
    <col min="4" max="4" width="9" customWidth="1"/>
    <col min="5" max="5" width="9.33203125" customWidth="1"/>
    <col min="9" max="9" width="9.5" bestFit="1" customWidth="1"/>
  </cols>
  <sheetData>
    <row r="1" spans="1:4">
      <c r="A1" s="2" t="s">
        <v>176</v>
      </c>
      <c r="B1" s="2" t="s">
        <v>9</v>
      </c>
      <c r="C1" s="2" t="s">
        <v>2</v>
      </c>
      <c r="D1" s="2" t="s">
        <v>6</v>
      </c>
    </row>
    <row r="2" spans="1:4">
      <c r="A2" s="5" t="s">
        <v>167</v>
      </c>
      <c r="B2" t="s">
        <v>11</v>
      </c>
      <c r="C2">
        <v>36846</v>
      </c>
      <c r="D2">
        <v>39024</v>
      </c>
    </row>
    <row r="3" spans="1:4">
      <c r="A3" s="5" t="s">
        <v>162</v>
      </c>
      <c r="B3" t="s">
        <v>12</v>
      </c>
      <c r="C3">
        <v>35300</v>
      </c>
      <c r="D3">
        <v>37977</v>
      </c>
    </row>
    <row r="4" spans="1:4">
      <c r="A4" s="5" t="s">
        <v>157</v>
      </c>
      <c r="B4" t="s">
        <v>13</v>
      </c>
      <c r="C4">
        <v>36267</v>
      </c>
      <c r="D4">
        <v>41718</v>
      </c>
    </row>
    <row r="5" spans="1:4">
      <c r="A5" s="5" t="s">
        <v>152</v>
      </c>
      <c r="B5" t="s">
        <v>14</v>
      </c>
      <c r="C5">
        <v>33921</v>
      </c>
      <c r="D5">
        <v>38593</v>
      </c>
    </row>
    <row r="6" spans="1:4">
      <c r="A6" s="6" t="s">
        <v>147</v>
      </c>
      <c r="B6" t="s">
        <v>15</v>
      </c>
      <c r="C6">
        <v>51368</v>
      </c>
      <c r="D6">
        <v>44734</v>
      </c>
    </row>
    <row r="7" spans="1:4">
      <c r="A7" s="6" t="s">
        <v>142</v>
      </c>
      <c r="B7" t="s">
        <v>16</v>
      </c>
      <c r="C7">
        <v>45824</v>
      </c>
      <c r="D7">
        <v>41792</v>
      </c>
    </row>
    <row r="8" spans="1:4">
      <c r="A8" s="5" t="s">
        <v>137</v>
      </c>
      <c r="B8" t="s">
        <v>17</v>
      </c>
      <c r="C8">
        <v>135546</v>
      </c>
      <c r="D8">
        <v>137136</v>
      </c>
    </row>
    <row r="9" spans="1:4">
      <c r="A9" s="5" t="s">
        <v>132</v>
      </c>
      <c r="B9" t="s">
        <v>18</v>
      </c>
      <c r="C9">
        <v>126744</v>
      </c>
      <c r="D9">
        <v>131607</v>
      </c>
    </row>
    <row r="10" spans="1:4">
      <c r="A10" s="5" t="s">
        <v>127</v>
      </c>
      <c r="B10" t="s">
        <v>19</v>
      </c>
      <c r="C10">
        <v>106759</v>
      </c>
      <c r="D10">
        <v>104151</v>
      </c>
    </row>
    <row r="11" spans="1:4">
      <c r="A11" s="5" t="s">
        <v>122</v>
      </c>
      <c r="B11" t="s">
        <v>20</v>
      </c>
      <c r="C11">
        <v>101270</v>
      </c>
      <c r="D11">
        <v>101254</v>
      </c>
    </row>
    <row r="12" spans="1:4">
      <c r="A12" s="5" t="s">
        <v>117</v>
      </c>
      <c r="B12" t="s">
        <v>21</v>
      </c>
      <c r="C12">
        <v>18238</v>
      </c>
      <c r="D12">
        <v>17294</v>
      </c>
    </row>
    <row r="13" spans="1:4">
      <c r="A13" s="5" t="s">
        <v>112</v>
      </c>
      <c r="B13" t="s">
        <v>22</v>
      </c>
      <c r="C13">
        <v>16146</v>
      </c>
      <c r="D13">
        <v>15780</v>
      </c>
    </row>
    <row r="14" spans="1:4">
      <c r="A14" t="s">
        <v>107</v>
      </c>
      <c r="B14" t="s">
        <v>23</v>
      </c>
      <c r="C14">
        <v>1483187</v>
      </c>
      <c r="D14">
        <v>1200440</v>
      </c>
    </row>
    <row r="15" spans="1:4">
      <c r="A15" t="s">
        <v>102</v>
      </c>
      <c r="B15" t="s">
        <v>24</v>
      </c>
      <c r="C15">
        <v>1601845</v>
      </c>
      <c r="D15">
        <v>1288644</v>
      </c>
    </row>
    <row r="16" spans="1:4">
      <c r="A16" t="s">
        <v>97</v>
      </c>
      <c r="B16" t="s">
        <v>25</v>
      </c>
      <c r="C16">
        <v>202987</v>
      </c>
      <c r="D16">
        <v>209627</v>
      </c>
    </row>
    <row r="17" spans="1:11">
      <c r="A17" t="s">
        <v>92</v>
      </c>
      <c r="B17" t="s">
        <v>26</v>
      </c>
      <c r="C17">
        <v>186995</v>
      </c>
      <c r="D17">
        <v>193995</v>
      </c>
    </row>
    <row r="18" spans="1:11">
      <c r="A18" t="s">
        <v>87</v>
      </c>
      <c r="B18" t="s">
        <v>27</v>
      </c>
      <c r="C18">
        <v>245732</v>
      </c>
      <c r="D18">
        <v>240211</v>
      </c>
    </row>
    <row r="19" spans="1:11">
      <c r="A19" t="s">
        <v>82</v>
      </c>
      <c r="B19" t="s">
        <v>28</v>
      </c>
      <c r="C19">
        <v>222532</v>
      </c>
      <c r="D19">
        <v>224024</v>
      </c>
    </row>
    <row r="20" spans="1:11">
      <c r="A20" t="s">
        <v>77</v>
      </c>
      <c r="B20" t="s">
        <v>29</v>
      </c>
      <c r="C20">
        <v>203204</v>
      </c>
      <c r="D20">
        <v>204079</v>
      </c>
    </row>
    <row r="21" spans="1:11">
      <c r="A21" t="s">
        <v>72</v>
      </c>
      <c r="B21" t="s">
        <v>30</v>
      </c>
      <c r="C21">
        <v>184029</v>
      </c>
      <c r="D21">
        <v>191056</v>
      </c>
    </row>
    <row r="22" spans="1:11">
      <c r="A22" t="s">
        <v>67</v>
      </c>
      <c r="B22" t="s">
        <v>31</v>
      </c>
      <c r="C22">
        <v>254354</v>
      </c>
      <c r="D22">
        <v>243787</v>
      </c>
    </row>
    <row r="23" spans="1:11">
      <c r="A23" t="s">
        <v>62</v>
      </c>
      <c r="B23" t="s">
        <v>32</v>
      </c>
      <c r="C23">
        <v>241791</v>
      </c>
      <c r="D23">
        <v>233669</v>
      </c>
    </row>
    <row r="24" spans="1:11">
      <c r="A24" s="5" t="s">
        <v>57</v>
      </c>
      <c r="B24" t="s">
        <v>33</v>
      </c>
      <c r="C24">
        <v>120934</v>
      </c>
      <c r="D24">
        <v>119867</v>
      </c>
    </row>
    <row r="25" spans="1:11">
      <c r="A25" s="5" t="s">
        <v>52</v>
      </c>
      <c r="B25" t="s">
        <v>34</v>
      </c>
      <c r="C25">
        <v>109865</v>
      </c>
      <c r="D25">
        <v>113009</v>
      </c>
    </row>
    <row r="26" spans="1:11">
      <c r="A26" t="s">
        <v>47</v>
      </c>
      <c r="B26" t="s">
        <v>35</v>
      </c>
      <c r="C26">
        <v>153817</v>
      </c>
      <c r="D26">
        <v>141494</v>
      </c>
    </row>
    <row r="27" spans="1:11">
      <c r="A27" t="s">
        <v>42</v>
      </c>
      <c r="B27" t="s">
        <v>36</v>
      </c>
      <c r="C27">
        <v>143078</v>
      </c>
      <c r="D27">
        <v>132279</v>
      </c>
    </row>
    <row r="28" spans="1:11">
      <c r="B28" t="s">
        <v>183</v>
      </c>
      <c r="C28">
        <f>SUM(C2:C27)-C14-C15</f>
        <v>3013547</v>
      </c>
      <c r="D28">
        <f>SUM(D2:D27)-D14-D15</f>
        <v>2998157</v>
      </c>
      <c r="I28" s="1" t="s">
        <v>187</v>
      </c>
    </row>
    <row r="29" spans="1:11">
      <c r="F29" t="s">
        <v>184</v>
      </c>
      <c r="G29" t="s">
        <v>185</v>
      </c>
      <c r="H29" t="s">
        <v>186</v>
      </c>
      <c r="I29" t="s">
        <v>184</v>
      </c>
      <c r="J29" t="s">
        <v>185</v>
      </c>
      <c r="K29" t="s">
        <v>186</v>
      </c>
    </row>
    <row r="30" spans="1:11">
      <c r="A30" s="1" t="s">
        <v>182</v>
      </c>
      <c r="B30" t="s">
        <v>11</v>
      </c>
      <c r="C30">
        <f>100*C2/$C$28</f>
        <v>1.2226787901433096</v>
      </c>
      <c r="D30">
        <f>100*D2/$D$28</f>
        <v>1.3015996160307817</v>
      </c>
      <c r="E30" t="s">
        <v>181</v>
      </c>
      <c r="F30">
        <f>C30+C31</f>
        <v>2.3940559082038542</v>
      </c>
      <c r="G30">
        <f>D30+D31</f>
        <v>2.5682777786486835</v>
      </c>
      <c r="H30" s="1">
        <f>(G30*100)/F30</f>
        <v>107.27726824790568</v>
      </c>
      <c r="I30">
        <f>SUM(F30:F32)</f>
        <v>4.7231385473662764</v>
      </c>
      <c r="J30">
        <f>SUM(G30:G32)</f>
        <v>5.2469567137411417</v>
      </c>
      <c r="K30">
        <f>J30/I30</f>
        <v>1.1109046794036896</v>
      </c>
    </row>
    <row r="31" spans="1:11">
      <c r="B31" t="s">
        <v>12</v>
      </c>
      <c r="C31">
        <f>100*C3/$C$28</f>
        <v>1.1713771180605446</v>
      </c>
      <c r="D31">
        <f>100*D3/$D$28</f>
        <v>1.2666781626179016</v>
      </c>
      <c r="H31" s="1"/>
    </row>
    <row r="32" spans="1:11">
      <c r="B32" t="s">
        <v>13</v>
      </c>
      <c r="C32">
        <f>100*C4/$C$28</f>
        <v>1.2034655507280956</v>
      </c>
      <c r="D32">
        <f>100*D4/$D$28</f>
        <v>1.3914548170759571</v>
      </c>
      <c r="E32" t="s">
        <v>180</v>
      </c>
      <c r="F32">
        <f>C32+C33</f>
        <v>2.3290826391624222</v>
      </c>
      <c r="G32">
        <f>D32+D33</f>
        <v>2.6786789350924582</v>
      </c>
      <c r="H32" s="1">
        <f t="shared" ref="H32:H54" si="0">(G32*100)/F32</f>
        <v>115.01004258293544</v>
      </c>
    </row>
    <row r="33" spans="2:11">
      <c r="B33" t="s">
        <v>14</v>
      </c>
      <c r="C33">
        <f>100*C5/$C$28</f>
        <v>1.1256170884343266</v>
      </c>
      <c r="D33">
        <f>100*D5/$D$28</f>
        <v>1.2872241180165014</v>
      </c>
    </row>
    <row r="34" spans="2:11">
      <c r="B34" t="s">
        <v>15</v>
      </c>
      <c r="C34">
        <f>100*C6/$C$28</f>
        <v>1.7045693994485569</v>
      </c>
      <c r="D34">
        <f>100*D6/$D$28</f>
        <v>1.4920499493522188</v>
      </c>
      <c r="E34" t="s">
        <v>179</v>
      </c>
      <c r="F34">
        <f>C34+C35</f>
        <v>3.2251695427348572</v>
      </c>
      <c r="G34">
        <f>D34+D35</f>
        <v>2.8859729493819035</v>
      </c>
      <c r="H34">
        <f t="shared" si="0"/>
        <v>89.482829077403352</v>
      </c>
    </row>
    <row r="35" spans="2:11">
      <c r="B35" t="s">
        <v>16</v>
      </c>
      <c r="C35">
        <f>100*C7/$C$28</f>
        <v>1.5206001432863001</v>
      </c>
      <c r="D35">
        <f>100*D7/$D$28</f>
        <v>1.3939230000296849</v>
      </c>
    </row>
    <row r="36" spans="2:11">
      <c r="B36" t="s">
        <v>17</v>
      </c>
      <c r="C36">
        <f>100*C8/$C$28</f>
        <v>4.4978890324259089</v>
      </c>
      <c r="D36">
        <f>100*D8/$D$28</f>
        <v>4.5740099667895979</v>
      </c>
      <c r="E36" t="s">
        <v>17</v>
      </c>
      <c r="F36">
        <f>C36+C37</f>
        <v>8.7036970055552487</v>
      </c>
      <c r="G36">
        <f>D36+D37</f>
        <v>8.9636066423472833</v>
      </c>
      <c r="H36" s="1">
        <f t="shared" si="0"/>
        <v>102.98619812507425</v>
      </c>
      <c r="I36">
        <f>SUM(F36)</f>
        <v>8.7036970055552487</v>
      </c>
      <c r="J36">
        <f>SUM(G36)</f>
        <v>8.9636066423472833</v>
      </c>
      <c r="K36">
        <f>J36/I36</f>
        <v>1.0298619812507426</v>
      </c>
    </row>
    <row r="37" spans="2:11">
      <c r="B37" t="s">
        <v>18</v>
      </c>
      <c r="C37">
        <f>100*C9/$C$28</f>
        <v>4.205807973129339</v>
      </c>
      <c r="D37">
        <f>100*D9/$D$28</f>
        <v>4.3895966755576845</v>
      </c>
    </row>
    <row r="38" spans="2:11">
      <c r="B38" t="s">
        <v>19</v>
      </c>
      <c r="C38">
        <f>100*C10/$C$28</f>
        <v>3.5426359701706991</v>
      </c>
      <c r="D38">
        <f>100*D10/$D$28</f>
        <v>3.4738340920772326</v>
      </c>
      <c r="E38" t="s">
        <v>19</v>
      </c>
      <c r="F38">
        <f>C38+C39</f>
        <v>6.9031277760061478</v>
      </c>
      <c r="G38">
        <f>D38+D39</f>
        <v>6.8510421568983872</v>
      </c>
      <c r="H38">
        <f t="shared" si="0"/>
        <v>99.245477980448229</v>
      </c>
    </row>
    <row r="39" spans="2:11">
      <c r="B39" t="s">
        <v>20</v>
      </c>
      <c r="C39">
        <f>100*C11/$C$28</f>
        <v>3.3604918058354492</v>
      </c>
      <c r="D39">
        <f>100*D11/$D$28</f>
        <v>3.3772080648211551</v>
      </c>
    </row>
    <row r="40" spans="2:11">
      <c r="B40" t="s">
        <v>21</v>
      </c>
      <c r="C40">
        <f>100*C12/$C$28</f>
        <v>0.60520044983536014</v>
      </c>
      <c r="D40">
        <f>100*D12/$D$28</f>
        <v>0.57682102705095162</v>
      </c>
      <c r="E40" t="s">
        <v>21</v>
      </c>
      <c r="F40">
        <f>C40+C41</f>
        <v>1.1409810432689453</v>
      </c>
      <c r="G40">
        <f>D40+D41</f>
        <v>1.1031443650215782</v>
      </c>
      <c r="H40">
        <f t="shared" si="0"/>
        <v>96.68384689907171</v>
      </c>
    </row>
    <row r="41" spans="2:11">
      <c r="B41" t="s">
        <v>22</v>
      </c>
      <c r="C41">
        <f>100*C13/$C$28</f>
        <v>0.53578059343358508</v>
      </c>
      <c r="D41">
        <f>100*D13/$D$28</f>
        <v>0.52632333797062658</v>
      </c>
    </row>
    <row r="44" spans="2:11">
      <c r="B44" t="s">
        <v>25</v>
      </c>
      <c r="C44">
        <f t="shared" ref="C44:C55" si="1">100*C16/$C$28</f>
        <v>6.7358166307012963</v>
      </c>
      <c r="D44">
        <f t="shared" ref="D44:D55" si="2">100*D16/$D$28</f>
        <v>6.9918620005556749</v>
      </c>
      <c r="E44" t="s">
        <v>25</v>
      </c>
      <c r="F44">
        <f>C44+C45</f>
        <v>12.940962925084627</v>
      </c>
      <c r="G44">
        <f>D44+D45</f>
        <v>13.462337029048179</v>
      </c>
      <c r="H44">
        <f t="shared" si="0"/>
        <v>104.02886637556874</v>
      </c>
      <c r="I44">
        <f>SUM(F46,F34,F50,F54)</f>
        <v>45.079635393109839</v>
      </c>
      <c r="J44">
        <f>SUM(G46,G34,G50,G54)</f>
        <v>43.426344917894561</v>
      </c>
      <c r="K44">
        <f>J44/I44</f>
        <v>0.96332511430498446</v>
      </c>
    </row>
    <row r="45" spans="2:11">
      <c r="B45" t="s">
        <v>26</v>
      </c>
      <c r="C45">
        <f t="shared" si="1"/>
        <v>6.2051462943833293</v>
      </c>
      <c r="D45">
        <f t="shared" si="2"/>
        <v>6.4704750284925039</v>
      </c>
    </row>
    <row r="46" spans="2:11">
      <c r="B46" t="s">
        <v>27</v>
      </c>
      <c r="C46">
        <f t="shared" si="1"/>
        <v>8.1542448151629952</v>
      </c>
      <c r="D46">
        <f t="shared" si="2"/>
        <v>8.0119553445666796</v>
      </c>
      <c r="E46" t="s">
        <v>27</v>
      </c>
      <c r="F46">
        <f>C46+C47</f>
        <v>15.53863271420688</v>
      </c>
      <c r="G46">
        <f>D46+D47</f>
        <v>15.484012344917229</v>
      </c>
      <c r="H46">
        <f t="shared" si="0"/>
        <v>99.648486644261098</v>
      </c>
    </row>
    <row r="47" spans="2:11">
      <c r="B47" t="s">
        <v>28</v>
      </c>
      <c r="C47">
        <f t="shared" si="1"/>
        <v>7.384387899043884</v>
      </c>
      <c r="D47">
        <f t="shared" si="2"/>
        <v>7.4720570003505484</v>
      </c>
    </row>
    <row r="48" spans="2:11">
      <c r="B48" t="s">
        <v>29</v>
      </c>
      <c r="C48">
        <f t="shared" si="1"/>
        <v>6.7430174475460314</v>
      </c>
      <c r="D48">
        <f t="shared" si="2"/>
        <v>6.80681498667348</v>
      </c>
      <c r="E48" t="s">
        <v>27</v>
      </c>
      <c r="F48">
        <f>C48+C49</f>
        <v>12.849741517222064</v>
      </c>
      <c r="G48">
        <f>D48+D49</f>
        <v>13.179263127314547</v>
      </c>
      <c r="H48">
        <f t="shared" si="0"/>
        <v>102.56442209091006</v>
      </c>
    </row>
    <row r="49" spans="2:11">
      <c r="B49" t="s">
        <v>30</v>
      </c>
      <c r="C49">
        <f t="shared" si="1"/>
        <v>6.1067240696760328</v>
      </c>
      <c r="D49">
        <f t="shared" si="2"/>
        <v>6.3724481406410671</v>
      </c>
    </row>
    <row r="50" spans="2:11">
      <c r="B50" t="s">
        <v>31</v>
      </c>
      <c r="C50">
        <f t="shared" si="1"/>
        <v>8.4403528466620887</v>
      </c>
      <c r="D50">
        <f t="shared" si="2"/>
        <v>8.1312286181143953</v>
      </c>
      <c r="E50" t="s">
        <v>31</v>
      </c>
      <c r="F50">
        <f>C50+C51</f>
        <v>16.463821536548124</v>
      </c>
      <c r="G50">
        <f>D50+D51</f>
        <v>15.924983248042047</v>
      </c>
      <c r="H50">
        <f t="shared" si="0"/>
        <v>96.727137212281434</v>
      </c>
    </row>
    <row r="51" spans="2:11">
      <c r="B51" t="s">
        <v>32</v>
      </c>
      <c r="C51">
        <f t="shared" si="1"/>
        <v>8.0234686898860375</v>
      </c>
      <c r="D51">
        <f t="shared" si="2"/>
        <v>7.7937546299276521</v>
      </c>
    </row>
    <row r="52" spans="2:11">
      <c r="B52" t="s">
        <v>33</v>
      </c>
      <c r="C52">
        <f t="shared" si="1"/>
        <v>4.0130119092219232</v>
      </c>
      <c r="D52">
        <f t="shared" si="2"/>
        <v>3.9980227853311217</v>
      </c>
      <c r="E52" t="s">
        <v>33</v>
      </c>
      <c r="F52">
        <f>C52+C53</f>
        <v>7.658715792386845</v>
      </c>
      <c r="G52">
        <f>D52+D53</f>
        <v>7.7673050477343253</v>
      </c>
      <c r="H52" s="1">
        <f t="shared" si="0"/>
        <v>101.41785200405823</v>
      </c>
      <c r="I52">
        <f>F52+F53</f>
        <v>7.658715792386845</v>
      </c>
      <c r="J52">
        <f>G52+G53</f>
        <v>7.7673050477343253</v>
      </c>
      <c r="K52">
        <f>J52/I52</f>
        <v>1.0141785200405822</v>
      </c>
    </row>
    <row r="53" spans="2:11">
      <c r="B53" t="s">
        <v>34</v>
      </c>
      <c r="C53">
        <f t="shared" si="1"/>
        <v>3.6457038831649218</v>
      </c>
      <c r="D53">
        <f t="shared" si="2"/>
        <v>3.7692822624032032</v>
      </c>
    </row>
    <row r="54" spans="2:11">
      <c r="B54" t="s">
        <v>35</v>
      </c>
      <c r="C54">
        <f t="shared" si="1"/>
        <v>5.1041845373574724</v>
      </c>
      <c r="D54">
        <f t="shared" si="2"/>
        <v>4.7193659304699525</v>
      </c>
      <c r="E54" t="s">
        <v>35</v>
      </c>
      <c r="F54">
        <f>C54+C55</f>
        <v>9.8520115996199813</v>
      </c>
      <c r="G54">
        <f>D54+D55</f>
        <v>9.1313763755533817</v>
      </c>
      <c r="H54">
        <f t="shared" si="0"/>
        <v>92.685400166455381</v>
      </c>
    </row>
    <row r="55" spans="2:11">
      <c r="B55" t="s">
        <v>36</v>
      </c>
      <c r="C55">
        <f t="shared" si="1"/>
        <v>4.7478270622625098</v>
      </c>
      <c r="D55">
        <f t="shared" si="2"/>
        <v>4.4120104450834292</v>
      </c>
      <c r="F55">
        <f>SUM(F30:F54)</f>
        <v>100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5"/>
  <sheetViews>
    <sheetView topLeftCell="A20" workbookViewId="0">
      <selection activeCell="F28" sqref="F28:K29"/>
    </sheetView>
  </sheetViews>
  <sheetFormatPr baseColWidth="10" defaultColWidth="9.1640625" defaultRowHeight="14" x14ac:dyDescent="0"/>
  <cols>
    <col min="1" max="1" width="21.6640625" customWidth="1"/>
    <col min="2" max="2" width="17" customWidth="1"/>
    <col min="4" max="4" width="9" customWidth="1"/>
    <col min="5" max="5" width="9.33203125" customWidth="1"/>
    <col min="9" max="9" width="9.5" bestFit="1" customWidth="1"/>
  </cols>
  <sheetData>
    <row r="1" spans="1:4">
      <c r="A1" s="2" t="s">
        <v>176</v>
      </c>
      <c r="B1" s="2" t="s">
        <v>9</v>
      </c>
      <c r="C1" s="2" t="s">
        <v>3</v>
      </c>
      <c r="D1" s="2" t="s">
        <v>7</v>
      </c>
    </row>
    <row r="2" spans="1:4">
      <c r="A2" s="5" t="s">
        <v>167</v>
      </c>
      <c r="B2" t="s">
        <v>11</v>
      </c>
      <c r="C2">
        <v>41194</v>
      </c>
      <c r="D2">
        <v>21128</v>
      </c>
    </row>
    <row r="3" spans="1:4">
      <c r="A3" s="5" t="s">
        <v>162</v>
      </c>
      <c r="B3" t="s">
        <v>12</v>
      </c>
      <c r="C3">
        <v>41148</v>
      </c>
      <c r="D3">
        <v>21197</v>
      </c>
    </row>
    <row r="4" spans="1:4">
      <c r="A4" s="5" t="s">
        <v>157</v>
      </c>
      <c r="B4" t="s">
        <v>13</v>
      </c>
      <c r="C4">
        <v>37756</v>
      </c>
      <c r="D4">
        <v>21357</v>
      </c>
    </row>
    <row r="5" spans="1:4">
      <c r="A5" s="5" t="s">
        <v>152</v>
      </c>
      <c r="B5" t="s">
        <v>14</v>
      </c>
      <c r="C5">
        <v>35854</v>
      </c>
      <c r="D5">
        <v>20392</v>
      </c>
    </row>
    <row r="6" spans="1:4">
      <c r="A6" s="6" t="s">
        <v>147</v>
      </c>
      <c r="B6" t="s">
        <v>15</v>
      </c>
      <c r="C6">
        <v>57253</v>
      </c>
      <c r="D6">
        <v>24708</v>
      </c>
    </row>
    <row r="7" spans="1:4">
      <c r="A7" s="6" t="s">
        <v>142</v>
      </c>
      <c r="B7" t="s">
        <v>16</v>
      </c>
      <c r="C7">
        <v>55036</v>
      </c>
      <c r="D7">
        <v>23798</v>
      </c>
    </row>
    <row r="8" spans="1:4">
      <c r="A8" s="5" t="s">
        <v>137</v>
      </c>
      <c r="B8" t="s">
        <v>17</v>
      </c>
      <c r="C8">
        <v>151063</v>
      </c>
      <c r="D8">
        <v>71693</v>
      </c>
    </row>
    <row r="9" spans="1:4">
      <c r="A9" s="5" t="s">
        <v>132</v>
      </c>
      <c r="B9" t="s">
        <v>18</v>
      </c>
      <c r="C9">
        <v>148437</v>
      </c>
      <c r="D9">
        <v>70735</v>
      </c>
    </row>
    <row r="10" spans="1:4">
      <c r="A10" s="5" t="s">
        <v>127</v>
      </c>
      <c r="B10" t="s">
        <v>19</v>
      </c>
      <c r="C10">
        <v>117518</v>
      </c>
      <c r="D10">
        <v>55120</v>
      </c>
    </row>
    <row r="11" spans="1:4">
      <c r="A11" s="5" t="s">
        <v>122</v>
      </c>
      <c r="B11" t="s">
        <v>20</v>
      </c>
      <c r="C11">
        <v>117041</v>
      </c>
      <c r="D11">
        <v>54883</v>
      </c>
    </row>
    <row r="12" spans="1:4">
      <c r="A12" s="5" t="s">
        <v>117</v>
      </c>
      <c r="B12" t="s">
        <v>21</v>
      </c>
      <c r="C12">
        <v>20545</v>
      </c>
      <c r="D12">
        <v>9583</v>
      </c>
    </row>
    <row r="13" spans="1:4">
      <c r="A13" s="5" t="s">
        <v>112</v>
      </c>
      <c r="B13" t="s">
        <v>22</v>
      </c>
      <c r="C13">
        <v>19351</v>
      </c>
      <c r="D13">
        <v>9035</v>
      </c>
    </row>
    <row r="14" spans="1:4">
      <c r="A14" t="s">
        <v>107</v>
      </c>
      <c r="B14" t="s">
        <v>23</v>
      </c>
      <c r="C14">
        <v>681352</v>
      </c>
      <c r="D14">
        <v>1227213</v>
      </c>
    </row>
    <row r="15" spans="1:4">
      <c r="A15" t="s">
        <v>102</v>
      </c>
      <c r="B15" t="s">
        <v>24</v>
      </c>
      <c r="C15">
        <v>740018</v>
      </c>
      <c r="D15">
        <v>1252777</v>
      </c>
    </row>
    <row r="16" spans="1:4">
      <c r="A16" t="s">
        <v>97</v>
      </c>
      <c r="B16" t="s">
        <v>25</v>
      </c>
      <c r="C16">
        <v>231275</v>
      </c>
      <c r="D16">
        <v>108129</v>
      </c>
    </row>
    <row r="17" spans="1:11">
      <c r="A17" t="s">
        <v>92</v>
      </c>
      <c r="B17" t="s">
        <v>26</v>
      </c>
      <c r="C17">
        <v>219573</v>
      </c>
      <c r="D17">
        <v>102881</v>
      </c>
    </row>
    <row r="18" spans="1:11">
      <c r="A18" t="s">
        <v>87</v>
      </c>
      <c r="B18" t="s">
        <v>27</v>
      </c>
      <c r="C18">
        <v>277881</v>
      </c>
      <c r="D18">
        <v>125602</v>
      </c>
    </row>
    <row r="19" spans="1:11">
      <c r="A19" t="s">
        <v>82</v>
      </c>
      <c r="B19" t="s">
        <v>28</v>
      </c>
      <c r="C19">
        <v>267010</v>
      </c>
      <c r="D19">
        <v>120015</v>
      </c>
    </row>
    <row r="20" spans="1:11">
      <c r="A20" t="s">
        <v>77</v>
      </c>
      <c r="B20" t="s">
        <v>29</v>
      </c>
      <c r="C20">
        <v>226255</v>
      </c>
      <c r="D20">
        <v>106993</v>
      </c>
    </row>
    <row r="21" spans="1:11">
      <c r="A21" t="s">
        <v>72</v>
      </c>
      <c r="B21" t="s">
        <v>30</v>
      </c>
      <c r="C21">
        <v>217551</v>
      </c>
      <c r="D21">
        <v>102857</v>
      </c>
    </row>
    <row r="22" spans="1:11">
      <c r="A22" t="s">
        <v>67</v>
      </c>
      <c r="B22" t="s">
        <v>31</v>
      </c>
      <c r="C22">
        <v>282756</v>
      </c>
      <c r="D22">
        <v>117994</v>
      </c>
    </row>
    <row r="23" spans="1:11">
      <c r="A23" t="s">
        <v>62</v>
      </c>
      <c r="B23" t="s">
        <v>32</v>
      </c>
      <c r="C23">
        <v>275571</v>
      </c>
      <c r="D23">
        <v>115619</v>
      </c>
    </row>
    <row r="24" spans="1:11">
      <c r="A24" s="5" t="s">
        <v>57</v>
      </c>
      <c r="B24" t="s">
        <v>33</v>
      </c>
      <c r="C24">
        <v>133093</v>
      </c>
      <c r="D24">
        <v>64316</v>
      </c>
    </row>
    <row r="25" spans="1:11">
      <c r="A25" s="5" t="s">
        <v>52</v>
      </c>
      <c r="B25" t="s">
        <v>34</v>
      </c>
      <c r="C25">
        <v>129302</v>
      </c>
      <c r="D25">
        <v>62651</v>
      </c>
    </row>
    <row r="26" spans="1:11">
      <c r="A26" t="s">
        <v>47</v>
      </c>
      <c r="B26" t="s">
        <v>35</v>
      </c>
      <c r="C26">
        <v>164398</v>
      </c>
      <c r="D26">
        <v>70299</v>
      </c>
    </row>
    <row r="27" spans="1:11">
      <c r="A27" t="s">
        <v>42</v>
      </c>
      <c r="B27" t="s">
        <v>36</v>
      </c>
      <c r="C27">
        <v>156574</v>
      </c>
      <c r="D27">
        <v>67393</v>
      </c>
    </row>
    <row r="28" spans="1:11">
      <c r="B28" t="s">
        <v>183</v>
      </c>
      <c r="C28">
        <f>SUM(C2:C27)-C14-C15</f>
        <v>3423435</v>
      </c>
      <c r="D28">
        <f>SUM(D2:D27)-D14-D15</f>
        <v>1568378</v>
      </c>
      <c r="I28" s="1" t="s">
        <v>187</v>
      </c>
    </row>
    <row r="29" spans="1:11">
      <c r="F29" t="s">
        <v>184</v>
      </c>
      <c r="G29" t="s">
        <v>185</v>
      </c>
      <c r="H29" t="s">
        <v>186</v>
      </c>
      <c r="I29" t="s">
        <v>184</v>
      </c>
      <c r="J29" t="s">
        <v>185</v>
      </c>
      <c r="K29" t="s">
        <v>186</v>
      </c>
    </row>
    <row r="30" spans="1:11">
      <c r="A30" s="1" t="s">
        <v>182</v>
      </c>
      <c r="B30" t="s">
        <v>11</v>
      </c>
      <c r="C30">
        <f>100*C2/$C$28</f>
        <v>1.2032943520177832</v>
      </c>
      <c r="D30">
        <f>100*D2/$D$28</f>
        <v>1.347124226430108</v>
      </c>
      <c r="E30" t="s">
        <v>181</v>
      </c>
      <c r="F30">
        <f>C30+C31</f>
        <v>2.4052450243687993</v>
      </c>
      <c r="G30">
        <f>D30+D31</f>
        <v>2.6986479024826924</v>
      </c>
      <c r="H30" s="1">
        <f>(G30*100)/F30</f>
        <v>112.19846107740686</v>
      </c>
      <c r="I30">
        <f>SUM(F30:F32)</f>
        <v>4.5554245954720916</v>
      </c>
      <c r="J30">
        <f>SUM(G30:G32)</f>
        <v>5.3605699646386267</v>
      </c>
      <c r="K30">
        <f>J30/I30</f>
        <v>1.1767443083059299</v>
      </c>
    </row>
    <row r="31" spans="1:11">
      <c r="B31" t="s">
        <v>12</v>
      </c>
      <c r="C31">
        <f>100*C3/$C$28</f>
        <v>1.2019506723510158</v>
      </c>
      <c r="D31">
        <f>100*D3/$D$28</f>
        <v>1.3515236760525842</v>
      </c>
    </row>
    <row r="32" spans="1:11">
      <c r="B32" t="s">
        <v>13</v>
      </c>
      <c r="C32">
        <f>100*C4/$C$28</f>
        <v>1.1028689021406861</v>
      </c>
      <c r="D32">
        <f>100*D4/$D$28</f>
        <v>1.3617252983655725</v>
      </c>
      <c r="E32" t="s">
        <v>180</v>
      </c>
      <c r="F32">
        <f>C32+C33</f>
        <v>2.1501795711032923</v>
      </c>
      <c r="G32">
        <f>D32+D33</f>
        <v>2.6619220621559343</v>
      </c>
      <c r="H32" s="1">
        <f>(G32*100)/F32</f>
        <v>123.79998851863608</v>
      </c>
    </row>
    <row r="33" spans="2:11">
      <c r="B33" t="s">
        <v>14</v>
      </c>
      <c r="C33">
        <f>100*C5/$C$28</f>
        <v>1.0473106689626062</v>
      </c>
      <c r="D33">
        <f>100*D5/$D$28</f>
        <v>1.3001967637903618</v>
      </c>
    </row>
    <row r="34" spans="2:11">
      <c r="B34" t="s">
        <v>15</v>
      </c>
      <c r="C34">
        <f>100*C6/$C$28</f>
        <v>1.6723846078573128</v>
      </c>
      <c r="D34">
        <f>100*D6/$D$28</f>
        <v>1.5753855256832219</v>
      </c>
      <c r="E34" t="s">
        <v>179</v>
      </c>
      <c r="F34">
        <f>C34+C35</f>
        <v>3.2800096978619426</v>
      </c>
      <c r="G34">
        <f>D34+D35</f>
        <v>3.0927493244613227</v>
      </c>
      <c r="H34">
        <f>(G34*100)/F34</f>
        <v>94.290859154389551</v>
      </c>
    </row>
    <row r="35" spans="2:11">
      <c r="B35" t="s">
        <v>16</v>
      </c>
      <c r="C35">
        <f>100*C7/$C$28</f>
        <v>1.6076250900046298</v>
      </c>
      <c r="D35">
        <f>100*D7/$D$28</f>
        <v>1.5173637987781008</v>
      </c>
    </row>
    <row r="36" spans="2:11">
      <c r="B36" t="s">
        <v>17</v>
      </c>
      <c r="C36">
        <f>100*C8/$C$28</f>
        <v>4.4126148152367435</v>
      </c>
      <c r="D36">
        <f>100*D8/$D$28</f>
        <v>4.5711556780316993</v>
      </c>
      <c r="E36" t="s">
        <v>17</v>
      </c>
      <c r="F36">
        <f>C36+C37</f>
        <v>8.7485230477575886</v>
      </c>
      <c r="G36">
        <f>D36+D37</f>
        <v>9.0812291424643803</v>
      </c>
      <c r="H36" s="1">
        <f>(G36*100)/F36</f>
        <v>103.80299729326393</v>
      </c>
      <c r="I36">
        <f>SUM(F36:F40)</f>
        <v>16.765470937815383</v>
      </c>
      <c r="J36">
        <f>SUM(G36:G40)</f>
        <v>17.282122039457324</v>
      </c>
      <c r="K36">
        <f>J36/I36</f>
        <v>1.0308163787082538</v>
      </c>
    </row>
    <row r="37" spans="2:11">
      <c r="B37" t="s">
        <v>18</v>
      </c>
      <c r="C37">
        <f>100*C9/$C$28</f>
        <v>4.3359082325208451</v>
      </c>
      <c r="D37">
        <f>100*D9/$D$28</f>
        <v>4.510073464432681</v>
      </c>
      <c r="H37" s="1"/>
    </row>
    <row r="38" spans="2:11">
      <c r="B38" t="s">
        <v>19</v>
      </c>
      <c r="C38">
        <f>100*C10/$C$28</f>
        <v>3.4327510234603547</v>
      </c>
      <c r="D38">
        <f>100*D10/$D$28</f>
        <v>3.5144588868244773</v>
      </c>
      <c r="E38" t="s">
        <v>19</v>
      </c>
      <c r="F38">
        <f>C38+C39</f>
        <v>6.8515686729848824</v>
      </c>
      <c r="G38">
        <f>D38+D39</f>
        <v>7.0138066205978404</v>
      </c>
      <c r="H38" s="1">
        <f>(G38*100)/F38</f>
        <v>102.36789493554444</v>
      </c>
    </row>
    <row r="39" spans="2:11">
      <c r="B39" t="s">
        <v>20</v>
      </c>
      <c r="C39">
        <f>100*C11/$C$28</f>
        <v>3.4188176495245273</v>
      </c>
      <c r="D39">
        <f>100*D11/$D$28</f>
        <v>3.4993477337733632</v>
      </c>
      <c r="H39" s="1"/>
    </row>
    <row r="40" spans="2:11">
      <c r="B40" t="s">
        <v>21</v>
      </c>
      <c r="C40">
        <f>100*C12/$C$28</f>
        <v>0.60012823377689373</v>
      </c>
      <c r="D40">
        <f>100*D12/$D$28</f>
        <v>0.61101341640854434</v>
      </c>
      <c r="E40" t="s">
        <v>21</v>
      </c>
      <c r="F40">
        <f>C40+C41</f>
        <v>1.1653792170729107</v>
      </c>
      <c r="G40">
        <f>D40+D41</f>
        <v>1.1870862763951036</v>
      </c>
      <c r="H40" s="1">
        <f>(G40*100)/F40</f>
        <v>101.86266058328331</v>
      </c>
    </row>
    <row r="41" spans="2:11">
      <c r="B41" t="s">
        <v>22</v>
      </c>
      <c r="C41">
        <f>100*C13/$C$28</f>
        <v>0.56525098329601697</v>
      </c>
      <c r="D41">
        <f>100*D13/$D$28</f>
        <v>0.57607285998655933</v>
      </c>
    </row>
    <row r="44" spans="2:11">
      <c r="B44" t="s">
        <v>25</v>
      </c>
      <c r="C44">
        <f>100*C16/$C$28</f>
        <v>6.7556416289487018</v>
      </c>
      <c r="D44">
        <f>100*D16/$D$28</f>
        <v>6.8943201192569648</v>
      </c>
      <c r="E44" t="s">
        <v>25</v>
      </c>
      <c r="F44">
        <f>C44+C45</f>
        <v>13.169462834842783</v>
      </c>
      <c r="G44">
        <f>D44+D45</f>
        <v>13.454027026647912</v>
      </c>
      <c r="H44">
        <f>(G44*100)/F44</f>
        <v>102.16078814583273</v>
      </c>
      <c r="I44">
        <f>SUM(F46,F34,F50,F54)</f>
        <v>44.881208493808124</v>
      </c>
      <c r="J44">
        <f>SUM(G46,G34,G50,G54)</f>
        <v>42.427782078044956</v>
      </c>
      <c r="K44">
        <f>J44/I44</f>
        <v>0.94533510798619325</v>
      </c>
    </row>
    <row r="45" spans="2:11">
      <c r="B45" t="s">
        <v>26</v>
      </c>
      <c r="C45">
        <f>100*C17/$C$28</f>
        <v>6.41382120589408</v>
      </c>
      <c r="D45">
        <f>100*D17/$D$28</f>
        <v>6.5597069073909475</v>
      </c>
    </row>
    <row r="46" spans="2:11">
      <c r="B46" t="s">
        <v>27</v>
      </c>
      <c r="C46">
        <f>100*C18/$C$28</f>
        <v>8.1170228148044288</v>
      </c>
      <c r="D46">
        <f>100*D18/$D$28</f>
        <v>8.008401035974746</v>
      </c>
      <c r="E46" t="s">
        <v>27</v>
      </c>
      <c r="F46">
        <f>C46+C47</f>
        <v>15.916499071838665</v>
      </c>
      <c r="G46">
        <f>D46+D47</f>
        <v>15.660574172807831</v>
      </c>
      <c r="H46">
        <f>(G46*100)/F46</f>
        <v>98.392077944554742</v>
      </c>
    </row>
    <row r="47" spans="2:11">
      <c r="B47" t="s">
        <v>28</v>
      </c>
      <c r="C47">
        <f>100*C19/$C$28</f>
        <v>7.799476257034236</v>
      </c>
      <c r="D47">
        <f>100*D19/$D$28</f>
        <v>7.6521731368330848</v>
      </c>
    </row>
    <row r="48" spans="2:11">
      <c r="B48" t="s">
        <v>29</v>
      </c>
      <c r="C48">
        <f>100*C20/$C$28</f>
        <v>6.6090052827058203</v>
      </c>
      <c r="D48">
        <f>100*D20/$D$28</f>
        <v>6.8218886008347477</v>
      </c>
      <c r="E48" t="s">
        <v>27</v>
      </c>
      <c r="F48">
        <f>C48+C49</f>
        <v>12.96376300411721</v>
      </c>
      <c r="G48">
        <f>D48+D49</f>
        <v>13.380065264878748</v>
      </c>
      <c r="H48">
        <f>(G48*100)/F48</f>
        <v>103.21127639119385</v>
      </c>
    </row>
    <row r="49" spans="2:11">
      <c r="B49" t="s">
        <v>30</v>
      </c>
      <c r="C49">
        <f>100*C21/$C$28</f>
        <v>6.3547577214113895</v>
      </c>
      <c r="D49">
        <f>100*D21/$D$28</f>
        <v>6.5581766640439998</v>
      </c>
    </row>
    <row r="50" spans="2:11">
      <c r="B50" t="s">
        <v>31</v>
      </c>
      <c r="C50">
        <f>100*C22/$C$28</f>
        <v>8.2594236490542396</v>
      </c>
      <c r="D50">
        <f>100*D22/$D$28</f>
        <v>7.5233138949921514</v>
      </c>
      <c r="E50" t="s">
        <v>31</v>
      </c>
      <c r="F50">
        <f>C50+C51</f>
        <v>16.308970376244915</v>
      </c>
      <c r="G50">
        <f>D50+D51</f>
        <v>14.895197458775883</v>
      </c>
      <c r="H50">
        <f>(G50*100)/F50</f>
        <v>91.331317153360672</v>
      </c>
    </row>
    <row r="51" spans="2:11">
      <c r="B51" t="s">
        <v>32</v>
      </c>
      <c r="C51">
        <f>100*C23/$C$28</f>
        <v>8.0495467271906733</v>
      </c>
      <c r="D51">
        <f>100*D23/$D$28</f>
        <v>7.3718835637837303</v>
      </c>
    </row>
    <row r="52" spans="2:11">
      <c r="B52" t="s">
        <v>33</v>
      </c>
      <c r="C52">
        <f>100*C24/$C$28</f>
        <v>3.8877034323712878</v>
      </c>
      <c r="D52">
        <f>100*D24/$D$28</f>
        <v>4.1007971292634808</v>
      </c>
      <c r="E52" t="s">
        <v>33</v>
      </c>
      <c r="F52">
        <f>C52+C53</f>
        <v>7.6646701339444157</v>
      </c>
      <c r="G52">
        <f>D52+D53</f>
        <v>8.0954336263324276</v>
      </c>
      <c r="H52" s="1">
        <f>(G52*100)/F52</f>
        <v>105.62011782451401</v>
      </c>
      <c r="I52">
        <f>F52+F53</f>
        <v>7.6646701339444157</v>
      </c>
      <c r="J52">
        <f>G52+G53</f>
        <v>8.0954336263324276</v>
      </c>
      <c r="K52">
        <f>J52/I52</f>
        <v>1.0562011782451401</v>
      </c>
    </row>
    <row r="53" spans="2:11">
      <c r="B53" t="s">
        <v>34</v>
      </c>
      <c r="C53">
        <f>100*C25/$C$28</f>
        <v>3.7769667015731274</v>
      </c>
      <c r="D53">
        <f>100*D25/$D$28</f>
        <v>3.9946364970689463</v>
      </c>
    </row>
    <row r="54" spans="2:11">
      <c r="B54" t="s">
        <v>35</v>
      </c>
      <c r="C54">
        <f>100*C26/$C$28</f>
        <v>4.8021358664616098</v>
      </c>
      <c r="D54">
        <f>100*D26/$D$28</f>
        <v>4.4822740436297881</v>
      </c>
      <c r="E54" t="s">
        <v>35</v>
      </c>
      <c r="F54">
        <f>C54+C55</f>
        <v>9.3757293478626007</v>
      </c>
      <c r="G54">
        <f>D54+D55</f>
        <v>8.7792611219999266</v>
      </c>
      <c r="H54">
        <f>(G54*100)/F54</f>
        <v>93.638167189642132</v>
      </c>
    </row>
    <row r="55" spans="2:11">
      <c r="B55" t="s">
        <v>36</v>
      </c>
      <c r="C55">
        <f>100*C27/$C$28</f>
        <v>4.5735934814009909</v>
      </c>
      <c r="D55">
        <f>100*D27/$D$28</f>
        <v>4.2969870783701376</v>
      </c>
      <c r="F55">
        <f>SUM(F30:F54)</f>
        <v>100</v>
      </c>
    </row>
  </sheetData>
  <pageMargins left="0.7" right="0.7" top="0.75" bottom="0.75" header="0.3" footer="0.3"/>
  <pageSetup paperSize="9"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Simple_Read_Counts</vt:lpstr>
      <vt:lpstr>T_Test_Student</vt:lpstr>
      <vt:lpstr>Simple_Read_Counts_a</vt:lpstr>
      <vt:lpstr>Simple_Read_Counts_b</vt:lpstr>
      <vt:lpstr>Simple_Read_Counts_c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Laia</dc:creator>
  <cp:lastModifiedBy>Laia</cp:lastModifiedBy>
  <dcterms:created xsi:type="dcterms:W3CDTF">2021-03-29T09:17:21Z</dcterms:created>
  <dcterms:modified xsi:type="dcterms:W3CDTF">2021-03-29T09:43:58Z</dcterms:modified>
</cp:coreProperties>
</file>