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eckmedicine-my.sharepoint.com/personal/martin_kast_med_usc_edu/Documents/Desktop/Cancers final/"/>
    </mc:Choice>
  </mc:AlternateContent>
  <xr:revisionPtr revIDLastSave="0" documentId="8_{110F7520-3A69-4DAA-9A8D-DEFF9D50BD01}" xr6:coauthVersionLast="47" xr6:coauthVersionMax="47" xr10:uidLastSave="{00000000-0000-0000-0000-000000000000}"/>
  <bookViews>
    <workbookView xWindow="-120" yWindow="-120" windowWidth="38640" windowHeight="21240" activeTab="2" xr2:uid="{422AFF1E-A54C-4A3C-A2FE-2B9642EC29F0}"/>
  </bookViews>
  <sheets>
    <sheet name="Figure 2" sheetId="1" r:id="rId1"/>
    <sheet name="Figure 3" sheetId="2" r:id="rId2"/>
    <sheet name="Figure 4" sheetId="3" r:id="rId3"/>
    <sheet name="Figure 5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3" i="8" l="1"/>
  <c r="H73" i="8"/>
  <c r="J72" i="8"/>
  <c r="I72" i="8"/>
  <c r="H72" i="8"/>
  <c r="R71" i="8"/>
  <c r="Q71" i="8"/>
  <c r="P71" i="8"/>
  <c r="O71" i="8"/>
  <c r="N71" i="8"/>
  <c r="M71" i="8"/>
  <c r="L71" i="8"/>
  <c r="K71" i="8"/>
  <c r="J71" i="8"/>
  <c r="I71" i="8"/>
  <c r="H71" i="8"/>
  <c r="N69" i="8"/>
  <c r="M69" i="8"/>
  <c r="L69" i="8"/>
  <c r="K69" i="8"/>
  <c r="J69" i="8"/>
  <c r="I69" i="8"/>
  <c r="H69" i="8"/>
  <c r="J68" i="8"/>
  <c r="I68" i="8"/>
  <c r="H68" i="8"/>
  <c r="M66" i="8"/>
  <c r="L66" i="8"/>
  <c r="K66" i="8"/>
  <c r="J66" i="8"/>
  <c r="I66" i="8"/>
  <c r="H66" i="8"/>
  <c r="K65" i="8"/>
  <c r="J65" i="8"/>
  <c r="I65" i="8"/>
  <c r="H65" i="8"/>
  <c r="I64" i="8"/>
  <c r="H64" i="8"/>
  <c r="M26" i="8"/>
  <c r="L26" i="8"/>
  <c r="K26" i="8"/>
  <c r="J26" i="8"/>
  <c r="P21" i="8"/>
  <c r="O21" i="8"/>
  <c r="N21" i="8"/>
  <c r="M21" i="8"/>
  <c r="L21" i="8"/>
  <c r="K21" i="8"/>
  <c r="J21" i="8"/>
  <c r="Q36" i="3" l="1"/>
  <c r="P36" i="3"/>
  <c r="Q31" i="3"/>
  <c r="P31" i="3"/>
  <c r="Q26" i="3"/>
  <c r="P26" i="3"/>
  <c r="Q21" i="3"/>
  <c r="P21" i="3"/>
  <c r="Q16" i="3"/>
  <c r="P16" i="3"/>
  <c r="Q12" i="3"/>
  <c r="P12" i="3"/>
  <c r="Q7" i="3"/>
  <c r="P7" i="3"/>
  <c r="M36" i="3"/>
  <c r="L36" i="3"/>
  <c r="M31" i="3"/>
  <c r="L31" i="3"/>
  <c r="M26" i="3"/>
  <c r="L26" i="3"/>
  <c r="M21" i="3"/>
  <c r="L21" i="3"/>
  <c r="M16" i="3"/>
  <c r="L16" i="3"/>
  <c r="M12" i="3"/>
  <c r="L12" i="3"/>
  <c r="M7" i="3"/>
  <c r="L7" i="3"/>
  <c r="I36" i="3"/>
  <c r="H36" i="3"/>
  <c r="I31" i="3"/>
  <c r="H31" i="3"/>
  <c r="I26" i="3"/>
  <c r="H26" i="3"/>
  <c r="I21" i="3"/>
  <c r="H21" i="3"/>
  <c r="I16" i="3"/>
  <c r="H16" i="3"/>
  <c r="I12" i="3"/>
  <c r="H12" i="3"/>
  <c r="I7" i="3"/>
  <c r="H7" i="3"/>
  <c r="E12" i="3"/>
  <c r="D12" i="3"/>
  <c r="E36" i="3"/>
  <c r="D36" i="3"/>
  <c r="E31" i="3"/>
  <c r="D31" i="3"/>
  <c r="E26" i="3"/>
  <c r="D26" i="3"/>
  <c r="E21" i="3"/>
  <c r="D21" i="3"/>
  <c r="E16" i="3"/>
  <c r="D16" i="3"/>
  <c r="E7" i="3"/>
  <c r="D7" i="3"/>
</calcChain>
</file>

<file path=xl/sharedStrings.xml><?xml version="1.0" encoding="utf-8"?>
<sst xmlns="http://schemas.openxmlformats.org/spreadsheetml/2006/main" count="127" uniqueCount="53">
  <si>
    <t>Naive</t>
  </si>
  <si>
    <t>1 vax</t>
  </si>
  <si>
    <t>3 days</t>
  </si>
  <si>
    <t>1 week</t>
  </si>
  <si>
    <t>2 weeks</t>
  </si>
  <si>
    <t>3 weeks</t>
  </si>
  <si>
    <t>4 weeks</t>
  </si>
  <si>
    <t>IFNg spot forming cells per million splenocytes</t>
  </si>
  <si>
    <t>Experiment 1</t>
  </si>
  <si>
    <t>Experiment 2</t>
  </si>
  <si>
    <t>Experiment 3</t>
  </si>
  <si>
    <t>mouse 1</t>
  </si>
  <si>
    <t>mouse 2</t>
  </si>
  <si>
    <t>mouse 3</t>
  </si>
  <si>
    <t>mouse 4</t>
  </si>
  <si>
    <t>mouse 5</t>
  </si>
  <si>
    <t>Percent CD8+ tetramer+ cells</t>
  </si>
  <si>
    <t>In vivo cytotoxicity assay (% lysis)</t>
  </si>
  <si>
    <t>Survival (1=censored; 0= alive)</t>
  </si>
  <si>
    <t>Days post tumor challenge</t>
  </si>
  <si>
    <t>group</t>
  </si>
  <si>
    <t>mouse</t>
  </si>
  <si>
    <t>CD8+</t>
  </si>
  <si>
    <t>E7tetr+</t>
  </si>
  <si>
    <t>CD127+</t>
  </si>
  <si>
    <t>CD127-</t>
  </si>
  <si>
    <t>CD62L-</t>
  </si>
  <si>
    <t>CD62L+</t>
  </si>
  <si>
    <t>Tem</t>
  </si>
  <si>
    <t>Tcm</t>
  </si>
  <si>
    <t>Teff</t>
  </si>
  <si>
    <t>4w</t>
  </si>
  <si>
    <t>3w</t>
  </si>
  <si>
    <t xml:space="preserve"> </t>
  </si>
  <si>
    <t>2w</t>
  </si>
  <si>
    <t>1w</t>
  </si>
  <si>
    <t>3d</t>
  </si>
  <si>
    <t>naive</t>
  </si>
  <si>
    <t>Mean</t>
  </si>
  <si>
    <t>SD</t>
  </si>
  <si>
    <t>Phenotype of tetramer-positive memory and effector populations</t>
  </si>
  <si>
    <t>other</t>
  </si>
  <si>
    <t>28 Day Vax</t>
  </si>
  <si>
    <t>21 Day Vax</t>
  </si>
  <si>
    <t>14 Day Vax</t>
  </si>
  <si>
    <t>3 Day Vax</t>
  </si>
  <si>
    <t>1 Day Vax</t>
  </si>
  <si>
    <t>7 Day Vax</t>
  </si>
  <si>
    <t>Group</t>
  </si>
  <si>
    <t>Day 10</t>
  </si>
  <si>
    <t>Percent tumor free mice after therapeutic vaccination</t>
  </si>
  <si>
    <t>Day post challenge</t>
  </si>
  <si>
    <t>Figure 5 tumor measurement (mm3)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</si>
</sst>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0" fontId="0" fillId="0" borderId="1" xfId="0" applyBorder="1"/>
    <xf numFmtId="0" fontId="0" fillId="0" borderId="2" xfId="0" applyBorder="1"/>
    <xf numFmtId="1" fontId="2" fillId="0" borderId="2" xfId="0" applyNumberFormat="1" applyFont="1" applyBorder="1"/>
    <xf numFmtId="1" fontId="0" fillId="0" borderId="2" xfId="0" applyNumberFormat="1" applyBorder="1"/>
    <xf numFmtId="1" fontId="2" fillId="0" borderId="3" xfId="0" applyNumberFormat="1" applyFont="1" applyBorder="1"/>
    <xf numFmtId="0" fontId="0" fillId="0" borderId="4" xfId="0" applyBorder="1"/>
    <xf numFmtId="0" fontId="0" fillId="0" borderId="0" xfId="0" applyBorder="1"/>
    <xf numFmtId="1" fontId="2" fillId="0" borderId="0" xfId="0" applyNumberFormat="1" applyFont="1" applyBorder="1"/>
    <xf numFmtId="1" fontId="0" fillId="0" borderId="0" xfId="0" applyNumberFormat="1" applyBorder="1"/>
    <xf numFmtId="1" fontId="2" fillId="0" borderId="5" xfId="0" applyNumberFormat="1" applyFont="1" applyBorder="1"/>
    <xf numFmtId="0" fontId="0" fillId="0" borderId="6" xfId="0" applyBorder="1"/>
    <xf numFmtId="0" fontId="0" fillId="0" borderId="7" xfId="0" applyBorder="1"/>
    <xf numFmtId="1" fontId="2" fillId="0" borderId="7" xfId="0" applyNumberFormat="1" applyFont="1" applyBorder="1"/>
    <xf numFmtId="1" fontId="0" fillId="0" borderId="7" xfId="0" applyNumberFormat="1" applyBorder="1"/>
    <xf numFmtId="1" fontId="2" fillId="0" borderId="8" xfId="0" applyNumberFormat="1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7" xfId="0" applyFont="1" applyBorder="1"/>
    <xf numFmtId="0" fontId="3" fillId="0" borderId="8" xfId="0" applyFont="1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4" fillId="0" borderId="0" xfId="0" applyFont="1" applyAlignment="1">
      <alignment horizontal="center"/>
    </xf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14" fontId="0" fillId="0" borderId="25" xfId="0" applyNumberFormat="1" applyBorder="1"/>
    <xf numFmtId="14" fontId="0" fillId="0" borderId="26" xfId="0" applyNumberFormat="1" applyBorder="1"/>
    <xf numFmtId="14" fontId="0" fillId="0" borderId="1" xfId="0" applyNumberFormat="1" applyBorder="1"/>
    <xf numFmtId="14" fontId="0" fillId="0" borderId="0" xfId="0" applyNumberFormat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3" borderId="29" xfId="0" applyFill="1" applyBorder="1"/>
    <xf numFmtId="0" fontId="0" fillId="3" borderId="30" xfId="0" applyFill="1" applyBorder="1"/>
    <xf numFmtId="0" fontId="0" fillId="0" borderId="32" xfId="0" applyBorder="1"/>
    <xf numFmtId="0" fontId="0" fillId="3" borderId="20" xfId="0" applyFill="1" applyBorder="1"/>
    <xf numFmtId="0" fontId="0" fillId="3" borderId="27" xfId="0" applyFill="1" applyBorder="1"/>
    <xf numFmtId="0" fontId="0" fillId="3" borderId="0" xfId="0" applyFill="1"/>
    <xf numFmtId="0" fontId="0" fillId="3" borderId="25" xfId="0" applyFill="1" applyBorder="1"/>
    <xf numFmtId="0" fontId="0" fillId="3" borderId="31" xfId="0" applyFill="1" applyBorder="1"/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1D7B9-A586-4A1A-A23B-42DB874C7DF7}">
  <dimension ref="A1:I46"/>
  <sheetViews>
    <sheetView topLeftCell="A21" workbookViewId="0">
      <selection activeCell="L53" sqref="L53"/>
    </sheetView>
  </sheetViews>
  <sheetFormatPr defaultRowHeight="15" x14ac:dyDescent="0.25"/>
  <cols>
    <col min="1" max="1" width="12.5703125" customWidth="1"/>
    <col min="2" max="2" width="9.5703125" customWidth="1"/>
  </cols>
  <sheetData>
    <row r="1" spans="1:9" x14ac:dyDescent="0.25">
      <c r="A1" s="2" t="s">
        <v>7</v>
      </c>
    </row>
    <row r="2" spans="1:9" x14ac:dyDescent="0.25"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</row>
    <row r="3" spans="1:9" x14ac:dyDescent="0.25">
      <c r="A3" s="3" t="s">
        <v>8</v>
      </c>
      <c r="B3" s="4" t="s">
        <v>11</v>
      </c>
      <c r="C3" s="5">
        <v>2.67</v>
      </c>
      <c r="D3" s="6"/>
      <c r="E3" s="5">
        <v>154.66999999999999</v>
      </c>
      <c r="F3" s="5">
        <v>450.67</v>
      </c>
      <c r="G3" s="5">
        <v>448</v>
      </c>
      <c r="H3" s="5">
        <v>631.33000000000004</v>
      </c>
      <c r="I3" s="7">
        <v>270.67</v>
      </c>
    </row>
    <row r="4" spans="1:9" x14ac:dyDescent="0.25">
      <c r="A4" s="8"/>
      <c r="B4" s="9" t="s">
        <v>12</v>
      </c>
      <c r="C4" s="10">
        <v>5.33</v>
      </c>
      <c r="D4" s="11"/>
      <c r="E4" s="10">
        <v>199.33</v>
      </c>
      <c r="F4" s="10">
        <v>1040</v>
      </c>
      <c r="G4" s="10">
        <v>451.33</v>
      </c>
      <c r="H4" s="10">
        <v>402.67</v>
      </c>
      <c r="I4" s="12">
        <v>338</v>
      </c>
    </row>
    <row r="5" spans="1:9" x14ac:dyDescent="0.25">
      <c r="A5" s="8"/>
      <c r="B5" s="9" t="s">
        <v>13</v>
      </c>
      <c r="C5" s="10">
        <v>2.67</v>
      </c>
      <c r="D5" s="11"/>
      <c r="E5" s="10">
        <v>174.67</v>
      </c>
      <c r="F5" s="10">
        <v>628</v>
      </c>
      <c r="G5" s="10">
        <v>387.33</v>
      </c>
      <c r="H5" s="10">
        <v>186</v>
      </c>
      <c r="I5" s="12">
        <v>172</v>
      </c>
    </row>
    <row r="6" spans="1:9" x14ac:dyDescent="0.25">
      <c r="A6" s="8"/>
      <c r="B6" s="9" t="s">
        <v>14</v>
      </c>
      <c r="C6" s="10">
        <v>0</v>
      </c>
      <c r="D6" s="11"/>
      <c r="E6" s="10">
        <v>234</v>
      </c>
      <c r="F6" s="10">
        <v>756</v>
      </c>
      <c r="G6" s="10">
        <v>390.67</v>
      </c>
      <c r="H6" s="10">
        <v>592</v>
      </c>
      <c r="I6" s="12">
        <v>601.33000000000004</v>
      </c>
    </row>
    <row r="7" spans="1:9" x14ac:dyDescent="0.25">
      <c r="A7" s="13"/>
      <c r="B7" s="14" t="s">
        <v>15</v>
      </c>
      <c r="C7" s="15">
        <v>0</v>
      </c>
      <c r="D7" s="16"/>
      <c r="E7" s="15">
        <v>243.33</v>
      </c>
      <c r="F7" s="15">
        <v>486.67</v>
      </c>
      <c r="G7" s="15">
        <v>266</v>
      </c>
      <c r="H7" s="15">
        <v>779.33</v>
      </c>
      <c r="I7" s="17">
        <v>201.33</v>
      </c>
    </row>
    <row r="8" spans="1:9" x14ac:dyDescent="0.25">
      <c r="A8" s="3" t="s">
        <v>9</v>
      </c>
      <c r="B8" s="4" t="s">
        <v>11</v>
      </c>
      <c r="C8" s="5">
        <v>6.67</v>
      </c>
      <c r="D8" s="5">
        <v>588</v>
      </c>
      <c r="E8" s="5">
        <v>906.67</v>
      </c>
      <c r="F8" s="5">
        <v>350.67</v>
      </c>
      <c r="G8" s="5">
        <v>921.33</v>
      </c>
      <c r="H8" s="5">
        <v>474.67</v>
      </c>
      <c r="I8" s="7">
        <v>258.67</v>
      </c>
    </row>
    <row r="9" spans="1:9" x14ac:dyDescent="0.25">
      <c r="A9" s="8"/>
      <c r="B9" s="9" t="s">
        <v>12</v>
      </c>
      <c r="C9" s="10">
        <v>0</v>
      </c>
      <c r="D9" s="10">
        <v>948</v>
      </c>
      <c r="E9" s="10">
        <v>634.66999999999996</v>
      </c>
      <c r="F9" s="10">
        <v>613.33000000000004</v>
      </c>
      <c r="G9" s="10">
        <v>392</v>
      </c>
      <c r="H9" s="10">
        <v>296</v>
      </c>
      <c r="I9" s="12">
        <v>652</v>
      </c>
    </row>
    <row r="10" spans="1:9" x14ac:dyDescent="0.25">
      <c r="A10" s="8"/>
      <c r="B10" s="9" t="s">
        <v>13</v>
      </c>
      <c r="C10" s="10">
        <v>190.67</v>
      </c>
      <c r="D10" s="10">
        <v>410.67</v>
      </c>
      <c r="E10" s="10">
        <v>397.33</v>
      </c>
      <c r="F10" s="10">
        <v>1010.67</v>
      </c>
      <c r="G10" s="10">
        <v>954.67</v>
      </c>
      <c r="H10" s="10">
        <v>1089.33</v>
      </c>
      <c r="I10" s="12">
        <v>557.33000000000004</v>
      </c>
    </row>
    <row r="11" spans="1:9" x14ac:dyDescent="0.25">
      <c r="A11" s="8"/>
      <c r="B11" s="9" t="s">
        <v>14</v>
      </c>
      <c r="C11" s="10">
        <v>0</v>
      </c>
      <c r="D11" s="10">
        <v>181.33</v>
      </c>
      <c r="E11" s="10">
        <v>253.33</v>
      </c>
      <c r="F11" s="10">
        <v>1096</v>
      </c>
      <c r="G11" s="10">
        <v>774.67</v>
      </c>
      <c r="H11" s="10">
        <v>633.33000000000004</v>
      </c>
      <c r="I11" s="12">
        <v>364</v>
      </c>
    </row>
    <row r="12" spans="1:9" x14ac:dyDescent="0.25">
      <c r="A12" s="13"/>
      <c r="B12" s="14" t="s">
        <v>15</v>
      </c>
      <c r="C12" s="15">
        <v>0</v>
      </c>
      <c r="D12" s="15">
        <v>729.33</v>
      </c>
      <c r="E12" s="15">
        <v>346.67</v>
      </c>
      <c r="F12" s="15">
        <v>924</v>
      </c>
      <c r="G12" s="15">
        <v>321.33</v>
      </c>
      <c r="H12" s="15"/>
      <c r="I12" s="17">
        <v>593.33000000000004</v>
      </c>
    </row>
    <row r="13" spans="1:9" x14ac:dyDescent="0.25">
      <c r="A13" s="3" t="s">
        <v>10</v>
      </c>
      <c r="B13" s="4" t="s">
        <v>11</v>
      </c>
      <c r="C13" s="5">
        <v>6.7</v>
      </c>
      <c r="D13" s="5">
        <v>193.3</v>
      </c>
      <c r="E13" s="5">
        <v>300</v>
      </c>
      <c r="F13" s="5">
        <v>933.3</v>
      </c>
      <c r="G13" s="5">
        <v>1100</v>
      </c>
      <c r="H13" s="5">
        <v>466.7</v>
      </c>
      <c r="I13" s="7">
        <v>1306.7</v>
      </c>
    </row>
    <row r="14" spans="1:9" x14ac:dyDescent="0.25">
      <c r="A14" s="8"/>
      <c r="B14" s="9" t="s">
        <v>12</v>
      </c>
      <c r="C14" s="10">
        <v>0</v>
      </c>
      <c r="D14" s="10">
        <v>73.3</v>
      </c>
      <c r="E14" s="10">
        <v>0</v>
      </c>
      <c r="F14" s="10">
        <v>200</v>
      </c>
      <c r="G14" s="10">
        <v>253.3</v>
      </c>
      <c r="H14" s="10">
        <v>1060</v>
      </c>
      <c r="I14" s="12">
        <v>120</v>
      </c>
    </row>
    <row r="15" spans="1:9" x14ac:dyDescent="0.25">
      <c r="A15" s="8"/>
      <c r="B15" s="9" t="s">
        <v>13</v>
      </c>
      <c r="C15" s="10">
        <v>0</v>
      </c>
      <c r="D15" s="10">
        <v>300</v>
      </c>
      <c r="E15" s="10">
        <v>133.30000000000001</v>
      </c>
      <c r="F15" s="10">
        <v>860</v>
      </c>
      <c r="G15" s="10">
        <v>213.3</v>
      </c>
      <c r="H15" s="10">
        <v>480</v>
      </c>
      <c r="I15" s="12">
        <v>493.3</v>
      </c>
    </row>
    <row r="16" spans="1:9" x14ac:dyDescent="0.25">
      <c r="A16" s="8"/>
      <c r="B16" s="9" t="s">
        <v>14</v>
      </c>
      <c r="C16" s="10">
        <v>6.7</v>
      </c>
      <c r="D16" s="10">
        <v>86.7</v>
      </c>
      <c r="E16" s="10">
        <v>453.3</v>
      </c>
      <c r="F16" s="10">
        <v>713.3</v>
      </c>
      <c r="G16" s="10">
        <v>280</v>
      </c>
      <c r="H16" s="10">
        <v>333.3</v>
      </c>
      <c r="I16" s="12">
        <v>420</v>
      </c>
    </row>
    <row r="17" spans="1:9" x14ac:dyDescent="0.25">
      <c r="A17" s="13"/>
      <c r="B17" s="14" t="s">
        <v>15</v>
      </c>
      <c r="C17" s="15">
        <v>0</v>
      </c>
      <c r="D17" s="15">
        <v>193.3</v>
      </c>
      <c r="E17" s="15">
        <v>146.69999999999999</v>
      </c>
      <c r="F17" s="15">
        <v>526.70000000000005</v>
      </c>
      <c r="G17" s="15">
        <v>546.70000000000005</v>
      </c>
      <c r="H17" s="15">
        <v>313.3</v>
      </c>
      <c r="I17" s="17">
        <v>486.7</v>
      </c>
    </row>
    <row r="21" spans="1:9" x14ac:dyDescent="0.25">
      <c r="A21" s="2" t="s">
        <v>16</v>
      </c>
    </row>
    <row r="22" spans="1:9" x14ac:dyDescent="0.25">
      <c r="C22" s="19" t="s">
        <v>0</v>
      </c>
      <c r="D22" s="19" t="s">
        <v>1</v>
      </c>
      <c r="E22" s="19" t="s">
        <v>2</v>
      </c>
      <c r="F22" s="19" t="s">
        <v>3</v>
      </c>
      <c r="G22" s="19" t="s">
        <v>4</v>
      </c>
      <c r="H22" s="19" t="s">
        <v>5</v>
      </c>
      <c r="I22" s="19" t="s">
        <v>6</v>
      </c>
    </row>
    <row r="23" spans="1:9" x14ac:dyDescent="0.25">
      <c r="A23" s="3" t="s">
        <v>8</v>
      </c>
      <c r="B23" s="4" t="s">
        <v>11</v>
      </c>
      <c r="C23" s="20">
        <v>7.0000000000000007E-2</v>
      </c>
      <c r="D23" s="4"/>
      <c r="E23" s="20">
        <v>0.27</v>
      </c>
      <c r="F23" s="20">
        <v>1.27</v>
      </c>
      <c r="G23" s="20">
        <v>0.74</v>
      </c>
      <c r="H23" s="20">
        <v>0.71</v>
      </c>
      <c r="I23" s="21">
        <v>0.65</v>
      </c>
    </row>
    <row r="24" spans="1:9" x14ac:dyDescent="0.25">
      <c r="A24" s="8"/>
      <c r="B24" s="9" t="s">
        <v>12</v>
      </c>
      <c r="C24" s="22">
        <v>0.06</v>
      </c>
      <c r="D24" s="9"/>
      <c r="E24" s="22">
        <v>0.36</v>
      </c>
      <c r="F24" s="22">
        <v>1.95</v>
      </c>
      <c r="G24" s="22">
        <v>0.67</v>
      </c>
      <c r="H24" s="22">
        <v>0.51</v>
      </c>
      <c r="I24" s="23">
        <v>0.84</v>
      </c>
    </row>
    <row r="25" spans="1:9" x14ac:dyDescent="0.25">
      <c r="A25" s="8"/>
      <c r="B25" s="9" t="s">
        <v>13</v>
      </c>
      <c r="C25" s="22">
        <v>0.04</v>
      </c>
      <c r="D25" s="9"/>
      <c r="E25" s="22">
        <v>0.36</v>
      </c>
      <c r="F25" s="22">
        <v>1.46</v>
      </c>
      <c r="G25" s="22">
        <v>0.38</v>
      </c>
      <c r="H25" s="22">
        <v>0.69</v>
      </c>
      <c r="I25" s="23">
        <v>0.6</v>
      </c>
    </row>
    <row r="26" spans="1:9" x14ac:dyDescent="0.25">
      <c r="A26" s="8"/>
      <c r="B26" s="9" t="s">
        <v>14</v>
      </c>
      <c r="C26" s="22">
        <v>0.05</v>
      </c>
      <c r="D26" s="9"/>
      <c r="E26" s="22">
        <v>0.45</v>
      </c>
      <c r="F26" s="22">
        <v>3.24</v>
      </c>
      <c r="G26" s="22">
        <v>1.0900000000000001</v>
      </c>
      <c r="H26" s="22">
        <v>0.54</v>
      </c>
      <c r="I26" s="23">
        <v>1.33</v>
      </c>
    </row>
    <row r="27" spans="1:9" x14ac:dyDescent="0.25">
      <c r="A27" s="13"/>
      <c r="B27" s="14" t="s">
        <v>15</v>
      </c>
      <c r="C27" s="24">
        <v>0.08</v>
      </c>
      <c r="D27" s="14"/>
      <c r="E27" s="24">
        <v>0.68</v>
      </c>
      <c r="F27" s="24">
        <v>1.55</v>
      </c>
      <c r="G27" s="24">
        <v>1.28</v>
      </c>
      <c r="H27" s="24">
        <v>2.4300000000000002</v>
      </c>
      <c r="I27" s="25">
        <v>0.41</v>
      </c>
    </row>
    <row r="28" spans="1:9" x14ac:dyDescent="0.25">
      <c r="A28" s="3" t="s">
        <v>9</v>
      </c>
      <c r="B28" s="4" t="s">
        <v>11</v>
      </c>
      <c r="C28" s="20">
        <v>0.05</v>
      </c>
      <c r="D28" s="20">
        <v>0.36</v>
      </c>
      <c r="E28" s="20">
        <v>0.32</v>
      </c>
      <c r="F28" s="20">
        <v>0.63</v>
      </c>
      <c r="G28" s="20">
        <v>0.53</v>
      </c>
      <c r="H28" s="20">
        <v>0.67</v>
      </c>
      <c r="I28" s="21">
        <v>0.9</v>
      </c>
    </row>
    <row r="29" spans="1:9" x14ac:dyDescent="0.25">
      <c r="A29" s="8"/>
      <c r="B29" s="9" t="s">
        <v>12</v>
      </c>
      <c r="C29" s="22">
        <v>0.09</v>
      </c>
      <c r="D29" s="22">
        <v>0.27</v>
      </c>
      <c r="E29" s="22">
        <v>0.28999999999999998</v>
      </c>
      <c r="F29" s="22">
        <v>0.36</v>
      </c>
      <c r="G29" s="22">
        <v>0.43</v>
      </c>
      <c r="H29" s="22">
        <v>0.55000000000000004</v>
      </c>
      <c r="I29" s="23">
        <v>1.2</v>
      </c>
    </row>
    <row r="30" spans="1:9" x14ac:dyDescent="0.25">
      <c r="A30" s="8"/>
      <c r="B30" s="9" t="s">
        <v>13</v>
      </c>
      <c r="C30" s="22">
        <v>0.08</v>
      </c>
      <c r="D30" s="22">
        <v>0.52</v>
      </c>
      <c r="E30" s="22">
        <v>0.4</v>
      </c>
      <c r="F30" s="22">
        <v>0.69</v>
      </c>
      <c r="G30" s="22">
        <v>0.35</v>
      </c>
      <c r="H30" s="22">
        <v>0.43</v>
      </c>
      <c r="I30" s="23">
        <v>0.8</v>
      </c>
    </row>
    <row r="31" spans="1:9" x14ac:dyDescent="0.25">
      <c r="A31" s="8"/>
      <c r="B31" s="9" t="s">
        <v>14</v>
      </c>
      <c r="C31" s="22">
        <v>0.08</v>
      </c>
      <c r="D31" s="22">
        <v>0.31</v>
      </c>
      <c r="E31" s="22">
        <v>0.36</v>
      </c>
      <c r="F31" s="22">
        <v>0.47</v>
      </c>
      <c r="G31" s="22">
        <v>0.4</v>
      </c>
      <c r="H31" s="22">
        <v>0.41</v>
      </c>
      <c r="I31" s="23">
        <v>0.81</v>
      </c>
    </row>
    <row r="32" spans="1:9" x14ac:dyDescent="0.25">
      <c r="A32" s="13"/>
      <c r="B32" s="14" t="s">
        <v>15</v>
      </c>
      <c r="C32" s="24">
        <v>0.06</v>
      </c>
      <c r="D32" s="24">
        <v>0.4</v>
      </c>
      <c r="E32" s="24">
        <v>0.51</v>
      </c>
      <c r="F32" s="24">
        <v>0.93</v>
      </c>
      <c r="G32" s="24">
        <v>0.48</v>
      </c>
      <c r="H32" s="14"/>
      <c r="I32" s="25">
        <v>0.76</v>
      </c>
    </row>
    <row r="33" spans="1:9" x14ac:dyDescent="0.25">
      <c r="A33" s="3" t="s">
        <v>10</v>
      </c>
      <c r="B33" s="4" t="s">
        <v>11</v>
      </c>
      <c r="C33" s="20">
        <v>0.18</v>
      </c>
      <c r="D33" s="20">
        <v>0.6</v>
      </c>
      <c r="E33" s="20">
        <v>0.57999999999999996</v>
      </c>
      <c r="F33" s="20">
        <v>1.36</v>
      </c>
      <c r="G33" s="20">
        <v>1.66</v>
      </c>
      <c r="H33" s="20">
        <v>0.27</v>
      </c>
      <c r="I33" s="21">
        <v>1.66</v>
      </c>
    </row>
    <row r="34" spans="1:9" x14ac:dyDescent="0.25">
      <c r="A34" s="8"/>
      <c r="B34" s="9" t="s">
        <v>12</v>
      </c>
      <c r="C34" s="22">
        <v>0.15</v>
      </c>
      <c r="D34" s="22">
        <v>1.61</v>
      </c>
      <c r="E34" s="22">
        <v>0.71</v>
      </c>
      <c r="F34" s="22">
        <v>2.5299999999999998</v>
      </c>
      <c r="G34" s="22">
        <v>0.86</v>
      </c>
      <c r="H34" s="22">
        <v>1.63</v>
      </c>
      <c r="I34" s="23">
        <v>2.7</v>
      </c>
    </row>
    <row r="35" spans="1:9" x14ac:dyDescent="0.25">
      <c r="A35" s="8"/>
      <c r="B35" s="9" t="s">
        <v>13</v>
      </c>
      <c r="C35" s="22">
        <v>0.19</v>
      </c>
      <c r="D35" s="22">
        <v>1.1000000000000001</v>
      </c>
      <c r="E35" s="22">
        <v>0.4</v>
      </c>
      <c r="F35" s="22">
        <v>3.38</v>
      </c>
      <c r="G35" s="22">
        <v>1.32</v>
      </c>
      <c r="H35" s="22">
        <v>1.1000000000000001</v>
      </c>
      <c r="I35" s="23">
        <v>1.86</v>
      </c>
    </row>
    <row r="36" spans="1:9" x14ac:dyDescent="0.25">
      <c r="A36" s="8"/>
      <c r="B36" s="9" t="s">
        <v>14</v>
      </c>
      <c r="C36" s="22">
        <v>0.13</v>
      </c>
      <c r="D36" s="22">
        <v>0.69</v>
      </c>
      <c r="E36" s="22">
        <v>0.4</v>
      </c>
      <c r="F36" s="22">
        <v>4.16</v>
      </c>
      <c r="G36" s="22">
        <v>2.67</v>
      </c>
      <c r="H36" s="22">
        <v>2.2200000000000002</v>
      </c>
      <c r="I36" s="23">
        <v>1.54</v>
      </c>
    </row>
    <row r="37" spans="1:9" x14ac:dyDescent="0.25">
      <c r="A37" s="13"/>
      <c r="B37" s="14" t="s">
        <v>15</v>
      </c>
      <c r="C37" s="24">
        <v>0.08</v>
      </c>
      <c r="D37" s="24">
        <v>0.97</v>
      </c>
      <c r="E37" s="24">
        <v>0.62</v>
      </c>
      <c r="F37" s="24">
        <v>1.39</v>
      </c>
      <c r="G37" s="24">
        <v>2.81</v>
      </c>
      <c r="H37" s="24">
        <v>2.2200000000000002</v>
      </c>
      <c r="I37" s="25">
        <v>1.24</v>
      </c>
    </row>
    <row r="40" spans="1:9" x14ac:dyDescent="0.25">
      <c r="A40" s="2" t="s">
        <v>17</v>
      </c>
    </row>
    <row r="41" spans="1:9" x14ac:dyDescent="0.25">
      <c r="C41" s="19" t="s">
        <v>0</v>
      </c>
      <c r="D41" s="19" t="s">
        <v>1</v>
      </c>
      <c r="E41" s="19" t="s">
        <v>2</v>
      </c>
      <c r="F41" s="19" t="s">
        <v>3</v>
      </c>
      <c r="G41" s="19" t="s">
        <v>4</v>
      </c>
      <c r="H41" s="19" t="s">
        <v>5</v>
      </c>
      <c r="I41" s="19" t="s">
        <v>6</v>
      </c>
    </row>
    <row r="42" spans="1:9" x14ac:dyDescent="0.25">
      <c r="A42" s="3" t="s">
        <v>8</v>
      </c>
      <c r="B42" s="4" t="s">
        <v>11</v>
      </c>
      <c r="C42" s="20">
        <v>28.61</v>
      </c>
      <c r="D42" s="4">
        <v>92.24</v>
      </c>
      <c r="E42" s="20">
        <v>70.459999999999994</v>
      </c>
      <c r="F42" s="20">
        <v>83.28</v>
      </c>
      <c r="G42" s="20">
        <v>94.02</v>
      </c>
      <c r="H42" s="20"/>
      <c r="I42" s="21">
        <v>73.7</v>
      </c>
    </row>
    <row r="43" spans="1:9" x14ac:dyDescent="0.25">
      <c r="A43" s="8"/>
      <c r="B43" s="9" t="s">
        <v>12</v>
      </c>
      <c r="C43" s="22">
        <v>29.23</v>
      </c>
      <c r="D43" s="9">
        <v>91.59</v>
      </c>
      <c r="E43" s="22">
        <v>86.93</v>
      </c>
      <c r="F43" s="22">
        <v>92.83</v>
      </c>
      <c r="G43" s="22">
        <v>94.08</v>
      </c>
      <c r="H43" s="22">
        <v>90.6</v>
      </c>
      <c r="I43" s="23">
        <v>90.76</v>
      </c>
    </row>
    <row r="44" spans="1:9" x14ac:dyDescent="0.25">
      <c r="A44" s="8"/>
      <c r="B44" s="9" t="s">
        <v>13</v>
      </c>
      <c r="C44" s="22">
        <v>21.68</v>
      </c>
      <c r="D44" s="9">
        <v>86.62</v>
      </c>
      <c r="E44" s="22">
        <v>79.73</v>
      </c>
      <c r="F44" s="22">
        <v>87.84</v>
      </c>
      <c r="G44" s="22">
        <v>91.54</v>
      </c>
      <c r="H44" s="22">
        <v>89.91</v>
      </c>
      <c r="I44" s="23">
        <v>87.98</v>
      </c>
    </row>
    <row r="45" spans="1:9" x14ac:dyDescent="0.25">
      <c r="A45" s="8"/>
      <c r="B45" s="9" t="s">
        <v>14</v>
      </c>
      <c r="C45" s="22">
        <v>30.54</v>
      </c>
      <c r="D45" s="9">
        <v>92.06</v>
      </c>
      <c r="E45" s="22">
        <v>68.02</v>
      </c>
      <c r="F45" s="22">
        <v>90.76</v>
      </c>
      <c r="G45" s="22">
        <v>93.41</v>
      </c>
      <c r="H45" s="22">
        <v>91.48</v>
      </c>
      <c r="I45" s="23">
        <v>90.45</v>
      </c>
    </row>
    <row r="46" spans="1:9" x14ac:dyDescent="0.25">
      <c r="A46" s="13"/>
      <c r="B46" s="14" t="s">
        <v>15</v>
      </c>
      <c r="C46" s="24">
        <v>35.03</v>
      </c>
      <c r="D46" s="14">
        <v>86.81</v>
      </c>
      <c r="E46" s="24">
        <v>74.180000000000007</v>
      </c>
      <c r="F46" s="24">
        <v>83.77</v>
      </c>
      <c r="G46" s="24">
        <v>93.77</v>
      </c>
      <c r="H46" s="24">
        <v>84.91</v>
      </c>
      <c r="I46" s="25">
        <v>86.18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27795-6F9C-48A1-82BE-4D065631F36A}">
  <dimension ref="A1:H30"/>
  <sheetViews>
    <sheetView workbookViewId="0"/>
  </sheetViews>
  <sheetFormatPr defaultRowHeight="15" x14ac:dyDescent="0.25"/>
  <cols>
    <col min="1" max="1" width="21" customWidth="1"/>
  </cols>
  <sheetData>
    <row r="1" spans="1:8" x14ac:dyDescent="0.25">
      <c r="A1" t="s">
        <v>18</v>
      </c>
    </row>
    <row r="2" spans="1:8" x14ac:dyDescent="0.25">
      <c r="A2" s="19" t="s">
        <v>19</v>
      </c>
      <c r="B2" s="19" t="s">
        <v>6</v>
      </c>
      <c r="C2" s="19" t="s">
        <v>5</v>
      </c>
      <c r="D2" s="19" t="s">
        <v>4</v>
      </c>
      <c r="E2" s="19" t="s">
        <v>3</v>
      </c>
      <c r="F2" s="19" t="s">
        <v>2</v>
      </c>
      <c r="G2" s="19" t="s">
        <v>1</v>
      </c>
      <c r="H2" s="19" t="s">
        <v>0</v>
      </c>
    </row>
    <row r="3" spans="1:8" x14ac:dyDescent="0.25">
      <c r="A3" s="18">
        <v>0</v>
      </c>
      <c r="B3" s="18"/>
      <c r="C3" s="18"/>
      <c r="D3" s="18"/>
      <c r="E3" s="18"/>
      <c r="F3" s="18"/>
      <c r="G3" s="18"/>
      <c r="H3" s="18"/>
    </row>
    <row r="4" spans="1:8" x14ac:dyDescent="0.25">
      <c r="A4" s="18">
        <v>22</v>
      </c>
      <c r="B4" s="18"/>
      <c r="C4" s="18"/>
      <c r="D4" s="18"/>
      <c r="E4" s="18"/>
      <c r="F4" s="18"/>
      <c r="G4" s="18"/>
      <c r="H4" s="18">
        <v>1</v>
      </c>
    </row>
    <row r="5" spans="1:8" x14ac:dyDescent="0.25">
      <c r="A5" s="18">
        <v>26</v>
      </c>
      <c r="B5" s="18"/>
      <c r="C5" s="18"/>
      <c r="D5" s="18"/>
      <c r="E5" s="18"/>
      <c r="F5" s="18"/>
      <c r="G5" s="18"/>
      <c r="H5" s="18">
        <v>1</v>
      </c>
    </row>
    <row r="6" spans="1:8" x14ac:dyDescent="0.25">
      <c r="A6" s="18">
        <v>29</v>
      </c>
      <c r="B6" s="18"/>
      <c r="C6" s="18"/>
      <c r="D6" s="18"/>
      <c r="E6" s="18"/>
      <c r="F6" s="18">
        <v>1</v>
      </c>
      <c r="G6" s="18">
        <v>1</v>
      </c>
      <c r="H6" s="18">
        <v>1</v>
      </c>
    </row>
    <row r="7" spans="1:8" x14ac:dyDescent="0.25">
      <c r="A7" s="18">
        <v>29</v>
      </c>
      <c r="B7" s="18"/>
      <c r="C7" s="18"/>
      <c r="D7" s="18"/>
      <c r="E7" s="18"/>
      <c r="F7" s="18"/>
      <c r="G7" s="18">
        <v>1</v>
      </c>
      <c r="H7" s="18">
        <v>1</v>
      </c>
    </row>
    <row r="8" spans="1:8" x14ac:dyDescent="0.25">
      <c r="A8" s="18">
        <v>29</v>
      </c>
      <c r="B8" s="18"/>
      <c r="C8" s="18"/>
      <c r="D8" s="18"/>
      <c r="E8" s="18"/>
      <c r="F8" s="18"/>
      <c r="G8" s="18">
        <v>1</v>
      </c>
      <c r="H8" s="18">
        <v>1</v>
      </c>
    </row>
    <row r="9" spans="1:8" x14ac:dyDescent="0.25">
      <c r="A9" s="18">
        <v>29</v>
      </c>
      <c r="B9" s="18"/>
      <c r="C9" s="18"/>
      <c r="D9" s="18"/>
      <c r="E9" s="18"/>
      <c r="F9" s="18"/>
      <c r="G9" s="18"/>
      <c r="H9" s="18">
        <v>1</v>
      </c>
    </row>
    <row r="10" spans="1:8" x14ac:dyDescent="0.25">
      <c r="A10" s="18">
        <v>29</v>
      </c>
      <c r="B10" s="18"/>
      <c r="C10" s="18"/>
      <c r="D10" s="18"/>
      <c r="E10" s="18"/>
      <c r="F10" s="18"/>
      <c r="G10" s="18"/>
      <c r="H10" s="18">
        <v>1</v>
      </c>
    </row>
    <row r="11" spans="1:8" x14ac:dyDescent="0.25">
      <c r="A11" s="18">
        <v>29</v>
      </c>
      <c r="B11" s="18"/>
      <c r="C11" s="18"/>
      <c r="D11" s="18"/>
      <c r="E11" s="18"/>
      <c r="F11" s="18"/>
      <c r="G11" s="18"/>
      <c r="H11" s="18">
        <v>1</v>
      </c>
    </row>
    <row r="12" spans="1:8" x14ac:dyDescent="0.25">
      <c r="A12" s="18">
        <v>33</v>
      </c>
      <c r="B12" s="18">
        <v>1</v>
      </c>
      <c r="C12" s="18">
        <v>1</v>
      </c>
      <c r="D12" s="18">
        <v>1</v>
      </c>
      <c r="E12" s="18">
        <v>1</v>
      </c>
      <c r="F12" s="18">
        <v>1</v>
      </c>
      <c r="G12" s="18">
        <v>1</v>
      </c>
      <c r="H12" s="18">
        <v>1</v>
      </c>
    </row>
    <row r="13" spans="1:8" x14ac:dyDescent="0.25">
      <c r="A13" s="18">
        <v>33</v>
      </c>
      <c r="B13" s="18"/>
      <c r="C13" s="18">
        <v>1</v>
      </c>
      <c r="D13" s="18">
        <v>1</v>
      </c>
      <c r="E13" s="18">
        <v>1</v>
      </c>
      <c r="F13" s="18">
        <v>1</v>
      </c>
      <c r="G13" s="18">
        <v>1</v>
      </c>
      <c r="H13" s="18"/>
    </row>
    <row r="14" spans="1:8" x14ac:dyDescent="0.25">
      <c r="A14" s="18">
        <v>33</v>
      </c>
      <c r="B14" s="18"/>
      <c r="C14" s="18">
        <v>1</v>
      </c>
      <c r="D14" s="18"/>
      <c r="E14" s="18">
        <v>1</v>
      </c>
      <c r="F14" s="18"/>
      <c r="G14" s="18"/>
      <c r="H14" s="18"/>
    </row>
    <row r="15" spans="1:8" x14ac:dyDescent="0.25">
      <c r="A15" s="18">
        <v>33</v>
      </c>
      <c r="B15" s="18"/>
      <c r="C15" s="18"/>
      <c r="D15" s="18"/>
      <c r="E15" s="18">
        <v>1</v>
      </c>
      <c r="F15" s="18"/>
      <c r="G15" s="18"/>
      <c r="H15" s="18"/>
    </row>
    <row r="16" spans="1:8" x14ac:dyDescent="0.25">
      <c r="A16" s="18">
        <v>37</v>
      </c>
      <c r="B16" s="18">
        <v>1</v>
      </c>
      <c r="C16" s="18"/>
      <c r="D16" s="18"/>
      <c r="E16" s="18">
        <v>1</v>
      </c>
      <c r="F16" s="18">
        <v>1</v>
      </c>
      <c r="G16" s="18"/>
      <c r="H16" s="18"/>
    </row>
    <row r="17" spans="1:8" x14ac:dyDescent="0.25">
      <c r="A17" s="18">
        <v>37</v>
      </c>
      <c r="B17" s="18"/>
      <c r="C17" s="18"/>
      <c r="D17" s="18"/>
      <c r="E17" s="18"/>
      <c r="F17" s="18">
        <v>1</v>
      </c>
      <c r="G17" s="18"/>
      <c r="H17" s="18"/>
    </row>
    <row r="18" spans="1:8" x14ac:dyDescent="0.25">
      <c r="A18" s="18">
        <v>41</v>
      </c>
      <c r="B18" s="18"/>
      <c r="C18" s="18">
        <v>1</v>
      </c>
      <c r="D18" s="18">
        <v>1</v>
      </c>
      <c r="E18" s="18">
        <v>1</v>
      </c>
      <c r="F18" s="18">
        <v>1</v>
      </c>
      <c r="G18" s="18">
        <v>1</v>
      </c>
      <c r="H18" s="18"/>
    </row>
    <row r="19" spans="1:8" x14ac:dyDescent="0.25">
      <c r="A19" s="18">
        <v>41</v>
      </c>
      <c r="B19" s="18"/>
      <c r="C19" s="18">
        <v>1</v>
      </c>
      <c r="D19" s="18">
        <v>1</v>
      </c>
      <c r="E19" s="18">
        <v>1</v>
      </c>
      <c r="F19" s="18">
        <v>1</v>
      </c>
      <c r="G19" s="18">
        <v>1</v>
      </c>
      <c r="H19" s="18"/>
    </row>
    <row r="20" spans="1:8" x14ac:dyDescent="0.25">
      <c r="A20" s="18">
        <v>41</v>
      </c>
      <c r="B20" s="18"/>
      <c r="C20" s="18"/>
      <c r="D20" s="18"/>
      <c r="E20" s="18">
        <v>1</v>
      </c>
      <c r="F20" s="18"/>
      <c r="G20" s="18"/>
      <c r="H20" s="18"/>
    </row>
    <row r="21" spans="1:8" x14ac:dyDescent="0.25">
      <c r="A21" s="18">
        <v>44</v>
      </c>
      <c r="B21" s="18">
        <v>1</v>
      </c>
      <c r="C21" s="18">
        <v>1</v>
      </c>
      <c r="D21" s="18">
        <v>1</v>
      </c>
      <c r="E21" s="18"/>
      <c r="F21" s="18">
        <v>1</v>
      </c>
      <c r="G21" s="18">
        <v>1</v>
      </c>
      <c r="H21" s="18"/>
    </row>
    <row r="22" spans="1:8" x14ac:dyDescent="0.25">
      <c r="A22" s="18">
        <v>48</v>
      </c>
      <c r="B22" s="18">
        <v>1</v>
      </c>
      <c r="C22" s="18">
        <v>1</v>
      </c>
      <c r="D22" s="18"/>
      <c r="E22" s="18">
        <v>1</v>
      </c>
      <c r="F22" s="18"/>
      <c r="G22" s="18"/>
      <c r="H22" s="18"/>
    </row>
    <row r="23" spans="1:8" x14ac:dyDescent="0.25">
      <c r="A23" s="18">
        <v>48</v>
      </c>
      <c r="B23" s="18">
        <v>1</v>
      </c>
      <c r="C23" s="18"/>
      <c r="D23" s="18"/>
      <c r="E23" s="18"/>
      <c r="F23" s="18"/>
      <c r="G23" s="18"/>
      <c r="H23" s="18"/>
    </row>
    <row r="24" spans="1:8" x14ac:dyDescent="0.25">
      <c r="A24" s="18">
        <v>51</v>
      </c>
      <c r="B24" s="18">
        <v>1</v>
      </c>
      <c r="C24" s="18"/>
      <c r="D24" s="18"/>
      <c r="E24" s="18"/>
      <c r="F24" s="18"/>
      <c r="G24" s="18"/>
      <c r="H24" s="18"/>
    </row>
    <row r="25" spans="1:8" x14ac:dyDescent="0.25">
      <c r="A25" s="18">
        <v>55</v>
      </c>
      <c r="B25" s="18"/>
      <c r="C25" s="18">
        <v>1</v>
      </c>
      <c r="D25" s="18"/>
      <c r="E25" s="18">
        <v>1</v>
      </c>
      <c r="F25" s="18">
        <v>1</v>
      </c>
      <c r="G25" s="18"/>
      <c r="H25" s="18"/>
    </row>
    <row r="26" spans="1:8" x14ac:dyDescent="0.25">
      <c r="A26" s="18">
        <v>65</v>
      </c>
      <c r="B26" s="18"/>
      <c r="C26" s="18"/>
      <c r="D26" s="18">
        <v>1</v>
      </c>
      <c r="E26" s="18"/>
      <c r="F26" s="18"/>
      <c r="G26" s="18"/>
      <c r="H26" s="18"/>
    </row>
    <row r="27" spans="1:8" x14ac:dyDescent="0.25">
      <c r="A27" s="18">
        <v>70</v>
      </c>
      <c r="B27" s="18">
        <v>0</v>
      </c>
      <c r="C27" s="18">
        <v>0</v>
      </c>
      <c r="D27" s="18">
        <v>0</v>
      </c>
      <c r="E27" s="18"/>
      <c r="F27" s="18">
        <v>0</v>
      </c>
      <c r="G27" s="18">
        <v>0</v>
      </c>
      <c r="H27" s="18"/>
    </row>
    <row r="28" spans="1:8" x14ac:dyDescent="0.25">
      <c r="A28" s="18">
        <v>70</v>
      </c>
      <c r="B28" s="18">
        <v>0</v>
      </c>
      <c r="C28" s="18">
        <v>0</v>
      </c>
      <c r="D28" s="18">
        <v>0</v>
      </c>
      <c r="E28" s="18"/>
      <c r="F28" s="18"/>
      <c r="G28" s="18">
        <v>0</v>
      </c>
      <c r="H28" s="18"/>
    </row>
    <row r="29" spans="1:8" x14ac:dyDescent="0.25">
      <c r="A29" s="18">
        <v>70</v>
      </c>
      <c r="B29" s="18">
        <v>0</v>
      </c>
      <c r="C29" s="18"/>
      <c r="D29" s="18">
        <v>0</v>
      </c>
      <c r="E29" s="18"/>
      <c r="F29" s="18"/>
      <c r="G29" s="18"/>
      <c r="H29" s="18"/>
    </row>
    <row r="30" spans="1:8" x14ac:dyDescent="0.25">
      <c r="A30" s="18">
        <v>70</v>
      </c>
      <c r="B30" s="18">
        <v>0</v>
      </c>
      <c r="C30" s="18"/>
      <c r="D30" s="18">
        <v>0</v>
      </c>
      <c r="E30" s="18"/>
      <c r="F30" s="18"/>
      <c r="G30" s="18"/>
      <c r="H30" s="18"/>
    </row>
  </sheetData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EA6DB-C56A-4D78-80C0-208A04F325BA}">
  <dimension ref="A1:Q76"/>
  <sheetViews>
    <sheetView tabSelected="1" workbookViewId="0">
      <selection activeCell="R7" sqref="R7"/>
    </sheetView>
  </sheetViews>
  <sheetFormatPr defaultRowHeight="15" x14ac:dyDescent="0.25"/>
  <cols>
    <col min="14" max="14" width="8.85546875" style="29"/>
  </cols>
  <sheetData>
    <row r="1" spans="1:17" ht="15.75" thickBot="1" x14ac:dyDescent="0.3">
      <c r="A1" s="2" t="s">
        <v>40</v>
      </c>
    </row>
    <row r="2" spans="1:17" x14ac:dyDescent="0.25">
      <c r="A2" s="26" t="s">
        <v>20</v>
      </c>
      <c r="B2" s="27" t="s">
        <v>21</v>
      </c>
      <c r="C2" s="26" t="s">
        <v>22</v>
      </c>
      <c r="D2" s="27" t="s">
        <v>38</v>
      </c>
      <c r="E2" s="27" t="s">
        <v>39</v>
      </c>
      <c r="F2" s="44"/>
      <c r="G2" s="27" t="s">
        <v>22</v>
      </c>
      <c r="H2" s="27" t="s">
        <v>38</v>
      </c>
      <c r="I2" s="27" t="s">
        <v>39</v>
      </c>
      <c r="J2" s="44"/>
      <c r="K2" s="27" t="s">
        <v>22</v>
      </c>
      <c r="L2" s="27" t="s">
        <v>38</v>
      </c>
      <c r="M2" s="27" t="s">
        <v>39</v>
      </c>
      <c r="N2" s="44"/>
      <c r="O2" s="50" t="s">
        <v>22</v>
      </c>
      <c r="P2" s="27" t="s">
        <v>38</v>
      </c>
      <c r="Q2" s="27" t="s">
        <v>39</v>
      </c>
    </row>
    <row r="3" spans="1:17" x14ac:dyDescent="0.25">
      <c r="A3" s="28"/>
      <c r="B3" s="29"/>
      <c r="C3" s="28" t="s">
        <v>23</v>
      </c>
      <c r="D3" s="42"/>
      <c r="E3" s="42"/>
      <c r="F3" s="45"/>
      <c r="G3" s="29" t="s">
        <v>23</v>
      </c>
      <c r="H3" s="42"/>
      <c r="I3" s="42"/>
      <c r="J3" s="47"/>
      <c r="K3" s="29" t="s">
        <v>23</v>
      </c>
      <c r="L3" s="42"/>
      <c r="M3" s="42"/>
      <c r="N3" s="45"/>
      <c r="O3" s="51" t="s">
        <v>23</v>
      </c>
      <c r="P3" s="42"/>
      <c r="Q3" s="42"/>
    </row>
    <row r="4" spans="1:17" x14ac:dyDescent="0.25">
      <c r="A4" s="28"/>
      <c r="B4" s="29"/>
      <c r="C4" s="28" t="s">
        <v>24</v>
      </c>
      <c r="D4" s="42"/>
      <c r="E4" s="42"/>
      <c r="F4" s="45"/>
      <c r="G4" s="29" t="s">
        <v>24</v>
      </c>
      <c r="H4" s="42"/>
      <c r="I4" s="42"/>
      <c r="J4" s="47"/>
      <c r="K4" s="29" t="s">
        <v>25</v>
      </c>
      <c r="L4" s="42"/>
      <c r="M4" s="42"/>
      <c r="N4" s="45"/>
      <c r="O4" s="51" t="s">
        <v>25</v>
      </c>
      <c r="P4" s="42"/>
      <c r="Q4" s="42"/>
    </row>
    <row r="5" spans="1:17" x14ac:dyDescent="0.25">
      <c r="A5" s="28"/>
      <c r="B5" s="29"/>
      <c r="C5" s="28" t="s">
        <v>26</v>
      </c>
      <c r="D5" s="42"/>
      <c r="E5" s="42"/>
      <c r="F5" s="45"/>
      <c r="G5" s="29" t="s">
        <v>27</v>
      </c>
      <c r="H5" s="42"/>
      <c r="I5" s="42"/>
      <c r="J5" s="47"/>
      <c r="K5" s="29" t="s">
        <v>26</v>
      </c>
      <c r="L5" s="42"/>
      <c r="M5" s="42"/>
      <c r="N5" s="45"/>
      <c r="O5" s="51" t="s">
        <v>27</v>
      </c>
      <c r="P5" s="42"/>
      <c r="Q5" s="42"/>
    </row>
    <row r="6" spans="1:17" ht="15.75" thickBot="1" x14ac:dyDescent="0.3">
      <c r="A6" s="30"/>
      <c r="B6" s="31"/>
      <c r="C6" s="30" t="s">
        <v>28</v>
      </c>
      <c r="D6" s="31"/>
      <c r="E6" s="31"/>
      <c r="F6" s="46"/>
      <c r="G6" s="31" t="s">
        <v>29</v>
      </c>
      <c r="H6" s="31"/>
      <c r="I6" s="31"/>
      <c r="J6" s="46"/>
      <c r="K6" s="31" t="s">
        <v>30</v>
      </c>
      <c r="L6" s="31"/>
      <c r="M6" s="31"/>
      <c r="N6" s="46"/>
      <c r="O6" s="52" t="s">
        <v>41</v>
      </c>
      <c r="P6" s="31"/>
      <c r="Q6" s="31"/>
    </row>
    <row r="7" spans="1:17" x14ac:dyDescent="0.25">
      <c r="A7" s="32" t="s">
        <v>31</v>
      </c>
      <c r="B7" s="33">
        <v>1</v>
      </c>
      <c r="C7" s="29">
        <v>48.28</v>
      </c>
      <c r="D7" s="43">
        <f>AVERAGE(C7:C11)</f>
        <v>51.488</v>
      </c>
      <c r="E7" s="43">
        <f>STDEV(C7:C11)</f>
        <v>4.4441107096920964</v>
      </c>
      <c r="F7" s="47"/>
      <c r="G7" s="29">
        <v>14.19</v>
      </c>
      <c r="H7" s="43">
        <f>AVERAGE(G7:G11)</f>
        <v>10.925999999999998</v>
      </c>
      <c r="I7" s="43">
        <f>STDEV(G7:G11)</f>
        <v>2.727733491380715</v>
      </c>
      <c r="J7" s="47"/>
      <c r="K7" s="29">
        <v>36.5</v>
      </c>
      <c r="L7" s="43">
        <f>AVERAGE(K7:K11)</f>
        <v>36.436</v>
      </c>
      <c r="M7" s="43">
        <f>STDEV(K7:K11)</f>
        <v>5.2637087685395274</v>
      </c>
      <c r="N7" s="54"/>
      <c r="O7" s="35">
        <v>1.38</v>
      </c>
      <c r="P7" s="43">
        <f>AVERAGE(O7:O11)</f>
        <v>1.488</v>
      </c>
      <c r="Q7" s="43">
        <f>STDEV(O7:O11)</f>
        <v>0.61544292992933203</v>
      </c>
    </row>
    <row r="8" spans="1:17" x14ac:dyDescent="0.25">
      <c r="A8" s="34"/>
      <c r="B8" s="35">
        <v>2</v>
      </c>
      <c r="C8" s="29">
        <v>46.78</v>
      </c>
      <c r="D8" s="29"/>
      <c r="E8" s="29"/>
      <c r="F8" s="47"/>
      <c r="G8" s="29">
        <v>7.28</v>
      </c>
      <c r="H8" s="29"/>
      <c r="I8" s="29"/>
      <c r="J8" s="47"/>
      <c r="K8" s="29">
        <v>45.31</v>
      </c>
      <c r="L8" s="29"/>
      <c r="M8" s="29"/>
      <c r="N8" s="47"/>
      <c r="O8" s="35">
        <v>1.01</v>
      </c>
      <c r="P8" s="29"/>
      <c r="Q8" s="29"/>
    </row>
    <row r="9" spans="1:17" x14ac:dyDescent="0.25">
      <c r="A9" s="34"/>
      <c r="B9" s="35">
        <v>3</v>
      </c>
      <c r="C9" s="29">
        <v>55.62</v>
      </c>
      <c r="D9" s="29"/>
      <c r="E9" s="29"/>
      <c r="F9" s="47"/>
      <c r="G9" s="29">
        <v>11.17</v>
      </c>
      <c r="H9" s="29"/>
      <c r="I9" s="29"/>
      <c r="J9" s="47"/>
      <c r="K9" s="29">
        <v>31.95</v>
      </c>
      <c r="L9" s="29"/>
      <c r="M9" s="29"/>
      <c r="N9" s="47"/>
      <c r="O9" s="35">
        <v>1.5</v>
      </c>
      <c r="P9" s="29"/>
      <c r="Q9" s="29"/>
    </row>
    <row r="10" spans="1:17" x14ac:dyDescent="0.25">
      <c r="A10" s="34"/>
      <c r="B10" s="35">
        <v>4</v>
      </c>
      <c r="C10" s="29">
        <v>56.72</v>
      </c>
      <c r="D10" s="29"/>
      <c r="E10" s="29"/>
      <c r="F10" s="47"/>
      <c r="G10" s="29">
        <v>9.3000000000000007</v>
      </c>
      <c r="H10" s="29"/>
      <c r="I10" s="29"/>
      <c r="J10" s="47"/>
      <c r="K10" s="29">
        <v>33.200000000000003</v>
      </c>
      <c r="L10" s="29"/>
      <c r="M10" s="29"/>
      <c r="N10" s="47"/>
      <c r="O10" s="35">
        <v>1.03</v>
      </c>
      <c r="P10" s="29"/>
      <c r="Q10" s="29"/>
    </row>
    <row r="11" spans="1:17" x14ac:dyDescent="0.25">
      <c r="A11" s="34"/>
      <c r="B11" s="36">
        <v>5</v>
      </c>
      <c r="C11" s="37">
        <v>50.04</v>
      </c>
      <c r="D11" s="37"/>
      <c r="E11" s="37"/>
      <c r="F11" s="48"/>
      <c r="G11" s="37">
        <v>12.69</v>
      </c>
      <c r="H11" s="37"/>
      <c r="I11" s="37"/>
      <c r="J11" s="48"/>
      <c r="K11" s="37">
        <v>35.22</v>
      </c>
      <c r="L11" s="37"/>
      <c r="M11" s="37"/>
      <c r="N11" s="48"/>
      <c r="O11" s="36">
        <v>2.52</v>
      </c>
      <c r="P11" s="37"/>
      <c r="Q11" s="37"/>
    </row>
    <row r="12" spans="1:17" x14ac:dyDescent="0.25">
      <c r="A12" s="38" t="s">
        <v>32</v>
      </c>
      <c r="B12" s="39">
        <v>6</v>
      </c>
      <c r="C12" s="40">
        <v>58.82</v>
      </c>
      <c r="D12" s="43">
        <f>AVERAGE(C12:C15)</f>
        <v>56.094999999999999</v>
      </c>
      <c r="E12" s="43">
        <f>STDEV(C12:C15)</f>
        <v>4.3296997586437795</v>
      </c>
      <c r="F12" s="49"/>
      <c r="G12" s="40">
        <v>9.68</v>
      </c>
      <c r="H12" s="43">
        <f>AVERAGE(G12:G15)</f>
        <v>8.3350000000000009</v>
      </c>
      <c r="I12" s="43">
        <f>STDEV(G12:G15)</f>
        <v>2.9824430701468008</v>
      </c>
      <c r="J12" s="49"/>
      <c r="K12" s="40">
        <v>30.89</v>
      </c>
      <c r="L12" s="43">
        <f>AVERAGE(K12:K15)</f>
        <v>34.745000000000005</v>
      </c>
      <c r="M12" s="43">
        <f>STDEV(K12:K15)</f>
        <v>2.668988572474599</v>
      </c>
      <c r="N12" s="54"/>
      <c r="O12" s="39">
        <v>0.82</v>
      </c>
      <c r="P12" s="43">
        <f>AVERAGE(O12:O15)</f>
        <v>1.2625</v>
      </c>
      <c r="Q12" s="43">
        <f>STDEV(O12:O15)</f>
        <v>0.67707089732169135</v>
      </c>
    </row>
    <row r="13" spans="1:17" x14ac:dyDescent="0.25">
      <c r="A13" s="34"/>
      <c r="B13" s="35">
        <v>7</v>
      </c>
      <c r="C13" s="29">
        <v>49.85</v>
      </c>
      <c r="D13" s="29"/>
      <c r="E13" s="29"/>
      <c r="F13" s="47"/>
      <c r="G13" s="29">
        <v>11.88</v>
      </c>
      <c r="H13" s="29"/>
      <c r="I13" s="29"/>
      <c r="J13" s="47"/>
      <c r="K13" s="29">
        <v>36.76</v>
      </c>
      <c r="L13" s="29"/>
      <c r="M13" s="29"/>
      <c r="N13" s="47"/>
      <c r="O13" s="35">
        <v>2.2200000000000002</v>
      </c>
      <c r="P13" s="29"/>
      <c r="Q13" s="29"/>
    </row>
    <row r="14" spans="1:17" x14ac:dyDescent="0.25">
      <c r="A14" s="34"/>
      <c r="B14" s="35">
        <v>8</v>
      </c>
      <c r="C14" s="29">
        <v>56.51</v>
      </c>
      <c r="D14" s="29"/>
      <c r="E14" s="29"/>
      <c r="F14" s="47"/>
      <c r="G14" s="29">
        <v>6.31</v>
      </c>
      <c r="H14" s="29"/>
      <c r="I14" s="29"/>
      <c r="J14" s="47"/>
      <c r="K14" s="29">
        <v>36.28</v>
      </c>
      <c r="L14" s="29"/>
      <c r="M14" s="29"/>
      <c r="N14" s="47"/>
      <c r="O14" s="35">
        <v>1.26</v>
      </c>
      <c r="P14" s="29"/>
      <c r="Q14" s="29"/>
    </row>
    <row r="15" spans="1:17" x14ac:dyDescent="0.25">
      <c r="A15" s="41" t="s">
        <v>33</v>
      </c>
      <c r="B15" s="36">
        <v>9</v>
      </c>
      <c r="C15" s="37">
        <v>59.2</v>
      </c>
      <c r="D15" s="37"/>
      <c r="E15" s="37"/>
      <c r="F15" s="48"/>
      <c r="G15" s="37">
        <v>5.47</v>
      </c>
      <c r="H15" s="37"/>
      <c r="I15" s="37"/>
      <c r="J15" s="48"/>
      <c r="K15" s="37">
        <v>35.049999999999997</v>
      </c>
      <c r="L15" s="37"/>
      <c r="M15" s="37"/>
      <c r="N15" s="48"/>
      <c r="O15" s="35">
        <v>0.75</v>
      </c>
      <c r="P15" s="37"/>
      <c r="Q15" s="37"/>
    </row>
    <row r="16" spans="1:17" x14ac:dyDescent="0.25">
      <c r="A16" s="34" t="s">
        <v>34</v>
      </c>
      <c r="B16" s="35">
        <v>11</v>
      </c>
      <c r="C16" s="42">
        <v>45.96</v>
      </c>
      <c r="D16" s="43">
        <f>AVERAGE(C16:C20)</f>
        <v>52.923999999999999</v>
      </c>
      <c r="E16" s="43">
        <f>STDEV(C16:C20)</f>
        <v>8.2686776451861217</v>
      </c>
      <c r="F16" s="45"/>
      <c r="G16" s="42">
        <v>7.25</v>
      </c>
      <c r="H16" s="43">
        <f>AVERAGE(G16:G20)</f>
        <v>8.5460000000000029</v>
      </c>
      <c r="I16" s="43">
        <f>STDEV(G16:G20)</f>
        <v>3.9295012406156529</v>
      </c>
      <c r="J16" s="45"/>
      <c r="K16" s="42">
        <v>46.09</v>
      </c>
      <c r="L16" s="43">
        <f>AVERAGE(K16:K20)</f>
        <v>37.44</v>
      </c>
      <c r="M16" s="43">
        <f>STDEV(K16:K20)</f>
        <v>8.5249428150575071</v>
      </c>
      <c r="N16" s="54"/>
      <c r="O16" s="39">
        <v>1.08</v>
      </c>
      <c r="P16" s="43">
        <f>AVERAGE(O16:O20)</f>
        <v>1.53</v>
      </c>
      <c r="Q16" s="43">
        <f>STDEV(O16:O20)</f>
        <v>0.89196412483910981</v>
      </c>
    </row>
    <row r="17" spans="1:17" x14ac:dyDescent="0.25">
      <c r="A17" s="34"/>
      <c r="B17" s="35">
        <v>12</v>
      </c>
      <c r="C17" s="29">
        <v>44.36</v>
      </c>
      <c r="D17" s="29"/>
      <c r="E17" s="29"/>
      <c r="F17" s="47"/>
      <c r="G17" s="29">
        <v>13.96</v>
      </c>
      <c r="H17" s="29"/>
      <c r="I17" s="29"/>
      <c r="J17" s="47"/>
      <c r="K17" s="29">
        <v>39.31</v>
      </c>
      <c r="L17" s="29"/>
      <c r="M17" s="29"/>
      <c r="N17" s="47"/>
      <c r="O17" s="35">
        <v>3.07</v>
      </c>
      <c r="P17" s="29"/>
      <c r="Q17" s="29"/>
    </row>
    <row r="18" spans="1:17" x14ac:dyDescent="0.25">
      <c r="A18" s="34"/>
      <c r="B18" s="35">
        <v>13</v>
      </c>
      <c r="C18" s="29">
        <v>64.48</v>
      </c>
      <c r="D18" s="29"/>
      <c r="E18" s="29"/>
      <c r="F18" s="47"/>
      <c r="G18" s="29">
        <v>11.16</v>
      </c>
      <c r="H18" s="29"/>
      <c r="I18" s="29"/>
      <c r="J18" s="47"/>
      <c r="K18" s="29">
        <v>23.28</v>
      </c>
      <c r="L18" s="29"/>
      <c r="M18" s="29"/>
      <c r="N18" s="47"/>
      <c r="O18" s="35">
        <v>1.54</v>
      </c>
      <c r="P18" s="29"/>
      <c r="Q18" s="29"/>
    </row>
    <row r="19" spans="1:17" x14ac:dyDescent="0.25">
      <c r="A19" s="34"/>
      <c r="B19" s="35">
        <v>14</v>
      </c>
      <c r="C19" s="29">
        <v>52.65</v>
      </c>
      <c r="D19" s="29"/>
      <c r="E19" s="29"/>
      <c r="F19" s="47"/>
      <c r="G19" s="29">
        <v>5.98</v>
      </c>
      <c r="H19" s="29"/>
      <c r="I19" s="29"/>
      <c r="J19" s="47"/>
      <c r="K19" s="29">
        <v>40.880000000000003</v>
      </c>
      <c r="L19" s="29"/>
      <c r="M19" s="29"/>
      <c r="N19" s="47"/>
      <c r="O19" s="35">
        <v>1.02</v>
      </c>
      <c r="P19" s="29"/>
      <c r="Q19" s="29"/>
    </row>
    <row r="20" spans="1:17" x14ac:dyDescent="0.25">
      <c r="A20" s="41"/>
      <c r="B20" s="36">
        <v>15</v>
      </c>
      <c r="C20" s="37">
        <v>57.17</v>
      </c>
      <c r="D20" s="37"/>
      <c r="E20" s="37"/>
      <c r="F20" s="48"/>
      <c r="G20" s="37">
        <v>4.38</v>
      </c>
      <c r="H20" s="37"/>
      <c r="I20" s="37"/>
      <c r="J20" s="48"/>
      <c r="K20" s="37">
        <v>37.64</v>
      </c>
      <c r="L20" s="37"/>
      <c r="M20" s="37"/>
      <c r="N20" s="48"/>
      <c r="O20" s="36">
        <v>0.94</v>
      </c>
      <c r="P20" s="37"/>
      <c r="Q20" s="37"/>
    </row>
    <row r="21" spans="1:17" x14ac:dyDescent="0.25">
      <c r="A21" s="38" t="s">
        <v>35</v>
      </c>
      <c r="B21" s="39">
        <v>16</v>
      </c>
      <c r="C21" s="40">
        <v>69.17</v>
      </c>
      <c r="D21" s="43">
        <f>AVERAGE(C21:C25)</f>
        <v>62.589999999999996</v>
      </c>
      <c r="E21" s="43">
        <f>STDEV(C21:C25)</f>
        <v>4.1284803499592924</v>
      </c>
      <c r="F21" s="49"/>
      <c r="G21" s="40">
        <v>10.83</v>
      </c>
      <c r="H21" s="43">
        <f>AVERAGE(G21:G25)</f>
        <v>6.605999999999999</v>
      </c>
      <c r="I21" s="43">
        <f>STDEV(G21:G25)</f>
        <v>3.238600006175512</v>
      </c>
      <c r="J21" s="49"/>
      <c r="K21" s="40">
        <v>20</v>
      </c>
      <c r="L21" s="43">
        <f>AVERAGE(K21:K25)</f>
        <v>30.338000000000001</v>
      </c>
      <c r="M21" s="43">
        <f>STDEV(K21:K25)</f>
        <v>7.132287150697171</v>
      </c>
      <c r="N21" s="54"/>
      <c r="O21" s="39">
        <v>0.68</v>
      </c>
      <c r="P21" s="43">
        <f>AVERAGE(O21:O25)</f>
        <v>0.98199999999999998</v>
      </c>
      <c r="Q21" s="43">
        <f>STDEV(O21:O25)</f>
        <v>0.62535589866890995</v>
      </c>
    </row>
    <row r="22" spans="1:17" x14ac:dyDescent="0.25">
      <c r="A22" s="34"/>
      <c r="B22" s="35">
        <v>17</v>
      </c>
      <c r="C22" s="29">
        <v>58.88</v>
      </c>
      <c r="D22" s="29"/>
      <c r="E22" s="29"/>
      <c r="F22" s="47"/>
      <c r="G22" s="29">
        <v>5.18</v>
      </c>
      <c r="H22" s="29"/>
      <c r="I22" s="29"/>
      <c r="J22" s="47"/>
      <c r="K22" s="29">
        <v>35.47</v>
      </c>
      <c r="L22" s="29"/>
      <c r="M22" s="29"/>
      <c r="N22" s="47"/>
      <c r="O22" s="35">
        <v>0.89</v>
      </c>
      <c r="P22" s="29"/>
      <c r="Q22" s="29"/>
    </row>
    <row r="23" spans="1:17" x14ac:dyDescent="0.25">
      <c r="A23" s="34"/>
      <c r="B23" s="35">
        <v>18</v>
      </c>
      <c r="C23" s="29">
        <v>61.39</v>
      </c>
      <c r="D23" s="29"/>
      <c r="E23" s="29"/>
      <c r="F23" s="47"/>
      <c r="G23" s="29">
        <v>4.33</v>
      </c>
      <c r="H23" s="29"/>
      <c r="I23" s="29"/>
      <c r="J23" s="47"/>
      <c r="K23" s="29">
        <v>34.380000000000003</v>
      </c>
      <c r="L23" s="29"/>
      <c r="M23" s="29"/>
      <c r="N23" s="47"/>
      <c r="O23" s="35">
        <v>0.28999999999999998</v>
      </c>
      <c r="P23" s="29"/>
      <c r="Q23" s="29"/>
    </row>
    <row r="24" spans="1:17" x14ac:dyDescent="0.25">
      <c r="A24" s="34"/>
      <c r="B24" s="35">
        <v>19</v>
      </c>
      <c r="C24" s="29">
        <v>59.72</v>
      </c>
      <c r="D24" s="29"/>
      <c r="E24" s="29"/>
      <c r="F24" s="47"/>
      <c r="G24" s="29">
        <v>3.45</v>
      </c>
      <c r="H24" s="29"/>
      <c r="I24" s="29"/>
      <c r="J24" s="47"/>
      <c r="K24" s="29">
        <v>36.08</v>
      </c>
      <c r="L24" s="29"/>
      <c r="M24" s="29"/>
      <c r="N24" s="47"/>
      <c r="O24" s="35">
        <v>1.08</v>
      </c>
      <c r="P24" s="29"/>
      <c r="Q24" s="29"/>
    </row>
    <row r="25" spans="1:17" x14ac:dyDescent="0.25">
      <c r="A25" s="41"/>
      <c r="B25" s="36">
        <v>20</v>
      </c>
      <c r="C25" s="37">
        <v>63.79</v>
      </c>
      <c r="D25" s="37"/>
      <c r="E25" s="37"/>
      <c r="F25" s="48"/>
      <c r="G25" s="37">
        <v>9.24</v>
      </c>
      <c r="H25" s="37"/>
      <c r="I25" s="37"/>
      <c r="J25" s="48"/>
      <c r="K25" s="37">
        <v>25.76</v>
      </c>
      <c r="L25" s="37"/>
      <c r="M25" s="37"/>
      <c r="N25" s="48"/>
      <c r="O25" s="36">
        <v>1.97</v>
      </c>
      <c r="P25" s="37"/>
      <c r="Q25" s="37"/>
    </row>
    <row r="26" spans="1:17" x14ac:dyDescent="0.25">
      <c r="A26" s="38" t="s">
        <v>36</v>
      </c>
      <c r="B26" s="39">
        <v>21</v>
      </c>
      <c r="C26" s="40">
        <v>54.87</v>
      </c>
      <c r="D26" s="43">
        <f>AVERAGE(C26:C30)</f>
        <v>45.129999999999995</v>
      </c>
      <c r="E26" s="43">
        <f>STDEV(C26:C30)</f>
        <v>9.2696305212235952</v>
      </c>
      <c r="F26" s="49"/>
      <c r="G26" s="40">
        <v>21.2</v>
      </c>
      <c r="H26" s="43">
        <f>AVERAGE(G26:G30)</f>
        <v>25.184000000000001</v>
      </c>
      <c r="I26" s="43">
        <f>STDEV(G26:G30)</f>
        <v>5.6136912989582841</v>
      </c>
      <c r="J26" s="49"/>
      <c r="K26" s="40">
        <v>20.170000000000002</v>
      </c>
      <c r="L26" s="43">
        <f>AVERAGE(K26:K30)</f>
        <v>24.167999999999999</v>
      </c>
      <c r="M26" s="43">
        <f>STDEV(K26:K30)</f>
        <v>6.084173731904766</v>
      </c>
      <c r="N26" s="54"/>
      <c r="O26" s="39">
        <v>4.2699999999999996</v>
      </c>
      <c r="P26" s="43">
        <f>AVERAGE(O26:O30)</f>
        <v>6.0860000000000003</v>
      </c>
      <c r="Q26" s="43">
        <f>STDEV(O26:O30)</f>
        <v>1.9096936927161898</v>
      </c>
    </row>
    <row r="27" spans="1:17" x14ac:dyDescent="0.25">
      <c r="A27" s="34"/>
      <c r="B27" s="35">
        <v>22</v>
      </c>
      <c r="C27" s="29">
        <v>54.55</v>
      </c>
      <c r="D27" s="29"/>
      <c r="E27" s="29"/>
      <c r="F27" s="47"/>
      <c r="G27" s="29">
        <v>18.010000000000002</v>
      </c>
      <c r="H27" s="29"/>
      <c r="I27" s="29"/>
      <c r="J27" s="47"/>
      <c r="K27" s="29">
        <v>23.63</v>
      </c>
      <c r="L27" s="29"/>
      <c r="M27" s="29"/>
      <c r="N27" s="47"/>
      <c r="O27" s="35">
        <v>4.21</v>
      </c>
      <c r="P27" s="29"/>
      <c r="Q27" s="29"/>
    </row>
    <row r="28" spans="1:17" x14ac:dyDescent="0.25">
      <c r="A28" s="34"/>
      <c r="B28" s="35">
        <v>23</v>
      </c>
      <c r="C28" s="29">
        <v>43.61</v>
      </c>
      <c r="D28" s="29"/>
      <c r="E28" s="29"/>
      <c r="F28" s="47"/>
      <c r="G28" s="29">
        <v>31.96</v>
      </c>
      <c r="H28" s="29"/>
      <c r="I28" s="29"/>
      <c r="J28" s="47"/>
      <c r="K28" s="29">
        <v>16.7</v>
      </c>
      <c r="L28" s="29"/>
      <c r="M28" s="29"/>
      <c r="N28" s="47"/>
      <c r="O28" s="35">
        <v>8.0399999999999991</v>
      </c>
      <c r="P28" s="29"/>
      <c r="Q28" s="29"/>
    </row>
    <row r="29" spans="1:17" x14ac:dyDescent="0.25">
      <c r="A29" s="34"/>
      <c r="B29" s="35">
        <v>24</v>
      </c>
      <c r="C29" s="29">
        <v>35.26</v>
      </c>
      <c r="D29" s="29"/>
      <c r="E29" s="29"/>
      <c r="F29" s="47"/>
      <c r="G29" s="29">
        <v>28.64</v>
      </c>
      <c r="H29" s="29"/>
      <c r="I29" s="29"/>
      <c r="J29" s="47"/>
      <c r="K29" s="29">
        <v>28.76</v>
      </c>
      <c r="L29" s="29"/>
      <c r="M29" s="29"/>
      <c r="N29" s="47"/>
      <c r="O29" s="35">
        <v>8.06</v>
      </c>
      <c r="P29" s="29"/>
      <c r="Q29" s="29"/>
    </row>
    <row r="30" spans="1:17" x14ac:dyDescent="0.25">
      <c r="A30" s="41"/>
      <c r="B30" s="36">
        <v>25</v>
      </c>
      <c r="C30" s="37">
        <v>37.36</v>
      </c>
      <c r="D30" s="37"/>
      <c r="E30" s="37"/>
      <c r="F30" s="48"/>
      <c r="G30" s="37">
        <v>26.11</v>
      </c>
      <c r="H30" s="37"/>
      <c r="I30" s="37"/>
      <c r="J30" s="48"/>
      <c r="K30" s="37">
        <v>31.58</v>
      </c>
      <c r="L30" s="37"/>
      <c r="M30" s="37"/>
      <c r="N30" s="48"/>
      <c r="O30" s="36">
        <v>5.85</v>
      </c>
      <c r="P30" s="37"/>
      <c r="Q30" s="37"/>
    </row>
    <row r="31" spans="1:17" x14ac:dyDescent="0.25">
      <c r="A31" s="38" t="s">
        <v>1</v>
      </c>
      <c r="B31" s="39">
        <v>26</v>
      </c>
      <c r="C31" s="40">
        <v>35.799999999999997</v>
      </c>
      <c r="D31" s="43">
        <f>AVERAGE(C31:C35)</f>
        <v>49.667999999999999</v>
      </c>
      <c r="E31" s="43">
        <f>STDEV(C31:C35)</f>
        <v>9.1921145554219574</v>
      </c>
      <c r="F31" s="49"/>
      <c r="G31" s="40">
        <v>28.17</v>
      </c>
      <c r="H31" s="43">
        <f>AVERAGE(G31:G35)</f>
        <v>20.663999999999998</v>
      </c>
      <c r="I31" s="43">
        <f>STDEV(G31:G35)</f>
        <v>7.4931221797058747</v>
      </c>
      <c r="J31" s="49"/>
      <c r="K31" s="40">
        <v>30.21</v>
      </c>
      <c r="L31" s="43">
        <f>AVERAGE(K31:K35)</f>
        <v>26.978000000000002</v>
      </c>
      <c r="M31" s="43">
        <f>STDEV(K31:K35)</f>
        <v>5.2229847788405355</v>
      </c>
      <c r="N31" s="54"/>
      <c r="O31" s="39">
        <v>6.19</v>
      </c>
      <c r="P31" s="43">
        <f>AVERAGE(O31:O35)</f>
        <v>3.012</v>
      </c>
      <c r="Q31" s="43">
        <f>STDEV(O31:O35)</f>
        <v>2.0267017540822332</v>
      </c>
    </row>
    <row r="32" spans="1:17" x14ac:dyDescent="0.25">
      <c r="A32" s="34"/>
      <c r="B32" s="35">
        <v>27</v>
      </c>
      <c r="C32" s="29">
        <v>61.33</v>
      </c>
      <c r="D32" s="29"/>
      <c r="E32" s="29"/>
      <c r="F32" s="47"/>
      <c r="G32" s="29">
        <v>13.01</v>
      </c>
      <c r="H32" s="29"/>
      <c r="I32" s="29"/>
      <c r="J32" s="47"/>
      <c r="K32" s="29">
        <v>23.15</v>
      </c>
      <c r="L32" s="29"/>
      <c r="M32" s="29"/>
      <c r="N32" s="47"/>
      <c r="O32" s="35">
        <v>2.75</v>
      </c>
      <c r="P32" s="29"/>
      <c r="Q32" s="29"/>
    </row>
    <row r="33" spans="1:17" x14ac:dyDescent="0.25">
      <c r="A33" s="34"/>
      <c r="B33" s="35">
        <v>28</v>
      </c>
      <c r="C33" s="29">
        <v>51.36</v>
      </c>
      <c r="D33" s="29"/>
      <c r="E33" s="29"/>
      <c r="F33" s="47"/>
      <c r="G33" s="29">
        <v>16.86</v>
      </c>
      <c r="H33" s="29"/>
      <c r="I33" s="29"/>
      <c r="J33" s="47"/>
      <c r="K33" s="29">
        <v>30.54</v>
      </c>
      <c r="L33" s="29"/>
      <c r="M33" s="29"/>
      <c r="N33" s="47"/>
      <c r="O33" s="35">
        <v>1.61</v>
      </c>
      <c r="P33" s="29"/>
      <c r="Q33" s="29"/>
    </row>
    <row r="34" spans="1:17" x14ac:dyDescent="0.25">
      <c r="A34" s="34"/>
      <c r="B34" s="35">
        <v>29</v>
      </c>
      <c r="C34" s="29">
        <v>48.1</v>
      </c>
      <c r="D34" s="29"/>
      <c r="E34" s="29"/>
      <c r="F34" s="47"/>
      <c r="G34" s="29">
        <v>29.25</v>
      </c>
      <c r="H34" s="29"/>
      <c r="I34" s="29"/>
      <c r="J34" s="47"/>
      <c r="K34" s="29">
        <v>19.71</v>
      </c>
      <c r="L34" s="29"/>
      <c r="M34" s="29"/>
      <c r="N34" s="47"/>
      <c r="O34" s="35">
        <v>3.51</v>
      </c>
      <c r="P34" s="29"/>
      <c r="Q34" s="29"/>
    </row>
    <row r="35" spans="1:17" x14ac:dyDescent="0.25">
      <c r="A35" s="41"/>
      <c r="B35" s="36">
        <v>30</v>
      </c>
      <c r="C35" s="37">
        <v>51.75</v>
      </c>
      <c r="D35" s="37"/>
      <c r="E35" s="37"/>
      <c r="F35" s="48"/>
      <c r="G35" s="37">
        <v>16.03</v>
      </c>
      <c r="H35" s="37"/>
      <c r="I35" s="37"/>
      <c r="J35" s="48"/>
      <c r="K35" s="37">
        <v>31.28</v>
      </c>
      <c r="L35" s="37"/>
      <c r="M35" s="37"/>
      <c r="N35" s="48"/>
      <c r="O35" s="36">
        <v>1</v>
      </c>
      <c r="P35" s="37"/>
      <c r="Q35" s="37"/>
    </row>
    <row r="36" spans="1:17" x14ac:dyDescent="0.25">
      <c r="A36" s="38" t="s">
        <v>37</v>
      </c>
      <c r="B36" s="39">
        <v>31</v>
      </c>
      <c r="C36" s="40">
        <v>9.01</v>
      </c>
      <c r="D36" s="43">
        <f>AVERAGE(C36:C40)</f>
        <v>8.1760000000000002</v>
      </c>
      <c r="E36" s="43">
        <f>STDEV(C36:C40)</f>
        <v>2.0949653935089172</v>
      </c>
      <c r="F36" s="49"/>
      <c r="G36" s="40">
        <v>57.21</v>
      </c>
      <c r="H36" s="43">
        <f>AVERAGE(G36:G40)</f>
        <v>53.820000000000007</v>
      </c>
      <c r="I36" s="43">
        <f>STDEV(G36:G40)</f>
        <v>4.2182342277308411</v>
      </c>
      <c r="J36" s="49"/>
      <c r="K36" s="40">
        <v>5.41</v>
      </c>
      <c r="L36" s="43">
        <f>AVERAGE(K36:K40)</f>
        <v>5.8740000000000006</v>
      </c>
      <c r="M36" s="43">
        <f>STDEV(K36:K40)</f>
        <v>1.0285572419656535</v>
      </c>
      <c r="N36" s="54"/>
      <c r="O36" s="39">
        <v>29.28</v>
      </c>
      <c r="P36" s="43">
        <f>AVERAGE(O36:O40)</f>
        <v>33.116</v>
      </c>
      <c r="Q36" s="43">
        <f>STDEV(O36:O40)</f>
        <v>4.0916536999115358</v>
      </c>
    </row>
    <row r="37" spans="1:17" x14ac:dyDescent="0.25">
      <c r="A37" s="34"/>
      <c r="B37" s="35">
        <v>32</v>
      </c>
      <c r="C37" s="29">
        <v>6.89</v>
      </c>
      <c r="D37" s="29"/>
      <c r="E37" s="29"/>
      <c r="F37" s="47"/>
      <c r="G37" s="29">
        <v>47.87</v>
      </c>
      <c r="H37" s="29"/>
      <c r="I37" s="29"/>
      <c r="J37" s="47"/>
      <c r="K37" s="29">
        <v>6.23</v>
      </c>
      <c r="L37" s="29"/>
      <c r="M37" s="29"/>
      <c r="N37" s="47"/>
      <c r="O37" s="35">
        <v>40</v>
      </c>
      <c r="P37" s="29"/>
      <c r="Q37" s="29"/>
    </row>
    <row r="38" spans="1:17" x14ac:dyDescent="0.25">
      <c r="A38" s="34"/>
      <c r="B38" s="35">
        <v>33</v>
      </c>
      <c r="C38" s="29">
        <v>11.03</v>
      </c>
      <c r="D38" s="29"/>
      <c r="E38" s="29"/>
      <c r="F38" s="47"/>
      <c r="G38" s="29">
        <v>51.03</v>
      </c>
      <c r="H38" s="29"/>
      <c r="I38" s="29"/>
      <c r="J38" s="47"/>
      <c r="K38" s="29">
        <v>7.24</v>
      </c>
      <c r="L38" s="29"/>
      <c r="M38" s="29"/>
      <c r="N38" s="47"/>
      <c r="O38" s="35">
        <v>31.72</v>
      </c>
      <c r="P38" s="29"/>
      <c r="Q38" s="29"/>
    </row>
    <row r="39" spans="1:17" x14ac:dyDescent="0.25">
      <c r="A39" s="34"/>
      <c r="B39" s="35">
        <v>34</v>
      </c>
      <c r="C39" s="29">
        <v>8.42</v>
      </c>
      <c r="D39" s="29"/>
      <c r="E39" s="29"/>
      <c r="F39" s="47"/>
      <c r="G39" s="29">
        <v>55.45</v>
      </c>
      <c r="H39" s="29"/>
      <c r="I39" s="29"/>
      <c r="J39" s="47"/>
      <c r="K39" s="29">
        <v>4.46</v>
      </c>
      <c r="L39" s="29"/>
      <c r="M39" s="29"/>
      <c r="N39" s="47"/>
      <c r="O39" s="35">
        <v>33.17</v>
      </c>
      <c r="P39" s="29"/>
      <c r="Q39" s="29"/>
    </row>
    <row r="40" spans="1:17" x14ac:dyDescent="0.25">
      <c r="A40" s="41"/>
      <c r="B40" s="36">
        <v>35</v>
      </c>
      <c r="C40" s="37">
        <v>5.53</v>
      </c>
      <c r="D40" s="37"/>
      <c r="E40" s="37"/>
      <c r="F40" s="48"/>
      <c r="G40" s="37">
        <v>57.54</v>
      </c>
      <c r="H40" s="37"/>
      <c r="I40" s="37"/>
      <c r="J40" s="48"/>
      <c r="K40" s="37">
        <v>6.03</v>
      </c>
      <c r="L40" s="37"/>
      <c r="M40" s="37"/>
      <c r="N40" s="48"/>
      <c r="O40" s="36">
        <v>31.41</v>
      </c>
      <c r="P40" s="37"/>
      <c r="Q40" s="37"/>
    </row>
    <row r="42" spans="1:17" x14ac:dyDescent="0.25">
      <c r="N42"/>
    </row>
    <row r="71" spans="14:14" ht="15.75" thickBot="1" x14ac:dyDescent="0.3"/>
    <row r="72" spans="14:14" x14ac:dyDescent="0.25">
      <c r="N72" s="82"/>
    </row>
    <row r="73" spans="14:14" ht="15.75" thickBot="1" x14ac:dyDescent="0.3">
      <c r="N73" s="83"/>
    </row>
    <row r="74" spans="14:14" x14ac:dyDescent="0.25">
      <c r="N74"/>
    </row>
    <row r="75" spans="14:14" ht="15.75" thickBot="1" x14ac:dyDescent="0.3">
      <c r="N75"/>
    </row>
    <row r="76" spans="14:14" x14ac:dyDescent="0.25">
      <c r="N76" s="53"/>
    </row>
  </sheetData>
  <mergeCells count="1">
    <mergeCell ref="N72:N73"/>
  </mergeCells>
  <pageMargins left="0.7" right="0.7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FB476-EF51-4443-9327-22D50FFC6755}">
  <dimension ref="A1:V84"/>
  <sheetViews>
    <sheetView topLeftCell="A46" zoomScale="80" zoomScaleNormal="80" workbookViewId="0">
      <selection activeCell="E86" sqref="E86"/>
    </sheetView>
  </sheetViews>
  <sheetFormatPr defaultColWidth="11.42578125" defaultRowHeight="15" x14ac:dyDescent="0.25"/>
  <cols>
    <col min="1" max="1" width="16.28515625" customWidth="1"/>
  </cols>
  <sheetData>
    <row r="1" spans="1:22" x14ac:dyDescent="0.25">
      <c r="A1" s="58" t="s">
        <v>52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60"/>
    </row>
    <row r="2" spans="1:22" x14ac:dyDescent="0.25">
      <c r="A2" s="61" t="s">
        <v>51</v>
      </c>
      <c r="B2" s="62">
        <v>0</v>
      </c>
      <c r="C2" s="62">
        <v>10</v>
      </c>
      <c r="D2" s="62">
        <v>13</v>
      </c>
      <c r="E2" s="62">
        <v>16</v>
      </c>
      <c r="F2" s="62">
        <v>20</v>
      </c>
      <c r="G2" s="62">
        <v>23</v>
      </c>
      <c r="H2" s="62">
        <v>26</v>
      </c>
      <c r="I2" s="62">
        <v>30</v>
      </c>
      <c r="J2" s="62">
        <v>33</v>
      </c>
      <c r="K2" s="62">
        <v>37</v>
      </c>
      <c r="L2" s="62">
        <v>41</v>
      </c>
      <c r="M2" s="62">
        <v>44</v>
      </c>
      <c r="N2" s="62">
        <v>48</v>
      </c>
      <c r="O2" s="62">
        <v>51</v>
      </c>
      <c r="P2" s="62">
        <v>56</v>
      </c>
      <c r="Q2" s="62">
        <v>62</v>
      </c>
      <c r="R2" s="62">
        <v>68</v>
      </c>
      <c r="S2" s="8"/>
    </row>
    <row r="3" spans="1:22" ht="15.75" thickBot="1" x14ac:dyDescent="0.3">
      <c r="A3" s="63" t="s">
        <v>21</v>
      </c>
      <c r="B3" s="64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6"/>
      <c r="O3" s="66"/>
      <c r="P3" s="66"/>
      <c r="Q3" s="66"/>
      <c r="R3" s="66"/>
      <c r="S3" s="67"/>
      <c r="T3" s="68"/>
      <c r="V3" s="67"/>
    </row>
    <row r="4" spans="1:22" x14ac:dyDescent="0.25">
      <c r="A4" s="58">
        <v>1</v>
      </c>
      <c r="B4" s="59">
        <v>0</v>
      </c>
      <c r="C4" s="59">
        <v>0</v>
      </c>
      <c r="D4" s="59">
        <v>0</v>
      </c>
      <c r="E4" s="59">
        <v>0</v>
      </c>
      <c r="F4" s="59">
        <v>0</v>
      </c>
      <c r="G4" s="59">
        <v>0</v>
      </c>
      <c r="H4" s="59">
        <v>0</v>
      </c>
      <c r="I4" s="59">
        <v>0</v>
      </c>
      <c r="J4" s="59">
        <v>0</v>
      </c>
      <c r="K4" s="59">
        <v>0</v>
      </c>
      <c r="L4" s="59">
        <v>0</v>
      </c>
      <c r="M4" s="59">
        <v>0</v>
      </c>
      <c r="N4" s="59">
        <v>0</v>
      </c>
      <c r="O4" s="59">
        <v>0</v>
      </c>
      <c r="P4" s="59">
        <v>0</v>
      </c>
      <c r="Q4" s="59">
        <v>0</v>
      </c>
      <c r="R4" s="59">
        <v>0</v>
      </c>
      <c r="S4" s="69"/>
    </row>
    <row r="5" spans="1:22" x14ac:dyDescent="0.25">
      <c r="A5" s="70">
        <v>2</v>
      </c>
      <c r="B5" s="71">
        <v>0</v>
      </c>
      <c r="C5" s="71">
        <v>0</v>
      </c>
      <c r="D5" s="71">
        <v>0</v>
      </c>
      <c r="E5" s="71">
        <v>0</v>
      </c>
      <c r="F5" s="71">
        <v>0</v>
      </c>
      <c r="G5" s="71">
        <v>0</v>
      </c>
      <c r="H5" s="71">
        <v>0</v>
      </c>
      <c r="I5" s="71">
        <v>0</v>
      </c>
      <c r="J5" s="71">
        <v>0</v>
      </c>
      <c r="K5" s="71">
        <v>0</v>
      </c>
      <c r="L5" s="71">
        <v>0</v>
      </c>
      <c r="M5" s="71">
        <v>0</v>
      </c>
      <c r="N5" s="71">
        <v>0</v>
      </c>
      <c r="O5" s="71">
        <v>0</v>
      </c>
      <c r="P5" s="71">
        <v>0</v>
      </c>
      <c r="Q5" s="71">
        <v>0</v>
      </c>
      <c r="R5" s="71">
        <v>0</v>
      </c>
      <c r="S5" s="72"/>
    </row>
    <row r="6" spans="1:22" x14ac:dyDescent="0.25">
      <c r="A6" s="70">
        <v>3</v>
      </c>
      <c r="B6" s="71">
        <v>0</v>
      </c>
      <c r="C6" s="71">
        <v>0</v>
      </c>
      <c r="D6" s="71">
        <v>0</v>
      </c>
      <c r="E6" s="71">
        <v>0</v>
      </c>
      <c r="F6" s="71">
        <v>0</v>
      </c>
      <c r="G6" s="71">
        <v>0</v>
      </c>
      <c r="H6" s="71">
        <v>0</v>
      </c>
      <c r="I6" s="71">
        <v>0</v>
      </c>
      <c r="J6" s="71">
        <v>0</v>
      </c>
      <c r="K6" s="71">
        <v>0</v>
      </c>
      <c r="L6" s="71">
        <v>0</v>
      </c>
      <c r="M6" s="71">
        <v>0</v>
      </c>
      <c r="N6" s="71">
        <v>0</v>
      </c>
      <c r="O6" s="71">
        <v>0</v>
      </c>
      <c r="P6" s="71">
        <v>0</v>
      </c>
      <c r="Q6" s="71">
        <v>0</v>
      </c>
      <c r="R6" s="71">
        <v>0</v>
      </c>
      <c r="S6" s="72"/>
    </row>
    <row r="7" spans="1:22" x14ac:dyDescent="0.25">
      <c r="A7" s="70">
        <v>4</v>
      </c>
      <c r="B7" s="71">
        <v>0</v>
      </c>
      <c r="C7" s="71">
        <v>1</v>
      </c>
      <c r="D7" s="71">
        <v>0</v>
      </c>
      <c r="E7" s="71">
        <v>0</v>
      </c>
      <c r="F7" s="71">
        <v>0</v>
      </c>
      <c r="G7" s="71">
        <v>0</v>
      </c>
      <c r="H7" s="71">
        <v>0</v>
      </c>
      <c r="I7" s="71">
        <v>0</v>
      </c>
      <c r="J7" s="71">
        <v>0</v>
      </c>
      <c r="K7" s="71">
        <v>0</v>
      </c>
      <c r="L7" s="71">
        <v>0</v>
      </c>
      <c r="M7" s="71">
        <v>0</v>
      </c>
      <c r="N7" s="71">
        <v>0</v>
      </c>
      <c r="O7" s="71">
        <v>0</v>
      </c>
      <c r="P7" s="71">
        <v>0</v>
      </c>
      <c r="Q7" s="71">
        <v>0</v>
      </c>
      <c r="R7" s="71">
        <v>0</v>
      </c>
      <c r="S7" s="72"/>
    </row>
    <row r="8" spans="1:22" x14ac:dyDescent="0.25">
      <c r="A8" s="70">
        <v>5</v>
      </c>
      <c r="B8" s="71">
        <v>0</v>
      </c>
      <c r="C8" s="71">
        <v>1</v>
      </c>
      <c r="D8" s="71">
        <v>1</v>
      </c>
      <c r="E8" s="71">
        <v>0</v>
      </c>
      <c r="F8" s="71">
        <v>0</v>
      </c>
      <c r="G8" s="71">
        <v>0</v>
      </c>
      <c r="H8" s="71">
        <v>0</v>
      </c>
      <c r="I8" s="71">
        <v>0</v>
      </c>
      <c r="J8" s="71">
        <v>0</v>
      </c>
      <c r="K8" s="71">
        <v>0</v>
      </c>
      <c r="L8" s="71">
        <v>0</v>
      </c>
      <c r="M8" s="71">
        <v>0</v>
      </c>
      <c r="N8" s="71">
        <v>0</v>
      </c>
      <c r="O8" s="71">
        <v>0</v>
      </c>
      <c r="P8" s="71">
        <v>0</v>
      </c>
      <c r="Q8" s="71">
        <v>0</v>
      </c>
      <c r="R8" s="71">
        <v>0</v>
      </c>
      <c r="S8" s="72"/>
    </row>
    <row r="9" spans="1:22" x14ac:dyDescent="0.25">
      <c r="A9" s="70">
        <v>6</v>
      </c>
      <c r="B9" s="71">
        <v>0</v>
      </c>
      <c r="C9" s="71">
        <v>1</v>
      </c>
      <c r="D9" s="71">
        <v>0</v>
      </c>
      <c r="E9" s="71">
        <v>0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71">
        <v>0</v>
      </c>
      <c r="P9" s="71">
        <v>0</v>
      </c>
      <c r="Q9" s="71">
        <v>0</v>
      </c>
      <c r="R9" s="71">
        <v>0</v>
      </c>
      <c r="S9" s="72"/>
    </row>
    <row r="10" spans="1:22" x14ac:dyDescent="0.25">
      <c r="A10" s="70">
        <v>7</v>
      </c>
      <c r="B10" s="71">
        <v>0</v>
      </c>
      <c r="C10" s="71">
        <v>0</v>
      </c>
      <c r="D10" s="71">
        <v>0</v>
      </c>
      <c r="E10" s="71">
        <v>0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>
        <v>0</v>
      </c>
      <c r="L10" s="71">
        <v>0</v>
      </c>
      <c r="M10" s="71">
        <v>0</v>
      </c>
      <c r="N10" s="71">
        <v>0</v>
      </c>
      <c r="O10" s="71">
        <v>0</v>
      </c>
      <c r="P10" s="71">
        <v>0</v>
      </c>
      <c r="Q10" s="71">
        <v>0</v>
      </c>
      <c r="R10" s="71">
        <v>0</v>
      </c>
      <c r="S10" s="72"/>
    </row>
    <row r="11" spans="1:22" x14ac:dyDescent="0.25">
      <c r="A11" s="70">
        <v>8</v>
      </c>
      <c r="B11" s="71">
        <v>0</v>
      </c>
      <c r="C11" s="71">
        <v>1</v>
      </c>
      <c r="D11" s="71">
        <v>0</v>
      </c>
      <c r="E11" s="71">
        <v>0</v>
      </c>
      <c r="F11" s="71">
        <v>0</v>
      </c>
      <c r="G11" s="71">
        <v>0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0</v>
      </c>
      <c r="N11" s="71">
        <v>0</v>
      </c>
      <c r="O11" s="71">
        <v>0</v>
      </c>
      <c r="P11" s="71">
        <v>0</v>
      </c>
      <c r="Q11" s="71">
        <v>0</v>
      </c>
      <c r="R11" s="71">
        <v>0</v>
      </c>
      <c r="S11" s="72"/>
    </row>
    <row r="12" spans="1:22" x14ac:dyDescent="0.25">
      <c r="A12" s="70">
        <v>9</v>
      </c>
      <c r="B12" s="71">
        <v>0</v>
      </c>
      <c r="C12" s="71">
        <v>0.125</v>
      </c>
      <c r="D12" s="71">
        <v>1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1">
        <v>0</v>
      </c>
      <c r="N12" s="71">
        <v>0</v>
      </c>
      <c r="O12" s="71">
        <v>0</v>
      </c>
      <c r="P12" s="71">
        <v>0</v>
      </c>
      <c r="Q12" s="71">
        <v>0</v>
      </c>
      <c r="R12" s="71">
        <v>0</v>
      </c>
      <c r="S12" s="72"/>
    </row>
    <row r="13" spans="1:22" ht="15.75" thickBot="1" x14ac:dyDescent="0.3">
      <c r="A13" s="63">
        <v>10</v>
      </c>
      <c r="B13" s="64">
        <v>0</v>
      </c>
      <c r="C13" s="64">
        <v>1</v>
      </c>
      <c r="D13" s="64">
        <v>0</v>
      </c>
      <c r="E13" s="64">
        <v>0</v>
      </c>
      <c r="F13" s="64">
        <v>0</v>
      </c>
      <c r="G13" s="64">
        <v>0</v>
      </c>
      <c r="H13" s="64">
        <v>0</v>
      </c>
      <c r="I13" s="64">
        <v>0</v>
      </c>
      <c r="J13" s="64">
        <v>0</v>
      </c>
      <c r="K13" s="64">
        <v>0</v>
      </c>
      <c r="L13" s="64">
        <v>0</v>
      </c>
      <c r="M13" s="64">
        <v>0</v>
      </c>
      <c r="N13" s="64">
        <v>0</v>
      </c>
      <c r="O13" s="64">
        <v>0</v>
      </c>
      <c r="P13" s="64">
        <v>0</v>
      </c>
      <c r="Q13" s="64">
        <v>0</v>
      </c>
      <c r="R13" s="64">
        <v>0</v>
      </c>
      <c r="S13" s="73"/>
    </row>
    <row r="14" spans="1:22" x14ac:dyDescent="0.25">
      <c r="A14" s="58">
        <v>11</v>
      </c>
      <c r="B14" s="59">
        <v>0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0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69"/>
    </row>
    <row r="15" spans="1:22" x14ac:dyDescent="0.25">
      <c r="A15" s="70">
        <v>12</v>
      </c>
      <c r="B15" s="71">
        <v>0</v>
      </c>
      <c r="C15" s="71">
        <v>0</v>
      </c>
      <c r="D15" s="71">
        <v>0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0</v>
      </c>
      <c r="K15" s="71">
        <v>0</v>
      </c>
      <c r="L15" s="71">
        <v>0</v>
      </c>
      <c r="M15" s="71">
        <v>0</v>
      </c>
      <c r="N15" s="71">
        <v>0</v>
      </c>
      <c r="O15" s="71">
        <v>0</v>
      </c>
      <c r="P15" s="71">
        <v>0</v>
      </c>
      <c r="Q15" s="71">
        <v>0</v>
      </c>
      <c r="R15" s="71">
        <v>0</v>
      </c>
      <c r="S15" s="72"/>
    </row>
    <row r="16" spans="1:22" x14ac:dyDescent="0.25">
      <c r="A16" s="70">
        <v>13</v>
      </c>
      <c r="B16" s="71">
        <v>0</v>
      </c>
      <c r="C16" s="71">
        <v>0</v>
      </c>
      <c r="D16" s="71">
        <v>0</v>
      </c>
      <c r="E16" s="71">
        <v>0</v>
      </c>
      <c r="F16" s="71">
        <v>0</v>
      </c>
      <c r="G16" s="71">
        <v>0</v>
      </c>
      <c r="H16" s="71">
        <v>0</v>
      </c>
      <c r="I16" s="71">
        <v>0</v>
      </c>
      <c r="J16" s="71">
        <v>0</v>
      </c>
      <c r="K16" s="71">
        <v>0</v>
      </c>
      <c r="L16" s="71">
        <v>0</v>
      </c>
      <c r="M16" s="71">
        <v>0</v>
      </c>
      <c r="N16" s="71">
        <v>0</v>
      </c>
      <c r="O16" s="71">
        <v>0</v>
      </c>
      <c r="P16" s="71">
        <v>0</v>
      </c>
      <c r="Q16" s="71">
        <v>0</v>
      </c>
      <c r="R16" s="71">
        <v>0</v>
      </c>
      <c r="S16" s="72"/>
    </row>
    <row r="17" spans="1:19" x14ac:dyDescent="0.25">
      <c r="A17" s="70">
        <v>14</v>
      </c>
      <c r="B17" s="71">
        <v>0</v>
      </c>
      <c r="C17" s="71">
        <v>0</v>
      </c>
      <c r="D17" s="71">
        <v>0</v>
      </c>
      <c r="E17" s="71"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71">
        <v>0</v>
      </c>
      <c r="O17" s="71">
        <v>0</v>
      </c>
      <c r="P17" s="71">
        <v>0</v>
      </c>
      <c r="Q17" s="71">
        <v>0</v>
      </c>
      <c r="R17" s="71">
        <v>0</v>
      </c>
      <c r="S17" s="72"/>
    </row>
    <row r="18" spans="1:19" x14ac:dyDescent="0.25">
      <c r="A18" s="70">
        <v>15</v>
      </c>
      <c r="B18" s="71">
        <v>0</v>
      </c>
      <c r="C18" s="71">
        <v>1</v>
      </c>
      <c r="D18" s="71">
        <v>1</v>
      </c>
      <c r="E18" s="71">
        <v>0</v>
      </c>
      <c r="F18" s="71">
        <v>0</v>
      </c>
      <c r="G18" s="71">
        <v>0</v>
      </c>
      <c r="H18" s="71">
        <v>0</v>
      </c>
      <c r="I18" s="71">
        <v>0</v>
      </c>
      <c r="J18" s="71">
        <v>0</v>
      </c>
      <c r="K18" s="71">
        <v>0</v>
      </c>
      <c r="L18" s="71">
        <v>0</v>
      </c>
      <c r="M18" s="71">
        <v>0</v>
      </c>
      <c r="N18" s="71">
        <v>0</v>
      </c>
      <c r="O18" s="71">
        <v>0</v>
      </c>
      <c r="P18" s="71">
        <v>0</v>
      </c>
      <c r="Q18" s="71">
        <v>0</v>
      </c>
      <c r="R18" s="71">
        <v>0</v>
      </c>
      <c r="S18" s="72"/>
    </row>
    <row r="19" spans="1:19" x14ac:dyDescent="0.25">
      <c r="A19" s="70">
        <v>16</v>
      </c>
      <c r="B19" s="71">
        <v>0</v>
      </c>
      <c r="C19" s="71">
        <v>0.125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71">
        <v>0</v>
      </c>
      <c r="P19" s="71">
        <v>0</v>
      </c>
      <c r="Q19" s="71">
        <v>0</v>
      </c>
      <c r="R19" s="71">
        <v>0</v>
      </c>
      <c r="S19" s="72"/>
    </row>
    <row r="20" spans="1:19" x14ac:dyDescent="0.25">
      <c r="A20" s="70">
        <v>17</v>
      </c>
      <c r="B20" s="71">
        <v>0</v>
      </c>
      <c r="C20" s="71">
        <v>1</v>
      </c>
      <c r="D20" s="71">
        <v>1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>
        <v>0</v>
      </c>
      <c r="M20" s="71">
        <v>0</v>
      </c>
      <c r="N20" s="71">
        <v>0</v>
      </c>
      <c r="O20" s="71">
        <v>0</v>
      </c>
      <c r="P20" s="71">
        <v>0</v>
      </c>
      <c r="Q20" s="71">
        <v>0</v>
      </c>
      <c r="R20" s="71">
        <v>0</v>
      </c>
      <c r="S20" s="72"/>
    </row>
    <row r="21" spans="1:19" x14ac:dyDescent="0.25">
      <c r="A21" s="70">
        <v>18</v>
      </c>
      <c r="B21" s="71">
        <v>0</v>
      </c>
      <c r="C21" s="71">
        <v>0.125</v>
      </c>
      <c r="D21" s="71">
        <v>1</v>
      </c>
      <c r="E21" s="71">
        <v>1</v>
      </c>
      <c r="F21" s="71">
        <v>0.125</v>
      </c>
      <c r="G21" s="71">
        <v>0.125</v>
      </c>
      <c r="H21" s="71">
        <v>0.125</v>
      </c>
      <c r="I21" s="71">
        <v>1</v>
      </c>
      <c r="J21" s="71">
        <f>3*3*3</f>
        <v>27</v>
      </c>
      <c r="K21" s="71">
        <f>7*4*4</f>
        <v>112</v>
      </c>
      <c r="L21" s="71">
        <f>7*4*4</f>
        <v>112</v>
      </c>
      <c r="M21" s="71">
        <f>10*7*5</f>
        <v>350</v>
      </c>
      <c r="N21" s="71">
        <f>12*6*6</f>
        <v>432</v>
      </c>
      <c r="O21" s="71">
        <f>12*8*8</f>
        <v>768</v>
      </c>
      <c r="P21" s="71">
        <f>14*12*10</f>
        <v>1680</v>
      </c>
      <c r="Q21" s="74"/>
      <c r="R21" s="74"/>
      <c r="S21" s="75"/>
    </row>
    <row r="22" spans="1:19" x14ac:dyDescent="0.25">
      <c r="A22" s="70">
        <v>19</v>
      </c>
      <c r="B22" s="71">
        <v>0</v>
      </c>
      <c r="C22" s="71">
        <v>0</v>
      </c>
      <c r="D22" s="71">
        <v>0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71">
        <v>0</v>
      </c>
      <c r="L22" s="71">
        <v>0</v>
      </c>
      <c r="M22" s="71">
        <v>0</v>
      </c>
      <c r="N22" s="71">
        <v>0</v>
      </c>
      <c r="O22" s="71">
        <v>0</v>
      </c>
      <c r="P22" s="71">
        <v>0</v>
      </c>
      <c r="Q22" s="71">
        <v>0</v>
      </c>
      <c r="R22" s="71">
        <v>0</v>
      </c>
      <c r="S22" s="72"/>
    </row>
    <row r="23" spans="1:19" ht="15.75" thickBot="1" x14ac:dyDescent="0.3">
      <c r="A23" s="63">
        <v>20</v>
      </c>
      <c r="B23" s="64">
        <v>0</v>
      </c>
      <c r="C23" s="64">
        <v>1</v>
      </c>
      <c r="D23" s="64">
        <v>0</v>
      </c>
      <c r="E23" s="64">
        <v>0</v>
      </c>
      <c r="F23" s="64">
        <v>0</v>
      </c>
      <c r="G23" s="64">
        <v>0</v>
      </c>
      <c r="H23" s="64">
        <v>0</v>
      </c>
      <c r="I23" s="64">
        <v>0</v>
      </c>
      <c r="J23" s="64">
        <v>0</v>
      </c>
      <c r="K23" s="64">
        <v>0</v>
      </c>
      <c r="L23" s="64">
        <v>0</v>
      </c>
      <c r="M23" s="64">
        <v>0</v>
      </c>
      <c r="N23" s="64">
        <v>0</v>
      </c>
      <c r="O23" s="64">
        <v>0</v>
      </c>
      <c r="P23" s="64">
        <v>0</v>
      </c>
      <c r="Q23" s="64">
        <v>0</v>
      </c>
      <c r="R23" s="64">
        <v>0</v>
      </c>
      <c r="S23" s="73"/>
    </row>
    <row r="24" spans="1:19" x14ac:dyDescent="0.25">
      <c r="A24" s="58">
        <v>21</v>
      </c>
      <c r="B24" s="59">
        <v>0</v>
      </c>
      <c r="C24" s="59">
        <v>1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69"/>
    </row>
    <row r="25" spans="1:19" x14ac:dyDescent="0.25">
      <c r="A25" s="70">
        <v>22</v>
      </c>
      <c r="B25" s="71">
        <v>0</v>
      </c>
      <c r="C25" s="71">
        <v>0</v>
      </c>
      <c r="D25" s="71">
        <v>1</v>
      </c>
      <c r="E25" s="71">
        <v>1</v>
      </c>
      <c r="F25" s="71">
        <v>0</v>
      </c>
      <c r="G25" s="71">
        <v>0</v>
      </c>
      <c r="H25" s="71">
        <v>0</v>
      </c>
      <c r="I25" s="71">
        <v>0</v>
      </c>
      <c r="J25" s="71">
        <v>0</v>
      </c>
      <c r="K25" s="71">
        <v>0</v>
      </c>
      <c r="L25" s="71">
        <v>0</v>
      </c>
      <c r="M25" s="71">
        <v>0</v>
      </c>
      <c r="N25" s="71">
        <v>0</v>
      </c>
      <c r="O25" s="71">
        <v>0</v>
      </c>
      <c r="P25" s="71">
        <v>0</v>
      </c>
      <c r="Q25" s="71">
        <v>0</v>
      </c>
      <c r="R25" s="71">
        <v>0</v>
      </c>
      <c r="S25" s="72"/>
    </row>
    <row r="26" spans="1:19" x14ac:dyDescent="0.25">
      <c r="A26" s="70">
        <v>23</v>
      </c>
      <c r="B26" s="71">
        <v>0</v>
      </c>
      <c r="C26" s="71">
        <v>0</v>
      </c>
      <c r="D26" s="71">
        <v>1</v>
      </c>
      <c r="E26" s="71">
        <v>1</v>
      </c>
      <c r="F26" s="71">
        <v>8</v>
      </c>
      <c r="G26" s="71">
        <v>48</v>
      </c>
      <c r="H26" s="71">
        <v>1</v>
      </c>
      <c r="I26" s="71">
        <v>1</v>
      </c>
      <c r="J26" s="71">
        <f>9*7*6</f>
        <v>378</v>
      </c>
      <c r="K26" s="71">
        <f>10*9*8</f>
        <v>720</v>
      </c>
      <c r="L26" s="71">
        <f>12*11*10</f>
        <v>1320</v>
      </c>
      <c r="M26" s="72">
        <f>15*12*11</f>
        <v>1980</v>
      </c>
      <c r="N26" s="74"/>
      <c r="O26" s="74"/>
      <c r="P26" s="74"/>
      <c r="Q26" s="74"/>
      <c r="R26" s="74"/>
      <c r="S26" s="75"/>
    </row>
    <row r="27" spans="1:19" x14ac:dyDescent="0.25">
      <c r="A27" s="70">
        <v>24</v>
      </c>
      <c r="B27" s="71">
        <v>0</v>
      </c>
      <c r="C27" s="71">
        <v>0</v>
      </c>
      <c r="D27" s="71">
        <v>0</v>
      </c>
      <c r="E27" s="71">
        <v>0</v>
      </c>
      <c r="F27" s="71">
        <v>0</v>
      </c>
      <c r="G27" s="71">
        <v>0</v>
      </c>
      <c r="H27" s="76">
        <v>0</v>
      </c>
      <c r="I27" s="76">
        <v>0</v>
      </c>
      <c r="J27" s="76">
        <v>0</v>
      </c>
      <c r="K27" s="76">
        <v>0</v>
      </c>
      <c r="L27" s="76">
        <v>0</v>
      </c>
      <c r="M27" s="76">
        <v>0</v>
      </c>
      <c r="N27" s="76">
        <v>0</v>
      </c>
      <c r="O27" s="76">
        <v>0</v>
      </c>
      <c r="P27" s="76">
        <v>0</v>
      </c>
      <c r="Q27" s="76">
        <v>0</v>
      </c>
      <c r="R27" s="76">
        <v>0</v>
      </c>
      <c r="S27" s="72"/>
    </row>
    <row r="28" spans="1:19" x14ac:dyDescent="0.25">
      <c r="A28" s="70">
        <v>25</v>
      </c>
      <c r="B28" s="71">
        <v>0</v>
      </c>
      <c r="C28" s="71">
        <v>1</v>
      </c>
      <c r="D28" s="71">
        <v>1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71">
        <v>0</v>
      </c>
      <c r="R28" s="71">
        <v>0</v>
      </c>
      <c r="S28" s="72"/>
    </row>
    <row r="29" spans="1:19" x14ac:dyDescent="0.25">
      <c r="A29" s="70">
        <v>26</v>
      </c>
      <c r="B29" s="71">
        <v>0</v>
      </c>
      <c r="C29" s="71">
        <v>1</v>
      </c>
      <c r="D29" s="71">
        <v>1</v>
      </c>
      <c r="E29" s="71">
        <v>1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71">
        <v>0</v>
      </c>
      <c r="P29" s="71">
        <v>0</v>
      </c>
      <c r="Q29" s="71">
        <v>0</v>
      </c>
      <c r="R29" s="71">
        <v>0</v>
      </c>
      <c r="S29" s="72"/>
    </row>
    <row r="30" spans="1:19" x14ac:dyDescent="0.25">
      <c r="A30" s="70">
        <v>27</v>
      </c>
      <c r="B30" s="71">
        <v>0</v>
      </c>
      <c r="C30" s="71">
        <v>0</v>
      </c>
      <c r="D30" s="71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>
        <v>0</v>
      </c>
      <c r="M30" s="71">
        <v>0</v>
      </c>
      <c r="N30" s="71">
        <v>0</v>
      </c>
      <c r="O30" s="71">
        <v>0</v>
      </c>
      <c r="P30" s="71">
        <v>0</v>
      </c>
      <c r="Q30" s="71">
        <v>0</v>
      </c>
      <c r="R30" s="71">
        <v>0</v>
      </c>
      <c r="S30" s="72"/>
    </row>
    <row r="31" spans="1:19" x14ac:dyDescent="0.25">
      <c r="A31" s="70">
        <v>28</v>
      </c>
      <c r="B31" s="71">
        <v>0</v>
      </c>
      <c r="C31" s="71">
        <v>1</v>
      </c>
      <c r="D31" s="71"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71">
        <v>0</v>
      </c>
      <c r="P31" s="71">
        <v>0</v>
      </c>
      <c r="Q31" s="71">
        <v>0</v>
      </c>
      <c r="R31" s="71">
        <v>0</v>
      </c>
      <c r="S31" s="72"/>
    </row>
    <row r="32" spans="1:19" x14ac:dyDescent="0.25">
      <c r="A32" s="70">
        <v>29</v>
      </c>
      <c r="B32" s="71">
        <v>0</v>
      </c>
      <c r="C32" s="71">
        <v>0.125</v>
      </c>
      <c r="D32" s="71">
        <v>0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v>0</v>
      </c>
      <c r="P32" s="71">
        <v>0</v>
      </c>
      <c r="Q32" s="71">
        <v>0</v>
      </c>
      <c r="R32" s="71">
        <v>0</v>
      </c>
      <c r="S32" s="72"/>
    </row>
    <row r="33" spans="1:19" ht="15.75" thickBot="1" x14ac:dyDescent="0.3">
      <c r="A33" s="63">
        <v>30</v>
      </c>
      <c r="B33" s="64">
        <v>0</v>
      </c>
      <c r="C33" s="64">
        <v>0.125</v>
      </c>
      <c r="D33" s="64">
        <v>0</v>
      </c>
      <c r="E33" s="64">
        <v>0</v>
      </c>
      <c r="F33" s="64">
        <v>0</v>
      </c>
      <c r="G33" s="64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64">
        <v>0</v>
      </c>
      <c r="O33" s="64">
        <v>0</v>
      </c>
      <c r="P33" s="64">
        <v>0</v>
      </c>
      <c r="Q33" s="64">
        <v>0</v>
      </c>
      <c r="R33" s="64">
        <v>0</v>
      </c>
      <c r="S33" s="73"/>
    </row>
    <row r="34" spans="1:19" x14ac:dyDescent="0.25">
      <c r="A34" s="58">
        <v>31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69"/>
    </row>
    <row r="35" spans="1:19" x14ac:dyDescent="0.25">
      <c r="A35" s="70">
        <v>32</v>
      </c>
      <c r="B35" s="71">
        <v>0</v>
      </c>
      <c r="C35" s="71">
        <v>0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71">
        <v>0</v>
      </c>
      <c r="S35" s="72"/>
    </row>
    <row r="36" spans="1:19" x14ac:dyDescent="0.25">
      <c r="A36" s="70">
        <v>33</v>
      </c>
      <c r="B36" s="71">
        <v>0</v>
      </c>
      <c r="C36" s="71">
        <v>1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71">
        <v>0</v>
      </c>
      <c r="S36" s="72"/>
    </row>
    <row r="37" spans="1:19" x14ac:dyDescent="0.25">
      <c r="A37" s="70">
        <v>34</v>
      </c>
      <c r="B37" s="71">
        <v>0</v>
      </c>
      <c r="C37" s="71">
        <v>1</v>
      </c>
      <c r="D37" s="71">
        <v>1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71">
        <v>0</v>
      </c>
      <c r="S37" s="72"/>
    </row>
    <row r="38" spans="1:19" x14ac:dyDescent="0.25">
      <c r="A38" s="70">
        <v>35</v>
      </c>
      <c r="B38" s="71">
        <v>0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71">
        <v>0</v>
      </c>
      <c r="S38" s="72"/>
    </row>
    <row r="39" spans="1:19" x14ac:dyDescent="0.25">
      <c r="A39" s="70">
        <v>36</v>
      </c>
      <c r="B39" s="71">
        <v>0</v>
      </c>
      <c r="C39" s="71">
        <v>1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71">
        <v>0</v>
      </c>
      <c r="S39" s="72"/>
    </row>
    <row r="40" spans="1:19" x14ac:dyDescent="0.25">
      <c r="A40" s="70">
        <v>37</v>
      </c>
      <c r="B40" s="71">
        <v>0</v>
      </c>
      <c r="C40" s="71">
        <v>0</v>
      </c>
      <c r="D40" s="71">
        <v>1</v>
      </c>
      <c r="E40" s="71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71">
        <v>0</v>
      </c>
      <c r="N40" s="71">
        <v>0</v>
      </c>
      <c r="O40" s="71">
        <v>0</v>
      </c>
      <c r="P40" s="71">
        <v>0</v>
      </c>
      <c r="Q40" s="71">
        <v>0</v>
      </c>
      <c r="R40" s="71">
        <v>0</v>
      </c>
      <c r="S40" s="72"/>
    </row>
    <row r="41" spans="1:19" x14ac:dyDescent="0.25">
      <c r="A41" s="70">
        <v>38</v>
      </c>
      <c r="B41" s="71">
        <v>0</v>
      </c>
      <c r="C41" s="71">
        <v>0.125</v>
      </c>
      <c r="D41" s="71">
        <v>1</v>
      </c>
      <c r="E41" s="71">
        <v>1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71">
        <v>0</v>
      </c>
      <c r="P41" s="71">
        <v>0</v>
      </c>
      <c r="Q41" s="71">
        <v>0</v>
      </c>
      <c r="R41" s="71">
        <v>0</v>
      </c>
      <c r="S41" s="72"/>
    </row>
    <row r="42" spans="1:19" x14ac:dyDescent="0.25">
      <c r="A42" s="70">
        <v>39</v>
      </c>
      <c r="B42" s="71">
        <v>0</v>
      </c>
      <c r="C42" s="71">
        <v>0</v>
      </c>
      <c r="D42" s="71">
        <v>0.125</v>
      </c>
      <c r="E42" s="71">
        <v>1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0</v>
      </c>
      <c r="R42" s="71">
        <v>0</v>
      </c>
      <c r="S42" s="72"/>
    </row>
    <row r="43" spans="1:19" ht="15.75" thickBot="1" x14ac:dyDescent="0.3">
      <c r="A43" s="63">
        <v>40</v>
      </c>
      <c r="B43" s="64">
        <v>0</v>
      </c>
      <c r="C43" s="64">
        <v>0</v>
      </c>
      <c r="D43" s="64">
        <v>1</v>
      </c>
      <c r="E43" s="64">
        <v>0</v>
      </c>
      <c r="F43" s="64">
        <v>0</v>
      </c>
      <c r="G43" s="64">
        <v>0</v>
      </c>
      <c r="H43" s="64">
        <v>0</v>
      </c>
      <c r="I43" s="64">
        <v>0</v>
      </c>
      <c r="J43" s="64">
        <v>0</v>
      </c>
      <c r="K43" s="64">
        <v>0</v>
      </c>
      <c r="L43" s="64">
        <v>0</v>
      </c>
      <c r="M43" s="64">
        <v>0</v>
      </c>
      <c r="N43" s="64">
        <v>0</v>
      </c>
      <c r="O43" s="64">
        <v>0</v>
      </c>
      <c r="P43" s="64">
        <v>0</v>
      </c>
      <c r="Q43" s="64">
        <v>0</v>
      </c>
      <c r="R43" s="64">
        <v>0</v>
      </c>
      <c r="S43" s="73"/>
    </row>
    <row r="44" spans="1:19" x14ac:dyDescent="0.25">
      <c r="A44" s="58">
        <v>41</v>
      </c>
      <c r="B44" s="59">
        <v>0</v>
      </c>
      <c r="C44" s="59">
        <v>1</v>
      </c>
      <c r="D44" s="59">
        <v>1</v>
      </c>
      <c r="E44" s="59">
        <v>0</v>
      </c>
      <c r="F44" s="59">
        <v>0</v>
      </c>
      <c r="G44" s="59">
        <v>0</v>
      </c>
      <c r="H44" s="59">
        <v>0</v>
      </c>
      <c r="I44" s="59">
        <v>0</v>
      </c>
      <c r="J44" s="59">
        <v>0</v>
      </c>
      <c r="K44" s="59">
        <v>0</v>
      </c>
      <c r="L44" s="59">
        <v>0</v>
      </c>
      <c r="M44" s="59">
        <v>0</v>
      </c>
      <c r="N44" s="59">
        <v>0</v>
      </c>
      <c r="O44" s="59">
        <v>0</v>
      </c>
      <c r="P44" s="59">
        <v>0</v>
      </c>
      <c r="Q44" s="59">
        <v>0</v>
      </c>
      <c r="R44" s="59">
        <v>0</v>
      </c>
      <c r="S44" s="69"/>
    </row>
    <row r="45" spans="1:19" x14ac:dyDescent="0.25">
      <c r="A45" s="70">
        <v>42</v>
      </c>
      <c r="B45" s="71">
        <v>0</v>
      </c>
      <c r="C45" s="71">
        <v>1</v>
      </c>
      <c r="D45" s="71">
        <v>1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71">
        <v>0</v>
      </c>
      <c r="P45" s="71">
        <v>0</v>
      </c>
      <c r="Q45" s="71">
        <v>0</v>
      </c>
      <c r="R45" s="71">
        <v>0</v>
      </c>
      <c r="S45" s="72"/>
    </row>
    <row r="46" spans="1:19" x14ac:dyDescent="0.25">
      <c r="A46" s="70">
        <v>43</v>
      </c>
      <c r="B46" s="71">
        <v>0</v>
      </c>
      <c r="C46" s="71">
        <v>0</v>
      </c>
      <c r="D46" s="71">
        <v>0</v>
      </c>
      <c r="E46" s="71">
        <v>0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0</v>
      </c>
      <c r="M46" s="71">
        <v>0</v>
      </c>
      <c r="N46" s="71">
        <v>0</v>
      </c>
      <c r="O46" s="71">
        <v>0</v>
      </c>
      <c r="P46" s="71">
        <v>0</v>
      </c>
      <c r="Q46" s="71">
        <v>0</v>
      </c>
      <c r="R46" s="71">
        <v>0</v>
      </c>
      <c r="S46" s="72"/>
    </row>
    <row r="47" spans="1:19" x14ac:dyDescent="0.25">
      <c r="A47" s="70">
        <v>44</v>
      </c>
      <c r="B47" s="71">
        <v>0</v>
      </c>
      <c r="C47" s="71">
        <v>1</v>
      </c>
      <c r="D47" s="71">
        <v>1</v>
      </c>
      <c r="E47" s="71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0</v>
      </c>
      <c r="N47" s="71">
        <v>0</v>
      </c>
      <c r="O47" s="71">
        <v>0</v>
      </c>
      <c r="P47" s="71">
        <v>0</v>
      </c>
      <c r="Q47" s="71">
        <v>0</v>
      </c>
      <c r="R47" s="71">
        <v>0</v>
      </c>
      <c r="S47" s="72"/>
    </row>
    <row r="48" spans="1:19" x14ac:dyDescent="0.25">
      <c r="A48" s="70">
        <v>45</v>
      </c>
      <c r="B48" s="71">
        <v>0</v>
      </c>
      <c r="C48" s="71">
        <v>1</v>
      </c>
      <c r="D48" s="71">
        <v>0.125</v>
      </c>
      <c r="E48" s="71">
        <v>0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  <c r="P48" s="71">
        <v>0</v>
      </c>
      <c r="Q48" s="71">
        <v>0</v>
      </c>
      <c r="R48" s="71">
        <v>0</v>
      </c>
      <c r="S48" s="72"/>
    </row>
    <row r="49" spans="1:19" x14ac:dyDescent="0.25">
      <c r="A49" s="70">
        <v>46</v>
      </c>
      <c r="B49" s="71">
        <v>0</v>
      </c>
      <c r="C49" s="71">
        <v>0</v>
      </c>
      <c r="D49" s="71">
        <v>0</v>
      </c>
      <c r="E49" s="71">
        <v>0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0</v>
      </c>
      <c r="N49" s="71">
        <v>0</v>
      </c>
      <c r="O49" s="71">
        <v>0</v>
      </c>
      <c r="P49" s="71">
        <v>0</v>
      </c>
      <c r="Q49" s="71">
        <v>0</v>
      </c>
      <c r="R49" s="71">
        <v>0</v>
      </c>
      <c r="S49" s="72"/>
    </row>
    <row r="50" spans="1:19" x14ac:dyDescent="0.25">
      <c r="A50" s="70">
        <v>47</v>
      </c>
      <c r="B50" s="71">
        <v>0</v>
      </c>
      <c r="C50" s="71">
        <v>1</v>
      </c>
      <c r="D50" s="71">
        <v>0</v>
      </c>
      <c r="E50" s="71">
        <v>0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1">
        <v>0</v>
      </c>
      <c r="N50" s="71">
        <v>0</v>
      </c>
      <c r="O50" s="71">
        <v>0</v>
      </c>
      <c r="P50" s="71">
        <v>0</v>
      </c>
      <c r="Q50" s="71">
        <v>0</v>
      </c>
      <c r="R50" s="71">
        <v>0</v>
      </c>
      <c r="S50" s="72"/>
    </row>
    <row r="51" spans="1:19" x14ac:dyDescent="0.25">
      <c r="A51" s="70">
        <v>48</v>
      </c>
      <c r="B51" s="71">
        <v>0</v>
      </c>
      <c r="C51" s="71">
        <v>1</v>
      </c>
      <c r="D51" s="71">
        <v>1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71">
        <v>0</v>
      </c>
      <c r="P51" s="71">
        <v>0</v>
      </c>
      <c r="Q51" s="71">
        <v>0</v>
      </c>
      <c r="R51" s="71">
        <v>0</v>
      </c>
      <c r="S51" s="72"/>
    </row>
    <row r="52" spans="1:19" x14ac:dyDescent="0.25">
      <c r="A52" s="70">
        <v>49</v>
      </c>
      <c r="B52" s="71">
        <v>0</v>
      </c>
      <c r="C52" s="71">
        <v>1</v>
      </c>
      <c r="D52" s="71">
        <v>0</v>
      </c>
      <c r="E52" s="71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  <c r="M52" s="71">
        <v>0</v>
      </c>
      <c r="N52" s="71">
        <v>0</v>
      </c>
      <c r="O52" s="71">
        <v>0</v>
      </c>
      <c r="P52" s="71">
        <v>0</v>
      </c>
      <c r="Q52" s="71">
        <v>0</v>
      </c>
      <c r="R52" s="71">
        <v>0</v>
      </c>
      <c r="S52" s="72"/>
    </row>
    <row r="53" spans="1:19" ht="15.75" thickBot="1" x14ac:dyDescent="0.3">
      <c r="A53" s="63">
        <v>50</v>
      </c>
      <c r="B53" s="64">
        <v>0</v>
      </c>
      <c r="C53" s="64">
        <v>1</v>
      </c>
      <c r="D53" s="64">
        <v>0</v>
      </c>
      <c r="E53" s="64">
        <v>0</v>
      </c>
      <c r="F53" s="64">
        <v>0</v>
      </c>
      <c r="G53" s="64">
        <v>0</v>
      </c>
      <c r="H53" s="64">
        <v>0</v>
      </c>
      <c r="I53" s="64">
        <v>0</v>
      </c>
      <c r="J53" s="64">
        <v>0</v>
      </c>
      <c r="K53" s="64">
        <v>0</v>
      </c>
      <c r="L53" s="64">
        <v>0</v>
      </c>
      <c r="M53" s="64">
        <v>0</v>
      </c>
      <c r="N53" s="64">
        <v>0</v>
      </c>
      <c r="O53" s="64">
        <v>0</v>
      </c>
      <c r="P53" s="64">
        <v>0</v>
      </c>
      <c r="Q53" s="64">
        <v>0</v>
      </c>
      <c r="R53" s="64">
        <v>0</v>
      </c>
      <c r="S53" s="73"/>
    </row>
    <row r="54" spans="1:19" x14ac:dyDescent="0.25">
      <c r="A54" s="58">
        <v>51</v>
      </c>
      <c r="B54" s="59">
        <v>0</v>
      </c>
      <c r="C54" s="59">
        <v>0</v>
      </c>
      <c r="D54" s="59">
        <v>0</v>
      </c>
      <c r="E54" s="59">
        <v>0</v>
      </c>
      <c r="F54" s="59">
        <v>0</v>
      </c>
      <c r="G54" s="59">
        <v>0</v>
      </c>
      <c r="H54" s="59">
        <v>0</v>
      </c>
      <c r="I54" s="59">
        <v>0</v>
      </c>
      <c r="J54" s="59">
        <v>0</v>
      </c>
      <c r="K54" s="59">
        <v>0</v>
      </c>
      <c r="L54" s="59">
        <v>0</v>
      </c>
      <c r="M54" s="59">
        <v>0</v>
      </c>
      <c r="N54" s="59">
        <v>0</v>
      </c>
      <c r="O54" s="59">
        <v>0</v>
      </c>
      <c r="P54" s="59">
        <v>0</v>
      </c>
      <c r="Q54" s="59">
        <v>0</v>
      </c>
      <c r="R54" s="59">
        <v>0</v>
      </c>
      <c r="S54" s="69"/>
    </row>
    <row r="55" spans="1:19" x14ac:dyDescent="0.25">
      <c r="A55" s="70">
        <v>52</v>
      </c>
      <c r="B55" s="71">
        <v>0</v>
      </c>
      <c r="C55" s="71">
        <v>0</v>
      </c>
      <c r="D55" s="71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71">
        <v>0</v>
      </c>
      <c r="P55" s="71">
        <v>0</v>
      </c>
      <c r="Q55" s="71">
        <v>0</v>
      </c>
      <c r="R55" s="71">
        <v>0</v>
      </c>
      <c r="S55" s="72"/>
    </row>
    <row r="56" spans="1:19" x14ac:dyDescent="0.25">
      <c r="A56" s="70">
        <v>53</v>
      </c>
      <c r="B56" s="71">
        <v>0</v>
      </c>
      <c r="C56" s="71">
        <v>0</v>
      </c>
      <c r="D56" s="71">
        <v>0</v>
      </c>
      <c r="E56" s="71">
        <v>0</v>
      </c>
      <c r="F56" s="71">
        <v>0</v>
      </c>
      <c r="G56" s="71">
        <v>0</v>
      </c>
      <c r="H56" s="71">
        <v>0</v>
      </c>
      <c r="I56" s="71">
        <v>0</v>
      </c>
      <c r="J56" s="71">
        <v>0</v>
      </c>
      <c r="K56" s="71">
        <v>0</v>
      </c>
      <c r="L56" s="71">
        <v>0</v>
      </c>
      <c r="M56" s="71">
        <v>0</v>
      </c>
      <c r="N56" s="71">
        <v>0</v>
      </c>
      <c r="O56" s="71">
        <v>0</v>
      </c>
      <c r="P56" s="71">
        <v>0</v>
      </c>
      <c r="Q56" s="71">
        <v>0</v>
      </c>
      <c r="R56" s="71">
        <v>0</v>
      </c>
      <c r="S56" s="72"/>
    </row>
    <row r="57" spans="1:19" x14ac:dyDescent="0.25">
      <c r="A57" s="70">
        <v>54</v>
      </c>
      <c r="B57" s="71">
        <v>0</v>
      </c>
      <c r="C57" s="71">
        <v>0</v>
      </c>
      <c r="D57" s="71">
        <v>1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71">
        <v>0</v>
      </c>
      <c r="P57" s="71">
        <v>0</v>
      </c>
      <c r="Q57" s="71">
        <v>0</v>
      </c>
      <c r="R57" s="71">
        <v>0</v>
      </c>
      <c r="S57" s="72"/>
    </row>
    <row r="58" spans="1:19" x14ac:dyDescent="0.25">
      <c r="A58" s="70">
        <v>55</v>
      </c>
      <c r="B58" s="71">
        <v>0</v>
      </c>
      <c r="C58" s="71">
        <v>0</v>
      </c>
      <c r="D58" s="71">
        <v>0</v>
      </c>
      <c r="E58" s="71">
        <v>0</v>
      </c>
      <c r="F58" s="71">
        <v>0</v>
      </c>
      <c r="G58" s="71">
        <v>0</v>
      </c>
      <c r="H58" s="71">
        <v>0</v>
      </c>
      <c r="I58" s="71">
        <v>0</v>
      </c>
      <c r="J58" s="71">
        <v>0</v>
      </c>
      <c r="K58" s="71">
        <v>0</v>
      </c>
      <c r="L58" s="71">
        <v>0</v>
      </c>
      <c r="M58" s="71">
        <v>0</v>
      </c>
      <c r="N58" s="71">
        <v>0</v>
      </c>
      <c r="O58" s="71">
        <v>0</v>
      </c>
      <c r="P58" s="71">
        <v>0</v>
      </c>
      <c r="Q58" s="71">
        <v>0</v>
      </c>
      <c r="R58" s="71">
        <v>0</v>
      </c>
      <c r="S58" s="72"/>
    </row>
    <row r="59" spans="1:19" x14ac:dyDescent="0.25">
      <c r="A59" s="70">
        <v>56</v>
      </c>
      <c r="B59" s="71">
        <v>0</v>
      </c>
      <c r="C59" s="71">
        <v>0</v>
      </c>
      <c r="D59" s="71">
        <v>0</v>
      </c>
      <c r="E59" s="71">
        <v>0</v>
      </c>
      <c r="F59" s="71">
        <v>0</v>
      </c>
      <c r="G59" s="71">
        <v>0</v>
      </c>
      <c r="H59" s="71">
        <v>0</v>
      </c>
      <c r="I59" s="71">
        <v>0</v>
      </c>
      <c r="J59" s="71">
        <v>0</v>
      </c>
      <c r="K59" s="71">
        <v>0</v>
      </c>
      <c r="L59" s="71">
        <v>0</v>
      </c>
      <c r="M59" s="71">
        <v>0</v>
      </c>
      <c r="N59" s="71">
        <v>0</v>
      </c>
      <c r="O59" s="71">
        <v>0</v>
      </c>
      <c r="P59" s="71">
        <v>0</v>
      </c>
      <c r="Q59" s="71">
        <v>0</v>
      </c>
      <c r="R59" s="71">
        <v>0</v>
      </c>
      <c r="S59" s="72"/>
    </row>
    <row r="60" spans="1:19" x14ac:dyDescent="0.25">
      <c r="A60" s="70">
        <v>57</v>
      </c>
      <c r="B60" s="71">
        <v>0</v>
      </c>
      <c r="C60" s="71">
        <v>0</v>
      </c>
      <c r="D60" s="71">
        <v>0</v>
      </c>
      <c r="E60" s="71">
        <v>0</v>
      </c>
      <c r="F60" s="71">
        <v>0</v>
      </c>
      <c r="G60" s="71">
        <v>0</v>
      </c>
      <c r="H60" s="71">
        <v>0</v>
      </c>
      <c r="I60" s="71">
        <v>0</v>
      </c>
      <c r="J60" s="71">
        <v>0</v>
      </c>
      <c r="K60" s="71">
        <v>0</v>
      </c>
      <c r="L60" s="71">
        <v>0</v>
      </c>
      <c r="M60" s="71">
        <v>0</v>
      </c>
      <c r="N60" s="71">
        <v>0</v>
      </c>
      <c r="O60" s="71">
        <v>0</v>
      </c>
      <c r="P60" s="71">
        <v>0</v>
      </c>
      <c r="Q60" s="71">
        <v>0</v>
      </c>
      <c r="R60" s="71">
        <v>0</v>
      </c>
      <c r="S60" s="72"/>
    </row>
    <row r="61" spans="1:19" x14ac:dyDescent="0.25">
      <c r="A61" s="70">
        <v>58</v>
      </c>
      <c r="B61" s="71">
        <v>0</v>
      </c>
      <c r="C61" s="71">
        <v>1</v>
      </c>
      <c r="D61" s="71">
        <v>1</v>
      </c>
      <c r="E61" s="71">
        <v>0</v>
      </c>
      <c r="F61" s="71">
        <v>0</v>
      </c>
      <c r="G61" s="71">
        <v>0</v>
      </c>
      <c r="H61" s="71">
        <v>0</v>
      </c>
      <c r="I61" s="71">
        <v>0</v>
      </c>
      <c r="J61" s="71">
        <v>0</v>
      </c>
      <c r="K61" s="71">
        <v>0</v>
      </c>
      <c r="L61" s="71">
        <v>0</v>
      </c>
      <c r="M61" s="71">
        <v>0</v>
      </c>
      <c r="N61" s="71">
        <v>0</v>
      </c>
      <c r="O61" s="71">
        <v>0</v>
      </c>
      <c r="P61" s="71">
        <v>0</v>
      </c>
      <c r="Q61" s="71">
        <v>0</v>
      </c>
      <c r="R61" s="71">
        <v>0</v>
      </c>
      <c r="S61" s="72"/>
    </row>
    <row r="62" spans="1:19" x14ac:dyDescent="0.25">
      <c r="A62" s="70">
        <v>59</v>
      </c>
      <c r="B62" s="71">
        <v>0</v>
      </c>
      <c r="C62" s="71">
        <v>0</v>
      </c>
      <c r="D62" s="71">
        <v>0</v>
      </c>
      <c r="E62" s="71">
        <v>0</v>
      </c>
      <c r="F62" s="71">
        <v>0</v>
      </c>
      <c r="G62" s="71">
        <v>0</v>
      </c>
      <c r="H62" s="71">
        <v>0</v>
      </c>
      <c r="I62" s="71">
        <v>0</v>
      </c>
      <c r="J62" s="71">
        <v>0</v>
      </c>
      <c r="K62" s="71">
        <v>0</v>
      </c>
      <c r="L62" s="71">
        <v>0</v>
      </c>
      <c r="M62" s="71">
        <v>0</v>
      </c>
      <c r="N62" s="71">
        <v>0</v>
      </c>
      <c r="O62" s="71">
        <v>0</v>
      </c>
      <c r="P62" s="71">
        <v>0</v>
      </c>
      <c r="Q62" s="71">
        <v>0</v>
      </c>
      <c r="R62" s="71">
        <v>0</v>
      </c>
      <c r="S62" s="72"/>
    </row>
    <row r="63" spans="1:19" ht="15.75" thickBot="1" x14ac:dyDescent="0.3">
      <c r="A63" s="63">
        <v>60</v>
      </c>
      <c r="B63" s="64">
        <v>0</v>
      </c>
      <c r="C63" s="64">
        <v>0</v>
      </c>
      <c r="D63" s="64">
        <v>0</v>
      </c>
      <c r="E63" s="64">
        <v>1</v>
      </c>
      <c r="F63" s="64">
        <v>0</v>
      </c>
      <c r="G63" s="64">
        <v>0</v>
      </c>
      <c r="H63" s="64">
        <v>0</v>
      </c>
      <c r="I63" s="64">
        <v>0</v>
      </c>
      <c r="J63" s="64">
        <v>0</v>
      </c>
      <c r="K63" s="64">
        <v>0</v>
      </c>
      <c r="L63" s="64">
        <v>0</v>
      </c>
      <c r="M63" s="64">
        <v>0</v>
      </c>
      <c r="N63" s="64">
        <v>0</v>
      </c>
      <c r="O63" s="64">
        <v>0</v>
      </c>
      <c r="P63" s="64">
        <v>0</v>
      </c>
      <c r="Q63" s="64">
        <v>0</v>
      </c>
      <c r="R63" s="64">
        <v>0</v>
      </c>
      <c r="S63" s="73"/>
    </row>
    <row r="64" spans="1:19" x14ac:dyDescent="0.25">
      <c r="A64" s="58">
        <v>61</v>
      </c>
      <c r="B64" s="59">
        <v>0</v>
      </c>
      <c r="C64" s="59">
        <v>1</v>
      </c>
      <c r="D64" s="59">
        <v>2</v>
      </c>
      <c r="E64" s="59">
        <v>18</v>
      </c>
      <c r="F64" s="59">
        <v>128</v>
      </c>
      <c r="G64" s="59">
        <v>330</v>
      </c>
      <c r="H64" s="59">
        <f>14*7*7</f>
        <v>686</v>
      </c>
      <c r="I64" s="59">
        <f>16*10*10</f>
        <v>1600</v>
      </c>
      <c r="J64" s="77"/>
      <c r="K64" s="77"/>
      <c r="L64" s="77"/>
      <c r="M64" s="77"/>
      <c r="N64" s="77"/>
      <c r="O64" s="77"/>
      <c r="P64" s="77"/>
      <c r="Q64" s="77"/>
      <c r="R64" s="77"/>
      <c r="S64" s="78"/>
    </row>
    <row r="65" spans="1:19" x14ac:dyDescent="0.25">
      <c r="A65" s="70">
        <v>62</v>
      </c>
      <c r="B65" s="71">
        <v>0</v>
      </c>
      <c r="C65" s="71">
        <v>0</v>
      </c>
      <c r="D65" s="71">
        <v>1</v>
      </c>
      <c r="E65" s="71">
        <v>1</v>
      </c>
      <c r="F65" s="71">
        <v>27</v>
      </c>
      <c r="G65" s="71">
        <v>210</v>
      </c>
      <c r="H65" s="71">
        <f>8*7*5</f>
        <v>280</v>
      </c>
      <c r="I65" s="71">
        <f>12*8*7</f>
        <v>672</v>
      </c>
      <c r="J65" s="71">
        <f>12*8*7</f>
        <v>672</v>
      </c>
      <c r="K65" s="71">
        <f>15*12*10</f>
        <v>1800</v>
      </c>
      <c r="L65" s="74"/>
      <c r="M65" s="74"/>
      <c r="N65" s="74"/>
      <c r="O65" s="74"/>
      <c r="P65" s="74"/>
      <c r="Q65" s="74"/>
      <c r="R65" s="74"/>
      <c r="S65" s="75"/>
    </row>
    <row r="66" spans="1:19" x14ac:dyDescent="0.25">
      <c r="A66" s="70">
        <v>63</v>
      </c>
      <c r="B66" s="71">
        <v>0</v>
      </c>
      <c r="C66" s="71">
        <v>1</v>
      </c>
      <c r="D66" s="71">
        <v>8</v>
      </c>
      <c r="E66" s="71">
        <v>36</v>
      </c>
      <c r="F66" s="71">
        <v>80</v>
      </c>
      <c r="G66" s="71">
        <v>144</v>
      </c>
      <c r="H66" s="71">
        <f>6*6*5</f>
        <v>180</v>
      </c>
      <c r="I66" s="71">
        <f>7*6*5</f>
        <v>210</v>
      </c>
      <c r="J66" s="71">
        <f>7*6*5</f>
        <v>210</v>
      </c>
      <c r="K66" s="71">
        <f>10*8*7</f>
        <v>560</v>
      </c>
      <c r="L66" s="71">
        <f>11*9*9</f>
        <v>891</v>
      </c>
      <c r="M66" s="71">
        <f>13*12*12</f>
        <v>1872</v>
      </c>
      <c r="N66" s="79"/>
      <c r="O66" s="74"/>
      <c r="P66" s="74"/>
      <c r="Q66" s="74"/>
      <c r="R66" s="74"/>
      <c r="S66" s="75"/>
    </row>
    <row r="67" spans="1:19" x14ac:dyDescent="0.25">
      <c r="A67" s="70">
        <v>64</v>
      </c>
      <c r="B67" s="71">
        <v>0</v>
      </c>
      <c r="C67" s="71">
        <v>1</v>
      </c>
      <c r="D67" s="71">
        <v>8</v>
      </c>
      <c r="E67" s="71">
        <v>36</v>
      </c>
      <c r="F67" s="71">
        <v>84</v>
      </c>
      <c r="G67" s="71">
        <v>216</v>
      </c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5"/>
    </row>
    <row r="68" spans="1:19" x14ac:dyDescent="0.25">
      <c r="A68" s="70">
        <v>65</v>
      </c>
      <c r="B68" s="71">
        <v>0</v>
      </c>
      <c r="C68" s="71">
        <v>1</v>
      </c>
      <c r="D68" s="71">
        <v>12</v>
      </c>
      <c r="E68" s="71">
        <v>30</v>
      </c>
      <c r="F68" s="71">
        <v>140</v>
      </c>
      <c r="G68" s="71">
        <v>240</v>
      </c>
      <c r="H68" s="71">
        <f>10*7*5</f>
        <v>350</v>
      </c>
      <c r="I68" s="71">
        <f>12*10*7</f>
        <v>840</v>
      </c>
      <c r="J68" s="71">
        <f>12*10*7</f>
        <v>840</v>
      </c>
      <c r="K68" s="74"/>
      <c r="L68" s="74"/>
      <c r="M68" s="74"/>
      <c r="N68" s="74"/>
      <c r="O68" s="74"/>
      <c r="P68" s="74"/>
      <c r="Q68" s="74"/>
      <c r="R68" s="74"/>
      <c r="S68" s="75"/>
    </row>
    <row r="69" spans="1:19" x14ac:dyDescent="0.25">
      <c r="A69" s="70">
        <v>66</v>
      </c>
      <c r="B69" s="71">
        <v>0</v>
      </c>
      <c r="C69" s="71">
        <v>0</v>
      </c>
      <c r="D69" s="71">
        <v>1</v>
      </c>
      <c r="E69" s="71">
        <v>1</v>
      </c>
      <c r="F69" s="71">
        <v>1</v>
      </c>
      <c r="G69" s="71">
        <v>1</v>
      </c>
      <c r="H69" s="71">
        <f>2*2*2</f>
        <v>8</v>
      </c>
      <c r="I69" s="71">
        <f>3*3*3</f>
        <v>27</v>
      </c>
      <c r="J69" s="71">
        <f>6*5*5</f>
        <v>150</v>
      </c>
      <c r="K69" s="71">
        <f>8*7*6</f>
        <v>336</v>
      </c>
      <c r="L69" s="71">
        <f>10*7*6</f>
        <v>420</v>
      </c>
      <c r="M69" s="71">
        <f>11*10*8</f>
        <v>880</v>
      </c>
      <c r="N69" s="71">
        <f>14*12*11</f>
        <v>1848</v>
      </c>
      <c r="O69" s="74"/>
      <c r="P69" s="74"/>
      <c r="Q69" s="74"/>
      <c r="R69" s="74"/>
      <c r="S69" s="75"/>
    </row>
    <row r="70" spans="1:19" x14ac:dyDescent="0.25">
      <c r="A70" s="70">
        <v>67</v>
      </c>
      <c r="B70" s="71">
        <v>0</v>
      </c>
      <c r="C70" s="71">
        <v>1</v>
      </c>
      <c r="D70" s="71">
        <v>8</v>
      </c>
      <c r="E70" s="71">
        <v>45</v>
      </c>
      <c r="F70" s="71">
        <v>140</v>
      </c>
      <c r="G70" s="71">
        <v>224</v>
      </c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5"/>
    </row>
    <row r="71" spans="1:19" x14ac:dyDescent="0.25">
      <c r="A71" s="70">
        <v>68</v>
      </c>
      <c r="B71" s="71">
        <v>0</v>
      </c>
      <c r="C71" s="71">
        <v>1</v>
      </c>
      <c r="D71" s="71">
        <v>4</v>
      </c>
      <c r="E71" s="71">
        <v>24</v>
      </c>
      <c r="F71" s="71">
        <v>120</v>
      </c>
      <c r="G71" s="71">
        <v>150</v>
      </c>
      <c r="H71" s="71">
        <f>7*5*4</f>
        <v>140</v>
      </c>
      <c r="I71" s="71">
        <f>7*5*4</f>
        <v>140</v>
      </c>
      <c r="J71" s="71">
        <f>5*5*3</f>
        <v>75</v>
      </c>
      <c r="K71" s="71">
        <f>5*5*3</f>
        <v>75</v>
      </c>
      <c r="L71" s="71">
        <f>6*4*3</f>
        <v>72</v>
      </c>
      <c r="M71" s="71">
        <f>6*4*3</f>
        <v>72</v>
      </c>
      <c r="N71" s="71">
        <f>7*7*3</f>
        <v>147</v>
      </c>
      <c r="O71" s="71">
        <f>8*8*4</f>
        <v>256</v>
      </c>
      <c r="P71" s="71">
        <f>10*10*5</f>
        <v>500</v>
      </c>
      <c r="Q71" s="71">
        <f>13*13*9</f>
        <v>1521</v>
      </c>
      <c r="R71" s="71">
        <f>14*15*13</f>
        <v>2730</v>
      </c>
      <c r="S71" s="75"/>
    </row>
    <row r="72" spans="1:19" x14ac:dyDescent="0.25">
      <c r="A72" s="70">
        <v>69</v>
      </c>
      <c r="B72" s="71">
        <v>0</v>
      </c>
      <c r="C72" s="71">
        <v>0</v>
      </c>
      <c r="D72" s="71">
        <v>1</v>
      </c>
      <c r="E72" s="71">
        <v>32</v>
      </c>
      <c r="F72" s="71">
        <v>175</v>
      </c>
      <c r="G72" s="71">
        <v>504</v>
      </c>
      <c r="H72" s="71">
        <f>9*9*8</f>
        <v>648</v>
      </c>
      <c r="I72" s="71">
        <f>12*12*10</f>
        <v>1440</v>
      </c>
      <c r="J72" s="71">
        <f>15*15*12</f>
        <v>2700</v>
      </c>
      <c r="K72" s="74"/>
      <c r="L72" s="74"/>
      <c r="M72" s="74"/>
      <c r="N72" s="74"/>
      <c r="O72" s="74"/>
      <c r="P72" s="74"/>
      <c r="Q72" s="74"/>
      <c r="R72" s="74"/>
      <c r="S72" s="75"/>
    </row>
    <row r="73" spans="1:19" ht="15.75" thickBot="1" x14ac:dyDescent="0.3">
      <c r="A73" s="63">
        <v>70</v>
      </c>
      <c r="B73" s="64">
        <v>0</v>
      </c>
      <c r="C73" s="64">
        <v>1</v>
      </c>
      <c r="D73" s="64">
        <v>8</v>
      </c>
      <c r="E73" s="64">
        <v>27</v>
      </c>
      <c r="F73" s="64">
        <v>175</v>
      </c>
      <c r="G73" s="64">
        <v>420</v>
      </c>
      <c r="H73" s="64">
        <f>12*8*7</f>
        <v>672</v>
      </c>
      <c r="I73" s="64">
        <f>18*10*10</f>
        <v>1800</v>
      </c>
      <c r="J73" s="80"/>
      <c r="K73" s="80"/>
      <c r="L73" s="80"/>
      <c r="M73" s="80"/>
      <c r="N73" s="80"/>
      <c r="O73" s="80"/>
      <c r="P73" s="80"/>
      <c r="Q73" s="80"/>
      <c r="R73" s="80"/>
      <c r="S73" s="81"/>
    </row>
    <row r="76" spans="1:19" x14ac:dyDescent="0.25">
      <c r="A76" s="2" t="s">
        <v>50</v>
      </c>
    </row>
    <row r="77" spans="1:19" x14ac:dyDescent="0.25">
      <c r="A77" s="57" t="s">
        <v>48</v>
      </c>
      <c r="B77" t="s">
        <v>49</v>
      </c>
      <c r="C77">
        <v>13</v>
      </c>
      <c r="D77">
        <v>16</v>
      </c>
      <c r="E77">
        <v>20</v>
      </c>
      <c r="F77">
        <v>23</v>
      </c>
      <c r="G77">
        <v>26</v>
      </c>
      <c r="H77">
        <v>30</v>
      </c>
      <c r="I77">
        <v>33</v>
      </c>
      <c r="J77">
        <v>37</v>
      </c>
      <c r="K77">
        <v>41</v>
      </c>
      <c r="L77">
        <v>44</v>
      </c>
      <c r="M77">
        <v>48</v>
      </c>
      <c r="N77">
        <v>51</v>
      </c>
      <c r="O77">
        <v>56</v>
      </c>
      <c r="P77">
        <v>62</v>
      </c>
      <c r="Q77">
        <v>68</v>
      </c>
    </row>
    <row r="78" spans="1:19" x14ac:dyDescent="0.25">
      <c r="A78" s="55" t="s">
        <v>42</v>
      </c>
      <c r="B78" s="56">
        <v>0.4</v>
      </c>
      <c r="C78" s="56">
        <v>0.8</v>
      </c>
      <c r="D78" s="56">
        <v>1</v>
      </c>
      <c r="E78" s="56">
        <v>1</v>
      </c>
      <c r="F78" s="56">
        <v>1</v>
      </c>
      <c r="G78" s="56">
        <v>1</v>
      </c>
      <c r="H78" s="56">
        <v>1</v>
      </c>
      <c r="I78" s="56">
        <v>1</v>
      </c>
      <c r="J78" s="56">
        <v>1</v>
      </c>
      <c r="K78" s="56">
        <v>1</v>
      </c>
      <c r="L78" s="56">
        <v>1</v>
      </c>
      <c r="M78" s="56">
        <v>1</v>
      </c>
      <c r="N78" s="56">
        <v>1</v>
      </c>
      <c r="O78" s="56">
        <v>1</v>
      </c>
      <c r="P78" s="56">
        <v>1</v>
      </c>
      <c r="Q78" s="56">
        <v>1</v>
      </c>
    </row>
    <row r="79" spans="1:19" x14ac:dyDescent="0.25">
      <c r="A79" s="55" t="s">
        <v>43</v>
      </c>
      <c r="B79" s="56">
        <v>0.5</v>
      </c>
      <c r="C79" s="56">
        <v>0.7</v>
      </c>
      <c r="D79" s="56">
        <v>0.9</v>
      </c>
      <c r="E79" s="56">
        <v>0.9</v>
      </c>
      <c r="F79" s="56">
        <v>0.9</v>
      </c>
      <c r="G79" s="56">
        <v>0.9</v>
      </c>
      <c r="H79" s="56">
        <v>0.9</v>
      </c>
      <c r="I79" s="56">
        <v>0.9</v>
      </c>
      <c r="J79" s="56">
        <v>0.9</v>
      </c>
      <c r="K79" s="56">
        <v>0.9</v>
      </c>
      <c r="L79" s="56">
        <v>0.9</v>
      </c>
      <c r="M79" s="56">
        <v>0.9</v>
      </c>
      <c r="N79" s="56">
        <v>0.9</v>
      </c>
      <c r="O79" s="56">
        <v>0.9</v>
      </c>
      <c r="P79" s="56">
        <v>0.9</v>
      </c>
      <c r="Q79" s="56">
        <v>0.9</v>
      </c>
    </row>
    <row r="80" spans="1:19" x14ac:dyDescent="0.25">
      <c r="A80" s="55" t="s">
        <v>44</v>
      </c>
      <c r="B80" s="56">
        <v>0.4</v>
      </c>
      <c r="C80" s="56">
        <v>0.6</v>
      </c>
      <c r="D80" s="56">
        <v>0.7</v>
      </c>
      <c r="E80" s="56">
        <v>0.9</v>
      </c>
      <c r="F80" s="56">
        <v>0.9</v>
      </c>
      <c r="G80" s="56">
        <v>0.9</v>
      </c>
      <c r="H80" s="56">
        <v>0.9</v>
      </c>
      <c r="I80" s="56">
        <v>0.9</v>
      </c>
      <c r="J80" s="56">
        <v>0.9</v>
      </c>
      <c r="K80" s="56">
        <v>0.9</v>
      </c>
      <c r="L80" s="56">
        <v>0.9</v>
      </c>
      <c r="M80" s="56">
        <v>0.9</v>
      </c>
      <c r="N80" s="56">
        <v>0.9</v>
      </c>
      <c r="O80" s="56">
        <v>0.9</v>
      </c>
      <c r="P80" s="56">
        <v>0.9</v>
      </c>
      <c r="Q80" s="56">
        <v>0.9</v>
      </c>
    </row>
    <row r="81" spans="1:17" x14ac:dyDescent="0.25">
      <c r="A81" s="55" t="s">
        <v>47</v>
      </c>
      <c r="B81" s="56">
        <v>0.6</v>
      </c>
      <c r="C81" s="56">
        <v>0.5</v>
      </c>
      <c r="D81" s="56">
        <v>0.8</v>
      </c>
      <c r="E81" s="56">
        <v>1</v>
      </c>
      <c r="F81" s="56">
        <v>1</v>
      </c>
      <c r="G81" s="56">
        <v>1</v>
      </c>
      <c r="H81" s="56">
        <v>1</v>
      </c>
      <c r="I81" s="56">
        <v>1</v>
      </c>
      <c r="J81" s="56">
        <v>1</v>
      </c>
      <c r="K81" s="56">
        <v>1</v>
      </c>
      <c r="L81" s="56">
        <v>1</v>
      </c>
      <c r="M81" s="56">
        <v>1</v>
      </c>
      <c r="N81" s="56">
        <v>1</v>
      </c>
      <c r="O81" s="56">
        <v>1</v>
      </c>
      <c r="P81" s="56">
        <v>1</v>
      </c>
      <c r="Q81" s="56">
        <v>1</v>
      </c>
    </row>
    <row r="82" spans="1:17" x14ac:dyDescent="0.25">
      <c r="A82" s="55" t="s">
        <v>45</v>
      </c>
      <c r="B82" s="56">
        <v>0.19999999999999996</v>
      </c>
      <c r="C82" s="56">
        <v>0.5</v>
      </c>
      <c r="D82" s="56">
        <v>1</v>
      </c>
      <c r="E82" s="56">
        <v>1</v>
      </c>
      <c r="F82" s="56">
        <v>1</v>
      </c>
      <c r="G82" s="56">
        <v>1</v>
      </c>
      <c r="H82" s="56">
        <v>1</v>
      </c>
      <c r="I82" s="56">
        <v>1</v>
      </c>
      <c r="J82" s="56">
        <v>1</v>
      </c>
      <c r="K82" s="56">
        <v>1</v>
      </c>
      <c r="L82" s="56">
        <v>1</v>
      </c>
      <c r="M82" s="56">
        <v>1</v>
      </c>
      <c r="N82" s="56">
        <v>1</v>
      </c>
      <c r="O82" s="56">
        <v>1</v>
      </c>
      <c r="P82" s="56">
        <v>1</v>
      </c>
      <c r="Q82" s="56">
        <v>1</v>
      </c>
    </row>
    <row r="83" spans="1:17" x14ac:dyDescent="0.25">
      <c r="A83" s="55" t="s">
        <v>46</v>
      </c>
      <c r="B83" s="56">
        <v>0.9</v>
      </c>
      <c r="C83" s="56">
        <v>0.8</v>
      </c>
      <c r="D83" s="56">
        <v>0.9</v>
      </c>
      <c r="E83" s="56">
        <v>1</v>
      </c>
      <c r="F83" s="56">
        <v>1</v>
      </c>
      <c r="G83" s="56">
        <v>1</v>
      </c>
      <c r="H83" s="56">
        <v>1</v>
      </c>
      <c r="I83" s="56">
        <v>1</v>
      </c>
      <c r="J83" s="56">
        <v>1</v>
      </c>
      <c r="K83" s="56">
        <v>1</v>
      </c>
      <c r="L83" s="56">
        <v>1</v>
      </c>
      <c r="M83" s="56">
        <v>1</v>
      </c>
      <c r="N83" s="56">
        <v>1</v>
      </c>
      <c r="O83" s="56">
        <v>1</v>
      </c>
      <c r="P83" s="56">
        <v>1</v>
      </c>
      <c r="Q83" s="56">
        <v>1</v>
      </c>
    </row>
    <row r="84" spans="1:17" x14ac:dyDescent="0.25">
      <c r="A84" s="55" t="s">
        <v>0</v>
      </c>
      <c r="B84" s="56">
        <v>0.30000000000000004</v>
      </c>
      <c r="C84" s="56">
        <v>0</v>
      </c>
      <c r="D84" s="56">
        <v>0</v>
      </c>
      <c r="E84" s="56">
        <v>0</v>
      </c>
      <c r="F84" s="56">
        <v>0</v>
      </c>
      <c r="G84" s="56">
        <v>0</v>
      </c>
      <c r="H84" s="56">
        <v>0</v>
      </c>
      <c r="I84" s="56">
        <v>0</v>
      </c>
      <c r="J84" s="56">
        <v>0</v>
      </c>
      <c r="K84" s="56">
        <v>0</v>
      </c>
      <c r="L84" s="56">
        <v>0</v>
      </c>
      <c r="M84" s="56">
        <v>0</v>
      </c>
      <c r="N84" s="56">
        <v>0</v>
      </c>
      <c r="O84" s="56">
        <v>0</v>
      </c>
      <c r="P84" s="56">
        <v>0</v>
      </c>
      <c r="Q84" s="56">
        <v>0</v>
      </c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2</vt:lpstr>
      <vt:lpstr>Figure 3</vt:lpstr>
      <vt:lpstr>Figure 4</vt:lpstr>
      <vt:lpstr>Figure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 Silva, Diane</dc:creator>
  <cp:lastModifiedBy>Kast, Martin</cp:lastModifiedBy>
  <dcterms:created xsi:type="dcterms:W3CDTF">2022-07-06T07:39:06Z</dcterms:created>
  <dcterms:modified xsi:type="dcterms:W3CDTF">2022-08-26T21:44:41Z</dcterms:modified>
</cp:coreProperties>
</file>