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zero order" sheetId="3" r:id="rId2"/>
    <sheet name="first order" sheetId="4" r:id="rId3"/>
    <sheet name="higuchi model" sheetId="5" r:id="rId4"/>
    <sheet name="korsmeyer peppas model" sheetId="6" r:id="rId5"/>
    <sheet name="korsmeyer peppas model fit" sheetId="2" r:id="rId6"/>
  </sheets>
  <definedNames>
    <definedName name="solver_adj" localSheetId="5" hidden="1">'korsmeyer peppas model fit'!$G$29:$G$30</definedName>
    <definedName name="solver_cvg" localSheetId="5" hidden="1">0.0001</definedName>
    <definedName name="solver_drv" localSheetId="5" hidden="1">1</definedName>
    <definedName name="solver_est" localSheetId="5" hidden="1">1</definedName>
    <definedName name="solver_itr" localSheetId="5" hidden="1">100</definedName>
    <definedName name="solver_lhs1" localSheetId="5" hidden="1">'korsmeyer peppas model fit'!$G$29:$G$30</definedName>
    <definedName name="solver_lhs2" localSheetId="5" hidden="1">'korsmeyer peppas model fit'!$G$29:$G$30</definedName>
    <definedName name="solver_lin" localSheetId="5" hidden="1">2</definedName>
    <definedName name="solver_neg" localSheetId="5" hidden="1">2</definedName>
    <definedName name="solver_num" localSheetId="5" hidden="1">1</definedName>
    <definedName name="solver_nwt" localSheetId="5" hidden="1">1</definedName>
    <definedName name="solver_opt" localSheetId="5" hidden="1">'korsmeyer peppas model fit'!$G$33</definedName>
    <definedName name="solver_pre" localSheetId="5" hidden="1">0.000001</definedName>
    <definedName name="solver_rel1" localSheetId="5" hidden="1">3</definedName>
    <definedName name="solver_rel2" localSheetId="5" hidden="1">1</definedName>
    <definedName name="solver_rhs1" localSheetId="5" hidden="1">0</definedName>
    <definedName name="solver_rhs2" localSheetId="5" hidden="1">0</definedName>
    <definedName name="solver_scl" localSheetId="5" hidden="1">2</definedName>
    <definedName name="solver_sho" localSheetId="5" hidden="1">2</definedName>
    <definedName name="solver_tim" localSheetId="5" hidden="1">100</definedName>
    <definedName name="solver_tol" localSheetId="5" hidden="1">0.05</definedName>
    <definedName name="solver_typ" localSheetId="5" hidden="1">2</definedName>
    <definedName name="solver_val" localSheetId="5" hidden="1">0</definedName>
  </definedNames>
  <calcPr calcId="124519"/>
</workbook>
</file>

<file path=xl/calcChain.xml><?xml version="1.0" encoding="utf-8"?>
<calcChain xmlns="http://schemas.openxmlformats.org/spreadsheetml/2006/main">
  <c r="G31" i="2"/>
  <c r="D29"/>
  <c r="E29" s="1"/>
  <c r="D30"/>
  <c r="E30" s="1"/>
  <c r="D31"/>
  <c r="E31" s="1"/>
  <c r="D32"/>
  <c r="E32" s="1"/>
  <c r="D33"/>
  <c r="E33" s="1"/>
  <c r="D34"/>
  <c r="E34" s="1"/>
  <c r="D35"/>
  <c r="E35" s="1"/>
  <c r="D28"/>
  <c r="E28" s="1"/>
  <c r="D2" i="6"/>
  <c r="F3"/>
  <c r="B3"/>
  <c r="B4"/>
  <c r="B5"/>
  <c r="B6"/>
  <c r="B7"/>
  <c r="B8"/>
  <c r="B9"/>
  <c r="B2"/>
  <c r="F9"/>
  <c r="D9"/>
  <c r="F8"/>
  <c r="D8"/>
  <c r="F7"/>
  <c r="D7"/>
  <c r="F6"/>
  <c r="D6"/>
  <c r="F5"/>
  <c r="D5"/>
  <c r="F4"/>
  <c r="D4"/>
  <c r="D3"/>
  <c r="F2"/>
  <c r="C4" i="5"/>
  <c r="C5"/>
  <c r="C6"/>
  <c r="C7"/>
  <c r="C8"/>
  <c r="C9"/>
  <c r="C10"/>
  <c r="C3"/>
  <c r="G10"/>
  <c r="E10"/>
  <c r="G9"/>
  <c r="E9"/>
  <c r="G8"/>
  <c r="E8"/>
  <c r="G7"/>
  <c r="E7"/>
  <c r="G6"/>
  <c r="E6"/>
  <c r="G5"/>
  <c r="E5"/>
  <c r="G4"/>
  <c r="E4"/>
  <c r="G3"/>
  <c r="E3"/>
  <c r="F22" i="4"/>
  <c r="D22"/>
  <c r="F21"/>
  <c r="D21"/>
  <c r="F20"/>
  <c r="D20"/>
  <c r="F19"/>
  <c r="D19"/>
  <c r="F18"/>
  <c r="D18"/>
  <c r="F17"/>
  <c r="D17"/>
  <c r="F16"/>
  <c r="D16"/>
  <c r="F15"/>
  <c r="D15"/>
  <c r="K5"/>
  <c r="K6"/>
  <c r="K7"/>
  <c r="K8"/>
  <c r="K9"/>
  <c r="K10"/>
  <c r="K11"/>
  <c r="K4"/>
  <c r="I5"/>
  <c r="I6"/>
  <c r="I7"/>
  <c r="I8"/>
  <c r="I9"/>
  <c r="I10"/>
  <c r="I11"/>
  <c r="I4"/>
  <c r="G33" i="2" l="1"/>
  <c r="D5"/>
  <c r="E5" s="1"/>
  <c r="D6"/>
  <c r="E6" s="1"/>
  <c r="D7"/>
  <c r="E7" s="1"/>
  <c r="D8"/>
  <c r="E8" s="1"/>
  <c r="D9"/>
  <c r="E9" s="1"/>
  <c r="D10"/>
  <c r="E10" s="1"/>
  <c r="D11"/>
  <c r="E11" s="1"/>
  <c r="D4"/>
  <c r="E4" s="1"/>
  <c r="G8" l="1"/>
  <c r="V3" i="1" l="1"/>
  <c r="V4"/>
  <c r="V5"/>
  <c r="V6"/>
  <c r="V7"/>
  <c r="V8"/>
  <c r="V9"/>
  <c r="V2"/>
  <c r="U3"/>
  <c r="U4"/>
  <c r="U5"/>
  <c r="U6"/>
  <c r="U7"/>
  <c r="U8"/>
  <c r="U9"/>
  <c r="U2"/>
  <c r="Q3"/>
  <c r="Q4"/>
  <c r="Q5"/>
  <c r="Q6"/>
  <c r="Q7"/>
  <c r="Q8"/>
  <c r="Q9"/>
  <c r="Q2"/>
  <c r="P3"/>
  <c r="P4"/>
  <c r="P5"/>
  <c r="P6"/>
  <c r="P7"/>
  <c r="P8"/>
  <c r="P9"/>
  <c r="P2"/>
</calcChain>
</file>

<file path=xl/sharedStrings.xml><?xml version="1.0" encoding="utf-8"?>
<sst xmlns="http://schemas.openxmlformats.org/spreadsheetml/2006/main" count="73" uniqueCount="22">
  <si>
    <t>Time (hr)</t>
  </si>
  <si>
    <t>pH 6.5</t>
  </si>
  <si>
    <t>pH 7.4</t>
  </si>
  <si>
    <t>STDEV</t>
  </si>
  <si>
    <t>AVERAGE</t>
  </si>
  <si>
    <t>time</t>
  </si>
  <si>
    <t>data</t>
  </si>
  <si>
    <t>FIT</t>
  </si>
  <si>
    <t>SD</t>
  </si>
  <si>
    <r>
      <t xml:space="preserve">                                               F = Kt</t>
    </r>
    <r>
      <rPr>
        <vertAlign val="superscript"/>
        <sz val="12"/>
        <color rgb="FF00000A"/>
        <rFont val="Times New Roman"/>
        <family val="1"/>
      </rPr>
      <t>n</t>
    </r>
    <r>
      <rPr>
        <sz val="12"/>
        <color rgb="FF00000A"/>
        <rFont val="Times New Roman"/>
        <family val="1"/>
      </rPr>
      <t xml:space="preserve"> </t>
    </r>
  </si>
  <si>
    <t>k</t>
  </si>
  <si>
    <t>n</t>
  </si>
  <si>
    <t>ssd</t>
  </si>
  <si>
    <t>R2</t>
  </si>
  <si>
    <t>cpdr pH 6.5</t>
  </si>
  <si>
    <t>cpdr pH 7.4</t>
  </si>
  <si>
    <t>cpdr pH 6.5 log</t>
  </si>
  <si>
    <t xml:space="preserve">cpdr pH 7.4 </t>
  </si>
  <si>
    <t xml:space="preserve">cpdr pH 7.4 log </t>
  </si>
  <si>
    <t>time sq rt.</t>
  </si>
  <si>
    <t>time log</t>
  </si>
  <si>
    <r>
      <t xml:space="preserve">                                               F = Kt</t>
    </r>
    <r>
      <rPr>
        <b/>
        <vertAlign val="superscript"/>
        <sz val="12"/>
        <color theme="4"/>
        <rFont val="Times New Roman"/>
        <family val="1"/>
      </rPr>
      <t>n</t>
    </r>
    <r>
      <rPr>
        <b/>
        <sz val="12"/>
        <color theme="4"/>
        <rFont val="Times New Roman"/>
        <family val="1"/>
      </rPr>
      <t xml:space="preserve"> 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</si>
</sst>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3"/>
      <name val="Arial"/>
      <family val="2"/>
    </font>
    <font>
      <sz val="11"/>
      <color rgb="FFFF0000"/>
      <name val="Calibri"/>
      <family val="2"/>
      <scheme val="minor"/>
    </font>
    <font>
      <sz val="12"/>
      <color rgb="FF00000A"/>
      <name val="Times New Roman"/>
      <family val="1"/>
    </font>
    <font>
      <vertAlign val="superscript"/>
      <sz val="12"/>
      <color rgb="FF00000A"/>
      <name val="Times New Roman"/>
      <family val="1"/>
    </font>
    <font>
      <b/>
      <sz val="12"/>
      <color theme="4"/>
      <name val="Times New Roman"/>
      <family val="1"/>
    </font>
    <font>
      <b/>
      <vertAlign val="superscript"/>
      <sz val="12"/>
      <color theme="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5" fillId="0" borderId="0" xfId="0" applyFont="1" applyAlignment="1">
      <alignment horizontal="justify" vertical="center"/>
    </xf>
    <xf numFmtId="0" fontId="0" fillId="2" borderId="0" xfId="0" applyFill="1"/>
    <xf numFmtId="0" fontId="4" fillId="2" borderId="0" xfId="0" applyFont="1" applyFill="1"/>
    <xf numFmtId="0" fontId="5" fillId="2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Fill="1"/>
    <xf numFmtId="0" fontId="4" fillId="0" borderId="0" xfId="0" applyFont="1" applyFill="1"/>
    <xf numFmtId="0" fontId="7" fillId="0" borderId="0" xfId="0" applyFont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tx>
            <c:strRef>
              <c:f>Sheet1!$R$12</c:f>
              <c:strCache>
                <c:ptCount val="1"/>
                <c:pt idx="0">
                  <c:v>pH 6.5</c:v>
                </c:pt>
              </c:strCache>
            </c:strRef>
          </c:tx>
          <c:xVal>
            <c:numRef>
              <c:f>Sheet1!$Q$13:$Q$20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24</c:v>
                </c:pt>
                <c:pt idx="6">
                  <c:v>36</c:v>
                </c:pt>
                <c:pt idx="7">
                  <c:v>48</c:v>
                </c:pt>
              </c:numCache>
            </c:numRef>
          </c:xVal>
          <c:yVal>
            <c:numRef>
              <c:f>Sheet1!$R$13:$R$20</c:f>
              <c:numCache>
                <c:formatCode>General</c:formatCode>
                <c:ptCount val="8"/>
                <c:pt idx="0">
                  <c:v>9.4333333333333336</c:v>
                </c:pt>
                <c:pt idx="1">
                  <c:v>13.5</c:v>
                </c:pt>
                <c:pt idx="2">
                  <c:v>30.776666666666667</c:v>
                </c:pt>
                <c:pt idx="3">
                  <c:v>41.853333333333332</c:v>
                </c:pt>
                <c:pt idx="4">
                  <c:v>57.5</c:v>
                </c:pt>
                <c:pt idx="5">
                  <c:v>70.596666666666678</c:v>
                </c:pt>
                <c:pt idx="6">
                  <c:v>72.44</c:v>
                </c:pt>
                <c:pt idx="7">
                  <c:v>77.203333333333333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Sheet1!$S$12</c:f>
              <c:strCache>
                <c:ptCount val="1"/>
                <c:pt idx="0">
                  <c:v>pH 7.4</c:v>
                </c:pt>
              </c:strCache>
            </c:strRef>
          </c:tx>
          <c:xVal>
            <c:numRef>
              <c:f>Sheet1!$Q$13:$Q$20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24</c:v>
                </c:pt>
                <c:pt idx="6">
                  <c:v>36</c:v>
                </c:pt>
                <c:pt idx="7">
                  <c:v>48</c:v>
                </c:pt>
              </c:numCache>
            </c:numRef>
          </c:xVal>
          <c:yVal>
            <c:numRef>
              <c:f>Sheet1!$S$13:$S$20</c:f>
              <c:numCache>
                <c:formatCode>General</c:formatCode>
                <c:ptCount val="8"/>
                <c:pt idx="0">
                  <c:v>8.5766666666666698</c:v>
                </c:pt>
                <c:pt idx="1">
                  <c:v>11.116666666666667</c:v>
                </c:pt>
                <c:pt idx="2">
                  <c:v>18.466666666666665</c:v>
                </c:pt>
                <c:pt idx="3">
                  <c:v>24.75</c:v>
                </c:pt>
                <c:pt idx="4">
                  <c:v>38.236666666666672</c:v>
                </c:pt>
                <c:pt idx="5">
                  <c:v>39.49666666666667</c:v>
                </c:pt>
                <c:pt idx="6">
                  <c:v>42.150000000000006</c:v>
                </c:pt>
                <c:pt idx="7">
                  <c:v>46.193333333333328</c:v>
                </c:pt>
              </c:numCache>
            </c:numRef>
          </c:yVal>
          <c:smooth val="1"/>
        </c:ser>
        <c:axId val="74310016"/>
        <c:axId val="74311552"/>
      </c:scatterChart>
      <c:valAx>
        <c:axId val="74310016"/>
        <c:scaling>
          <c:orientation val="minMax"/>
        </c:scaling>
        <c:axPos val="b"/>
        <c:numFmt formatCode="General" sourceLinked="1"/>
        <c:tickLblPos val="nextTo"/>
        <c:crossAx val="74311552"/>
        <c:crosses val="autoZero"/>
        <c:crossBetween val="midCat"/>
      </c:valAx>
      <c:valAx>
        <c:axId val="74311552"/>
        <c:scaling>
          <c:orientation val="minMax"/>
        </c:scaling>
        <c:axPos val="l"/>
        <c:numFmt formatCode="General" sourceLinked="1"/>
        <c:tickLblPos val="nextTo"/>
        <c:crossAx val="743100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tx>
            <c:strRef>
              <c:f>'zero order'!$C$4</c:f>
              <c:strCache>
                <c:ptCount val="1"/>
                <c:pt idx="0">
                  <c:v>cpdr pH 6.5</c:v>
                </c:pt>
              </c:strCache>
            </c:strRef>
          </c:tx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'zero order'!$B$5:$B$12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24</c:v>
                </c:pt>
                <c:pt idx="6">
                  <c:v>36</c:v>
                </c:pt>
                <c:pt idx="7">
                  <c:v>48</c:v>
                </c:pt>
              </c:numCache>
            </c:numRef>
          </c:xVal>
          <c:yVal>
            <c:numRef>
              <c:f>'zero order'!$C$5:$C$12</c:f>
              <c:numCache>
                <c:formatCode>General</c:formatCode>
                <c:ptCount val="8"/>
                <c:pt idx="0">
                  <c:v>9.43</c:v>
                </c:pt>
                <c:pt idx="1">
                  <c:v>13.5</c:v>
                </c:pt>
                <c:pt idx="2">
                  <c:v>30.78</c:v>
                </c:pt>
                <c:pt idx="3">
                  <c:v>41.85</c:v>
                </c:pt>
                <c:pt idx="4">
                  <c:v>57.5</c:v>
                </c:pt>
                <c:pt idx="5">
                  <c:v>70.59</c:v>
                </c:pt>
                <c:pt idx="6">
                  <c:v>72.44</c:v>
                </c:pt>
                <c:pt idx="7">
                  <c:v>77.2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'zero order'!$D$4</c:f>
              <c:strCache>
                <c:ptCount val="1"/>
                <c:pt idx="0">
                  <c:v>cpdr pH 7.4</c:v>
                </c:pt>
              </c:strCache>
            </c:strRef>
          </c:tx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'zero order'!$B$5:$B$12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24</c:v>
                </c:pt>
                <c:pt idx="6">
                  <c:v>36</c:v>
                </c:pt>
                <c:pt idx="7">
                  <c:v>48</c:v>
                </c:pt>
              </c:numCache>
            </c:numRef>
          </c:xVal>
          <c:yVal>
            <c:numRef>
              <c:f>'zero order'!$D$5:$D$12</c:f>
              <c:numCache>
                <c:formatCode>General</c:formatCode>
                <c:ptCount val="8"/>
                <c:pt idx="0">
                  <c:v>8.58</c:v>
                </c:pt>
                <c:pt idx="1">
                  <c:v>11.12</c:v>
                </c:pt>
                <c:pt idx="2">
                  <c:v>18.47</c:v>
                </c:pt>
                <c:pt idx="3">
                  <c:v>24.75</c:v>
                </c:pt>
                <c:pt idx="4">
                  <c:v>38.24</c:v>
                </c:pt>
                <c:pt idx="5">
                  <c:v>39.49</c:v>
                </c:pt>
                <c:pt idx="6">
                  <c:v>42.150000000000006</c:v>
                </c:pt>
                <c:pt idx="7">
                  <c:v>46.19</c:v>
                </c:pt>
              </c:numCache>
            </c:numRef>
          </c:yVal>
          <c:smooth val="1"/>
        </c:ser>
        <c:axId val="74379648"/>
        <c:axId val="74381184"/>
      </c:scatterChart>
      <c:valAx>
        <c:axId val="74379648"/>
        <c:scaling>
          <c:orientation val="minMax"/>
        </c:scaling>
        <c:axPos val="b"/>
        <c:numFmt formatCode="General" sourceLinked="1"/>
        <c:tickLblPos val="nextTo"/>
        <c:crossAx val="74381184"/>
        <c:crosses val="autoZero"/>
        <c:crossBetween val="midCat"/>
      </c:valAx>
      <c:valAx>
        <c:axId val="74381184"/>
        <c:scaling>
          <c:orientation val="minMax"/>
        </c:scaling>
        <c:axPos val="l"/>
        <c:numFmt formatCode="General" sourceLinked="1"/>
        <c:tickLblPos val="nextTo"/>
        <c:crossAx val="7437964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tx>
            <c:strRef>
              <c:f>'first order'!$D$14</c:f>
              <c:strCache>
                <c:ptCount val="1"/>
                <c:pt idx="0">
                  <c:v>cpdr pH 6.5 log</c:v>
                </c:pt>
              </c:strCache>
            </c:strRef>
          </c:tx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'first order'!$B$15:$B$22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24</c:v>
                </c:pt>
                <c:pt idx="6">
                  <c:v>36</c:v>
                </c:pt>
                <c:pt idx="7">
                  <c:v>48</c:v>
                </c:pt>
              </c:numCache>
            </c:numRef>
          </c:xVal>
          <c:yVal>
            <c:numRef>
              <c:f>'first order'!$D$15:$D$22</c:f>
              <c:numCache>
                <c:formatCode>General</c:formatCode>
                <c:ptCount val="8"/>
                <c:pt idx="0">
                  <c:v>0.97451169273732829</c:v>
                </c:pt>
                <c:pt idx="1">
                  <c:v>1.1303337684950059</c:v>
                </c:pt>
                <c:pt idx="2">
                  <c:v>1.4882686154954596</c:v>
                </c:pt>
                <c:pt idx="3">
                  <c:v>1.6216954623292787</c:v>
                </c:pt>
                <c:pt idx="4">
                  <c:v>1.7596678446896303</c:v>
                </c:pt>
                <c:pt idx="5">
                  <c:v>1.8487431818956834</c:v>
                </c:pt>
                <c:pt idx="6">
                  <c:v>1.8599784416420209</c:v>
                </c:pt>
                <c:pt idx="7">
                  <c:v>1.8876173003357359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'first order'!$F$14</c:f>
              <c:strCache>
                <c:ptCount val="1"/>
                <c:pt idx="0">
                  <c:v>cpdr pH 7.4 log </c:v>
                </c:pt>
              </c:strCache>
            </c:strRef>
          </c:tx>
          <c:trendline>
            <c:trendlineType val="linear"/>
            <c:dispRSqr val="1"/>
            <c:dispEq val="1"/>
            <c:trendlineLbl>
              <c:layout>
                <c:manualLayout>
                  <c:x val="3.0307961504811909E-2"/>
                  <c:y val="0.18008092738407697"/>
                </c:manualLayout>
              </c:layout>
              <c:numFmt formatCode="General" sourceLinked="0"/>
            </c:trendlineLbl>
          </c:trendline>
          <c:xVal>
            <c:numRef>
              <c:f>'first order'!$B$15:$B$22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24</c:v>
                </c:pt>
                <c:pt idx="6">
                  <c:v>36</c:v>
                </c:pt>
                <c:pt idx="7">
                  <c:v>48</c:v>
                </c:pt>
              </c:numCache>
            </c:numRef>
          </c:xVal>
          <c:yVal>
            <c:numRef>
              <c:f>'first order'!$F$15:$F$22</c:f>
              <c:numCache>
                <c:formatCode>General</c:formatCode>
                <c:ptCount val="8"/>
                <c:pt idx="0">
                  <c:v>0.93348728784870538</c:v>
                </c:pt>
                <c:pt idx="1">
                  <c:v>1.0461047872460385</c:v>
                </c:pt>
                <c:pt idx="2">
                  <c:v>1.2664668954402412</c:v>
                </c:pt>
                <c:pt idx="3">
                  <c:v>1.3935752032695874</c:v>
                </c:pt>
                <c:pt idx="4">
                  <c:v>1.5825178836040625</c:v>
                </c:pt>
                <c:pt idx="5">
                  <c:v>1.5964871337365441</c:v>
                </c:pt>
                <c:pt idx="6">
                  <c:v>1.6247975789607609</c:v>
                </c:pt>
                <c:pt idx="7">
                  <c:v>1.6645479622465467</c:v>
                </c:pt>
              </c:numCache>
            </c:numRef>
          </c:yVal>
          <c:smooth val="1"/>
        </c:ser>
        <c:axId val="95023104"/>
        <c:axId val="95024640"/>
      </c:scatterChart>
      <c:valAx>
        <c:axId val="95023104"/>
        <c:scaling>
          <c:orientation val="minMax"/>
        </c:scaling>
        <c:axPos val="b"/>
        <c:numFmt formatCode="General" sourceLinked="1"/>
        <c:tickLblPos val="nextTo"/>
        <c:crossAx val="95024640"/>
        <c:crosses val="autoZero"/>
        <c:crossBetween val="midCat"/>
      </c:valAx>
      <c:valAx>
        <c:axId val="95024640"/>
        <c:scaling>
          <c:orientation val="minMax"/>
        </c:scaling>
        <c:axPos val="l"/>
        <c:numFmt formatCode="General" sourceLinked="1"/>
        <c:tickLblPos val="nextTo"/>
        <c:crossAx val="9502310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tx>
            <c:strRef>
              <c:f>'higuchi model'!$D$14</c:f>
              <c:strCache>
                <c:ptCount val="1"/>
                <c:pt idx="0">
                  <c:v>cpdr pH 6.5</c:v>
                </c:pt>
              </c:strCache>
            </c:strRef>
          </c:tx>
          <c:marker>
            <c:symbol val="none"/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'higuchi model'!$C$15:$C$22</c:f>
              <c:numCache>
                <c:formatCode>General</c:formatCode>
                <c:ptCount val="8"/>
                <c:pt idx="0">
                  <c:v>1</c:v>
                </c:pt>
                <c:pt idx="1">
                  <c:v>1.41</c:v>
                </c:pt>
                <c:pt idx="2">
                  <c:v>2.23</c:v>
                </c:pt>
                <c:pt idx="3">
                  <c:v>2.82</c:v>
                </c:pt>
                <c:pt idx="4">
                  <c:v>3.46</c:v>
                </c:pt>
                <c:pt idx="5">
                  <c:v>4.8899999999999997</c:v>
                </c:pt>
                <c:pt idx="6">
                  <c:v>6</c:v>
                </c:pt>
                <c:pt idx="7">
                  <c:v>6.92</c:v>
                </c:pt>
              </c:numCache>
            </c:numRef>
          </c:xVal>
          <c:yVal>
            <c:numRef>
              <c:f>'higuchi model'!$D$15:$D$22</c:f>
              <c:numCache>
                <c:formatCode>General</c:formatCode>
                <c:ptCount val="8"/>
                <c:pt idx="0">
                  <c:v>9.43</c:v>
                </c:pt>
                <c:pt idx="1">
                  <c:v>13.5</c:v>
                </c:pt>
                <c:pt idx="2">
                  <c:v>30.78</c:v>
                </c:pt>
                <c:pt idx="3">
                  <c:v>41.85</c:v>
                </c:pt>
                <c:pt idx="4">
                  <c:v>57.5</c:v>
                </c:pt>
                <c:pt idx="5">
                  <c:v>70.59</c:v>
                </c:pt>
                <c:pt idx="6">
                  <c:v>72.44</c:v>
                </c:pt>
                <c:pt idx="7">
                  <c:v>77.2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'higuchi model'!$E$14</c:f>
              <c:strCache>
                <c:ptCount val="1"/>
                <c:pt idx="0">
                  <c:v>cpdr pH 7.4 </c:v>
                </c:pt>
              </c:strCache>
            </c:strRef>
          </c:tx>
          <c:marker>
            <c:symbol val="none"/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'higuchi model'!$C$15:$C$22</c:f>
              <c:numCache>
                <c:formatCode>General</c:formatCode>
                <c:ptCount val="8"/>
                <c:pt idx="0">
                  <c:v>1</c:v>
                </c:pt>
                <c:pt idx="1">
                  <c:v>1.41</c:v>
                </c:pt>
                <c:pt idx="2">
                  <c:v>2.23</c:v>
                </c:pt>
                <c:pt idx="3">
                  <c:v>2.82</c:v>
                </c:pt>
                <c:pt idx="4">
                  <c:v>3.46</c:v>
                </c:pt>
                <c:pt idx="5">
                  <c:v>4.8899999999999997</c:v>
                </c:pt>
                <c:pt idx="6">
                  <c:v>6</c:v>
                </c:pt>
                <c:pt idx="7">
                  <c:v>6.92</c:v>
                </c:pt>
              </c:numCache>
            </c:numRef>
          </c:xVal>
          <c:yVal>
            <c:numRef>
              <c:f>'higuchi model'!$E$15:$E$22</c:f>
              <c:numCache>
                <c:formatCode>General</c:formatCode>
                <c:ptCount val="8"/>
                <c:pt idx="0">
                  <c:v>8.58</c:v>
                </c:pt>
                <c:pt idx="1">
                  <c:v>11.12</c:v>
                </c:pt>
                <c:pt idx="2">
                  <c:v>18.47</c:v>
                </c:pt>
                <c:pt idx="3">
                  <c:v>24.75</c:v>
                </c:pt>
                <c:pt idx="4">
                  <c:v>38.24</c:v>
                </c:pt>
                <c:pt idx="5">
                  <c:v>39.49</c:v>
                </c:pt>
                <c:pt idx="6">
                  <c:v>42.150000000000006</c:v>
                </c:pt>
                <c:pt idx="7">
                  <c:v>46.19</c:v>
                </c:pt>
              </c:numCache>
            </c:numRef>
          </c:yVal>
          <c:smooth val="1"/>
        </c:ser>
        <c:axId val="95227264"/>
        <c:axId val="95233152"/>
      </c:scatterChart>
      <c:valAx>
        <c:axId val="95227264"/>
        <c:scaling>
          <c:orientation val="minMax"/>
        </c:scaling>
        <c:axPos val="b"/>
        <c:numFmt formatCode="General" sourceLinked="1"/>
        <c:tickLblPos val="nextTo"/>
        <c:crossAx val="95233152"/>
        <c:crosses val="autoZero"/>
        <c:crossBetween val="midCat"/>
      </c:valAx>
      <c:valAx>
        <c:axId val="95233152"/>
        <c:scaling>
          <c:orientation val="minMax"/>
        </c:scaling>
        <c:axPos val="l"/>
        <c:numFmt formatCode="General" sourceLinked="1"/>
        <c:tickLblPos val="nextTo"/>
        <c:crossAx val="9522726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tx>
            <c:strRef>
              <c:f>'korsmeyer peppas model'!$I$9</c:f>
              <c:strCache>
                <c:ptCount val="1"/>
                <c:pt idx="0">
                  <c:v>cpdr pH 7.4 log </c:v>
                </c:pt>
              </c:strCache>
            </c:strRef>
          </c:tx>
          <c:trendline>
            <c:trendlineType val="linear"/>
            <c:dispRSqr val="1"/>
            <c:dispEq val="1"/>
            <c:trendlineLbl>
              <c:layout>
                <c:manualLayout>
                  <c:x val="2.5937882764654436E-2"/>
                  <c:y val="0.22142242636337126"/>
                </c:manualLayout>
              </c:layout>
              <c:numFmt formatCode="General" sourceLinked="0"/>
            </c:trendlineLbl>
          </c:trendline>
          <c:xVal>
            <c:numRef>
              <c:f>'korsmeyer peppas model'!$H$10:$H$17</c:f>
              <c:numCache>
                <c:formatCode>General</c:formatCode>
                <c:ptCount val="8"/>
                <c:pt idx="0">
                  <c:v>0</c:v>
                </c:pt>
                <c:pt idx="1">
                  <c:v>0.30102999566398114</c:v>
                </c:pt>
                <c:pt idx="2">
                  <c:v>0.69897000433601875</c:v>
                </c:pt>
                <c:pt idx="3">
                  <c:v>0.90308998699194343</c:v>
                </c:pt>
                <c:pt idx="4">
                  <c:v>1.0791812460476247</c:v>
                </c:pt>
                <c:pt idx="5">
                  <c:v>1.3802112417116059</c:v>
                </c:pt>
                <c:pt idx="6">
                  <c:v>1.556302500767287</c:v>
                </c:pt>
                <c:pt idx="7">
                  <c:v>1.6812412373755872</c:v>
                </c:pt>
              </c:numCache>
            </c:numRef>
          </c:xVal>
          <c:yVal>
            <c:numRef>
              <c:f>'korsmeyer peppas model'!$I$10:$I$17</c:f>
              <c:numCache>
                <c:formatCode>General</c:formatCode>
                <c:ptCount val="8"/>
                <c:pt idx="0">
                  <c:v>0.93348728784870538</c:v>
                </c:pt>
                <c:pt idx="1">
                  <c:v>1.0461047872460385</c:v>
                </c:pt>
                <c:pt idx="2">
                  <c:v>1.2664668954402412</c:v>
                </c:pt>
                <c:pt idx="3">
                  <c:v>1.3935752032695874</c:v>
                </c:pt>
                <c:pt idx="4">
                  <c:v>1.5825178836040625</c:v>
                </c:pt>
                <c:pt idx="5">
                  <c:v>1.5964871337365441</c:v>
                </c:pt>
                <c:pt idx="6">
                  <c:v>1.6247975789607609</c:v>
                </c:pt>
                <c:pt idx="7">
                  <c:v>1.6645479622465467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'korsmeyer peppas model'!$J$9</c:f>
              <c:strCache>
                <c:ptCount val="1"/>
                <c:pt idx="0">
                  <c:v>cpdr pH 6.5 log</c:v>
                </c:pt>
              </c:strCache>
            </c:strRef>
          </c:tx>
          <c:trendline>
            <c:trendlineType val="linear"/>
            <c:dispRSqr val="1"/>
            <c:dispEq val="1"/>
            <c:trendlineLbl>
              <c:layout>
                <c:manualLayout>
                  <c:x val="-0.11850656167979003"/>
                  <c:y val="-1.7058909303003793E-2"/>
                </c:manualLayout>
              </c:layout>
              <c:numFmt formatCode="General" sourceLinked="0"/>
            </c:trendlineLbl>
          </c:trendline>
          <c:xVal>
            <c:numRef>
              <c:f>'korsmeyer peppas model'!$H$10:$H$17</c:f>
              <c:numCache>
                <c:formatCode>General</c:formatCode>
                <c:ptCount val="8"/>
                <c:pt idx="0">
                  <c:v>0</c:v>
                </c:pt>
                <c:pt idx="1">
                  <c:v>0.30102999566398114</c:v>
                </c:pt>
                <c:pt idx="2">
                  <c:v>0.69897000433601875</c:v>
                </c:pt>
                <c:pt idx="3">
                  <c:v>0.90308998699194343</c:v>
                </c:pt>
                <c:pt idx="4">
                  <c:v>1.0791812460476247</c:v>
                </c:pt>
                <c:pt idx="5">
                  <c:v>1.3802112417116059</c:v>
                </c:pt>
                <c:pt idx="6">
                  <c:v>1.556302500767287</c:v>
                </c:pt>
                <c:pt idx="7">
                  <c:v>1.6812412373755872</c:v>
                </c:pt>
              </c:numCache>
            </c:numRef>
          </c:xVal>
          <c:yVal>
            <c:numRef>
              <c:f>'korsmeyer peppas model'!$J$10:$J$17</c:f>
              <c:numCache>
                <c:formatCode>General</c:formatCode>
                <c:ptCount val="8"/>
                <c:pt idx="0">
                  <c:v>0.97451169273732829</c:v>
                </c:pt>
                <c:pt idx="1">
                  <c:v>1.1303337684950059</c:v>
                </c:pt>
                <c:pt idx="2">
                  <c:v>1.4882686154954596</c:v>
                </c:pt>
                <c:pt idx="3">
                  <c:v>1.6216954623292787</c:v>
                </c:pt>
                <c:pt idx="4">
                  <c:v>1.7596678446896303</c:v>
                </c:pt>
                <c:pt idx="5">
                  <c:v>1.8487431818956834</c:v>
                </c:pt>
                <c:pt idx="6">
                  <c:v>1.8599784416420209</c:v>
                </c:pt>
                <c:pt idx="7">
                  <c:v>1.8876173003357359</c:v>
                </c:pt>
              </c:numCache>
            </c:numRef>
          </c:yVal>
          <c:smooth val="1"/>
        </c:ser>
        <c:axId val="95271936"/>
        <c:axId val="95281920"/>
      </c:scatterChart>
      <c:valAx>
        <c:axId val="95271936"/>
        <c:scaling>
          <c:orientation val="minMax"/>
        </c:scaling>
        <c:axPos val="b"/>
        <c:numFmt formatCode="General" sourceLinked="1"/>
        <c:tickLblPos val="nextTo"/>
        <c:crossAx val="95281920"/>
        <c:crosses val="autoZero"/>
        <c:crossBetween val="midCat"/>
      </c:valAx>
      <c:valAx>
        <c:axId val="95281920"/>
        <c:scaling>
          <c:orientation val="minMax"/>
        </c:scaling>
        <c:axPos val="l"/>
        <c:numFmt formatCode="General" sourceLinked="1"/>
        <c:tickLblPos val="nextTo"/>
        <c:crossAx val="9527193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tx>
            <c:strRef>
              <c:f>'korsmeyer peppas model fit'!$C$2</c:f>
              <c:strCache>
                <c:ptCount val="1"/>
                <c:pt idx="0">
                  <c:v>data</c:v>
                </c:pt>
              </c:strCache>
            </c:strRef>
          </c:tx>
          <c:xVal>
            <c:numRef>
              <c:f>'korsmeyer peppas model fit'!$B$3:$B$11</c:f>
              <c:numCache>
                <c:formatCode>General</c:formatCode>
                <c:ptCount val="9"/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8</c:v>
                </c:pt>
                <c:pt idx="5">
                  <c:v>12</c:v>
                </c:pt>
                <c:pt idx="6">
                  <c:v>24</c:v>
                </c:pt>
                <c:pt idx="7">
                  <c:v>36</c:v>
                </c:pt>
                <c:pt idx="8">
                  <c:v>48</c:v>
                </c:pt>
              </c:numCache>
            </c:numRef>
          </c:xVal>
          <c:yVal>
            <c:numRef>
              <c:f>'korsmeyer peppas model fit'!$C$3:$C$11</c:f>
              <c:numCache>
                <c:formatCode>General</c:formatCode>
                <c:ptCount val="9"/>
                <c:pt idx="1">
                  <c:v>9.4333333333333336</c:v>
                </c:pt>
                <c:pt idx="2">
                  <c:v>13.5</c:v>
                </c:pt>
                <c:pt idx="3">
                  <c:v>30.776666666666667</c:v>
                </c:pt>
                <c:pt idx="4">
                  <c:v>41.853333333333332</c:v>
                </c:pt>
                <c:pt idx="5">
                  <c:v>57.5</c:v>
                </c:pt>
                <c:pt idx="6">
                  <c:v>70.596666666666678</c:v>
                </c:pt>
                <c:pt idx="7">
                  <c:v>72.44</c:v>
                </c:pt>
                <c:pt idx="8">
                  <c:v>77.203333333333333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'korsmeyer peppas model fit'!$D$2</c:f>
              <c:strCache>
                <c:ptCount val="1"/>
                <c:pt idx="0">
                  <c:v>FIT</c:v>
                </c:pt>
              </c:strCache>
            </c:strRef>
          </c:tx>
          <c:xVal>
            <c:numRef>
              <c:f>'korsmeyer peppas model fit'!$B$3:$B$11</c:f>
              <c:numCache>
                <c:formatCode>General</c:formatCode>
                <c:ptCount val="9"/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8</c:v>
                </c:pt>
                <c:pt idx="5">
                  <c:v>12</c:v>
                </c:pt>
                <c:pt idx="6">
                  <c:v>24</c:v>
                </c:pt>
                <c:pt idx="7">
                  <c:v>36</c:v>
                </c:pt>
                <c:pt idx="8">
                  <c:v>48</c:v>
                </c:pt>
              </c:numCache>
            </c:numRef>
          </c:xVal>
          <c:yVal>
            <c:numRef>
              <c:f>'korsmeyer peppas model fit'!$D$3:$D$11</c:f>
              <c:numCache>
                <c:formatCode>General</c:formatCode>
                <c:ptCount val="9"/>
                <c:pt idx="1">
                  <c:v>16.422370817111869</c:v>
                </c:pt>
                <c:pt idx="2">
                  <c:v>22.00059003710604</c:v>
                </c:pt>
                <c:pt idx="3">
                  <c:v>32.383007417844738</c:v>
                </c:pt>
                <c:pt idx="4">
                  <c:v>39.484921289548403</c:v>
                </c:pt>
                <c:pt idx="5">
                  <c:v>46.851189499768161</c:v>
                </c:pt>
                <c:pt idx="6">
                  <c:v>62.765225826050411</c:v>
                </c:pt>
                <c:pt idx="7">
                  <c:v>74.474644829807687</c:v>
                </c:pt>
                <c:pt idx="8">
                  <c:v>84.084814389069024</c:v>
                </c:pt>
              </c:numCache>
            </c:numRef>
          </c:yVal>
          <c:smooth val="1"/>
        </c:ser>
        <c:axId val="96404608"/>
        <c:axId val="96406144"/>
      </c:scatterChart>
      <c:valAx>
        <c:axId val="96404608"/>
        <c:scaling>
          <c:orientation val="minMax"/>
        </c:scaling>
        <c:axPos val="b"/>
        <c:numFmt formatCode="General" sourceLinked="1"/>
        <c:tickLblPos val="nextTo"/>
        <c:crossAx val="96406144"/>
        <c:crosses val="autoZero"/>
        <c:crossBetween val="midCat"/>
      </c:valAx>
      <c:valAx>
        <c:axId val="96406144"/>
        <c:scaling>
          <c:orientation val="minMax"/>
        </c:scaling>
        <c:axPos val="l"/>
        <c:numFmt formatCode="General" sourceLinked="1"/>
        <c:tickLblPos val="nextTo"/>
        <c:crossAx val="9640460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tx>
            <c:strRef>
              <c:f>'korsmeyer peppas model fit'!$C$26</c:f>
              <c:strCache>
                <c:ptCount val="1"/>
                <c:pt idx="0">
                  <c:v>data</c:v>
                </c:pt>
              </c:strCache>
            </c:strRef>
          </c:tx>
          <c:xVal>
            <c:numRef>
              <c:f>'korsmeyer peppas model fit'!$B$27:$B$35</c:f>
              <c:numCache>
                <c:formatCode>General</c:formatCode>
                <c:ptCount val="9"/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8</c:v>
                </c:pt>
                <c:pt idx="5">
                  <c:v>12</c:v>
                </c:pt>
                <c:pt idx="6">
                  <c:v>24</c:v>
                </c:pt>
                <c:pt idx="7">
                  <c:v>36</c:v>
                </c:pt>
                <c:pt idx="8">
                  <c:v>48</c:v>
                </c:pt>
              </c:numCache>
            </c:numRef>
          </c:xVal>
          <c:yVal>
            <c:numRef>
              <c:f>'korsmeyer peppas model fit'!$C$27:$C$35</c:f>
              <c:numCache>
                <c:formatCode>General</c:formatCode>
                <c:ptCount val="9"/>
                <c:pt idx="1">
                  <c:v>8.5766666666666698</c:v>
                </c:pt>
                <c:pt idx="2">
                  <c:v>11.116666666666667</c:v>
                </c:pt>
                <c:pt idx="3">
                  <c:v>18.466666666666665</c:v>
                </c:pt>
                <c:pt idx="4">
                  <c:v>24.75</c:v>
                </c:pt>
                <c:pt idx="5">
                  <c:v>38.236666666666672</c:v>
                </c:pt>
                <c:pt idx="6">
                  <c:v>39.49666666666667</c:v>
                </c:pt>
                <c:pt idx="7">
                  <c:v>42.150000000000006</c:v>
                </c:pt>
                <c:pt idx="8">
                  <c:v>46.193333333333328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'korsmeyer peppas model fit'!$D$26</c:f>
              <c:strCache>
                <c:ptCount val="1"/>
                <c:pt idx="0">
                  <c:v>FIT</c:v>
                </c:pt>
              </c:strCache>
            </c:strRef>
          </c:tx>
          <c:xVal>
            <c:numRef>
              <c:f>'korsmeyer peppas model fit'!$B$27:$B$35</c:f>
              <c:numCache>
                <c:formatCode>General</c:formatCode>
                <c:ptCount val="9"/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8</c:v>
                </c:pt>
                <c:pt idx="5">
                  <c:v>12</c:v>
                </c:pt>
                <c:pt idx="6">
                  <c:v>24</c:v>
                </c:pt>
                <c:pt idx="7">
                  <c:v>36</c:v>
                </c:pt>
                <c:pt idx="8">
                  <c:v>48</c:v>
                </c:pt>
              </c:numCache>
            </c:numRef>
          </c:xVal>
          <c:yVal>
            <c:numRef>
              <c:f>'korsmeyer peppas model fit'!$D$27:$D$35</c:f>
              <c:numCache>
                <c:formatCode>General</c:formatCode>
                <c:ptCount val="9"/>
                <c:pt idx="1">
                  <c:v>11.315310297456366</c:v>
                </c:pt>
                <c:pt idx="2">
                  <c:v>14.704458388477281</c:v>
                </c:pt>
                <c:pt idx="3">
                  <c:v>20.790330901098297</c:v>
                </c:pt>
                <c:pt idx="4">
                  <c:v>24.832140799948021</c:v>
                </c:pt>
                <c:pt idx="5">
                  <c:v>28.944942798184229</c:v>
                </c:pt>
                <c:pt idx="6">
                  <c:v>37.614497149798247</c:v>
                </c:pt>
                <c:pt idx="7">
                  <c:v>43.844365943094715</c:v>
                </c:pt>
                <c:pt idx="8">
                  <c:v>48.880745963019713</c:v>
                </c:pt>
              </c:numCache>
            </c:numRef>
          </c:yVal>
          <c:smooth val="1"/>
        </c:ser>
        <c:axId val="96434816"/>
        <c:axId val="96444800"/>
      </c:scatterChart>
      <c:valAx>
        <c:axId val="96434816"/>
        <c:scaling>
          <c:orientation val="minMax"/>
        </c:scaling>
        <c:axPos val="b"/>
        <c:numFmt formatCode="General" sourceLinked="1"/>
        <c:tickLblPos val="nextTo"/>
        <c:crossAx val="96444800"/>
        <c:crosses val="autoZero"/>
        <c:crossBetween val="midCat"/>
      </c:valAx>
      <c:valAx>
        <c:axId val="96444800"/>
        <c:scaling>
          <c:orientation val="minMax"/>
        </c:scaling>
        <c:axPos val="l"/>
        <c:numFmt formatCode="General" sourceLinked="1"/>
        <c:tickLblPos val="nextTo"/>
        <c:crossAx val="964348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476250</xdr:colOff>
      <xdr:row>11</xdr:row>
      <xdr:rowOff>47625</xdr:rowOff>
    </xdr:from>
    <xdr:to>
      <xdr:col>14</xdr:col>
      <xdr:colOff>171450</xdr:colOff>
      <xdr:row>25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219076</xdr:colOff>
      <xdr:row>1</xdr:row>
      <xdr:rowOff>28574</xdr:rowOff>
    </xdr:from>
    <xdr:to>
      <xdr:col>16</xdr:col>
      <xdr:colOff>76200</xdr:colOff>
      <xdr:row>19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13</xdr:row>
      <xdr:rowOff>9525</xdr:rowOff>
    </xdr:from>
    <xdr:to>
      <xdr:col>12</xdr:col>
      <xdr:colOff>428624</xdr:colOff>
      <xdr:row>31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695325</xdr:colOff>
      <xdr:row>11</xdr:row>
      <xdr:rowOff>57150</xdr:rowOff>
    </xdr:from>
    <xdr:to>
      <xdr:col>11</xdr:col>
      <xdr:colOff>542925</xdr:colOff>
      <xdr:row>25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</xdr:colOff>
      <xdr:row>2</xdr:row>
      <xdr:rowOff>28575</xdr:rowOff>
    </xdr:from>
    <xdr:to>
      <xdr:col>17</xdr:col>
      <xdr:colOff>381000</xdr:colOff>
      <xdr:row>16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11</xdr:row>
      <xdr:rowOff>142874</xdr:rowOff>
    </xdr:from>
    <xdr:to>
      <xdr:col>6</xdr:col>
      <xdr:colOff>142875</xdr:colOff>
      <xdr:row>22</xdr:row>
      <xdr:rowOff>190499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381000</xdr:colOff>
      <xdr:row>21</xdr:row>
      <xdr:rowOff>114300</xdr:rowOff>
    </xdr:from>
    <xdr:to>
      <xdr:col>17</xdr:col>
      <xdr:colOff>76200</xdr:colOff>
      <xdr:row>34</xdr:row>
      <xdr:rowOff>133350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0"/>
  <sheetViews>
    <sheetView tabSelected="1" topLeftCell="C1" workbookViewId="0">
      <selection activeCell="O21" sqref="O21"/>
    </sheetView>
  </sheetViews>
  <sheetFormatPr defaultRowHeight="15"/>
  <sheetData>
    <row r="1" spans="1:22">
      <c r="A1" s="2" t="s">
        <v>0</v>
      </c>
      <c r="B1" s="3" t="s">
        <v>1</v>
      </c>
      <c r="C1" s="3" t="s">
        <v>1</v>
      </c>
      <c r="D1" s="3" t="s">
        <v>1</v>
      </c>
      <c r="E1" s="4" t="s">
        <v>2</v>
      </c>
      <c r="F1" s="4" t="s">
        <v>2</v>
      </c>
      <c r="G1" s="4" t="s">
        <v>2</v>
      </c>
      <c r="L1" s="2" t="s">
        <v>0</v>
      </c>
      <c r="M1" s="3" t="s">
        <v>1</v>
      </c>
      <c r="N1" s="3" t="s">
        <v>1</v>
      </c>
      <c r="O1" s="3" t="s">
        <v>1</v>
      </c>
      <c r="P1" s="3" t="s">
        <v>4</v>
      </c>
      <c r="Q1" s="3" t="s">
        <v>3</v>
      </c>
      <c r="R1" s="4" t="s">
        <v>2</v>
      </c>
      <c r="S1" s="4" t="s">
        <v>2</v>
      </c>
      <c r="T1" s="4" t="s">
        <v>2</v>
      </c>
      <c r="U1" s="3" t="s">
        <v>4</v>
      </c>
      <c r="V1" s="3" t="s">
        <v>3</v>
      </c>
    </row>
    <row r="2" spans="1:22">
      <c r="A2" s="1">
        <v>1</v>
      </c>
      <c r="B2" s="1">
        <v>8.8000000000000007</v>
      </c>
      <c r="C2" s="1">
        <v>10.52</v>
      </c>
      <c r="D2" s="1">
        <v>8.98</v>
      </c>
      <c r="E2" s="1">
        <v>7.96</v>
      </c>
      <c r="F2" s="1">
        <v>7.82</v>
      </c>
      <c r="G2" s="1">
        <v>9.9499999999999993</v>
      </c>
      <c r="L2" s="1">
        <v>1</v>
      </c>
      <c r="M2" s="1">
        <v>8.8000000000000007</v>
      </c>
      <c r="N2" s="1">
        <v>10.52</v>
      </c>
      <c r="O2" s="1">
        <v>8.98</v>
      </c>
      <c r="P2">
        <f>AVERAGE(M2:O2)</f>
        <v>9.4333333333333336</v>
      </c>
      <c r="Q2">
        <f>STDEV(M2:O2)</f>
        <v>0.94537470525361444</v>
      </c>
      <c r="R2" s="1">
        <v>7.96</v>
      </c>
      <c r="S2" s="1">
        <v>7.82</v>
      </c>
      <c r="T2" s="1">
        <v>9.9499999999999993</v>
      </c>
      <c r="U2">
        <f>AVERAGE(R2:T2)</f>
        <v>8.5766666666666662</v>
      </c>
      <c r="V2">
        <f>STDEV(R2:T2)</f>
        <v>1.1913997370040545</v>
      </c>
    </row>
    <row r="3" spans="1:22">
      <c r="A3" s="1">
        <v>2</v>
      </c>
      <c r="B3" s="1">
        <v>12.5</v>
      </c>
      <c r="C3" s="1">
        <v>14.41</v>
      </c>
      <c r="D3" s="1">
        <v>13.59</v>
      </c>
      <c r="E3" s="1">
        <v>9.84</v>
      </c>
      <c r="F3" s="1">
        <v>11.45</v>
      </c>
      <c r="G3" s="1">
        <v>12.06</v>
      </c>
      <c r="L3" s="1">
        <v>2</v>
      </c>
      <c r="M3" s="1">
        <v>12.5</v>
      </c>
      <c r="N3" s="1">
        <v>14.41</v>
      </c>
      <c r="O3" s="1">
        <v>13.59</v>
      </c>
      <c r="P3">
        <f t="shared" ref="P3:P9" si="0">AVERAGE(M3:O3)</f>
        <v>13.5</v>
      </c>
      <c r="Q3">
        <f t="shared" ref="Q3:Q9" si="1">STDEV(M3:O3)</f>
        <v>0.95817534929676695</v>
      </c>
      <c r="R3" s="1">
        <v>9.84</v>
      </c>
      <c r="S3" s="1">
        <v>11.45</v>
      </c>
      <c r="T3" s="1">
        <v>12.06</v>
      </c>
      <c r="U3">
        <f t="shared" ref="U3:U9" si="2">AVERAGE(R3:T3)</f>
        <v>11.116666666666667</v>
      </c>
      <c r="V3">
        <f t="shared" ref="V3:V9" si="3">STDEV(R3:T3)</f>
        <v>1.1469234208670243</v>
      </c>
    </row>
    <row r="4" spans="1:22">
      <c r="A4" s="1">
        <v>5</v>
      </c>
      <c r="B4" s="1">
        <v>28.93</v>
      </c>
      <c r="C4" s="1">
        <v>31.41</v>
      </c>
      <c r="D4" s="1">
        <v>31.99</v>
      </c>
      <c r="E4" s="1">
        <v>17.82</v>
      </c>
      <c r="F4" s="1">
        <v>16.97</v>
      </c>
      <c r="G4" s="1">
        <v>20.61</v>
      </c>
      <c r="L4" s="1">
        <v>5</v>
      </c>
      <c r="M4" s="1">
        <v>28.93</v>
      </c>
      <c r="N4" s="1">
        <v>31.41</v>
      </c>
      <c r="O4" s="1">
        <v>31.99</v>
      </c>
      <c r="P4">
        <f t="shared" si="0"/>
        <v>30.776666666666667</v>
      </c>
      <c r="Q4">
        <f t="shared" si="1"/>
        <v>1.625340989864327</v>
      </c>
      <c r="R4" s="1">
        <v>17.82</v>
      </c>
      <c r="S4" s="1">
        <v>16.97</v>
      </c>
      <c r="T4" s="1">
        <v>20.61</v>
      </c>
      <c r="U4">
        <f t="shared" si="2"/>
        <v>18.466666666666665</v>
      </c>
      <c r="V4">
        <f t="shared" si="3"/>
        <v>1.9042146237578734</v>
      </c>
    </row>
    <row r="5" spans="1:22">
      <c r="A5" s="1">
        <v>8</v>
      </c>
      <c r="B5" s="1">
        <v>43.46</v>
      </c>
      <c r="C5" s="1">
        <v>40.5</v>
      </c>
      <c r="D5" s="1">
        <v>41.6</v>
      </c>
      <c r="E5" s="1">
        <v>22.98</v>
      </c>
      <c r="F5" s="1">
        <v>26.54</v>
      </c>
      <c r="G5" s="1">
        <v>24.73</v>
      </c>
      <c r="L5" s="1">
        <v>8</v>
      </c>
      <c r="M5" s="1">
        <v>43.46</v>
      </c>
      <c r="N5" s="1">
        <v>40.5</v>
      </c>
      <c r="O5" s="1">
        <v>41.6</v>
      </c>
      <c r="P5">
        <f t="shared" si="0"/>
        <v>41.853333333333332</v>
      </c>
      <c r="Q5">
        <f t="shared" si="1"/>
        <v>1.4961728955348643</v>
      </c>
      <c r="R5" s="1">
        <v>22.98</v>
      </c>
      <c r="S5" s="1">
        <v>26.54</v>
      </c>
      <c r="T5" s="1">
        <v>24.73</v>
      </c>
      <c r="U5">
        <f t="shared" si="2"/>
        <v>24.75</v>
      </c>
      <c r="V5">
        <f t="shared" si="3"/>
        <v>1.7800842676682316</v>
      </c>
    </row>
    <row r="6" spans="1:22">
      <c r="A6" s="1">
        <v>12</v>
      </c>
      <c r="B6" s="1">
        <v>57.72</v>
      </c>
      <c r="C6" s="1">
        <v>60.83</v>
      </c>
      <c r="D6" s="1">
        <v>53.95</v>
      </c>
      <c r="E6" s="1">
        <v>36.85</v>
      </c>
      <c r="F6" s="1">
        <v>38.840000000000003</v>
      </c>
      <c r="G6" s="1">
        <v>39.020000000000003</v>
      </c>
      <c r="L6" s="1">
        <v>12</v>
      </c>
      <c r="M6" s="1">
        <v>57.72</v>
      </c>
      <c r="N6" s="1">
        <v>60.83</v>
      </c>
      <c r="O6" s="1">
        <v>53.95</v>
      </c>
      <c r="P6">
        <f t="shared" si="0"/>
        <v>57.5</v>
      </c>
      <c r="Q6">
        <f t="shared" si="1"/>
        <v>3.4452721227793601</v>
      </c>
      <c r="R6" s="1">
        <v>36.85</v>
      </c>
      <c r="S6" s="1">
        <v>38.840000000000003</v>
      </c>
      <c r="T6" s="1">
        <v>39.020000000000003</v>
      </c>
      <c r="U6">
        <f t="shared" si="2"/>
        <v>38.236666666666672</v>
      </c>
      <c r="V6">
        <f t="shared" si="3"/>
        <v>1.2042563403750348</v>
      </c>
    </row>
    <row r="7" spans="1:22">
      <c r="A7" s="1">
        <v>24</v>
      </c>
      <c r="B7" s="1">
        <v>68.62</v>
      </c>
      <c r="C7" s="1">
        <v>73.239999999999995</v>
      </c>
      <c r="D7" s="1">
        <v>69.930000000000007</v>
      </c>
      <c r="E7" s="1">
        <v>38.840000000000003</v>
      </c>
      <c r="F7" s="1">
        <v>40.64</v>
      </c>
      <c r="G7" s="1">
        <v>39.01</v>
      </c>
      <c r="L7" s="1">
        <v>24</v>
      </c>
      <c r="M7" s="1">
        <v>68.62</v>
      </c>
      <c r="N7" s="1">
        <v>73.239999999999995</v>
      </c>
      <c r="O7" s="1">
        <v>69.930000000000007</v>
      </c>
      <c r="P7">
        <f t="shared" si="0"/>
        <v>70.596666666666678</v>
      </c>
      <c r="Q7">
        <f t="shared" si="1"/>
        <v>2.3810571881692728</v>
      </c>
      <c r="R7" s="1">
        <v>38.840000000000003</v>
      </c>
      <c r="S7" s="1">
        <v>40.64</v>
      </c>
      <c r="T7" s="1">
        <v>39.01</v>
      </c>
      <c r="U7">
        <f t="shared" si="2"/>
        <v>39.49666666666667</v>
      </c>
      <c r="V7">
        <f t="shared" si="3"/>
        <v>0.99379743073383853</v>
      </c>
    </row>
    <row r="8" spans="1:22">
      <c r="A8" s="1">
        <v>36</v>
      </c>
      <c r="B8" s="1">
        <v>71.27</v>
      </c>
      <c r="C8" s="1">
        <v>76.11</v>
      </c>
      <c r="D8" s="1">
        <v>69.94</v>
      </c>
      <c r="E8" s="1">
        <v>41.74</v>
      </c>
      <c r="F8" s="1">
        <v>43.22</v>
      </c>
      <c r="G8" s="1">
        <v>41.49</v>
      </c>
      <c r="L8" s="1">
        <v>36</v>
      </c>
      <c r="M8" s="1">
        <v>71.27</v>
      </c>
      <c r="N8" s="1">
        <v>76.11</v>
      </c>
      <c r="O8" s="1">
        <v>69.94</v>
      </c>
      <c r="P8">
        <f t="shared" si="0"/>
        <v>72.44</v>
      </c>
      <c r="Q8">
        <f t="shared" si="1"/>
        <v>3.2471372006739379</v>
      </c>
      <c r="R8" s="1">
        <v>41.74</v>
      </c>
      <c r="S8" s="1">
        <v>43.22</v>
      </c>
      <c r="T8" s="1">
        <v>41.49</v>
      </c>
      <c r="U8">
        <f t="shared" si="2"/>
        <v>42.150000000000006</v>
      </c>
      <c r="V8">
        <f t="shared" si="3"/>
        <v>0.93504010609144117</v>
      </c>
    </row>
    <row r="9" spans="1:22">
      <c r="A9" s="1">
        <v>48</v>
      </c>
      <c r="B9" s="1">
        <v>74.760000000000005</v>
      </c>
      <c r="C9" s="1">
        <v>78.91</v>
      </c>
      <c r="D9" s="1">
        <v>77.94</v>
      </c>
      <c r="E9" s="1">
        <v>44.94</v>
      </c>
      <c r="F9" s="1">
        <v>45.75</v>
      </c>
      <c r="G9" s="1">
        <v>47.89</v>
      </c>
      <c r="L9" s="1">
        <v>48</v>
      </c>
      <c r="M9" s="1">
        <v>74.760000000000005</v>
      </c>
      <c r="N9" s="1">
        <v>78.91</v>
      </c>
      <c r="O9" s="1">
        <v>77.94</v>
      </c>
      <c r="P9">
        <f t="shared" si="0"/>
        <v>77.203333333333333</v>
      </c>
      <c r="Q9">
        <f t="shared" si="1"/>
        <v>2.170860044621171</v>
      </c>
      <c r="R9" s="1">
        <v>44.94</v>
      </c>
      <c r="S9" s="1">
        <v>45.75</v>
      </c>
      <c r="T9" s="1">
        <v>47.89</v>
      </c>
      <c r="U9">
        <f t="shared" si="2"/>
        <v>46.193333333333328</v>
      </c>
      <c r="V9">
        <f t="shared" si="3"/>
        <v>1.5241500363591405</v>
      </c>
    </row>
    <row r="12" spans="1:22">
      <c r="L12" s="2"/>
      <c r="M12" s="9"/>
      <c r="N12" s="10"/>
      <c r="Q12" s="2" t="s">
        <v>0</v>
      </c>
      <c r="R12" s="3" t="s">
        <v>1</v>
      </c>
      <c r="S12" s="4" t="s">
        <v>2</v>
      </c>
    </row>
    <row r="13" spans="1:22">
      <c r="L13" s="1"/>
      <c r="O13" s="11"/>
      <c r="Q13" s="1">
        <v>1</v>
      </c>
      <c r="R13">
        <v>9.4333333333333336</v>
      </c>
      <c r="S13" s="6">
        <v>8.5766666666666698</v>
      </c>
    </row>
    <row r="14" spans="1:22">
      <c r="L14" s="1"/>
      <c r="O14" s="11"/>
      <c r="Q14" s="1">
        <v>2</v>
      </c>
      <c r="R14">
        <v>13.5</v>
      </c>
      <c r="S14" s="6">
        <v>11.116666666666667</v>
      </c>
    </row>
    <row r="15" spans="1:22">
      <c r="L15" s="1"/>
      <c r="O15" s="11"/>
      <c r="Q15" s="1">
        <v>5</v>
      </c>
      <c r="R15">
        <v>30.776666666666667</v>
      </c>
      <c r="S15" s="6">
        <v>18.466666666666665</v>
      </c>
    </row>
    <row r="16" spans="1:22">
      <c r="L16" s="1"/>
      <c r="O16" s="11"/>
      <c r="Q16" s="1">
        <v>8</v>
      </c>
      <c r="R16">
        <v>41.853333333333332</v>
      </c>
      <c r="S16" s="6">
        <v>24.75</v>
      </c>
    </row>
    <row r="17" spans="12:19">
      <c r="L17" s="1"/>
      <c r="O17" s="11"/>
      <c r="Q17" s="1">
        <v>12</v>
      </c>
      <c r="R17">
        <v>57.5</v>
      </c>
      <c r="S17" s="6">
        <v>38.236666666666672</v>
      </c>
    </row>
    <row r="18" spans="12:19">
      <c r="L18" s="1"/>
      <c r="O18" s="11"/>
      <c r="Q18" s="1">
        <v>24</v>
      </c>
      <c r="R18">
        <v>70.596666666666678</v>
      </c>
      <c r="S18" s="6">
        <v>39.49666666666667</v>
      </c>
    </row>
    <row r="19" spans="12:19">
      <c r="L19" s="1"/>
      <c r="O19" s="11"/>
      <c r="Q19" s="1">
        <v>36</v>
      </c>
      <c r="R19">
        <v>72.44</v>
      </c>
      <c r="S19" s="6">
        <v>42.150000000000006</v>
      </c>
    </row>
    <row r="20" spans="12:19">
      <c r="L20" s="1"/>
      <c r="O20" s="11"/>
      <c r="Q20" s="1">
        <v>48</v>
      </c>
      <c r="R20">
        <v>77.203333333333333</v>
      </c>
      <c r="S20" s="6">
        <v>46.193333333333328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4:D12"/>
  <sheetViews>
    <sheetView workbookViewId="0">
      <selection activeCell="R13" sqref="R13"/>
    </sheetView>
  </sheetViews>
  <sheetFormatPr defaultRowHeight="15"/>
  <cols>
    <col min="3" max="3" width="12" customWidth="1"/>
    <col min="4" max="4" width="13.140625" customWidth="1"/>
  </cols>
  <sheetData>
    <row r="4" spans="2:4">
      <c r="B4" t="s">
        <v>5</v>
      </c>
      <c r="C4" t="s">
        <v>14</v>
      </c>
      <c r="D4" t="s">
        <v>15</v>
      </c>
    </row>
    <row r="5" spans="2:4">
      <c r="B5" s="1">
        <v>1</v>
      </c>
      <c r="C5">
        <v>9.43</v>
      </c>
      <c r="D5">
        <v>8.58</v>
      </c>
    </row>
    <row r="6" spans="2:4">
      <c r="B6" s="1">
        <v>2</v>
      </c>
      <c r="C6">
        <v>13.5</v>
      </c>
      <c r="D6">
        <v>11.12</v>
      </c>
    </row>
    <row r="7" spans="2:4">
      <c r="B7" s="1">
        <v>5</v>
      </c>
      <c r="C7">
        <v>30.78</v>
      </c>
      <c r="D7">
        <v>18.47</v>
      </c>
    </row>
    <row r="8" spans="2:4">
      <c r="B8" s="1">
        <v>8</v>
      </c>
      <c r="C8">
        <v>41.85</v>
      </c>
      <c r="D8">
        <v>24.75</v>
      </c>
    </row>
    <row r="9" spans="2:4">
      <c r="B9" s="1">
        <v>12</v>
      </c>
      <c r="C9">
        <v>57.5</v>
      </c>
      <c r="D9">
        <v>38.24</v>
      </c>
    </row>
    <row r="10" spans="2:4">
      <c r="B10" s="1">
        <v>24</v>
      </c>
      <c r="C10">
        <v>70.59</v>
      </c>
      <c r="D10">
        <v>39.49</v>
      </c>
    </row>
    <row r="11" spans="2:4">
      <c r="B11" s="1">
        <v>36</v>
      </c>
      <c r="C11">
        <v>72.44</v>
      </c>
      <c r="D11">
        <v>42.150000000000006</v>
      </c>
    </row>
    <row r="12" spans="2:4">
      <c r="B12" s="1">
        <v>48</v>
      </c>
      <c r="C12">
        <v>77.2</v>
      </c>
      <c r="D12">
        <v>46.19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K22"/>
  <sheetViews>
    <sheetView topLeftCell="A13" workbookViewId="0">
      <selection activeCell="F31" sqref="F31"/>
    </sheetView>
  </sheetViews>
  <sheetFormatPr defaultRowHeight="15"/>
  <cols>
    <col min="3" max="3" width="12.85546875" customWidth="1"/>
    <col min="4" max="4" width="21.7109375" customWidth="1"/>
    <col min="5" max="5" width="14.7109375" customWidth="1"/>
    <col min="6" max="6" width="16.5703125" customWidth="1"/>
    <col min="8" max="8" width="12.7109375" customWidth="1"/>
    <col min="9" max="9" width="15.85546875" customWidth="1"/>
    <col min="10" max="10" width="16.7109375" customWidth="1"/>
    <col min="11" max="11" width="15" customWidth="1"/>
  </cols>
  <sheetData>
    <row r="2" spans="2:11">
      <c r="B2" t="s">
        <v>5</v>
      </c>
      <c r="C2" t="s">
        <v>14</v>
      </c>
      <c r="D2" t="s">
        <v>15</v>
      </c>
    </row>
    <row r="3" spans="2:11">
      <c r="B3" s="1">
        <v>1</v>
      </c>
      <c r="C3">
        <v>9.43</v>
      </c>
      <c r="D3">
        <v>8.58</v>
      </c>
      <c r="G3" t="s">
        <v>5</v>
      </c>
      <c r="H3" t="s">
        <v>14</v>
      </c>
      <c r="I3" t="s">
        <v>16</v>
      </c>
      <c r="J3" t="s">
        <v>17</v>
      </c>
      <c r="K3" t="s">
        <v>18</v>
      </c>
    </row>
    <row r="4" spans="2:11">
      <c r="B4" s="1">
        <v>2</v>
      </c>
      <c r="C4">
        <v>13.5</v>
      </c>
      <c r="D4">
        <v>11.12</v>
      </c>
      <c r="G4" s="1">
        <v>1</v>
      </c>
      <c r="H4">
        <v>9.43</v>
      </c>
      <c r="I4">
        <f>LOG(H4,10)</f>
        <v>0.97451169273732829</v>
      </c>
      <c r="J4">
        <v>8.58</v>
      </c>
      <c r="K4">
        <f>LOG(J4,10)</f>
        <v>0.93348728784870538</v>
      </c>
    </row>
    <row r="5" spans="2:11">
      <c r="B5" s="1">
        <v>5</v>
      </c>
      <c r="C5">
        <v>30.78</v>
      </c>
      <c r="D5">
        <v>18.47</v>
      </c>
      <c r="G5" s="1">
        <v>2</v>
      </c>
      <c r="H5">
        <v>13.5</v>
      </c>
      <c r="I5">
        <f t="shared" ref="I5:I11" si="0">LOG(H5,10)</f>
        <v>1.1303337684950059</v>
      </c>
      <c r="J5">
        <v>11.12</v>
      </c>
      <c r="K5">
        <f t="shared" ref="K5:K11" si="1">LOG(J5,10)</f>
        <v>1.0461047872460385</v>
      </c>
    </row>
    <row r="6" spans="2:11">
      <c r="B6" s="1">
        <v>8</v>
      </c>
      <c r="C6">
        <v>41.85</v>
      </c>
      <c r="D6">
        <v>24.75</v>
      </c>
      <c r="G6" s="1">
        <v>5</v>
      </c>
      <c r="H6">
        <v>30.78</v>
      </c>
      <c r="I6">
        <f t="shared" si="0"/>
        <v>1.4882686154954596</v>
      </c>
      <c r="J6">
        <v>18.47</v>
      </c>
      <c r="K6">
        <f t="shared" si="1"/>
        <v>1.2664668954402412</v>
      </c>
    </row>
    <row r="7" spans="2:11">
      <c r="B7" s="1">
        <v>12</v>
      </c>
      <c r="C7">
        <v>57.5</v>
      </c>
      <c r="D7">
        <v>38.24</v>
      </c>
      <c r="G7" s="1">
        <v>8</v>
      </c>
      <c r="H7">
        <v>41.85</v>
      </c>
      <c r="I7">
        <f t="shared" si="0"/>
        <v>1.6216954623292787</v>
      </c>
      <c r="J7">
        <v>24.75</v>
      </c>
      <c r="K7">
        <f t="shared" si="1"/>
        <v>1.3935752032695874</v>
      </c>
    </row>
    <row r="8" spans="2:11">
      <c r="B8" s="1">
        <v>24</v>
      </c>
      <c r="C8">
        <v>70.59</v>
      </c>
      <c r="D8">
        <v>39.49</v>
      </c>
      <c r="G8" s="1">
        <v>12</v>
      </c>
      <c r="H8">
        <v>57.5</v>
      </c>
      <c r="I8">
        <f t="shared" si="0"/>
        <v>1.7596678446896303</v>
      </c>
      <c r="J8">
        <v>38.24</v>
      </c>
      <c r="K8">
        <f t="shared" si="1"/>
        <v>1.5825178836040625</v>
      </c>
    </row>
    <row r="9" spans="2:11">
      <c r="B9" s="1">
        <v>36</v>
      </c>
      <c r="C9">
        <v>72.44</v>
      </c>
      <c r="D9">
        <v>42.150000000000006</v>
      </c>
      <c r="G9" s="1">
        <v>24</v>
      </c>
      <c r="H9">
        <v>70.59</v>
      </c>
      <c r="I9">
        <f t="shared" si="0"/>
        <v>1.8487431818956834</v>
      </c>
      <c r="J9">
        <v>39.49</v>
      </c>
      <c r="K9">
        <f t="shared" si="1"/>
        <v>1.5964871337365441</v>
      </c>
    </row>
    <row r="10" spans="2:11">
      <c r="B10" s="1">
        <v>48</v>
      </c>
      <c r="C10">
        <v>77.2</v>
      </c>
      <c r="D10">
        <v>46.19</v>
      </c>
      <c r="G10" s="1">
        <v>36</v>
      </c>
      <c r="H10">
        <v>72.44</v>
      </c>
      <c r="I10">
        <f t="shared" si="0"/>
        <v>1.8599784416420209</v>
      </c>
      <c r="J10">
        <v>42.150000000000006</v>
      </c>
      <c r="K10">
        <f t="shared" si="1"/>
        <v>1.6247975789607609</v>
      </c>
    </row>
    <row r="11" spans="2:11">
      <c r="G11" s="1">
        <v>48</v>
      </c>
      <c r="H11">
        <v>77.2</v>
      </c>
      <c r="I11">
        <f t="shared" si="0"/>
        <v>1.8876173003357359</v>
      </c>
      <c r="J11">
        <v>46.19</v>
      </c>
      <c r="K11">
        <f t="shared" si="1"/>
        <v>1.6645479622465467</v>
      </c>
    </row>
    <row r="14" spans="2:11">
      <c r="B14" t="s">
        <v>5</v>
      </c>
      <c r="C14" t="s">
        <v>14</v>
      </c>
      <c r="D14" t="s">
        <v>16</v>
      </c>
      <c r="E14" t="s">
        <v>17</v>
      </c>
      <c r="F14" t="s">
        <v>18</v>
      </c>
    </row>
    <row r="15" spans="2:11">
      <c r="B15" s="1">
        <v>1</v>
      </c>
      <c r="C15">
        <v>9.43</v>
      </c>
      <c r="D15">
        <f>LOG(C15,10)</f>
        <v>0.97451169273732829</v>
      </c>
      <c r="E15">
        <v>8.58</v>
      </c>
      <c r="F15">
        <f>LOG(E15,10)</f>
        <v>0.93348728784870538</v>
      </c>
    </row>
    <row r="16" spans="2:11">
      <c r="B16" s="1">
        <v>2</v>
      </c>
      <c r="C16">
        <v>13.5</v>
      </c>
      <c r="D16">
        <f t="shared" ref="D16:D22" si="2">LOG(C16,10)</f>
        <v>1.1303337684950059</v>
      </c>
      <c r="E16">
        <v>11.12</v>
      </c>
      <c r="F16">
        <f t="shared" ref="F16:F22" si="3">LOG(E16,10)</f>
        <v>1.0461047872460385</v>
      </c>
    </row>
    <row r="17" spans="2:6">
      <c r="B17" s="1">
        <v>5</v>
      </c>
      <c r="C17">
        <v>30.78</v>
      </c>
      <c r="D17">
        <f t="shared" si="2"/>
        <v>1.4882686154954596</v>
      </c>
      <c r="E17">
        <v>18.47</v>
      </c>
      <c r="F17">
        <f t="shared" si="3"/>
        <v>1.2664668954402412</v>
      </c>
    </row>
    <row r="18" spans="2:6">
      <c r="B18" s="1">
        <v>8</v>
      </c>
      <c r="C18">
        <v>41.85</v>
      </c>
      <c r="D18">
        <f t="shared" si="2"/>
        <v>1.6216954623292787</v>
      </c>
      <c r="E18">
        <v>24.75</v>
      </c>
      <c r="F18">
        <f t="shared" si="3"/>
        <v>1.3935752032695874</v>
      </c>
    </row>
    <row r="19" spans="2:6">
      <c r="B19" s="1">
        <v>12</v>
      </c>
      <c r="C19">
        <v>57.5</v>
      </c>
      <c r="D19">
        <f t="shared" si="2"/>
        <v>1.7596678446896303</v>
      </c>
      <c r="E19">
        <v>38.24</v>
      </c>
      <c r="F19">
        <f t="shared" si="3"/>
        <v>1.5825178836040625</v>
      </c>
    </row>
    <row r="20" spans="2:6">
      <c r="B20" s="1">
        <v>24</v>
      </c>
      <c r="C20">
        <v>70.59</v>
      </c>
      <c r="D20">
        <f t="shared" si="2"/>
        <v>1.8487431818956834</v>
      </c>
      <c r="E20">
        <v>39.49</v>
      </c>
      <c r="F20">
        <f t="shared" si="3"/>
        <v>1.5964871337365441</v>
      </c>
    </row>
    <row r="21" spans="2:6">
      <c r="B21" s="1">
        <v>36</v>
      </c>
      <c r="C21">
        <v>72.44</v>
      </c>
      <c r="D21">
        <f t="shared" si="2"/>
        <v>1.8599784416420209</v>
      </c>
      <c r="E21">
        <v>42.150000000000006</v>
      </c>
      <c r="F21">
        <f t="shared" si="3"/>
        <v>1.6247975789607609</v>
      </c>
    </row>
    <row r="22" spans="2:6">
      <c r="B22" s="1">
        <v>48</v>
      </c>
      <c r="C22">
        <v>77.2</v>
      </c>
      <c r="D22">
        <f t="shared" si="2"/>
        <v>1.8876173003357359</v>
      </c>
      <c r="E22">
        <v>46.19</v>
      </c>
      <c r="F22">
        <f t="shared" si="3"/>
        <v>1.6645479622465467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G22"/>
  <sheetViews>
    <sheetView topLeftCell="A4" workbookViewId="0">
      <selection activeCell="O21" sqref="O21"/>
    </sheetView>
  </sheetViews>
  <sheetFormatPr defaultRowHeight="15"/>
  <cols>
    <col min="3" max="3" width="21" customWidth="1"/>
    <col min="4" max="4" width="14.5703125" customWidth="1"/>
    <col min="5" max="5" width="21.140625" customWidth="1"/>
    <col min="6" max="6" width="16" customWidth="1"/>
    <col min="7" max="7" width="18.28515625" customWidth="1"/>
  </cols>
  <sheetData>
    <row r="2" spans="2:7">
      <c r="B2" t="s">
        <v>5</v>
      </c>
      <c r="C2" t="s">
        <v>19</v>
      </c>
      <c r="D2" t="s">
        <v>14</v>
      </c>
      <c r="E2" t="s">
        <v>16</v>
      </c>
      <c r="F2" t="s">
        <v>17</v>
      </c>
      <c r="G2" t="s">
        <v>18</v>
      </c>
    </row>
    <row r="3" spans="2:7">
      <c r="B3" s="1">
        <v>1</v>
      </c>
      <c r="C3" s="1">
        <f>SQRT(B3)</f>
        <v>1</v>
      </c>
      <c r="D3">
        <v>9.43</v>
      </c>
      <c r="E3">
        <f>LOG(D3,10)</f>
        <v>0.97451169273732829</v>
      </c>
      <c r="F3">
        <v>8.58</v>
      </c>
      <c r="G3">
        <f>LOG(F3,10)</f>
        <v>0.93348728784870538</v>
      </c>
    </row>
    <row r="4" spans="2:7">
      <c r="B4" s="1">
        <v>2</v>
      </c>
      <c r="C4" s="1">
        <f t="shared" ref="C4:C10" si="0">SQRT(B4)</f>
        <v>1.4142135623730951</v>
      </c>
      <c r="D4">
        <v>13.5</v>
      </c>
      <c r="E4">
        <f t="shared" ref="E4:E10" si="1">LOG(D4,10)</f>
        <v>1.1303337684950059</v>
      </c>
      <c r="F4">
        <v>11.12</v>
      </c>
      <c r="G4">
        <f t="shared" ref="G4:G10" si="2">LOG(F4,10)</f>
        <v>1.0461047872460385</v>
      </c>
    </row>
    <row r="5" spans="2:7">
      <c r="B5" s="1">
        <v>5</v>
      </c>
      <c r="C5" s="1">
        <f t="shared" si="0"/>
        <v>2.2360679774997898</v>
      </c>
      <c r="D5">
        <v>30.78</v>
      </c>
      <c r="E5">
        <f t="shared" si="1"/>
        <v>1.4882686154954596</v>
      </c>
      <c r="F5">
        <v>18.47</v>
      </c>
      <c r="G5">
        <f t="shared" si="2"/>
        <v>1.2664668954402412</v>
      </c>
    </row>
    <row r="6" spans="2:7">
      <c r="B6" s="1">
        <v>8</v>
      </c>
      <c r="C6" s="1">
        <f t="shared" si="0"/>
        <v>2.8284271247461903</v>
      </c>
      <c r="D6">
        <v>41.85</v>
      </c>
      <c r="E6">
        <f t="shared" si="1"/>
        <v>1.6216954623292787</v>
      </c>
      <c r="F6">
        <v>24.75</v>
      </c>
      <c r="G6">
        <f t="shared" si="2"/>
        <v>1.3935752032695874</v>
      </c>
    </row>
    <row r="7" spans="2:7">
      <c r="B7" s="1">
        <v>12</v>
      </c>
      <c r="C7" s="1">
        <f t="shared" si="0"/>
        <v>3.4641016151377544</v>
      </c>
      <c r="D7">
        <v>57.5</v>
      </c>
      <c r="E7">
        <f t="shared" si="1"/>
        <v>1.7596678446896303</v>
      </c>
      <c r="F7">
        <v>38.24</v>
      </c>
      <c r="G7">
        <f t="shared" si="2"/>
        <v>1.5825178836040625</v>
      </c>
    </row>
    <row r="8" spans="2:7">
      <c r="B8" s="1">
        <v>24</v>
      </c>
      <c r="C8" s="1">
        <f t="shared" si="0"/>
        <v>4.8989794855663558</v>
      </c>
      <c r="D8">
        <v>70.59</v>
      </c>
      <c r="E8">
        <f t="shared" si="1"/>
        <v>1.8487431818956834</v>
      </c>
      <c r="F8">
        <v>39.49</v>
      </c>
      <c r="G8">
        <f t="shared" si="2"/>
        <v>1.5964871337365441</v>
      </c>
    </row>
    <row r="9" spans="2:7">
      <c r="B9" s="1">
        <v>36</v>
      </c>
      <c r="C9" s="1">
        <f t="shared" si="0"/>
        <v>6</v>
      </c>
      <c r="D9">
        <v>72.44</v>
      </c>
      <c r="E9">
        <f t="shared" si="1"/>
        <v>1.8599784416420209</v>
      </c>
      <c r="F9">
        <v>42.150000000000006</v>
      </c>
      <c r="G9">
        <f t="shared" si="2"/>
        <v>1.6247975789607609</v>
      </c>
    </row>
    <row r="10" spans="2:7">
      <c r="B10" s="1">
        <v>48</v>
      </c>
      <c r="C10" s="1">
        <f t="shared" si="0"/>
        <v>6.9282032302755088</v>
      </c>
      <c r="D10">
        <v>77.2</v>
      </c>
      <c r="E10">
        <f t="shared" si="1"/>
        <v>1.8876173003357359</v>
      </c>
      <c r="F10">
        <v>46.19</v>
      </c>
      <c r="G10">
        <f t="shared" si="2"/>
        <v>1.6645479622465467</v>
      </c>
    </row>
    <row r="14" spans="2:7">
      <c r="C14" t="s">
        <v>19</v>
      </c>
      <c r="D14" t="s">
        <v>14</v>
      </c>
      <c r="E14" t="s">
        <v>17</v>
      </c>
    </row>
    <row r="15" spans="2:7">
      <c r="C15">
        <v>1</v>
      </c>
      <c r="D15">
        <v>9.43</v>
      </c>
      <c r="E15">
        <v>8.58</v>
      </c>
    </row>
    <row r="16" spans="2:7">
      <c r="C16">
        <v>1.41</v>
      </c>
      <c r="D16">
        <v>13.5</v>
      </c>
      <c r="E16">
        <v>11.12</v>
      </c>
    </row>
    <row r="17" spans="3:5">
      <c r="C17">
        <v>2.23</v>
      </c>
      <c r="D17">
        <v>30.78</v>
      </c>
      <c r="E17">
        <v>18.47</v>
      </c>
    </row>
    <row r="18" spans="3:5">
      <c r="C18">
        <v>2.82</v>
      </c>
      <c r="D18">
        <v>41.85</v>
      </c>
      <c r="E18">
        <v>24.75</v>
      </c>
    </row>
    <row r="19" spans="3:5">
      <c r="C19">
        <v>3.46</v>
      </c>
      <c r="D19">
        <v>57.5</v>
      </c>
      <c r="E19">
        <v>38.24</v>
      </c>
    </row>
    <row r="20" spans="3:5">
      <c r="C20">
        <v>4.8899999999999997</v>
      </c>
      <c r="D20">
        <v>70.59</v>
      </c>
      <c r="E20">
        <v>39.49</v>
      </c>
    </row>
    <row r="21" spans="3:5">
      <c r="C21">
        <v>6</v>
      </c>
      <c r="D21">
        <v>72.44</v>
      </c>
      <c r="E21">
        <v>42.150000000000006</v>
      </c>
    </row>
    <row r="22" spans="3:5">
      <c r="C22">
        <v>6.92</v>
      </c>
      <c r="D22">
        <v>77.2</v>
      </c>
      <c r="E22">
        <v>46.19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7"/>
  <sheetViews>
    <sheetView workbookViewId="0">
      <selection activeCell="L24" sqref="L24"/>
    </sheetView>
  </sheetViews>
  <sheetFormatPr defaultRowHeight="15"/>
  <cols>
    <col min="3" max="3" width="12.28515625" customWidth="1"/>
    <col min="4" max="4" width="16.28515625" customWidth="1"/>
    <col min="5" max="5" width="13" customWidth="1"/>
    <col min="6" max="6" width="14.7109375" customWidth="1"/>
    <col min="9" max="9" width="15.5703125" customWidth="1"/>
    <col min="10" max="10" width="14.42578125" customWidth="1"/>
  </cols>
  <sheetData>
    <row r="1" spans="1:10">
      <c r="A1" t="s">
        <v>5</v>
      </c>
      <c r="B1" t="s">
        <v>20</v>
      </c>
      <c r="C1" t="s">
        <v>14</v>
      </c>
      <c r="D1" t="s">
        <v>16</v>
      </c>
      <c r="E1" t="s">
        <v>17</v>
      </c>
      <c r="F1" t="s">
        <v>18</v>
      </c>
    </row>
    <row r="2" spans="1:10">
      <c r="A2" s="1">
        <v>1</v>
      </c>
      <c r="B2">
        <f>LOG(A2,10)</f>
        <v>0</v>
      </c>
      <c r="C2">
        <v>9.43</v>
      </c>
      <c r="D2">
        <f>LOG(C2,10)</f>
        <v>0.97451169273732829</v>
      </c>
      <c r="E2">
        <v>8.58</v>
      </c>
      <c r="F2">
        <f>LOG(E2,10)</f>
        <v>0.93348728784870538</v>
      </c>
    </row>
    <row r="3" spans="1:10">
      <c r="A3" s="1">
        <v>2</v>
      </c>
      <c r="B3">
        <f t="shared" ref="B3:B9" si="0">LOG(A3,10)</f>
        <v>0.30102999566398114</v>
      </c>
      <c r="C3">
        <v>13.5</v>
      </c>
      <c r="D3">
        <f t="shared" ref="D3:D9" si="1">LOG(C3,10)</f>
        <v>1.1303337684950059</v>
      </c>
      <c r="E3">
        <v>11.12</v>
      </c>
      <c r="F3">
        <f>LOG(E3,10)</f>
        <v>1.0461047872460385</v>
      </c>
    </row>
    <row r="4" spans="1:10">
      <c r="A4" s="1">
        <v>5</v>
      </c>
      <c r="B4">
        <f t="shared" si="0"/>
        <v>0.69897000433601875</v>
      </c>
      <c r="C4">
        <v>30.78</v>
      </c>
      <c r="D4">
        <f t="shared" si="1"/>
        <v>1.4882686154954596</v>
      </c>
      <c r="E4">
        <v>18.47</v>
      </c>
      <c r="F4">
        <f t="shared" ref="F4:F9" si="2">LOG(E4,10)</f>
        <v>1.2664668954402412</v>
      </c>
    </row>
    <row r="5" spans="1:10">
      <c r="A5" s="1">
        <v>8</v>
      </c>
      <c r="B5">
        <f t="shared" si="0"/>
        <v>0.90308998699194343</v>
      </c>
      <c r="C5">
        <v>41.85</v>
      </c>
      <c r="D5">
        <f t="shared" si="1"/>
        <v>1.6216954623292787</v>
      </c>
      <c r="E5">
        <v>24.75</v>
      </c>
      <c r="F5">
        <f t="shared" si="2"/>
        <v>1.3935752032695874</v>
      </c>
    </row>
    <row r="6" spans="1:10">
      <c r="A6" s="1">
        <v>12</v>
      </c>
      <c r="B6">
        <f t="shared" si="0"/>
        <v>1.0791812460476247</v>
      </c>
      <c r="C6">
        <v>57.5</v>
      </c>
      <c r="D6">
        <f t="shared" si="1"/>
        <v>1.7596678446896303</v>
      </c>
      <c r="E6">
        <v>38.24</v>
      </c>
      <c r="F6">
        <f t="shared" si="2"/>
        <v>1.5825178836040625</v>
      </c>
    </row>
    <row r="7" spans="1:10">
      <c r="A7" s="1">
        <v>24</v>
      </c>
      <c r="B7">
        <f t="shared" si="0"/>
        <v>1.3802112417116059</v>
      </c>
      <c r="C7">
        <v>70.59</v>
      </c>
      <c r="D7">
        <f t="shared" si="1"/>
        <v>1.8487431818956834</v>
      </c>
      <c r="E7">
        <v>39.49</v>
      </c>
      <c r="F7">
        <f t="shared" si="2"/>
        <v>1.5964871337365441</v>
      </c>
    </row>
    <row r="8" spans="1:10">
      <c r="A8" s="1">
        <v>36</v>
      </c>
      <c r="B8">
        <f t="shared" si="0"/>
        <v>1.556302500767287</v>
      </c>
      <c r="C8">
        <v>72.44</v>
      </c>
      <c r="D8">
        <f t="shared" si="1"/>
        <v>1.8599784416420209</v>
      </c>
      <c r="E8">
        <v>42.150000000000006</v>
      </c>
      <c r="F8">
        <f t="shared" si="2"/>
        <v>1.6247975789607609</v>
      </c>
    </row>
    <row r="9" spans="1:10">
      <c r="A9" s="1">
        <v>48</v>
      </c>
      <c r="B9">
        <f t="shared" si="0"/>
        <v>1.6812412373755872</v>
      </c>
      <c r="C9">
        <v>77.2</v>
      </c>
      <c r="D9">
        <f t="shared" si="1"/>
        <v>1.8876173003357359</v>
      </c>
      <c r="E9">
        <v>46.19</v>
      </c>
      <c r="F9">
        <f t="shared" si="2"/>
        <v>1.6645479622465467</v>
      </c>
      <c r="H9" t="s">
        <v>20</v>
      </c>
      <c r="I9" t="s">
        <v>18</v>
      </c>
      <c r="J9" t="s">
        <v>16</v>
      </c>
    </row>
    <row r="10" spans="1:10">
      <c r="H10">
        <v>0</v>
      </c>
      <c r="I10">
        <v>0.93348728784870538</v>
      </c>
      <c r="J10">
        <v>0.97451169273732829</v>
      </c>
    </row>
    <row r="11" spans="1:10">
      <c r="H11">
        <v>0.30102999566398114</v>
      </c>
      <c r="I11">
        <v>1.0461047872460385</v>
      </c>
      <c r="J11">
        <v>1.1303337684950059</v>
      </c>
    </row>
    <row r="12" spans="1:10">
      <c r="H12">
        <v>0.69897000433601875</v>
      </c>
      <c r="I12">
        <v>1.2664668954402412</v>
      </c>
      <c r="J12">
        <v>1.4882686154954596</v>
      </c>
    </row>
    <row r="13" spans="1:10">
      <c r="H13">
        <v>0.90308998699194343</v>
      </c>
      <c r="I13">
        <v>1.3935752032695874</v>
      </c>
      <c r="J13">
        <v>1.6216954623292787</v>
      </c>
    </row>
    <row r="14" spans="1:10">
      <c r="H14">
        <v>1.0791812460476247</v>
      </c>
      <c r="I14">
        <v>1.5825178836040625</v>
      </c>
      <c r="J14">
        <v>1.7596678446896303</v>
      </c>
    </row>
    <row r="15" spans="1:10">
      <c r="H15">
        <v>1.3802112417116059</v>
      </c>
      <c r="I15">
        <v>1.5964871337365441</v>
      </c>
      <c r="J15">
        <v>1.8487431818956834</v>
      </c>
    </row>
    <row r="16" spans="1:10">
      <c r="H16">
        <v>1.556302500767287</v>
      </c>
      <c r="I16">
        <v>1.6247975789607609</v>
      </c>
      <c r="J16">
        <v>1.8599784416420209</v>
      </c>
    </row>
    <row r="17" spans="8:10">
      <c r="H17">
        <v>1.6812412373755872</v>
      </c>
      <c r="I17">
        <v>1.6645479622465467</v>
      </c>
      <c r="J17">
        <v>1.8876173003357359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Q35"/>
  <sheetViews>
    <sheetView workbookViewId="0">
      <selection activeCell="N9" sqref="N9"/>
    </sheetView>
  </sheetViews>
  <sheetFormatPr defaultRowHeight="15"/>
  <sheetData>
    <row r="1" spans="2:17">
      <c r="C1" s="6">
        <v>6.5</v>
      </c>
    </row>
    <row r="2" spans="2:17" ht="34.5">
      <c r="B2" t="s">
        <v>5</v>
      </c>
      <c r="C2" t="s">
        <v>6</v>
      </c>
      <c r="D2" t="s">
        <v>7</v>
      </c>
      <c r="E2" t="s">
        <v>8</v>
      </c>
      <c r="K2" s="13" t="s">
        <v>21</v>
      </c>
    </row>
    <row r="3" spans="2:17" ht="15.75">
      <c r="Q3" s="5"/>
    </row>
    <row r="4" spans="2:17">
      <c r="B4" s="1">
        <v>1</v>
      </c>
      <c r="C4">
        <v>9.4333333333333336</v>
      </c>
      <c r="D4">
        <f>($G$4*(B4^$G$5))</f>
        <v>16.422370817111869</v>
      </c>
      <c r="E4">
        <f>(C4-D4)^2</f>
        <v>48.846644949661396</v>
      </c>
      <c r="F4" s="6" t="s">
        <v>10</v>
      </c>
      <c r="G4" s="6">
        <v>16.422370817111869</v>
      </c>
      <c r="I4" s="1"/>
    </row>
    <row r="5" spans="2:17">
      <c r="B5" s="1">
        <v>2</v>
      </c>
      <c r="C5">
        <v>13.5</v>
      </c>
      <c r="D5">
        <f t="shared" ref="D5:D11" si="0">($G$4*(B5^$G$5))</f>
        <v>22.00059003710604</v>
      </c>
      <c r="E5">
        <f t="shared" ref="E5:E11" si="1">(C5-D5)^2</f>
        <v>72.26003097894646</v>
      </c>
      <c r="F5" s="7" t="s">
        <v>11</v>
      </c>
      <c r="G5" s="7">
        <v>0.42187979916567953</v>
      </c>
      <c r="I5" s="1"/>
    </row>
    <row r="6" spans="2:17">
      <c r="B6" s="1">
        <v>5</v>
      </c>
      <c r="C6">
        <v>30.776666666666667</v>
      </c>
      <c r="D6">
        <f t="shared" si="0"/>
        <v>32.383007417844738</v>
      </c>
      <c r="E6">
        <f t="shared" si="1"/>
        <v>2.5803306088953271</v>
      </c>
      <c r="F6" s="6" t="s">
        <v>13</v>
      </c>
      <c r="G6" s="6">
        <v>0.96594592222058129</v>
      </c>
      <c r="I6" s="1"/>
    </row>
    <row r="7" spans="2:17">
      <c r="B7" s="1">
        <v>8</v>
      </c>
      <c r="C7">
        <v>41.853333333333332</v>
      </c>
      <c r="D7">
        <f t="shared" si="0"/>
        <v>39.484921289548403</v>
      </c>
      <c r="E7">
        <f t="shared" si="1"/>
        <v>5.6093756091455029</v>
      </c>
      <c r="I7" s="1"/>
    </row>
    <row r="8" spans="2:17">
      <c r="B8" s="1">
        <v>12</v>
      </c>
      <c r="C8">
        <v>57.5</v>
      </c>
      <c r="D8">
        <f t="shared" si="0"/>
        <v>46.851189499768161</v>
      </c>
      <c r="E8">
        <f t="shared" si="1"/>
        <v>113.39716506984787</v>
      </c>
      <c r="F8" t="s">
        <v>12</v>
      </c>
      <c r="G8">
        <f>SUM(E4:E11)</f>
        <v>355.51957396048135</v>
      </c>
      <c r="I8" s="1"/>
    </row>
    <row r="9" spans="2:17">
      <c r="B9" s="1">
        <v>24</v>
      </c>
      <c r="C9">
        <v>70.596666666666678</v>
      </c>
      <c r="D9">
        <f t="shared" si="0"/>
        <v>62.765225826050411</v>
      </c>
      <c r="E9">
        <f t="shared" si="1"/>
        <v>61.331465640072423</v>
      </c>
      <c r="I9" s="1"/>
    </row>
    <row r="10" spans="2:17">
      <c r="B10" s="1">
        <v>36</v>
      </c>
      <c r="C10">
        <v>72.44</v>
      </c>
      <c r="D10">
        <f t="shared" si="0"/>
        <v>74.474644829807687</v>
      </c>
      <c r="E10">
        <f t="shared" si="1"/>
        <v>4.1397795834631612</v>
      </c>
      <c r="I10" s="1"/>
    </row>
    <row r="11" spans="2:17">
      <c r="B11" s="1">
        <v>48</v>
      </c>
      <c r="C11">
        <v>77.203333333333333</v>
      </c>
      <c r="D11">
        <f t="shared" si="0"/>
        <v>84.084814389069024</v>
      </c>
      <c r="E11">
        <f t="shared" si="1"/>
        <v>47.354781520449194</v>
      </c>
      <c r="I11" s="1"/>
    </row>
    <row r="14" spans="2:17">
      <c r="K14" s="11"/>
      <c r="L14" s="11"/>
    </row>
    <row r="15" spans="2:17">
      <c r="K15" s="11"/>
      <c r="L15" s="12"/>
    </row>
    <row r="16" spans="2:17">
      <c r="K16" s="11"/>
      <c r="L16" s="11"/>
    </row>
    <row r="25" spans="2:8">
      <c r="D25" s="6">
        <v>7.4</v>
      </c>
    </row>
    <row r="26" spans="2:8" ht="34.5">
      <c r="B26" s="6" t="s">
        <v>5</v>
      </c>
      <c r="C26" s="6" t="s">
        <v>6</v>
      </c>
      <c r="D26" s="6" t="s">
        <v>7</v>
      </c>
      <c r="E26" s="6" t="s">
        <v>8</v>
      </c>
      <c r="F26" s="6"/>
      <c r="G26" s="6"/>
      <c r="H26" s="8" t="s">
        <v>9</v>
      </c>
    </row>
    <row r="28" spans="2:8">
      <c r="B28" s="1">
        <v>1</v>
      </c>
      <c r="C28" s="6">
        <v>8.5766666666666698</v>
      </c>
      <c r="D28">
        <f>($G$29*(B28^$G$30))</f>
        <v>11.315310297456366</v>
      </c>
      <c r="E28">
        <f>(C28-D28)^2</f>
        <v>7.5001689364649673</v>
      </c>
    </row>
    <row r="29" spans="2:8">
      <c r="B29" s="1">
        <v>2</v>
      </c>
      <c r="C29" s="6">
        <v>11.116666666666667</v>
      </c>
      <c r="D29">
        <f t="shared" ref="D29:D35" si="2">($G$29*(B29^$G$30))</f>
        <v>14.704458388477281</v>
      </c>
      <c r="E29">
        <f t="shared" ref="E29:E35" si="3">(C29-D29)^2</f>
        <v>12.872249439092771</v>
      </c>
      <c r="F29" s="6" t="s">
        <v>10</v>
      </c>
      <c r="G29" s="6">
        <v>11.315310297456366</v>
      </c>
    </row>
    <row r="30" spans="2:8">
      <c r="B30" s="1">
        <v>5</v>
      </c>
      <c r="C30" s="6">
        <v>18.466666666666665</v>
      </c>
      <c r="D30">
        <f t="shared" si="2"/>
        <v>20.790330901098297</v>
      </c>
      <c r="E30">
        <f t="shared" si="3"/>
        <v>5.3994154743767435</v>
      </c>
      <c r="F30" s="7" t="s">
        <v>11</v>
      </c>
      <c r="G30" s="7">
        <v>0.37797749832022737</v>
      </c>
    </row>
    <row r="31" spans="2:8">
      <c r="B31" s="1">
        <v>8</v>
      </c>
      <c r="C31" s="6">
        <v>24.75</v>
      </c>
      <c r="D31">
        <f t="shared" si="2"/>
        <v>24.832140799948021</v>
      </c>
      <c r="E31">
        <f t="shared" si="3"/>
        <v>6.7471110161008855E-3</v>
      </c>
      <c r="F31" s="6" t="s">
        <v>13</v>
      </c>
      <c r="G31" s="6">
        <f>CORREL(C28:C35,D28:D35)</f>
        <v>0.95898053852286147</v>
      </c>
    </row>
    <row r="32" spans="2:8">
      <c r="B32" s="1">
        <v>12</v>
      </c>
      <c r="C32" s="6">
        <v>38.236666666666672</v>
      </c>
      <c r="D32">
        <f t="shared" si="2"/>
        <v>28.944942798184229</v>
      </c>
      <c r="E32">
        <f t="shared" si="3"/>
        <v>86.336132448126321</v>
      </c>
      <c r="F32" s="6"/>
      <c r="G32" s="6"/>
    </row>
    <row r="33" spans="2:7">
      <c r="B33" s="1">
        <v>24</v>
      </c>
      <c r="C33" s="6">
        <v>39.49666666666667</v>
      </c>
      <c r="D33">
        <f t="shared" si="2"/>
        <v>37.614497149798247</v>
      </c>
      <c r="E33">
        <f t="shared" si="3"/>
        <v>3.5425620902287127</v>
      </c>
      <c r="F33" s="6" t="s">
        <v>12</v>
      </c>
      <c r="G33" s="6">
        <f>SUM(E28:E35)</f>
        <v>125.75033809062273</v>
      </c>
    </row>
    <row r="34" spans="2:7">
      <c r="B34" s="1">
        <v>36</v>
      </c>
      <c r="C34" s="6">
        <v>42.150000000000006</v>
      </c>
      <c r="D34">
        <f t="shared" si="2"/>
        <v>43.844365943094715</v>
      </c>
      <c r="E34">
        <f t="shared" si="3"/>
        <v>2.8708759491192239</v>
      </c>
    </row>
    <row r="35" spans="2:7">
      <c r="B35" s="1">
        <v>48</v>
      </c>
      <c r="C35" s="6">
        <v>46.193333333333328</v>
      </c>
      <c r="D35">
        <f t="shared" si="2"/>
        <v>48.880745963019713</v>
      </c>
      <c r="E35">
        <f t="shared" si="3"/>
        <v>7.2221866421978911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zero order</vt:lpstr>
      <vt:lpstr>first order</vt:lpstr>
      <vt:lpstr>higuchi model</vt:lpstr>
      <vt:lpstr>korsmeyer peppas model</vt:lpstr>
      <vt:lpstr>korsmeyer peppas model fit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baishya</cp:lastModifiedBy>
  <dcterms:created xsi:type="dcterms:W3CDTF">2021-01-21T02:45:51Z</dcterms:created>
  <dcterms:modified xsi:type="dcterms:W3CDTF">2021-03-12T12:03:08Z</dcterms:modified>
</cp:coreProperties>
</file>