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cosbuckeridge/Desktop/Papers/Submitted/Duckweed food review/Duckweed food reviiew final/"/>
    </mc:Choice>
  </mc:AlternateContent>
  <xr:revisionPtr revIDLastSave="0" documentId="8_{16EDAAAB-FDC7-F945-AFD2-D8E3BA0B5F6C}" xr6:coauthVersionLast="47" xr6:coauthVersionMax="47" xr10:uidLastSave="{00000000-0000-0000-0000-000000000000}"/>
  <bookViews>
    <workbookView xWindow="0" yWindow="500" windowWidth="20740" windowHeight="11160" activeTab="6" xr2:uid="{9351516A-1287-4995-98B0-33B58FB2AC20}"/>
  </bookViews>
  <sheets>
    <sheet name="Composition" sheetId="3" r:id="rId1"/>
    <sheet name="NSC " sheetId="6" r:id="rId2"/>
    <sheet name="Mono" sheetId="1" r:id="rId3"/>
    <sheet name="essencial" sheetId="12" r:id="rId4"/>
    <sheet name="nao essencial" sheetId="13" r:id="rId5"/>
    <sheet name="2 met" sheetId="2" r:id="rId6"/>
    <sheet name="frequencia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27" i="1" l="1"/>
  <c r="T27" i="1"/>
  <c r="Q27" i="1"/>
  <c r="N27" i="1"/>
  <c r="K27" i="1"/>
  <c r="H27" i="1"/>
  <c r="E27" i="1"/>
  <c r="B27" i="1"/>
  <c r="W18" i="1"/>
  <c r="T18" i="1"/>
  <c r="Q18" i="1"/>
  <c r="N18" i="1"/>
  <c r="K18" i="1"/>
  <c r="H18" i="1"/>
  <c r="E18" i="1"/>
  <c r="B18" i="1"/>
  <c r="N27" i="6"/>
  <c r="K27" i="6"/>
  <c r="H27" i="6"/>
  <c r="E27" i="6"/>
  <c r="B27" i="6"/>
  <c r="N18" i="6"/>
  <c r="K18" i="6"/>
  <c r="H18" i="6"/>
  <c r="E18" i="6"/>
  <c r="B18" i="6"/>
  <c r="T27" i="3"/>
  <c r="Q27" i="3"/>
  <c r="N27" i="3"/>
  <c r="H27" i="3"/>
  <c r="E27" i="3"/>
  <c r="B27" i="3"/>
  <c r="T18" i="3"/>
  <c r="Q18" i="3"/>
  <c r="N18" i="3"/>
  <c r="H18" i="3"/>
  <c r="E18" i="3"/>
  <c r="B18" i="3"/>
  <c r="BS5" i="13"/>
  <c r="BS6" i="13"/>
  <c r="BS7" i="13"/>
  <c r="BS8" i="13"/>
  <c r="BS9" i="13"/>
  <c r="BS10" i="13"/>
  <c r="BS11" i="13"/>
  <c r="BS12" i="13"/>
  <c r="BS13" i="13"/>
  <c r="BS14" i="13"/>
  <c r="BS15" i="13"/>
  <c r="BS16" i="13"/>
  <c r="BS17" i="13"/>
  <c r="BS20" i="13"/>
  <c r="BS21" i="13"/>
  <c r="BS22" i="13"/>
  <c r="BS23" i="13"/>
  <c r="BS24" i="13"/>
  <c r="BS25" i="13"/>
  <c r="BS26" i="13"/>
  <c r="BS4" i="13"/>
  <c r="BP5" i="13"/>
  <c r="BP6" i="13"/>
  <c r="BP7" i="13"/>
  <c r="BP8" i="13"/>
  <c r="BP9" i="13"/>
  <c r="BP10" i="13"/>
  <c r="BP11" i="13"/>
  <c r="BP12" i="13"/>
  <c r="BP13" i="13"/>
  <c r="BP14" i="13"/>
  <c r="BP15" i="13"/>
  <c r="BP16" i="13"/>
  <c r="BP17" i="13"/>
  <c r="BP20" i="13"/>
  <c r="BP21" i="13"/>
  <c r="BP22" i="13"/>
  <c r="BP23" i="13"/>
  <c r="BP24" i="13"/>
  <c r="BP25" i="13"/>
  <c r="BP26" i="13"/>
  <c r="BP4" i="13"/>
  <c r="BM5" i="13"/>
  <c r="BM6" i="13"/>
  <c r="BM7" i="13"/>
  <c r="BM8" i="13"/>
  <c r="BM9" i="13"/>
  <c r="BM10" i="13"/>
  <c r="BM11" i="13"/>
  <c r="BM12" i="13"/>
  <c r="BM13" i="13"/>
  <c r="BM14" i="13"/>
  <c r="BM15" i="13"/>
  <c r="BM16" i="13"/>
  <c r="BM17" i="13"/>
  <c r="BM20" i="13"/>
  <c r="BM21" i="13"/>
  <c r="BM22" i="13"/>
  <c r="BM23" i="13"/>
  <c r="BM24" i="13"/>
  <c r="BM25" i="13"/>
  <c r="BM4" i="13"/>
  <c r="BJ5" i="13"/>
  <c r="BJ6" i="13"/>
  <c r="BJ7" i="13"/>
  <c r="BJ8" i="13"/>
  <c r="BJ9" i="13"/>
  <c r="BJ10" i="13"/>
  <c r="BJ11" i="13"/>
  <c r="BJ12" i="13"/>
  <c r="BJ13" i="13"/>
  <c r="BJ14" i="13"/>
  <c r="BJ15" i="13"/>
  <c r="BJ16" i="13"/>
  <c r="BJ17" i="13"/>
  <c r="BJ20" i="13"/>
  <c r="BJ21" i="13"/>
  <c r="BJ22" i="13"/>
  <c r="BJ23" i="13"/>
  <c r="BJ24" i="13"/>
  <c r="BJ25" i="13"/>
  <c r="BJ26" i="13"/>
  <c r="BJ4" i="13"/>
  <c r="BG5" i="13"/>
  <c r="BG6" i="13"/>
  <c r="BG7" i="13"/>
  <c r="BG8" i="13"/>
  <c r="BG9" i="13"/>
  <c r="BG10" i="13"/>
  <c r="BG11" i="13"/>
  <c r="BG12" i="13"/>
  <c r="BG13" i="13"/>
  <c r="BG14" i="13"/>
  <c r="BG15" i="13"/>
  <c r="BG16" i="13"/>
  <c r="BG17" i="13"/>
  <c r="BG20" i="13"/>
  <c r="BG21" i="13"/>
  <c r="BG22" i="13"/>
  <c r="BG23" i="13"/>
  <c r="BG24" i="13"/>
  <c r="BG25" i="13"/>
  <c r="BG26" i="13"/>
  <c r="BG4" i="13"/>
  <c r="BD5" i="13"/>
  <c r="BD6" i="13"/>
  <c r="BD7" i="13"/>
  <c r="BD8" i="13"/>
  <c r="BD9" i="13"/>
  <c r="BD10" i="13"/>
  <c r="BD11" i="13"/>
  <c r="BD12" i="13"/>
  <c r="BD13" i="13"/>
  <c r="BD14" i="13"/>
  <c r="BD15" i="13"/>
  <c r="BD16" i="13"/>
  <c r="BD17" i="13"/>
  <c r="BD20" i="13"/>
  <c r="BD21" i="13"/>
  <c r="BD22" i="13"/>
  <c r="BD23" i="13"/>
  <c r="BD24" i="13"/>
  <c r="BD25" i="13"/>
  <c r="BD26" i="13"/>
  <c r="BD4" i="13"/>
  <c r="BA5" i="13"/>
  <c r="BA6" i="13"/>
  <c r="BA7" i="13"/>
  <c r="BA8" i="13"/>
  <c r="BA9" i="13"/>
  <c r="BA10" i="13"/>
  <c r="BA11" i="13"/>
  <c r="BA12" i="13"/>
  <c r="BA13" i="13"/>
  <c r="BA14" i="13"/>
  <c r="BA15" i="13"/>
  <c r="BA16" i="13"/>
  <c r="BA17" i="13"/>
  <c r="BA20" i="13"/>
  <c r="BA21" i="13"/>
  <c r="BA22" i="13"/>
  <c r="BA23" i="13"/>
  <c r="BA24" i="13"/>
  <c r="BA25" i="13"/>
  <c r="BA26" i="13"/>
  <c r="BA4" i="13"/>
  <c r="AX5" i="13"/>
  <c r="AX6" i="13"/>
  <c r="AX7" i="13"/>
  <c r="AX8" i="13"/>
  <c r="AX9" i="13"/>
  <c r="AX10" i="13"/>
  <c r="AX11" i="13"/>
  <c r="AX12" i="13"/>
  <c r="AX13" i="13"/>
  <c r="AX14" i="13"/>
  <c r="AX15" i="13"/>
  <c r="AX16" i="13"/>
  <c r="AX17" i="13"/>
  <c r="AX20" i="13"/>
  <c r="AX21" i="13"/>
  <c r="AX22" i="13"/>
  <c r="AX23" i="13"/>
  <c r="AX24" i="13"/>
  <c r="AX25" i="13"/>
  <c r="AX26" i="13"/>
  <c r="AX4" i="13"/>
  <c r="AU5" i="13"/>
  <c r="AU6" i="13"/>
  <c r="AU7" i="13"/>
  <c r="AU8" i="13"/>
  <c r="AU9" i="13"/>
  <c r="AU10" i="13"/>
  <c r="AU11" i="13"/>
  <c r="AU12" i="13"/>
  <c r="AU13" i="13"/>
  <c r="AU14" i="13"/>
  <c r="AU15" i="13"/>
  <c r="AU16" i="13"/>
  <c r="AU17" i="13"/>
  <c r="AU20" i="13"/>
  <c r="AU21" i="13"/>
  <c r="AU22" i="13"/>
  <c r="AU23" i="13"/>
  <c r="AU24" i="13"/>
  <c r="AU25" i="13"/>
  <c r="AU26" i="13"/>
  <c r="AU4" i="13"/>
  <c r="AR5" i="13"/>
  <c r="AR6" i="13"/>
  <c r="AR7" i="13"/>
  <c r="AR8" i="13"/>
  <c r="AR9" i="13"/>
  <c r="AR10" i="13"/>
  <c r="AR11" i="13"/>
  <c r="AR12" i="13"/>
  <c r="AR13" i="13"/>
  <c r="AR14" i="13"/>
  <c r="AR15" i="13"/>
  <c r="AR16" i="13"/>
  <c r="AR17" i="13"/>
  <c r="AR20" i="13"/>
  <c r="AR21" i="13"/>
  <c r="AR22" i="13"/>
  <c r="AR23" i="13"/>
  <c r="AR24" i="13"/>
  <c r="AR25" i="13"/>
  <c r="AR26" i="13"/>
  <c r="AR4" i="13"/>
  <c r="AO5" i="13"/>
  <c r="AO6" i="13"/>
  <c r="AO7" i="13"/>
  <c r="AO8" i="13"/>
  <c r="AO9" i="13"/>
  <c r="AO10" i="13"/>
  <c r="AO11" i="13"/>
  <c r="AO12" i="13"/>
  <c r="AO13" i="13"/>
  <c r="AO14" i="13"/>
  <c r="AO15" i="13"/>
  <c r="AO16" i="13"/>
  <c r="AO17" i="13"/>
  <c r="AO20" i="13"/>
  <c r="AO21" i="13"/>
  <c r="AO22" i="13"/>
  <c r="AO23" i="13"/>
  <c r="AO24" i="13"/>
  <c r="AO25" i="13"/>
  <c r="AO26" i="13"/>
  <c r="AO4" i="13"/>
  <c r="BF5" i="12"/>
  <c r="BF6" i="12"/>
  <c r="BF7" i="12"/>
  <c r="BF8" i="12"/>
  <c r="BF9" i="12"/>
  <c r="BF10" i="12"/>
  <c r="BF11" i="12"/>
  <c r="BF12" i="12"/>
  <c r="BF13" i="12"/>
  <c r="BF14" i="12"/>
  <c r="BF15" i="12"/>
  <c r="BF16" i="12"/>
  <c r="BF17" i="12"/>
  <c r="BF20" i="12"/>
  <c r="BF21" i="12"/>
  <c r="BF22" i="12"/>
  <c r="BF23" i="12"/>
  <c r="BF24" i="12"/>
  <c r="BF25" i="12"/>
  <c r="BF26" i="12"/>
  <c r="BC5" i="12"/>
  <c r="BC6" i="12"/>
  <c r="BC7" i="12"/>
  <c r="BC8" i="12"/>
  <c r="BC9" i="12"/>
  <c r="BC10" i="12"/>
  <c r="BC11" i="12"/>
  <c r="BC12" i="12"/>
  <c r="BC13" i="12"/>
  <c r="BC14" i="12"/>
  <c r="BC15" i="12"/>
  <c r="BC16" i="12"/>
  <c r="BC17" i="12"/>
  <c r="BC20" i="12"/>
  <c r="BC21" i="12"/>
  <c r="BC22" i="12"/>
  <c r="BC23" i="12"/>
  <c r="BC24" i="12"/>
  <c r="BC25" i="12"/>
  <c r="BC26" i="12"/>
  <c r="AZ5" i="12"/>
  <c r="AZ6" i="12"/>
  <c r="AZ7" i="12"/>
  <c r="AZ8" i="12"/>
  <c r="AZ9" i="12"/>
  <c r="AZ10" i="12"/>
  <c r="AZ11" i="12"/>
  <c r="AZ12" i="12"/>
  <c r="AZ13" i="12"/>
  <c r="AZ14" i="12"/>
  <c r="AZ15" i="12"/>
  <c r="AZ16" i="12"/>
  <c r="AZ17" i="12"/>
  <c r="AZ20" i="12"/>
  <c r="AZ21" i="12"/>
  <c r="AZ22" i="12"/>
  <c r="AZ23" i="12"/>
  <c r="AZ24" i="12"/>
  <c r="AZ25" i="12"/>
  <c r="AZ26" i="12"/>
  <c r="AW5" i="12"/>
  <c r="AW6" i="12"/>
  <c r="AW7" i="12"/>
  <c r="AW8" i="12"/>
  <c r="AW9" i="12"/>
  <c r="AW10" i="12"/>
  <c r="AW11" i="12"/>
  <c r="AW12" i="12"/>
  <c r="AW13" i="12"/>
  <c r="AW14" i="12"/>
  <c r="AW15" i="12"/>
  <c r="AW16" i="12"/>
  <c r="AW17" i="12"/>
  <c r="AW20" i="12"/>
  <c r="AW21" i="12"/>
  <c r="AW22" i="12"/>
  <c r="AW23" i="12"/>
  <c r="AW24" i="12"/>
  <c r="AW25" i="12"/>
  <c r="AW26" i="12"/>
  <c r="AT5" i="12"/>
  <c r="AT6" i="12"/>
  <c r="AT7" i="12"/>
  <c r="AT8" i="12"/>
  <c r="AT9" i="12"/>
  <c r="AT10" i="12"/>
  <c r="AT11" i="12"/>
  <c r="AT12" i="12"/>
  <c r="AT13" i="12"/>
  <c r="AT14" i="12"/>
  <c r="AT15" i="12"/>
  <c r="AT16" i="12"/>
  <c r="AT17" i="12"/>
  <c r="AT20" i="12"/>
  <c r="AT21" i="12"/>
  <c r="AT22" i="12"/>
  <c r="AT23" i="12"/>
  <c r="AT24" i="12"/>
  <c r="AT25" i="12"/>
  <c r="AT26" i="12"/>
  <c r="AQ5" i="12"/>
  <c r="AQ6" i="12"/>
  <c r="AQ7" i="12"/>
  <c r="AQ8" i="12"/>
  <c r="AQ9" i="12"/>
  <c r="AQ10" i="12"/>
  <c r="AQ11" i="12"/>
  <c r="AQ12" i="12"/>
  <c r="AQ13" i="12"/>
  <c r="AQ14" i="12"/>
  <c r="AQ15" i="12"/>
  <c r="AQ16" i="12"/>
  <c r="AQ17" i="12"/>
  <c r="AQ20" i="12"/>
  <c r="AQ21" i="12"/>
  <c r="AQ22" i="12"/>
  <c r="AQ23" i="12"/>
  <c r="AQ24" i="12"/>
  <c r="AQ25" i="12"/>
  <c r="AQ26" i="12"/>
  <c r="AN5" i="12"/>
  <c r="AN6" i="12"/>
  <c r="AN7" i="12"/>
  <c r="AN8" i="12"/>
  <c r="AN9" i="12"/>
  <c r="AN10" i="12"/>
  <c r="AN11" i="12"/>
  <c r="AN12" i="12"/>
  <c r="AN13" i="12"/>
  <c r="AN14" i="12"/>
  <c r="AN15" i="12"/>
  <c r="AN16" i="12"/>
  <c r="AN17" i="12"/>
  <c r="AN20" i="12"/>
  <c r="AN21" i="12"/>
  <c r="AN22" i="12"/>
  <c r="AN23" i="12"/>
  <c r="AN24" i="12"/>
  <c r="AN25" i="12"/>
  <c r="AN26" i="12"/>
  <c r="AK5" i="12"/>
  <c r="AK6" i="12"/>
  <c r="AK7" i="12"/>
  <c r="AK8" i="12"/>
  <c r="AK9" i="12"/>
  <c r="AK10" i="12"/>
  <c r="AK11" i="12"/>
  <c r="AK12" i="12"/>
  <c r="AK13" i="12"/>
  <c r="AK14" i="12"/>
  <c r="AK15" i="12"/>
  <c r="AK16" i="12"/>
  <c r="AK17" i="12"/>
  <c r="AK20" i="12"/>
  <c r="AK21" i="12"/>
  <c r="AK22" i="12"/>
  <c r="AK23" i="12"/>
  <c r="AK24" i="12"/>
  <c r="AK25" i="12"/>
  <c r="AK26" i="12"/>
  <c r="BF4" i="12"/>
  <c r="BC4" i="12"/>
  <c r="AZ4" i="12"/>
  <c r="AW4" i="12"/>
  <c r="AT4" i="12"/>
  <c r="AQ4" i="12"/>
  <c r="AN4" i="12"/>
  <c r="AK4" i="12"/>
  <c r="AH5" i="12"/>
  <c r="AH6" i="12"/>
  <c r="AH7" i="12"/>
  <c r="AH8" i="12"/>
  <c r="AH9" i="12"/>
  <c r="AH10" i="12"/>
  <c r="AH11" i="12"/>
  <c r="AH12" i="12"/>
  <c r="AH13" i="12"/>
  <c r="AH14" i="12"/>
  <c r="AH15" i="12"/>
  <c r="AH16" i="12"/>
  <c r="AH17" i="12"/>
  <c r="AH20" i="12"/>
  <c r="AH21" i="12"/>
  <c r="AH22" i="12"/>
  <c r="AH23" i="12"/>
  <c r="AH24" i="12"/>
  <c r="AH25" i="12"/>
  <c r="AH26" i="12"/>
  <c r="AH4" i="1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20" i="2"/>
  <c r="P21" i="2"/>
  <c r="P22" i="2"/>
  <c r="P23" i="2"/>
  <c r="P24" i="2"/>
  <c r="P25" i="2"/>
  <c r="P26" i="2"/>
  <c r="P4" i="2"/>
  <c r="M5" i="2"/>
  <c r="M6" i="2"/>
  <c r="M7" i="2"/>
  <c r="M8" i="2"/>
  <c r="M9" i="2"/>
  <c r="M10" i="2"/>
  <c r="M11" i="2"/>
  <c r="M12" i="2"/>
  <c r="M13" i="2"/>
  <c r="M14" i="2"/>
  <c r="M15" i="2"/>
  <c r="M16" i="2"/>
  <c r="M17" i="2"/>
  <c r="M20" i="2"/>
  <c r="M21" i="2"/>
  <c r="M22" i="2"/>
  <c r="M23" i="2"/>
  <c r="M24" i="2"/>
  <c r="M25" i="2"/>
  <c r="M26" i="2"/>
  <c r="M4" i="2"/>
  <c r="BQ5" i="13"/>
  <c r="BQ6" i="13"/>
  <c r="BQ7" i="13"/>
  <c r="BQ8" i="13"/>
  <c r="BQ9" i="13"/>
  <c r="BQ10" i="13"/>
  <c r="BQ11" i="13"/>
  <c r="BQ12" i="13"/>
  <c r="BQ13" i="13"/>
  <c r="BQ14" i="13"/>
  <c r="BQ15" i="13"/>
  <c r="BQ16" i="13"/>
  <c r="BQ17" i="13"/>
  <c r="BQ20" i="13"/>
  <c r="BQ27" i="13" s="1"/>
  <c r="BQ21" i="13"/>
  <c r="BQ22" i="13"/>
  <c r="BQ23" i="13"/>
  <c r="BQ24" i="13"/>
  <c r="BQ25" i="13"/>
  <c r="BQ26" i="13"/>
  <c r="BN5" i="13"/>
  <c r="BN6" i="13"/>
  <c r="BN7" i="13"/>
  <c r="BN8" i="13"/>
  <c r="BN9" i="13"/>
  <c r="BN10" i="13"/>
  <c r="BN11" i="13"/>
  <c r="BN12" i="13"/>
  <c r="BN13" i="13"/>
  <c r="BN14" i="13"/>
  <c r="BN15" i="13"/>
  <c r="BN16" i="13"/>
  <c r="BN17" i="13"/>
  <c r="BN20" i="13"/>
  <c r="BN27" i="13" s="1"/>
  <c r="BN21" i="13"/>
  <c r="BN22" i="13"/>
  <c r="BN23" i="13"/>
  <c r="BN24" i="13"/>
  <c r="BN25" i="13"/>
  <c r="BN26" i="13"/>
  <c r="BK5" i="13"/>
  <c r="BK6" i="13"/>
  <c r="BK7" i="13"/>
  <c r="BK8" i="13"/>
  <c r="BK9" i="13"/>
  <c r="BK10" i="13"/>
  <c r="BK11" i="13"/>
  <c r="BK12" i="13"/>
  <c r="BK13" i="13"/>
  <c r="BK14" i="13"/>
  <c r="BK15" i="13"/>
  <c r="BK16" i="13"/>
  <c r="BK17" i="13"/>
  <c r="BK20" i="13"/>
  <c r="BK27" i="13" s="1"/>
  <c r="BK21" i="13"/>
  <c r="BK22" i="13"/>
  <c r="BK23" i="13"/>
  <c r="BK24" i="13"/>
  <c r="BK25" i="13"/>
  <c r="BK26" i="13"/>
  <c r="BH5" i="13"/>
  <c r="BH6" i="13"/>
  <c r="BH7" i="13"/>
  <c r="BH8" i="13"/>
  <c r="BH9" i="13"/>
  <c r="BH10" i="13"/>
  <c r="BH11" i="13"/>
  <c r="BH12" i="13"/>
  <c r="BH13" i="13"/>
  <c r="BH14" i="13"/>
  <c r="BH15" i="13"/>
  <c r="BH16" i="13"/>
  <c r="BH17" i="13"/>
  <c r="BH20" i="13"/>
  <c r="BH27" i="13" s="1"/>
  <c r="BH21" i="13"/>
  <c r="BH22" i="13"/>
  <c r="BH23" i="13"/>
  <c r="BH24" i="13"/>
  <c r="BH25" i="13"/>
  <c r="BH26" i="13"/>
  <c r="BE5" i="13"/>
  <c r="BE6" i="13"/>
  <c r="BE7" i="13"/>
  <c r="BE8" i="13"/>
  <c r="BE9" i="13"/>
  <c r="BE10" i="13"/>
  <c r="BE11" i="13"/>
  <c r="BE12" i="13"/>
  <c r="BE13" i="13"/>
  <c r="BE14" i="13"/>
  <c r="BE15" i="13"/>
  <c r="BE16" i="13"/>
  <c r="BE17" i="13"/>
  <c r="BE20" i="13"/>
  <c r="BE27" i="13" s="1"/>
  <c r="BE21" i="13"/>
  <c r="BE22" i="13"/>
  <c r="BE23" i="13"/>
  <c r="BE24" i="13"/>
  <c r="BE25" i="13"/>
  <c r="BE26" i="13"/>
  <c r="BB5" i="13"/>
  <c r="BB6" i="13"/>
  <c r="BB7" i="13"/>
  <c r="BB8" i="13"/>
  <c r="BB9" i="13"/>
  <c r="BB10" i="13"/>
  <c r="BB11" i="13"/>
  <c r="BB12" i="13"/>
  <c r="BB13" i="13"/>
  <c r="BB14" i="13"/>
  <c r="BB15" i="13"/>
  <c r="BB16" i="13"/>
  <c r="BB17" i="13"/>
  <c r="BB20" i="13"/>
  <c r="BB27" i="13" s="1"/>
  <c r="BB21" i="13"/>
  <c r="BB22" i="13"/>
  <c r="BB23" i="13"/>
  <c r="BB24" i="13"/>
  <c r="BB25" i="13"/>
  <c r="BB26" i="13"/>
  <c r="AY5" i="13"/>
  <c r="AY6" i="13"/>
  <c r="AY7" i="13"/>
  <c r="AY8" i="13"/>
  <c r="AY9" i="13"/>
  <c r="AY10" i="13"/>
  <c r="AY11" i="13"/>
  <c r="AY12" i="13"/>
  <c r="AY13" i="13"/>
  <c r="AY14" i="13"/>
  <c r="AY15" i="13"/>
  <c r="AY16" i="13"/>
  <c r="AY17" i="13"/>
  <c r="AY20" i="13"/>
  <c r="AY27" i="13" s="1"/>
  <c r="AY21" i="13"/>
  <c r="AY22" i="13"/>
  <c r="AY23" i="13"/>
  <c r="AY24" i="13"/>
  <c r="AY25" i="13"/>
  <c r="AY26" i="13"/>
  <c r="AV5" i="13"/>
  <c r="AV6" i="13"/>
  <c r="AV7" i="13"/>
  <c r="AV8" i="13"/>
  <c r="AV9" i="13"/>
  <c r="AV10" i="13"/>
  <c r="AV11" i="13"/>
  <c r="AV12" i="13"/>
  <c r="AV13" i="13"/>
  <c r="AV14" i="13"/>
  <c r="AV15" i="13"/>
  <c r="AV16" i="13"/>
  <c r="AV17" i="13"/>
  <c r="AV20" i="13"/>
  <c r="AV27" i="13" s="1"/>
  <c r="AV21" i="13"/>
  <c r="AV22" i="13"/>
  <c r="AV23" i="13"/>
  <c r="AV24" i="13"/>
  <c r="AV25" i="13"/>
  <c r="AV26" i="13"/>
  <c r="AS5" i="13"/>
  <c r="AS6" i="13"/>
  <c r="AS7" i="13"/>
  <c r="AS8" i="13"/>
  <c r="AS9" i="13"/>
  <c r="AS10" i="13"/>
  <c r="AS11" i="13"/>
  <c r="AS12" i="13"/>
  <c r="AS13" i="13"/>
  <c r="AS14" i="13"/>
  <c r="AS15" i="13"/>
  <c r="AS16" i="13"/>
  <c r="AS17" i="13"/>
  <c r="AS20" i="13"/>
  <c r="AS27" i="13" s="1"/>
  <c r="AS21" i="13"/>
  <c r="AS22" i="13"/>
  <c r="AS23" i="13"/>
  <c r="AS24" i="13"/>
  <c r="AS25" i="13"/>
  <c r="AS26" i="13"/>
  <c r="AP5" i="13"/>
  <c r="AP6" i="13"/>
  <c r="AP7" i="13"/>
  <c r="AP8" i="13"/>
  <c r="AP9" i="13"/>
  <c r="AP10" i="13"/>
  <c r="AP11" i="13"/>
  <c r="AP12" i="13"/>
  <c r="AP13" i="13"/>
  <c r="AP14" i="13"/>
  <c r="AP15" i="13"/>
  <c r="AP16" i="13"/>
  <c r="AP17" i="13"/>
  <c r="AP20" i="13"/>
  <c r="AP27" i="13" s="1"/>
  <c r="AP21" i="13"/>
  <c r="AP22" i="13"/>
  <c r="AP23" i="13"/>
  <c r="AP24" i="13"/>
  <c r="AP25" i="13"/>
  <c r="AP26" i="13"/>
  <c r="AM5" i="13"/>
  <c r="AM6" i="13"/>
  <c r="AM7" i="13"/>
  <c r="AM8" i="13"/>
  <c r="AM9" i="13"/>
  <c r="AM10" i="13"/>
  <c r="AM11" i="13"/>
  <c r="AM12" i="13"/>
  <c r="AM13" i="13"/>
  <c r="AM14" i="13"/>
  <c r="AM15" i="13"/>
  <c r="AM16" i="13"/>
  <c r="AM17" i="13"/>
  <c r="AM20" i="13"/>
  <c r="AM27" i="13" s="1"/>
  <c r="AM21" i="13"/>
  <c r="AM22" i="13"/>
  <c r="AM23" i="13"/>
  <c r="AM24" i="13"/>
  <c r="AM25" i="13"/>
  <c r="AM26" i="13"/>
  <c r="BQ4" i="13"/>
  <c r="BQ18" i="13" s="1"/>
  <c r="BN4" i="13"/>
  <c r="BN18" i="13" s="1"/>
  <c r="BK4" i="13"/>
  <c r="BK18" i="13" s="1"/>
  <c r="BH4" i="13"/>
  <c r="BH18" i="13" s="1"/>
  <c r="BE4" i="13"/>
  <c r="BE18" i="13" s="1"/>
  <c r="BB4" i="13"/>
  <c r="BB18" i="13" s="1"/>
  <c r="AY4" i="13"/>
  <c r="AY18" i="13" s="1"/>
  <c r="AV4" i="13"/>
  <c r="AV18" i="13" s="1"/>
  <c r="AS4" i="13"/>
  <c r="AS18" i="13" s="1"/>
  <c r="AP4" i="13"/>
  <c r="AP18" i="13" s="1"/>
  <c r="AM4" i="13"/>
  <c r="AM18" i="13" s="1"/>
  <c r="BD5" i="12"/>
  <c r="BD6" i="12"/>
  <c r="BD7" i="12"/>
  <c r="BD8" i="12"/>
  <c r="BD9" i="12"/>
  <c r="BD10" i="12"/>
  <c r="BD11" i="12"/>
  <c r="BD12" i="12"/>
  <c r="BD13" i="12"/>
  <c r="BD14" i="12"/>
  <c r="BD15" i="12"/>
  <c r="BD16" i="12"/>
  <c r="BD17" i="12"/>
  <c r="BD20" i="12"/>
  <c r="BD21" i="12"/>
  <c r="BD22" i="12"/>
  <c r="BD23" i="12"/>
  <c r="BD24" i="12"/>
  <c r="BD25" i="12"/>
  <c r="BD26" i="12"/>
  <c r="BA5" i="12"/>
  <c r="BA6" i="12"/>
  <c r="BA7" i="12"/>
  <c r="BA8" i="12"/>
  <c r="BA9" i="12"/>
  <c r="BA10" i="12"/>
  <c r="BA11" i="12"/>
  <c r="BA12" i="12"/>
  <c r="BA13" i="12"/>
  <c r="BA14" i="12"/>
  <c r="BA15" i="12"/>
  <c r="BA16" i="12"/>
  <c r="BA17" i="12"/>
  <c r="BA20" i="12"/>
  <c r="BA21" i="12"/>
  <c r="BA22" i="12"/>
  <c r="BA23" i="12"/>
  <c r="BA24" i="12"/>
  <c r="BA25" i="12"/>
  <c r="BA26" i="12"/>
  <c r="AX5" i="12"/>
  <c r="AX6" i="12"/>
  <c r="AX7" i="12"/>
  <c r="AX8" i="12"/>
  <c r="AX9" i="12"/>
  <c r="AX10" i="12"/>
  <c r="AX11" i="12"/>
  <c r="AX12" i="12"/>
  <c r="AX13" i="12"/>
  <c r="AX14" i="12"/>
  <c r="AX15" i="12"/>
  <c r="AX16" i="12"/>
  <c r="AX17" i="12"/>
  <c r="AX20" i="12"/>
  <c r="AX21" i="12"/>
  <c r="AX22" i="12"/>
  <c r="AX23" i="12"/>
  <c r="AX24" i="12"/>
  <c r="AX25" i="12"/>
  <c r="AX26" i="12"/>
  <c r="AU5" i="12"/>
  <c r="AU6" i="12"/>
  <c r="AU7" i="12"/>
  <c r="AU8" i="12"/>
  <c r="AU9" i="12"/>
  <c r="AU10" i="12"/>
  <c r="AU11" i="12"/>
  <c r="AU12" i="12"/>
  <c r="AU13" i="12"/>
  <c r="AU14" i="12"/>
  <c r="AU15" i="12"/>
  <c r="AU16" i="12"/>
  <c r="AU17" i="12"/>
  <c r="AU20" i="12"/>
  <c r="AU21" i="12"/>
  <c r="AU22" i="12"/>
  <c r="AU23" i="12"/>
  <c r="AU24" i="12"/>
  <c r="AU25" i="12"/>
  <c r="AU26" i="12"/>
  <c r="AR5" i="12"/>
  <c r="AR6" i="12"/>
  <c r="AR7" i="12"/>
  <c r="AR8" i="12"/>
  <c r="AR9" i="12"/>
  <c r="AR10" i="12"/>
  <c r="AR11" i="12"/>
  <c r="AR12" i="12"/>
  <c r="AR13" i="12"/>
  <c r="AR14" i="12"/>
  <c r="AR15" i="12"/>
  <c r="AR16" i="12"/>
  <c r="AR17" i="12"/>
  <c r="AR20" i="12"/>
  <c r="AR21" i="12"/>
  <c r="AR22" i="12"/>
  <c r="AR23" i="12"/>
  <c r="AR24" i="12"/>
  <c r="AR25" i="12"/>
  <c r="AR26" i="12"/>
  <c r="AO5" i="12"/>
  <c r="AO6" i="12"/>
  <c r="AO7" i="12"/>
  <c r="AO8" i="12"/>
  <c r="AO9" i="12"/>
  <c r="AO10" i="12"/>
  <c r="AO11" i="12"/>
  <c r="AO12" i="12"/>
  <c r="AO13" i="12"/>
  <c r="AO14" i="12"/>
  <c r="AO15" i="12"/>
  <c r="AO16" i="12"/>
  <c r="AO17" i="12"/>
  <c r="AO20" i="12"/>
  <c r="AO21" i="12"/>
  <c r="AO22" i="12"/>
  <c r="AO23" i="12"/>
  <c r="AO24" i="12"/>
  <c r="AO25" i="12"/>
  <c r="AO26" i="12"/>
  <c r="AL5" i="12"/>
  <c r="AL6" i="12"/>
  <c r="AL7" i="12"/>
  <c r="AL8" i="12"/>
  <c r="AL9" i="12"/>
  <c r="AL10" i="12"/>
  <c r="AL11" i="12"/>
  <c r="AL12" i="12"/>
  <c r="AL13" i="12"/>
  <c r="AL14" i="12"/>
  <c r="AL15" i="12"/>
  <c r="AL16" i="12"/>
  <c r="AL17" i="12"/>
  <c r="AL20" i="12"/>
  <c r="AL21" i="12"/>
  <c r="AL22" i="12"/>
  <c r="AL23" i="12"/>
  <c r="AL24" i="12"/>
  <c r="AL25" i="12"/>
  <c r="AL26" i="12"/>
  <c r="AI5" i="12"/>
  <c r="AI6" i="12"/>
  <c r="AI7" i="12"/>
  <c r="AI8" i="12"/>
  <c r="AI9" i="12"/>
  <c r="AI10" i="12"/>
  <c r="AI11" i="12"/>
  <c r="AI12" i="12"/>
  <c r="AI13" i="12"/>
  <c r="AI14" i="12"/>
  <c r="AI15" i="12"/>
  <c r="AI16" i="12"/>
  <c r="AI17" i="12"/>
  <c r="AI20" i="12"/>
  <c r="AI21" i="12"/>
  <c r="AI22" i="12"/>
  <c r="AI23" i="12"/>
  <c r="AI24" i="12"/>
  <c r="AI25" i="12"/>
  <c r="AI26" i="12"/>
  <c r="AF26" i="12"/>
  <c r="AF5" i="12"/>
  <c r="AF6" i="12"/>
  <c r="AF7" i="12"/>
  <c r="AF8" i="12"/>
  <c r="AF9" i="12"/>
  <c r="AF10" i="12"/>
  <c r="AF11" i="12"/>
  <c r="AF12" i="12"/>
  <c r="AF13" i="12"/>
  <c r="AF14" i="12"/>
  <c r="AF15" i="12"/>
  <c r="AF16" i="12"/>
  <c r="AF17" i="12"/>
  <c r="AF20" i="12"/>
  <c r="AF21" i="12"/>
  <c r="AF22" i="12"/>
  <c r="AF23" i="12"/>
  <c r="AF24" i="12"/>
  <c r="AF25" i="12"/>
  <c r="BD4" i="12"/>
  <c r="BA4" i="12"/>
  <c r="AX4" i="12"/>
  <c r="AU4" i="12"/>
  <c r="AR4" i="12"/>
  <c r="AO4" i="12"/>
  <c r="AL4" i="12"/>
  <c r="AI4" i="12"/>
  <c r="AF4" i="12"/>
  <c r="N5" i="2"/>
  <c r="N6" i="2"/>
  <c r="N7" i="2"/>
  <c r="N8" i="2"/>
  <c r="N9" i="2"/>
  <c r="N10" i="2"/>
  <c r="N11" i="2"/>
  <c r="N12" i="2"/>
  <c r="N13" i="2"/>
  <c r="N14" i="2"/>
  <c r="N15" i="2"/>
  <c r="N16" i="2"/>
  <c r="N17" i="2"/>
  <c r="N20" i="2"/>
  <c r="N21" i="2"/>
  <c r="N22" i="2"/>
  <c r="N23" i="2"/>
  <c r="N24" i="2"/>
  <c r="N25" i="2"/>
  <c r="N26" i="2"/>
  <c r="N4" i="2"/>
  <c r="K5" i="2"/>
  <c r="K6" i="2"/>
  <c r="K7" i="2"/>
  <c r="K8" i="2"/>
  <c r="K9" i="2"/>
  <c r="K10" i="2"/>
  <c r="K11" i="2"/>
  <c r="K12" i="2"/>
  <c r="K13" i="2"/>
  <c r="K14" i="2"/>
  <c r="K15" i="2"/>
  <c r="K16" i="2"/>
  <c r="K17" i="2"/>
  <c r="K20" i="2"/>
  <c r="K21" i="2"/>
  <c r="K22" i="2"/>
  <c r="K23" i="2"/>
  <c r="K24" i="2"/>
  <c r="K25" i="2"/>
  <c r="K26" i="2"/>
  <c r="K4" i="2"/>
  <c r="Q30" i="3"/>
  <c r="N30" i="3"/>
  <c r="H30" i="3"/>
  <c r="E30" i="3"/>
  <c r="B30" i="3"/>
  <c r="K15" i="7"/>
  <c r="K18" i="2" l="1"/>
  <c r="N27" i="2"/>
  <c r="AO18" i="12"/>
  <c r="BA18" i="12"/>
  <c r="AI27" i="12"/>
  <c r="AO27" i="12"/>
  <c r="AR27" i="12"/>
  <c r="AU27" i="12"/>
  <c r="BD27" i="12"/>
  <c r="K27" i="2"/>
  <c r="N18" i="2"/>
  <c r="AR18" i="12"/>
  <c r="AI18" i="12"/>
  <c r="AU18" i="12"/>
  <c r="AL27" i="12"/>
  <c r="AX27" i="12"/>
  <c r="BA27" i="12"/>
  <c r="AF18" i="12"/>
  <c r="BD18" i="12"/>
  <c r="AL18" i="12"/>
  <c r="AX18" i="12"/>
  <c r="AF27" i="12"/>
  <c r="N3" i="7" l="1"/>
  <c r="M3" i="7"/>
  <c r="L3" i="7"/>
  <c r="G12" i="7"/>
  <c r="H12" i="7" s="1"/>
  <c r="G13" i="7"/>
  <c r="E13" i="7"/>
  <c r="E15" i="7" s="1"/>
  <c r="P15" i="7"/>
  <c r="O15" i="7"/>
  <c r="N15" i="7"/>
  <c r="M15" i="7"/>
  <c r="L15" i="7"/>
  <c r="D15" i="7"/>
  <c r="F15" i="7"/>
  <c r="G15" i="7"/>
  <c r="C15" i="7"/>
  <c r="H13" i="7" l="1"/>
  <c r="Q3" i="7"/>
  <c r="Q15" i="7"/>
  <c r="H15" i="7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20" i="3"/>
  <c r="K21" i="3"/>
  <c r="K22" i="3"/>
  <c r="K23" i="3"/>
  <c r="K24" i="3"/>
  <c r="K25" i="3"/>
  <c r="K26" i="3"/>
  <c r="K4" i="3"/>
  <c r="K18" i="3" s="1"/>
  <c r="K27" i="3" l="1"/>
  <c r="K30" i="3"/>
  <c r="S26" i="1"/>
  <c r="S25" i="1"/>
  <c r="S24" i="1"/>
  <c r="S21" i="1"/>
  <c r="S20" i="1"/>
  <c r="S17" i="1"/>
  <c r="S16" i="1"/>
  <c r="S13" i="1"/>
  <c r="S12" i="1"/>
  <c r="S9" i="1"/>
  <c r="S8" i="1"/>
  <c r="S4" i="1"/>
</calcChain>
</file>

<file path=xl/sharedStrings.xml><?xml version="1.0" encoding="utf-8"?>
<sst xmlns="http://schemas.openxmlformats.org/spreadsheetml/2006/main" count="1763" uniqueCount="132">
  <si>
    <t>Fucose</t>
  </si>
  <si>
    <t>Arabinose</t>
  </si>
  <si>
    <t>Galactose</t>
  </si>
  <si>
    <t>Rhamnose</t>
  </si>
  <si>
    <t>Glucose</t>
  </si>
  <si>
    <t>Xylose</t>
  </si>
  <si>
    <t>Mannose</t>
  </si>
  <si>
    <t>Apiose</t>
  </si>
  <si>
    <t>Spirodela polyrhiza 7498</t>
  </si>
  <si>
    <t>±</t>
  </si>
  <si>
    <t>Spirodela polyrhiza 9346</t>
  </si>
  <si>
    <t>Spirodela polyrhiza 9509</t>
  </si>
  <si>
    <t>Spirodela intermedia 7355</t>
  </si>
  <si>
    <t>Landoltia punctata 7488</t>
  </si>
  <si>
    <t>Landoltia punctata 7624</t>
  </si>
  <si>
    <t>Landoltia punctata 7776</t>
  </si>
  <si>
    <t>Lemna yungensis 9208</t>
  </si>
  <si>
    <t>Lemna minor 8627</t>
  </si>
  <si>
    <t>Lemna gibba DWC112</t>
  </si>
  <si>
    <t>Lemna gibba DWC128</t>
  </si>
  <si>
    <t>Lemna japonica 8695</t>
  </si>
  <si>
    <t>Lemna obscura 9342</t>
  </si>
  <si>
    <t>Wolffiella neotropica 8848</t>
  </si>
  <si>
    <t>Wolffiella caudata 9139</t>
  </si>
  <si>
    <t>Wolffiella gladiata 8261</t>
  </si>
  <si>
    <t>Wolffia borealis 9144</t>
  </si>
  <si>
    <t>Wolffia globosa 884</t>
  </si>
  <si>
    <t>Wolffia globosa 8973</t>
  </si>
  <si>
    <t>Wolffia arrhiza 8853</t>
  </si>
  <si>
    <t>p-value</t>
  </si>
  <si>
    <t>Starch</t>
  </si>
  <si>
    <t>Fructose</t>
  </si>
  <si>
    <t>Sucrose</t>
  </si>
  <si>
    <t>Raffinose</t>
  </si>
  <si>
    <t>Tannins</t>
  </si>
  <si>
    <t>Total phenolics</t>
  </si>
  <si>
    <t>%N</t>
  </si>
  <si>
    <t>%C</t>
  </si>
  <si>
    <t>C/N</t>
  </si>
  <si>
    <t>Protein</t>
  </si>
  <si>
    <t>% Soluble sugars</t>
  </si>
  <si>
    <t>% Fiber</t>
  </si>
  <si>
    <t xml:space="preserve">Spirodela </t>
  </si>
  <si>
    <t>Landoltia</t>
  </si>
  <si>
    <t>Lemna</t>
  </si>
  <si>
    <t>Wolffiella</t>
  </si>
  <si>
    <t>Wolffia</t>
  </si>
  <si>
    <t>Energy</t>
  </si>
  <si>
    <t>Cell wall</t>
  </si>
  <si>
    <t>Fiber</t>
  </si>
  <si>
    <t>Works</t>
  </si>
  <si>
    <t>Fat</t>
  </si>
  <si>
    <t>Tannin</t>
  </si>
  <si>
    <t>Ash</t>
  </si>
  <si>
    <t>Carbohydrate</t>
  </si>
  <si>
    <t xml:space="preserve">Starch </t>
  </si>
  <si>
    <t>Minerals</t>
  </si>
  <si>
    <t>Monosaccharides</t>
  </si>
  <si>
    <t>Amino acids</t>
  </si>
  <si>
    <t>Ocorrence</t>
  </si>
  <si>
    <t xml:space="preserve">Total </t>
  </si>
  <si>
    <t xml:space="preserve">Variable </t>
  </si>
  <si>
    <t>only meta</t>
  </si>
  <si>
    <t xml:space="preserve">Starch* </t>
  </si>
  <si>
    <t>Tannin*</t>
  </si>
  <si>
    <t>Protein*</t>
  </si>
  <si>
    <t>Amino acids*</t>
  </si>
  <si>
    <t>Fiber*</t>
  </si>
  <si>
    <t>ASP</t>
  </si>
  <si>
    <t>GLU</t>
  </si>
  <si>
    <t>ASN</t>
  </si>
  <si>
    <t>SER</t>
  </si>
  <si>
    <t>HIS</t>
  </si>
  <si>
    <t>GLN</t>
  </si>
  <si>
    <t>GLY</t>
  </si>
  <si>
    <t>CIT</t>
  </si>
  <si>
    <t>ARG</t>
  </si>
  <si>
    <t>ALA+TIR</t>
  </si>
  <si>
    <t>GABA</t>
  </si>
  <si>
    <t>TRP</t>
  </si>
  <si>
    <t>MET</t>
  </si>
  <si>
    <t>VAL</t>
  </si>
  <si>
    <t>PHE</t>
  </si>
  <si>
    <t>ILE</t>
  </si>
  <si>
    <t>LEU</t>
  </si>
  <si>
    <t>ORN</t>
  </si>
  <si>
    <t>Spirodela polyrhiza 9264</t>
  </si>
  <si>
    <r>
      <t>2*10</t>
    </r>
    <r>
      <rPr>
        <b/>
        <vertAlign val="superscript"/>
        <sz val="10"/>
        <color theme="1"/>
        <rFont val="Arial"/>
        <family val="2"/>
      </rPr>
      <t>-16</t>
    </r>
  </si>
  <si>
    <t>Species</t>
  </si>
  <si>
    <r>
      <t>NON-STRUCTURAL CARBOHYDRATES (µg.mg</t>
    </r>
    <r>
      <rPr>
        <b/>
        <vertAlign val="superscript"/>
        <sz val="10"/>
        <color theme="1"/>
        <rFont val="Arial"/>
        <family val="2"/>
      </rPr>
      <t>-1</t>
    </r>
    <r>
      <rPr>
        <b/>
        <sz val="10"/>
        <color theme="1"/>
        <rFont val="Arial"/>
        <family val="2"/>
      </rPr>
      <t xml:space="preserve"> DW)</t>
    </r>
  </si>
  <si>
    <r>
      <t>4.83*10</t>
    </r>
    <r>
      <rPr>
        <b/>
        <vertAlign val="superscript"/>
        <sz val="10"/>
        <color theme="1"/>
        <rFont val="Arial"/>
        <family val="2"/>
      </rPr>
      <t>-15</t>
    </r>
  </si>
  <si>
    <r>
      <t>STRUCTURAL CARBOHYDRATES (µg.mg</t>
    </r>
    <r>
      <rPr>
        <b/>
        <vertAlign val="superscript"/>
        <sz val="10"/>
        <color theme="1"/>
        <rFont val="Arial"/>
        <family val="2"/>
      </rPr>
      <t>-1</t>
    </r>
    <r>
      <rPr>
        <b/>
        <sz val="10"/>
        <color theme="1"/>
        <rFont val="Arial"/>
        <family val="2"/>
      </rPr>
      <t xml:space="preserve"> DW)</t>
    </r>
  </si>
  <si>
    <r>
      <t>7.95*10</t>
    </r>
    <r>
      <rPr>
        <b/>
        <vertAlign val="superscript"/>
        <sz val="10"/>
        <color theme="1"/>
        <rFont val="Arial"/>
        <family val="2"/>
      </rPr>
      <t>-15</t>
    </r>
  </si>
  <si>
    <r>
      <t>7.7*10</t>
    </r>
    <r>
      <rPr>
        <b/>
        <vertAlign val="superscript"/>
        <sz val="10"/>
        <color theme="1"/>
        <rFont val="Arial"/>
        <family val="2"/>
      </rPr>
      <t>-14</t>
    </r>
  </si>
  <si>
    <r>
      <t>2.68*10</t>
    </r>
    <r>
      <rPr>
        <b/>
        <vertAlign val="superscript"/>
        <sz val="10"/>
        <color theme="1"/>
        <rFont val="Arial"/>
        <family val="2"/>
      </rPr>
      <t>-16</t>
    </r>
  </si>
  <si>
    <r>
      <t>(µg.mg</t>
    </r>
    <r>
      <rPr>
        <b/>
        <vertAlign val="superscript"/>
        <sz val="10"/>
        <color theme="1"/>
        <rFont val="Arial"/>
        <family val="2"/>
      </rPr>
      <t>-1</t>
    </r>
    <r>
      <rPr>
        <b/>
        <sz val="10"/>
        <color theme="1"/>
        <rFont val="Arial"/>
        <family val="2"/>
      </rPr>
      <t xml:space="preserve"> DW)</t>
    </r>
  </si>
  <si>
    <r>
      <t>9.96*10</t>
    </r>
    <r>
      <rPr>
        <b/>
        <vertAlign val="superscript"/>
        <sz val="10"/>
        <color theme="1"/>
        <rFont val="Arial"/>
        <family val="2"/>
      </rPr>
      <t>-11</t>
    </r>
  </si>
  <si>
    <t xml:space="preserve">Species </t>
  </si>
  <si>
    <t>LYS</t>
  </si>
  <si>
    <t>THR</t>
  </si>
  <si>
    <t>Monosaccharides*</t>
  </si>
  <si>
    <t>Ocurrence</t>
  </si>
  <si>
    <t>%Total aminoacids</t>
  </si>
  <si>
    <r>
      <t>1.42*10</t>
    </r>
    <r>
      <rPr>
        <b/>
        <vertAlign val="superscript"/>
        <sz val="10"/>
        <color theme="1"/>
        <rFont val="Arial"/>
        <family val="2"/>
      </rPr>
      <t>-15</t>
    </r>
  </si>
  <si>
    <t>Lemnoideae</t>
  </si>
  <si>
    <t>Wolffioideae</t>
  </si>
  <si>
    <r>
      <t>(mg.mg</t>
    </r>
    <r>
      <rPr>
        <b/>
        <vertAlign val="superscript"/>
        <sz val="10"/>
        <color theme="1"/>
        <rFont val="Arial"/>
        <family val="2"/>
      </rPr>
      <t>-1</t>
    </r>
    <r>
      <rPr>
        <b/>
        <sz val="10"/>
        <color theme="1"/>
        <rFont val="Arial"/>
        <family val="2"/>
      </rPr>
      <t xml:space="preserve"> DW)</t>
    </r>
  </si>
  <si>
    <r>
      <t>Essential amino acids (µg.mg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)</t>
    </r>
  </si>
  <si>
    <r>
      <t>5.5*10</t>
    </r>
    <r>
      <rPr>
        <b/>
        <vertAlign val="superscript"/>
        <sz val="10"/>
        <rFont val="Arial"/>
        <family val="2"/>
      </rPr>
      <t>-4</t>
    </r>
  </si>
  <si>
    <r>
      <t>2.1*10</t>
    </r>
    <r>
      <rPr>
        <b/>
        <vertAlign val="superscript"/>
        <sz val="10"/>
        <rFont val="Arial"/>
        <family val="2"/>
      </rPr>
      <t>-16</t>
    </r>
  </si>
  <si>
    <r>
      <t>8.4*10</t>
    </r>
    <r>
      <rPr>
        <b/>
        <vertAlign val="superscript"/>
        <sz val="10"/>
        <rFont val="Arial"/>
        <family val="2"/>
      </rPr>
      <t>-5</t>
    </r>
  </si>
  <si>
    <r>
      <t>1.6*10</t>
    </r>
    <r>
      <rPr>
        <b/>
        <vertAlign val="superscript"/>
        <sz val="10"/>
        <rFont val="Arial"/>
        <family val="2"/>
      </rPr>
      <t>-7</t>
    </r>
  </si>
  <si>
    <r>
      <t>4.6*10</t>
    </r>
    <r>
      <rPr>
        <b/>
        <vertAlign val="superscript"/>
        <sz val="10"/>
        <rFont val="Arial"/>
        <family val="2"/>
      </rPr>
      <t>-12</t>
    </r>
  </si>
  <si>
    <r>
      <t>6.1*10</t>
    </r>
    <r>
      <rPr>
        <b/>
        <vertAlign val="superscript"/>
        <sz val="10"/>
        <rFont val="Arial"/>
        <family val="2"/>
      </rPr>
      <t>-7</t>
    </r>
  </si>
  <si>
    <r>
      <t>2.3*10</t>
    </r>
    <r>
      <rPr>
        <b/>
        <vertAlign val="superscript"/>
        <sz val="10"/>
        <rFont val="Arial"/>
        <family val="2"/>
      </rPr>
      <t>-4</t>
    </r>
  </si>
  <si>
    <r>
      <t>6.2*10</t>
    </r>
    <r>
      <rPr>
        <b/>
        <vertAlign val="superscript"/>
        <sz val="10"/>
        <rFont val="Arial"/>
        <family val="2"/>
      </rPr>
      <t>-7</t>
    </r>
  </si>
  <si>
    <r>
      <t>3.2*10</t>
    </r>
    <r>
      <rPr>
        <b/>
        <vertAlign val="superscript"/>
        <sz val="10"/>
        <rFont val="Arial"/>
        <family val="2"/>
      </rPr>
      <t>-15</t>
    </r>
  </si>
  <si>
    <r>
      <t>Non-essential amino acids (µg.mg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)</t>
    </r>
  </si>
  <si>
    <r>
      <t>9.4*10</t>
    </r>
    <r>
      <rPr>
        <b/>
        <vertAlign val="superscript"/>
        <sz val="10"/>
        <rFont val="Arial"/>
        <family val="2"/>
      </rPr>
      <t>-16</t>
    </r>
  </si>
  <si>
    <r>
      <t>2.5*10</t>
    </r>
    <r>
      <rPr>
        <b/>
        <vertAlign val="superscript"/>
        <sz val="10"/>
        <rFont val="Arial"/>
        <family val="2"/>
      </rPr>
      <t>-13</t>
    </r>
  </si>
  <si>
    <r>
      <t>2.0*10</t>
    </r>
    <r>
      <rPr>
        <b/>
        <vertAlign val="superscript"/>
        <sz val="10"/>
        <rFont val="Arial"/>
        <family val="2"/>
      </rPr>
      <t>-16</t>
    </r>
  </si>
  <si>
    <r>
      <t>3.5*10</t>
    </r>
    <r>
      <rPr>
        <b/>
        <vertAlign val="superscript"/>
        <sz val="10"/>
        <rFont val="Arial"/>
        <family val="2"/>
      </rPr>
      <t>-10</t>
    </r>
  </si>
  <si>
    <r>
      <t>7.6*10</t>
    </r>
    <r>
      <rPr>
        <b/>
        <vertAlign val="superscript"/>
        <sz val="10"/>
        <rFont val="Arial"/>
        <family val="2"/>
      </rPr>
      <t>-10</t>
    </r>
  </si>
  <si>
    <r>
      <t>7.2*10</t>
    </r>
    <r>
      <rPr>
        <b/>
        <vertAlign val="superscript"/>
        <sz val="10"/>
        <rFont val="Arial"/>
        <family val="2"/>
      </rPr>
      <t>-6</t>
    </r>
  </si>
  <si>
    <r>
      <t>2.8*10</t>
    </r>
    <r>
      <rPr>
        <b/>
        <vertAlign val="superscript"/>
        <sz val="10"/>
        <rFont val="Arial"/>
        <family val="2"/>
      </rPr>
      <t>-8</t>
    </r>
  </si>
  <si>
    <r>
      <t>3.9*10</t>
    </r>
    <r>
      <rPr>
        <b/>
        <vertAlign val="superscript"/>
        <sz val="10"/>
        <rFont val="Arial"/>
        <family val="2"/>
      </rPr>
      <t>-8</t>
    </r>
  </si>
  <si>
    <r>
      <t>1.4*10</t>
    </r>
    <r>
      <rPr>
        <b/>
        <vertAlign val="superscript"/>
        <sz val="10"/>
        <rFont val="Arial"/>
        <family val="2"/>
      </rPr>
      <t>-13</t>
    </r>
  </si>
  <si>
    <r>
      <t>Essential amino acids (mg.mg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)</t>
    </r>
  </si>
  <si>
    <r>
      <t>Non-essential amino acids (mg.mg</t>
    </r>
    <r>
      <rPr>
        <b/>
        <vertAlign val="superscript"/>
        <sz val="10"/>
        <rFont val="Arial"/>
        <family val="2"/>
      </rPr>
      <t>-1</t>
    </r>
    <r>
      <rPr>
        <b/>
        <sz val="10"/>
        <rFont val="Arial"/>
        <family val="2"/>
      </rPr>
      <t>)</t>
    </r>
  </si>
  <si>
    <t>Average Lemnoideae</t>
  </si>
  <si>
    <t>Average Wolffioideae</t>
  </si>
  <si>
    <t>Wolffoideae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</si>
</sst>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4" x14ac:knownFonts="1">
    <font>
      <sz val="11"/>
      <color theme="1"/>
      <name val="Arial"/>
      <family val="2"/>
    </font>
    <font>
      <sz val="10"/>
      <color rgb="FF000000"/>
      <name val="Arial"/>
      <family val="2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  <font>
      <b/>
      <i/>
      <sz val="10"/>
      <color theme="1"/>
      <name val="Palatino Linotype"/>
      <family val="1"/>
    </font>
    <font>
      <sz val="10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0"/>
      <color theme="1"/>
      <name val="Arial"/>
      <family val="2"/>
    </font>
    <font>
      <b/>
      <vertAlign val="superscript"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25">
    <xf numFmtId="0" fontId="0" fillId="0" borderId="0" xfId="0"/>
    <xf numFmtId="0" fontId="2" fillId="2" borderId="0" xfId="0" applyFont="1" applyFill="1" applyBorder="1"/>
    <xf numFmtId="0" fontId="4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0" fillId="2" borderId="0" xfId="0" applyFill="1"/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0" fillId="2" borderId="0" xfId="0" applyFill="1" applyBorder="1"/>
    <xf numFmtId="0" fontId="5" fillId="0" borderId="0" xfId="2"/>
    <xf numFmtId="0" fontId="6" fillId="2" borderId="1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2" fontId="8" fillId="2" borderId="0" xfId="0" applyNumberFormat="1" applyFont="1" applyFill="1"/>
    <xf numFmtId="2" fontId="1" fillId="2" borderId="0" xfId="1" applyNumberFormat="1" applyFont="1" applyFill="1" applyBorder="1" applyAlignment="1"/>
    <xf numFmtId="2" fontId="8" fillId="2" borderId="0" xfId="0" applyNumberFormat="1" applyFont="1" applyFill="1" applyAlignment="1">
      <alignment horizontal="left"/>
    </xf>
    <xf numFmtId="2" fontId="8" fillId="2" borderId="0" xfId="0" applyNumberFormat="1" applyFont="1" applyFill="1" applyAlignment="1">
      <alignment horizontal="right"/>
    </xf>
    <xf numFmtId="2" fontId="8" fillId="2" borderId="0" xfId="0" applyNumberFormat="1" applyFont="1" applyFill="1" applyBorder="1" applyAlignment="1">
      <alignment horizontal="right"/>
    </xf>
    <xf numFmtId="2" fontId="8" fillId="2" borderId="0" xfId="0" applyNumberFormat="1" applyFont="1" applyFill="1" applyBorder="1" applyAlignment="1">
      <alignment horizontal="left"/>
    </xf>
    <xf numFmtId="0" fontId="7" fillId="2" borderId="2" xfId="0" applyFont="1" applyFill="1" applyBorder="1" applyAlignment="1">
      <alignment horizontal="center"/>
    </xf>
    <xf numFmtId="0" fontId="8" fillId="2" borderId="0" xfId="0" applyFont="1" applyFill="1"/>
    <xf numFmtId="0" fontId="8" fillId="0" borderId="0" xfId="0" applyFont="1"/>
    <xf numFmtId="0" fontId="6" fillId="2" borderId="1" xfId="0" applyFont="1" applyFill="1" applyBorder="1" applyAlignment="1">
      <alignment horizontal="center"/>
    </xf>
    <xf numFmtId="0" fontId="1" fillId="2" borderId="0" xfId="1" applyFont="1" applyFill="1" applyBorder="1" applyAlignment="1"/>
    <xf numFmtId="0" fontId="7" fillId="2" borderId="0" xfId="0" applyFont="1" applyFill="1" applyBorder="1" applyAlignment="1">
      <alignment horizontal="center"/>
    </xf>
    <xf numFmtId="0" fontId="1" fillId="2" borderId="2" xfId="1" applyFont="1" applyFill="1" applyBorder="1" applyAlignment="1"/>
    <xf numFmtId="2" fontId="1" fillId="2" borderId="2" xfId="1" applyNumberFormat="1" applyFont="1" applyFill="1" applyBorder="1" applyAlignment="1"/>
    <xf numFmtId="0" fontId="7" fillId="2" borderId="1" xfId="0" applyFont="1" applyFill="1" applyBorder="1" applyAlignment="1">
      <alignment horizontal="center"/>
    </xf>
    <xf numFmtId="0" fontId="8" fillId="0" borderId="0" xfId="0" applyFont="1" applyBorder="1"/>
    <xf numFmtId="0" fontId="8" fillId="0" borderId="0" xfId="0" applyFont="1" applyFill="1" applyBorder="1"/>
    <xf numFmtId="0" fontId="8" fillId="0" borderId="3" xfId="0" applyFont="1" applyFill="1" applyBorder="1"/>
    <xf numFmtId="0" fontId="8" fillId="2" borderId="0" xfId="0" applyFont="1" applyFill="1" applyBorder="1"/>
    <xf numFmtId="2" fontId="8" fillId="2" borderId="2" xfId="0" applyNumberFormat="1" applyFont="1" applyFill="1" applyBorder="1" applyAlignment="1">
      <alignment horizontal="right"/>
    </xf>
    <xf numFmtId="2" fontId="8" fillId="2" borderId="2" xfId="0" applyNumberFormat="1" applyFont="1" applyFill="1" applyBorder="1" applyAlignment="1">
      <alignment horizontal="left"/>
    </xf>
    <xf numFmtId="2" fontId="8" fillId="2" borderId="2" xfId="0" applyNumberFormat="1" applyFont="1" applyFill="1" applyBorder="1"/>
    <xf numFmtId="0" fontId="7" fillId="2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164" fontId="5" fillId="2" borderId="0" xfId="2" applyNumberFormat="1" applyFill="1"/>
    <xf numFmtId="0" fontId="2" fillId="0" borderId="1" xfId="0" applyFont="1" applyBorder="1" applyAlignment="1">
      <alignment horizontal="center" vertical="center"/>
    </xf>
    <xf numFmtId="2" fontId="8" fillId="0" borderId="0" xfId="0" applyNumberFormat="1" applyFont="1"/>
    <xf numFmtId="0" fontId="6" fillId="2" borderId="1" xfId="0" applyFont="1" applyFill="1" applyBorder="1" applyAlignment="1">
      <alignment horizontal="center"/>
    </xf>
    <xf numFmtId="164" fontId="5" fillId="2" borderId="0" xfId="2" applyNumberFormat="1" applyFont="1" applyFill="1" applyBorder="1"/>
    <xf numFmtId="164" fontId="5" fillId="2" borderId="0" xfId="2" applyNumberFormat="1" applyFont="1" applyFill="1" applyBorder="1" applyAlignment="1">
      <alignment horizontal="left"/>
    </xf>
    <xf numFmtId="11" fontId="8" fillId="0" borderId="0" xfId="0" applyNumberFormat="1" applyFont="1"/>
    <xf numFmtId="0" fontId="6" fillId="2" borderId="0" xfId="0" applyFont="1" applyFill="1" applyBorder="1" applyAlignment="1">
      <alignment horizontal="center"/>
    </xf>
    <xf numFmtId="164" fontId="1" fillId="2" borderId="0" xfId="1" applyNumberFormat="1" applyFont="1" applyFill="1" applyBorder="1" applyAlignment="1">
      <alignment horizontal="right"/>
    </xf>
    <xf numFmtId="164" fontId="1" fillId="2" borderId="2" xfId="1" applyNumberFormat="1" applyFont="1" applyFill="1" applyBorder="1" applyAlignment="1">
      <alignment horizontal="right"/>
    </xf>
    <xf numFmtId="164" fontId="1" fillId="2" borderId="0" xfId="1" applyNumberFormat="1" applyFont="1" applyFill="1" applyBorder="1" applyAlignment="1">
      <alignment horizontal="left"/>
    </xf>
    <xf numFmtId="164" fontId="1" fillId="2" borderId="2" xfId="1" applyNumberFormat="1" applyFont="1" applyFill="1" applyBorder="1" applyAlignment="1">
      <alignment horizontal="left"/>
    </xf>
    <xf numFmtId="164" fontId="1" fillId="2" borderId="0" xfId="1" applyNumberFormat="1" applyFont="1" applyFill="1" applyBorder="1" applyAlignment="1"/>
    <xf numFmtId="164" fontId="1" fillId="2" borderId="2" xfId="1" applyNumberFormat="1" applyFont="1" applyFill="1" applyBorder="1" applyAlignment="1"/>
    <xf numFmtId="164" fontId="1" fillId="2" borderId="0" xfId="1" applyNumberFormat="1" applyFont="1" applyFill="1" applyBorder="1"/>
    <xf numFmtId="164" fontId="1" fillId="2" borderId="2" xfId="1" applyNumberFormat="1" applyFont="1" applyFill="1" applyBorder="1"/>
    <xf numFmtId="164" fontId="8" fillId="2" borderId="0" xfId="0" applyNumberFormat="1" applyFont="1" applyFill="1" applyBorder="1" applyAlignment="1">
      <alignment horizontal="right"/>
    </xf>
    <xf numFmtId="164" fontId="8" fillId="2" borderId="0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left"/>
    </xf>
    <xf numFmtId="164" fontId="8" fillId="2" borderId="2" xfId="0" applyNumberFormat="1" applyFont="1" applyFill="1" applyBorder="1" applyAlignment="1">
      <alignment horizontal="right"/>
    </xf>
    <xf numFmtId="164" fontId="8" fillId="2" borderId="2" xfId="0" applyNumberFormat="1" applyFont="1" applyFill="1" applyBorder="1" applyAlignment="1">
      <alignment horizontal="center"/>
    </xf>
    <xf numFmtId="164" fontId="8" fillId="2" borderId="2" xfId="0" applyNumberFormat="1" applyFont="1" applyFill="1" applyBorder="1" applyAlignment="1">
      <alignment horizontal="left"/>
    </xf>
    <xf numFmtId="0" fontId="6" fillId="2" borderId="0" xfId="0" applyFont="1" applyFill="1"/>
    <xf numFmtId="0" fontId="6" fillId="2" borderId="1" xfId="0" applyFont="1" applyFill="1" applyBorder="1"/>
    <xf numFmtId="0" fontId="6" fillId="2" borderId="2" xfId="0" applyFont="1" applyFill="1" applyBorder="1"/>
    <xf numFmtId="0" fontId="6" fillId="0" borderId="0" xfId="0" applyFont="1"/>
    <xf numFmtId="164" fontId="8" fillId="2" borderId="0" xfId="0" applyNumberFormat="1" applyFont="1" applyFill="1"/>
    <xf numFmtId="164" fontId="8" fillId="2" borderId="0" xfId="0" applyNumberFormat="1" applyFont="1" applyFill="1" applyAlignment="1">
      <alignment horizontal="left"/>
    </xf>
    <xf numFmtId="164" fontId="8" fillId="2" borderId="0" xfId="0" applyNumberFormat="1" applyFont="1" applyFill="1" applyAlignment="1">
      <alignment horizontal="right"/>
    </xf>
    <xf numFmtId="164" fontId="1" fillId="2" borderId="0" xfId="1" applyNumberFormat="1" applyFont="1" applyFill="1"/>
    <xf numFmtId="164" fontId="8" fillId="2" borderId="2" xfId="0" applyNumberFormat="1" applyFont="1" applyFill="1" applyBorder="1"/>
    <xf numFmtId="164" fontId="8" fillId="0" borderId="0" xfId="0" applyNumberFormat="1" applyFont="1"/>
    <xf numFmtId="0" fontId="11" fillId="2" borderId="2" xfId="2" applyFont="1" applyFill="1" applyBorder="1" applyAlignment="1">
      <alignment horizontal="center" vertical="center"/>
    </xf>
    <xf numFmtId="0" fontId="7" fillId="2" borderId="0" xfId="2" applyFont="1" applyFill="1" applyAlignment="1">
      <alignment horizontal="center"/>
    </xf>
    <xf numFmtId="164" fontId="5" fillId="2" borderId="0" xfId="2" applyNumberFormat="1" applyFill="1" applyAlignment="1">
      <alignment horizontal="left"/>
    </xf>
    <xf numFmtId="0" fontId="7" fillId="2" borderId="2" xfId="2" applyFont="1" applyFill="1" applyBorder="1" applyAlignment="1">
      <alignment horizontal="center"/>
    </xf>
    <xf numFmtId="164" fontId="5" fillId="2" borderId="2" xfId="2" applyNumberFormat="1" applyFill="1" applyBorder="1"/>
    <xf numFmtId="164" fontId="5" fillId="2" borderId="2" xfId="2" applyNumberFormat="1" applyFill="1" applyBorder="1" applyAlignment="1">
      <alignment horizontal="left"/>
    </xf>
    <xf numFmtId="0" fontId="7" fillId="2" borderId="3" xfId="2" applyFont="1" applyFill="1" applyBorder="1" applyAlignment="1">
      <alignment horizontal="center"/>
    </xf>
    <xf numFmtId="0" fontId="7" fillId="2" borderId="1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164" fontId="5" fillId="2" borderId="0" xfId="2" applyNumberFormat="1" applyFill="1" applyBorder="1" applyAlignment="1">
      <alignment horizontal="left"/>
    </xf>
    <xf numFmtId="164" fontId="5" fillId="2" borderId="0" xfId="2" applyNumberFormat="1" applyFill="1" applyBorder="1"/>
    <xf numFmtId="0" fontId="7" fillId="2" borderId="0" xfId="0" applyFont="1" applyFill="1" applyBorder="1" applyAlignment="1">
      <alignment horizontal="center" vertical="center" textRotation="90"/>
    </xf>
    <xf numFmtId="164" fontId="8" fillId="2" borderId="0" xfId="0" applyNumberFormat="1" applyFont="1" applyFill="1" applyBorder="1"/>
    <xf numFmtId="0" fontId="6" fillId="2" borderId="0" xfId="0" applyFont="1" applyFill="1" applyBorder="1"/>
    <xf numFmtId="0" fontId="6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textRotation="90"/>
    </xf>
    <xf numFmtId="0" fontId="6" fillId="2" borderId="2" xfId="0" applyFont="1" applyFill="1" applyBorder="1" applyAlignment="1">
      <alignment horizontal="center" vertical="center"/>
    </xf>
    <xf numFmtId="0" fontId="7" fillId="2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 vertical="center"/>
    </xf>
    <xf numFmtId="0" fontId="13" fillId="2" borderId="1" xfId="2" applyFont="1" applyFill="1" applyBorder="1"/>
    <xf numFmtId="2" fontId="8" fillId="2" borderId="0" xfId="0" applyNumberFormat="1" applyFont="1" applyFill="1" applyBorder="1"/>
    <xf numFmtId="0" fontId="7" fillId="3" borderId="0" xfId="0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164" fontId="1" fillId="2" borderId="1" xfId="1" applyNumberFormat="1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10" fillId="2" borderId="1" xfId="1" applyFont="1" applyFill="1" applyBorder="1" applyAlignment="1">
      <alignment horizontal="center"/>
    </xf>
    <xf numFmtId="0" fontId="7" fillId="3" borderId="3" xfId="0" applyFont="1" applyFill="1" applyBorder="1" applyAlignment="1">
      <alignment horizontal="center"/>
    </xf>
    <xf numFmtId="2" fontId="6" fillId="2" borderId="3" xfId="0" applyNumberFormat="1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164" fontId="5" fillId="2" borderId="1" xfId="2" applyNumberFormat="1" applyFill="1" applyBorder="1" applyAlignment="1">
      <alignment horizontal="center"/>
    </xf>
    <xf numFmtId="0" fontId="11" fillId="3" borderId="3" xfId="2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/>
    </xf>
    <xf numFmtId="0" fontId="11" fillId="2" borderId="2" xfId="2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 textRotation="90"/>
    </xf>
    <xf numFmtId="0" fontId="7" fillId="2" borderId="2" xfId="0" applyFont="1" applyFill="1" applyBorder="1" applyAlignment="1">
      <alignment horizontal="center" vertical="center" textRotation="90"/>
    </xf>
    <xf numFmtId="0" fontId="7" fillId="2" borderId="3" xfId="0" applyFont="1" applyFill="1" applyBorder="1" applyAlignment="1">
      <alignment horizontal="center" vertical="center" textRotation="90"/>
    </xf>
    <xf numFmtId="0" fontId="11" fillId="2" borderId="1" xfId="2" applyFont="1" applyFill="1" applyBorder="1" applyAlignment="1">
      <alignment horizontal="center"/>
    </xf>
    <xf numFmtId="0" fontId="7" fillId="3" borderId="0" xfId="2" applyFont="1" applyFill="1" applyBorder="1" applyAlignment="1">
      <alignment horizontal="center"/>
    </xf>
    <xf numFmtId="0" fontId="11" fillId="2" borderId="0" xfId="2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Normal" xfId="0" builtinId="0"/>
    <cellStyle name="Normal 2" xfId="1" xr:uid="{EE78CA43-2242-44DC-88B8-26E51613A5C3}"/>
    <cellStyle name="Normal 3" xfId="2" xr:uid="{2C81BD66-CC5F-4BA2-A39A-D2788961A0C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DF6DB-E3C5-4B01-8C8C-1A2BEDE2059B}">
  <dimension ref="A1:W30"/>
  <sheetViews>
    <sheetView zoomScale="70" zoomScaleNormal="70" workbookViewId="0">
      <selection activeCell="A2" sqref="A2:V28"/>
    </sheetView>
  </sheetViews>
  <sheetFormatPr baseColWidth="10" defaultColWidth="9" defaultRowHeight="13" x14ac:dyDescent="0.15"/>
  <cols>
    <col min="1" max="1" width="27.6640625" style="30" bestFit="1" customWidth="1"/>
    <col min="2" max="2" width="4.1640625" style="30" bestFit="1" customWidth="1"/>
    <col min="3" max="3" width="1.6640625" style="30" bestFit="1" customWidth="1"/>
    <col min="4" max="4" width="3.33203125" style="46" bestFit="1" customWidth="1"/>
    <col min="5" max="5" width="5.1640625" style="30" bestFit="1" customWidth="1"/>
    <col min="6" max="6" width="1.6640625" style="30" bestFit="1" customWidth="1"/>
    <col min="7" max="7" width="3.33203125" style="46" bestFit="1" customWidth="1"/>
    <col min="8" max="8" width="4.1640625" style="30" bestFit="1" customWidth="1"/>
    <col min="9" max="9" width="1.6640625" style="30" bestFit="1" customWidth="1"/>
    <col min="10" max="10" width="3.33203125" style="46" bestFit="1" customWidth="1"/>
    <col min="11" max="11" width="5.1640625" style="30" bestFit="1" customWidth="1"/>
    <col min="12" max="12" width="1.6640625" style="30" bestFit="1" customWidth="1"/>
    <col min="13" max="13" width="4.1640625" style="46" bestFit="1" customWidth="1"/>
    <col min="14" max="14" width="7.1640625" style="30" customWidth="1"/>
    <col min="15" max="15" width="1.6640625" style="30" bestFit="1" customWidth="1"/>
    <col min="16" max="16" width="7.33203125" style="46" customWidth="1"/>
    <col min="17" max="17" width="5.1640625" style="30" bestFit="1" customWidth="1"/>
    <col min="18" max="18" width="1.6640625" style="30" bestFit="1" customWidth="1"/>
    <col min="19" max="19" width="3.33203125" style="46" bestFit="1" customWidth="1"/>
    <col min="20" max="20" width="7.6640625" style="30" customWidth="1"/>
    <col min="21" max="21" width="2.1640625" style="30" bestFit="1" customWidth="1"/>
    <col min="22" max="22" width="8" style="30" customWidth="1"/>
    <col min="23" max="23" width="1.6640625" style="30" bestFit="1" customWidth="1"/>
    <col min="24" max="24" width="4.6640625" style="30" bestFit="1" customWidth="1"/>
    <col min="25" max="25" width="3.83203125" style="30" bestFit="1" customWidth="1"/>
    <col min="26" max="16384" width="9" style="30"/>
  </cols>
  <sheetData>
    <row r="1" spans="1:23" x14ac:dyDescent="0.15">
      <c r="W1" s="40"/>
    </row>
    <row r="2" spans="1:23" x14ac:dyDescent="0.15">
      <c r="A2" s="20" t="s">
        <v>88</v>
      </c>
      <c r="B2" s="103" t="s">
        <v>36</v>
      </c>
      <c r="C2" s="103"/>
      <c r="D2" s="103"/>
      <c r="E2" s="103" t="s">
        <v>37</v>
      </c>
      <c r="F2" s="103"/>
      <c r="G2" s="103"/>
      <c r="H2" s="103" t="s">
        <v>38</v>
      </c>
      <c r="I2" s="103"/>
      <c r="J2" s="103"/>
      <c r="K2" s="104" t="s">
        <v>39</v>
      </c>
      <c r="L2" s="104"/>
      <c r="M2" s="104"/>
      <c r="N2" s="104" t="s">
        <v>40</v>
      </c>
      <c r="O2" s="104"/>
      <c r="P2" s="104"/>
      <c r="Q2" s="104" t="s">
        <v>41</v>
      </c>
      <c r="R2" s="104"/>
      <c r="S2" s="104"/>
      <c r="T2" s="105" t="s">
        <v>102</v>
      </c>
      <c r="U2" s="105"/>
      <c r="V2" s="105"/>
      <c r="W2" s="40"/>
    </row>
    <row r="3" spans="1:23" x14ac:dyDescent="0.15">
      <c r="A3" s="101" t="s">
        <v>104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40"/>
    </row>
    <row r="4" spans="1:23" x14ac:dyDescent="0.15">
      <c r="A4" s="21" t="s">
        <v>8</v>
      </c>
      <c r="B4" s="73">
        <v>4.5425515069999998</v>
      </c>
      <c r="C4" s="59" t="s">
        <v>9</v>
      </c>
      <c r="D4" s="74">
        <v>3.2588036974743197E-2</v>
      </c>
      <c r="E4" s="73">
        <v>38.131154988000006</v>
      </c>
      <c r="F4" s="59" t="s">
        <v>9</v>
      </c>
      <c r="G4" s="74">
        <v>0.11835235003586764</v>
      </c>
      <c r="H4" s="73">
        <v>6.6295401714783093</v>
      </c>
      <c r="I4" s="59" t="s">
        <v>9</v>
      </c>
      <c r="J4" s="74">
        <v>3.8037273205651666E-2</v>
      </c>
      <c r="K4" s="73">
        <f>B4*6.25</f>
        <v>28.39094691875</v>
      </c>
      <c r="L4" s="59" t="s">
        <v>9</v>
      </c>
      <c r="M4" s="74">
        <v>3.2588036974743197E-2</v>
      </c>
      <c r="N4" s="75">
        <v>47.363562948821254</v>
      </c>
      <c r="O4" s="76" t="s">
        <v>9</v>
      </c>
      <c r="P4" s="74">
        <v>0.49839629331970359</v>
      </c>
      <c r="Q4" s="75">
        <v>52.636437051178746</v>
      </c>
      <c r="R4" s="76" t="s">
        <v>9</v>
      </c>
      <c r="S4" s="74">
        <v>0.49839629331970359</v>
      </c>
      <c r="T4" s="51">
        <v>11.801609108056496</v>
      </c>
      <c r="U4" s="51" t="s">
        <v>9</v>
      </c>
      <c r="V4" s="52">
        <v>6.813662195407157</v>
      </c>
      <c r="W4" s="40"/>
    </row>
    <row r="5" spans="1:23" x14ac:dyDescent="0.15">
      <c r="A5" s="21" t="s">
        <v>10</v>
      </c>
      <c r="B5" s="73">
        <v>5.3119342439999997</v>
      </c>
      <c r="C5" s="59" t="s">
        <v>9</v>
      </c>
      <c r="D5" s="74">
        <v>1.97332969318182E-2</v>
      </c>
      <c r="E5" s="73">
        <v>37.770926206800006</v>
      </c>
      <c r="F5" s="59" t="s">
        <v>9</v>
      </c>
      <c r="G5" s="74">
        <v>0.16678590462821888</v>
      </c>
      <c r="H5" s="73">
        <v>6.6321646657615023</v>
      </c>
      <c r="I5" s="59" t="s">
        <v>9</v>
      </c>
      <c r="J5" s="74">
        <v>1.5200226011097951E-2</v>
      </c>
      <c r="K5" s="73">
        <f t="shared" ref="K5:K26" si="0">B5*6.25</f>
        <v>33.199589024999995</v>
      </c>
      <c r="L5" s="59" t="s">
        <v>9</v>
      </c>
      <c r="M5" s="74">
        <v>1.97332969318182E-2</v>
      </c>
      <c r="N5" s="75">
        <v>46.417717174114628</v>
      </c>
      <c r="O5" s="76" t="s">
        <v>9</v>
      </c>
      <c r="P5" s="74">
        <v>0.44110239672620022</v>
      </c>
      <c r="Q5" s="75">
        <v>53.582282825885372</v>
      </c>
      <c r="R5" s="76" t="s">
        <v>9</v>
      </c>
      <c r="S5" s="74">
        <v>0.44110239672620022</v>
      </c>
      <c r="T5" s="51">
        <v>9.1528869032802369</v>
      </c>
      <c r="U5" s="51" t="s">
        <v>9</v>
      </c>
      <c r="V5" s="52">
        <v>5.2844217174710453</v>
      </c>
      <c r="W5" s="40"/>
    </row>
    <row r="6" spans="1:23" x14ac:dyDescent="0.15">
      <c r="A6" s="21" t="s">
        <v>11</v>
      </c>
      <c r="B6" s="73">
        <v>5.5499569084000004</v>
      </c>
      <c r="C6" s="59" t="s">
        <v>9</v>
      </c>
      <c r="D6" s="74">
        <v>3.2588036974743197E-2</v>
      </c>
      <c r="E6" s="73">
        <v>36.7894882792</v>
      </c>
      <c r="F6" s="59" t="s">
        <v>9</v>
      </c>
      <c r="G6" s="74">
        <v>0.11835235003586764</v>
      </c>
      <c r="H6" s="73">
        <v>9.0039337696132211</v>
      </c>
      <c r="I6" s="59" t="s">
        <v>9</v>
      </c>
      <c r="J6" s="74">
        <v>4.4801604604815859E-2</v>
      </c>
      <c r="K6" s="73">
        <f t="shared" si="0"/>
        <v>34.687230677500004</v>
      </c>
      <c r="L6" s="59" t="s">
        <v>9</v>
      </c>
      <c r="M6" s="74">
        <v>3.2588036974743197E-2</v>
      </c>
      <c r="N6" s="75">
        <v>50.405293971034709</v>
      </c>
      <c r="O6" s="76" t="s">
        <v>9</v>
      </c>
      <c r="P6" s="74">
        <v>0.32953555185400846</v>
      </c>
      <c r="Q6" s="75">
        <v>49.594706028965291</v>
      </c>
      <c r="R6" s="76" t="s">
        <v>9</v>
      </c>
      <c r="S6" s="74">
        <v>0.32953555185400846</v>
      </c>
      <c r="T6" s="51">
        <v>15.141711877469268</v>
      </c>
      <c r="U6" s="51" t="s">
        <v>9</v>
      </c>
      <c r="V6" s="52">
        <v>8.7420714284486358</v>
      </c>
      <c r="W6" s="40"/>
    </row>
    <row r="7" spans="1:23" x14ac:dyDescent="0.15">
      <c r="A7" s="21" t="s">
        <v>86</v>
      </c>
      <c r="B7" s="73">
        <v>4.0477499799999999</v>
      </c>
      <c r="C7" s="59" t="s">
        <v>9</v>
      </c>
      <c r="D7" s="74">
        <v>8.2786796484192269E-3</v>
      </c>
      <c r="E7" s="73">
        <v>37.854390768200005</v>
      </c>
      <c r="F7" s="59" t="s">
        <v>9</v>
      </c>
      <c r="G7" s="74">
        <v>0.21687142923115124</v>
      </c>
      <c r="H7" s="73">
        <v>7.906312141734797</v>
      </c>
      <c r="I7" s="59" t="s">
        <v>9</v>
      </c>
      <c r="J7" s="74">
        <v>9.4271435540444148E-2</v>
      </c>
      <c r="K7" s="73">
        <f t="shared" si="0"/>
        <v>25.298437374999999</v>
      </c>
      <c r="L7" s="59" t="s">
        <v>9</v>
      </c>
      <c r="M7" s="74">
        <v>8.2786796484192269E-3</v>
      </c>
      <c r="N7" s="75">
        <v>46.068714904259501</v>
      </c>
      <c r="O7" s="76" t="s">
        <v>9</v>
      </c>
      <c r="P7" s="74">
        <v>1.1059531408528693</v>
      </c>
      <c r="Q7" s="75">
        <v>53.931285095740499</v>
      </c>
      <c r="R7" s="76" t="s">
        <v>9</v>
      </c>
      <c r="S7" s="74">
        <v>1.1059531408528693</v>
      </c>
      <c r="T7" s="51">
        <v>2.5388623355330133</v>
      </c>
      <c r="U7" s="51" t="s">
        <v>9</v>
      </c>
      <c r="V7" s="52">
        <v>1.4658128528553873</v>
      </c>
      <c r="W7" s="40"/>
    </row>
    <row r="8" spans="1:23" x14ac:dyDescent="0.15">
      <c r="A8" s="21" t="s">
        <v>12</v>
      </c>
      <c r="B8" s="73">
        <v>4.5804468994</v>
      </c>
      <c r="C8" s="59" t="s">
        <v>9</v>
      </c>
      <c r="D8" s="74">
        <v>1.3963184575867616E-2</v>
      </c>
      <c r="E8" s="73">
        <v>38.1096509164</v>
      </c>
      <c r="F8" s="59" t="s">
        <v>9</v>
      </c>
      <c r="G8" s="74">
        <v>6.8376758274635588E-2</v>
      </c>
      <c r="H8" s="73">
        <v>7.9666076829271928</v>
      </c>
      <c r="I8" s="59" t="s">
        <v>9</v>
      </c>
      <c r="J8" s="74">
        <v>2.1906807316978756E-2</v>
      </c>
      <c r="K8" s="73">
        <f t="shared" si="0"/>
        <v>28.627793121250001</v>
      </c>
      <c r="L8" s="59" t="s">
        <v>9</v>
      </c>
      <c r="M8" s="74">
        <v>1.3963184575867616E-2</v>
      </c>
      <c r="N8" s="75">
        <v>46.550795531413598</v>
      </c>
      <c r="O8" s="76" t="s">
        <v>9</v>
      </c>
      <c r="P8" s="74">
        <v>0.39185706749046312</v>
      </c>
      <c r="Q8" s="75">
        <v>53.449204468586402</v>
      </c>
      <c r="R8" s="76" t="s">
        <v>9</v>
      </c>
      <c r="S8" s="74">
        <v>0.39185706749046312</v>
      </c>
      <c r="T8" s="51">
        <v>9.3331696084449085</v>
      </c>
      <c r="U8" s="51" t="s">
        <v>9</v>
      </c>
      <c r="V8" s="52">
        <v>5.3885079858281024</v>
      </c>
      <c r="W8" s="40"/>
    </row>
    <row r="9" spans="1:23" x14ac:dyDescent="0.15">
      <c r="A9" s="21" t="s">
        <v>13</v>
      </c>
      <c r="B9" s="73">
        <v>6.1221832703999999</v>
      </c>
      <c r="C9" s="59" t="s">
        <v>9</v>
      </c>
      <c r="D9" s="74">
        <v>2.2198196952722463E-2</v>
      </c>
      <c r="E9" s="73">
        <v>39.792387785999999</v>
      </c>
      <c r="F9" s="59" t="s">
        <v>9</v>
      </c>
      <c r="G9" s="74">
        <v>0.15576923536437762</v>
      </c>
      <c r="H9" s="73">
        <v>6.9931433223486383</v>
      </c>
      <c r="I9" s="59" t="s">
        <v>9</v>
      </c>
      <c r="J9" s="74">
        <v>8.5312016431326937E-2</v>
      </c>
      <c r="K9" s="73">
        <f t="shared" si="0"/>
        <v>38.263645439999998</v>
      </c>
      <c r="L9" s="59" t="s">
        <v>9</v>
      </c>
      <c r="M9" s="74">
        <v>2.2198196952722463E-2</v>
      </c>
      <c r="N9" s="75">
        <v>47.518610853504903</v>
      </c>
      <c r="O9" s="76" t="s">
        <v>9</v>
      </c>
      <c r="P9" s="74">
        <v>0.94196592276135394</v>
      </c>
      <c r="Q9" s="75">
        <v>52.481389146495097</v>
      </c>
      <c r="R9" s="76" t="s">
        <v>9</v>
      </c>
      <c r="S9" s="74">
        <v>0.94196592276135394</v>
      </c>
      <c r="T9" s="51">
        <v>7.7863570416209624</v>
      </c>
      <c r="U9" s="51" t="s">
        <v>9</v>
      </c>
      <c r="V9" s="52">
        <v>4.495455333986401</v>
      </c>
      <c r="W9" s="40"/>
    </row>
    <row r="10" spans="1:23" x14ac:dyDescent="0.15">
      <c r="A10" s="21" t="s">
        <v>14</v>
      </c>
      <c r="B10" s="73">
        <v>4.3361034977999999</v>
      </c>
      <c r="C10" s="59" t="s">
        <v>9</v>
      </c>
      <c r="D10" s="74">
        <v>1.8373385189843744E-2</v>
      </c>
      <c r="E10" s="73">
        <v>39.038736321800002</v>
      </c>
      <c r="F10" s="59" t="s">
        <v>9</v>
      </c>
      <c r="G10" s="74">
        <v>3.8600621281871902E-2</v>
      </c>
      <c r="H10" s="73">
        <v>8.8234359839903114</v>
      </c>
      <c r="I10" s="59" t="s">
        <v>9</v>
      </c>
      <c r="J10" s="74">
        <v>2.0731616494863433E-2</v>
      </c>
      <c r="K10" s="73">
        <f t="shared" si="0"/>
        <v>27.100646861249999</v>
      </c>
      <c r="L10" s="59" t="s">
        <v>9</v>
      </c>
      <c r="M10" s="74">
        <v>1.8373385189843744E-2</v>
      </c>
      <c r="N10" s="75">
        <v>52.997566775582939</v>
      </c>
      <c r="O10" s="76" t="s">
        <v>9</v>
      </c>
      <c r="P10" s="74">
        <v>0.37306333300531253</v>
      </c>
      <c r="Q10" s="75">
        <v>47.002433224417061</v>
      </c>
      <c r="R10" s="76" t="s">
        <v>9</v>
      </c>
      <c r="S10" s="74">
        <v>0.37306333300531253</v>
      </c>
      <c r="T10" s="51">
        <v>6.0543220652302852</v>
      </c>
      <c r="U10" s="51" t="s">
        <v>9</v>
      </c>
      <c r="V10" s="52">
        <v>3.495464474121396</v>
      </c>
      <c r="W10" s="40"/>
    </row>
    <row r="11" spans="1:23" x14ac:dyDescent="0.15">
      <c r="A11" s="21" t="s">
        <v>15</v>
      </c>
      <c r="B11" s="73">
        <v>4.8661934428000002</v>
      </c>
      <c r="C11" s="59" t="s">
        <v>9</v>
      </c>
      <c r="D11" s="74">
        <v>4.9867296377506656E-2</v>
      </c>
      <c r="E11" s="73">
        <v>36.189726564400004</v>
      </c>
      <c r="F11" s="59" t="s">
        <v>9</v>
      </c>
      <c r="G11" s="74">
        <v>0.16945338254231238</v>
      </c>
      <c r="H11" s="73">
        <v>8.4860901134967133</v>
      </c>
      <c r="I11" s="59" t="s">
        <v>9</v>
      </c>
      <c r="J11" s="74">
        <v>9.5251882489895662E-2</v>
      </c>
      <c r="K11" s="73">
        <f t="shared" si="0"/>
        <v>30.4137090175</v>
      </c>
      <c r="L11" s="59" t="s">
        <v>9</v>
      </c>
      <c r="M11" s="74">
        <v>4.9867296377506656E-2</v>
      </c>
      <c r="N11" s="75">
        <v>53.023216084762304</v>
      </c>
      <c r="O11" s="76" t="s">
        <v>9</v>
      </c>
      <c r="P11" s="74">
        <v>0.81994822592981809</v>
      </c>
      <c r="Q11" s="75">
        <v>46.976783915237696</v>
      </c>
      <c r="R11" s="76" t="s">
        <v>9</v>
      </c>
      <c r="S11" s="74">
        <v>0.81994822592981809</v>
      </c>
      <c r="T11" s="51">
        <v>5.5167273552428933</v>
      </c>
      <c r="U11" s="51" t="s">
        <v>9</v>
      </c>
      <c r="V11" s="52">
        <v>3.1850840235952567</v>
      </c>
      <c r="W11" s="40"/>
    </row>
    <row r="12" spans="1:23" x14ac:dyDescent="0.15">
      <c r="A12" s="21" t="s">
        <v>16</v>
      </c>
      <c r="B12" s="73">
        <v>4.6029318909999999</v>
      </c>
      <c r="C12" s="59" t="s">
        <v>9</v>
      </c>
      <c r="D12" s="74">
        <v>5.7695448758448849E-2</v>
      </c>
      <c r="E12" s="73">
        <v>36.371051783600002</v>
      </c>
      <c r="F12" s="59" t="s">
        <v>9</v>
      </c>
      <c r="G12" s="74">
        <v>0.10596294000102301</v>
      </c>
      <c r="H12" s="73">
        <v>9.3517115671878948</v>
      </c>
      <c r="I12" s="59" t="s">
        <v>9</v>
      </c>
      <c r="J12" s="74">
        <v>3.6548139311389768E-2</v>
      </c>
      <c r="K12" s="73">
        <f t="shared" si="0"/>
        <v>28.76832431875</v>
      </c>
      <c r="L12" s="59" t="s">
        <v>9</v>
      </c>
      <c r="M12" s="74">
        <v>5.7695448758448849E-2</v>
      </c>
      <c r="N12" s="75">
        <v>53.853500589553526</v>
      </c>
      <c r="O12" s="76" t="s">
        <v>9</v>
      </c>
      <c r="P12" s="74">
        <v>0.49170986544605855</v>
      </c>
      <c r="Q12" s="75">
        <v>46.146499410446467</v>
      </c>
      <c r="R12" s="76" t="s">
        <v>9</v>
      </c>
      <c r="S12" s="74">
        <v>0.49170986544605855</v>
      </c>
      <c r="T12" s="51">
        <v>3.2048316117265636</v>
      </c>
      <c r="U12" s="51" t="s">
        <v>9</v>
      </c>
      <c r="V12" s="52">
        <v>1.8503103937377539</v>
      </c>
      <c r="W12" s="40"/>
    </row>
    <row r="13" spans="1:23" x14ac:dyDescent="0.15">
      <c r="A13" s="21" t="s">
        <v>17</v>
      </c>
      <c r="B13" s="73">
        <v>4.2925009671999996</v>
      </c>
      <c r="C13" s="59" t="s">
        <v>9</v>
      </c>
      <c r="D13" s="74">
        <v>3.770590321324175E-2</v>
      </c>
      <c r="E13" s="73">
        <v>38.292064880600002</v>
      </c>
      <c r="F13" s="59" t="s">
        <v>9</v>
      </c>
      <c r="G13" s="74">
        <v>0.1294410923180542</v>
      </c>
      <c r="H13" s="73">
        <v>7.2360907184874801</v>
      </c>
      <c r="I13" s="59" t="s">
        <v>9</v>
      </c>
      <c r="J13" s="74">
        <v>3.0235425494148475E-2</v>
      </c>
      <c r="K13" s="73">
        <f t="shared" si="0"/>
        <v>26.828131044999999</v>
      </c>
      <c r="L13" s="59" t="s">
        <v>9</v>
      </c>
      <c r="M13" s="74">
        <v>3.770590321324175E-2</v>
      </c>
      <c r="N13" s="63">
        <v>51.122953652596095</v>
      </c>
      <c r="O13" s="61" t="s">
        <v>9</v>
      </c>
      <c r="P13" s="65">
        <v>1.0237293167487893</v>
      </c>
      <c r="Q13" s="63">
        <v>48.877046347403905</v>
      </c>
      <c r="R13" s="61" t="s">
        <v>9</v>
      </c>
      <c r="S13" s="65">
        <v>1.0237293167487893</v>
      </c>
      <c r="T13" s="51">
        <v>8.9865050047617601</v>
      </c>
      <c r="U13" s="51" t="s">
        <v>9</v>
      </c>
      <c r="V13" s="52">
        <v>5.1883610835731222</v>
      </c>
      <c r="W13" s="40"/>
    </row>
    <row r="14" spans="1:23" x14ac:dyDescent="0.15">
      <c r="A14" s="21" t="s">
        <v>18</v>
      </c>
      <c r="B14" s="73">
        <v>5.3593556487999994</v>
      </c>
      <c r="C14" s="59" t="s">
        <v>9</v>
      </c>
      <c r="D14" s="74">
        <v>4.7284710721800703E-2</v>
      </c>
      <c r="E14" s="73">
        <v>37.463730202000001</v>
      </c>
      <c r="F14" s="59" t="s">
        <v>9</v>
      </c>
      <c r="G14" s="74">
        <v>0.1860573874036564</v>
      </c>
      <c r="H14" s="73">
        <v>8.3204708870796935</v>
      </c>
      <c r="I14" s="59" t="s">
        <v>9</v>
      </c>
      <c r="J14" s="74">
        <v>3.5229738678745709E-2</v>
      </c>
      <c r="K14" s="73">
        <f t="shared" si="0"/>
        <v>33.495972804999994</v>
      </c>
      <c r="L14" s="59" t="s">
        <v>9</v>
      </c>
      <c r="M14" s="74">
        <v>4.7284710721800703E-2</v>
      </c>
      <c r="N14" s="75">
        <v>50.691367644723201</v>
      </c>
      <c r="O14" s="76" t="s">
        <v>9</v>
      </c>
      <c r="P14" s="74">
        <v>0.61329160038557629</v>
      </c>
      <c r="Q14" s="75">
        <v>49.308632355276792</v>
      </c>
      <c r="R14" s="76" t="s">
        <v>9</v>
      </c>
      <c r="S14" s="74">
        <v>0.61329160038557629</v>
      </c>
      <c r="T14" s="51">
        <v>18.187028887434558</v>
      </c>
      <c r="U14" s="51" t="s">
        <v>9</v>
      </c>
      <c r="V14" s="52">
        <v>10.500286023919841</v>
      </c>
      <c r="W14" s="40"/>
    </row>
    <row r="15" spans="1:23" x14ac:dyDescent="0.15">
      <c r="A15" s="21" t="s">
        <v>19</v>
      </c>
      <c r="B15" s="73">
        <v>4.7806012492000001</v>
      </c>
      <c r="C15" s="59" t="s">
        <v>9</v>
      </c>
      <c r="D15" s="74">
        <v>3.6946998570926433E-2</v>
      </c>
      <c r="E15" s="73">
        <v>37.367607673600006</v>
      </c>
      <c r="F15" s="59" t="s">
        <v>9</v>
      </c>
      <c r="G15" s="74">
        <v>0.20776737491066177</v>
      </c>
      <c r="H15" s="73">
        <v>8.7670352613010571</v>
      </c>
      <c r="I15" s="59" t="s">
        <v>9</v>
      </c>
      <c r="J15" s="74">
        <v>2.1485348716130753E-2</v>
      </c>
      <c r="K15" s="73">
        <f t="shared" si="0"/>
        <v>29.878757807500001</v>
      </c>
      <c r="L15" s="59" t="s">
        <v>9</v>
      </c>
      <c r="M15" s="74">
        <v>3.6946998570926433E-2</v>
      </c>
      <c r="N15" s="75">
        <v>48.400615604591366</v>
      </c>
      <c r="O15" s="76" t="s">
        <v>9</v>
      </c>
      <c r="P15" s="74">
        <v>1.0089878976160491</v>
      </c>
      <c r="Q15" s="75">
        <v>51.599384395408627</v>
      </c>
      <c r="R15" s="76" t="s">
        <v>9</v>
      </c>
      <c r="S15" s="74">
        <v>1.0089878976160491</v>
      </c>
      <c r="T15" s="51">
        <v>9.9856555040706798</v>
      </c>
      <c r="U15" s="51" t="s">
        <v>9</v>
      </c>
      <c r="V15" s="52">
        <v>5.765220893310075</v>
      </c>
      <c r="W15" s="40"/>
    </row>
    <row r="16" spans="1:23" x14ac:dyDescent="0.15">
      <c r="A16" s="21" t="s">
        <v>20</v>
      </c>
      <c r="B16" s="73">
        <v>4.1851569560000002</v>
      </c>
      <c r="C16" s="59" t="s">
        <v>9</v>
      </c>
      <c r="D16" s="74">
        <v>1.3230264729162788E-2</v>
      </c>
      <c r="E16" s="73">
        <v>39.094800371400005</v>
      </c>
      <c r="F16" s="59" t="s">
        <v>9</v>
      </c>
      <c r="G16" s="74">
        <v>0.15533862115916924</v>
      </c>
      <c r="H16" s="73">
        <v>8.7848878729255908</v>
      </c>
      <c r="I16" s="59" t="s">
        <v>9</v>
      </c>
      <c r="J16" s="74">
        <v>7.1793576001347212E-2</v>
      </c>
      <c r="K16" s="73">
        <f t="shared" si="0"/>
        <v>26.157230975000001</v>
      </c>
      <c r="L16" s="59" t="s">
        <v>9</v>
      </c>
      <c r="M16" s="74">
        <v>1.3230264729162788E-2</v>
      </c>
      <c r="N16" s="75">
        <v>50.656644604915975</v>
      </c>
      <c r="O16" s="76" t="s">
        <v>9</v>
      </c>
      <c r="P16" s="74">
        <v>0.69890102536574417</v>
      </c>
      <c r="Q16" s="75">
        <v>49.343355395084025</v>
      </c>
      <c r="R16" s="76" t="s">
        <v>9</v>
      </c>
      <c r="S16" s="74">
        <v>0.69890102536574417</v>
      </c>
      <c r="T16" s="51">
        <v>3.5449487701984159</v>
      </c>
      <c r="U16" s="51" t="s">
        <v>9</v>
      </c>
      <c r="V16" s="52">
        <v>2.0466771267374884</v>
      </c>
      <c r="W16" s="40"/>
    </row>
    <row r="17" spans="1:23" x14ac:dyDescent="0.15">
      <c r="A17" s="33" t="s">
        <v>21</v>
      </c>
      <c r="B17" s="91">
        <v>4.2042965778000001</v>
      </c>
      <c r="C17" s="59" t="s">
        <v>9</v>
      </c>
      <c r="D17" s="65">
        <v>1.5877766470046524E-2</v>
      </c>
      <c r="E17" s="91">
        <v>37.095493824000002</v>
      </c>
      <c r="F17" s="59" t="s">
        <v>9</v>
      </c>
      <c r="G17" s="65">
        <v>0.10725964818832616</v>
      </c>
      <c r="H17" s="91">
        <v>9.3413104217089078</v>
      </c>
      <c r="I17" s="59" t="s">
        <v>9</v>
      </c>
      <c r="J17" s="65">
        <v>2.3710537674463104E-2</v>
      </c>
      <c r="K17" s="91">
        <f t="shared" si="0"/>
        <v>26.276853611250001</v>
      </c>
      <c r="L17" s="59" t="s">
        <v>9</v>
      </c>
      <c r="M17" s="65">
        <v>1.5877766470046524E-2</v>
      </c>
      <c r="N17" s="63">
        <v>55.898160063359946</v>
      </c>
      <c r="O17" s="61" t="s">
        <v>9</v>
      </c>
      <c r="P17" s="65">
        <v>0.72406815420276671</v>
      </c>
      <c r="Q17" s="63">
        <v>44.101839936640054</v>
      </c>
      <c r="R17" s="61" t="s">
        <v>9</v>
      </c>
      <c r="S17" s="65">
        <v>0.72406815420276671</v>
      </c>
      <c r="T17" s="51">
        <v>1.7744258526074475</v>
      </c>
      <c r="U17" s="51" t="s">
        <v>9</v>
      </c>
      <c r="V17" s="52">
        <v>1.0244652436599411</v>
      </c>
      <c r="W17" s="40"/>
    </row>
    <row r="18" spans="1:23" x14ac:dyDescent="0.15">
      <c r="A18" s="36" t="s">
        <v>129</v>
      </c>
      <c r="B18" s="102">
        <f>AVERAGE(B4:B17)</f>
        <v>4.7701402171285698</v>
      </c>
      <c r="C18" s="102"/>
      <c r="D18" s="102"/>
      <c r="E18" s="102">
        <f>AVERAGE(E4:E17)</f>
        <v>37.811515040428574</v>
      </c>
      <c r="F18" s="102"/>
      <c r="G18" s="102"/>
      <c r="H18" s="102">
        <f>AVERAGE(H4:H17)</f>
        <v>8.160195327145809</v>
      </c>
      <c r="I18" s="102"/>
      <c r="J18" s="102"/>
      <c r="K18" s="102">
        <f>AVERAGE(K4:K17)</f>
        <v>29.813376357053574</v>
      </c>
      <c r="L18" s="102"/>
      <c r="M18" s="102"/>
      <c r="N18" s="102">
        <f>AVERAGE(N4:N17)</f>
        <v>50.069194314516707</v>
      </c>
      <c r="O18" s="102"/>
      <c r="P18" s="102"/>
      <c r="Q18" s="102">
        <f>AVERAGE(Q4:Q17)</f>
        <v>49.930805685483286</v>
      </c>
      <c r="R18" s="102"/>
      <c r="S18" s="102"/>
      <c r="T18" s="102">
        <f>AVERAGE(T4:T17)</f>
        <v>8.0720744232626789</v>
      </c>
      <c r="U18" s="102"/>
      <c r="V18" s="102"/>
      <c r="W18" s="40"/>
    </row>
    <row r="19" spans="1:23" x14ac:dyDescent="0.15">
      <c r="A19" s="100" t="s">
        <v>105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40"/>
    </row>
    <row r="20" spans="1:23" x14ac:dyDescent="0.15">
      <c r="A20" s="21" t="s">
        <v>22</v>
      </c>
      <c r="B20" s="73">
        <v>4.2337407206000002</v>
      </c>
      <c r="C20" s="59" t="s">
        <v>9</v>
      </c>
      <c r="D20" s="74">
        <v>3.1694713809885922E-2</v>
      </c>
      <c r="E20" s="73">
        <v>37.184991876399998</v>
      </c>
      <c r="F20" s="59" t="s">
        <v>9</v>
      </c>
      <c r="G20" s="74">
        <v>0.15122026558517027</v>
      </c>
      <c r="H20" s="73">
        <v>8.4033087936097299</v>
      </c>
      <c r="I20" s="59" t="s">
        <v>9</v>
      </c>
      <c r="J20" s="74">
        <v>0.13473640379777865</v>
      </c>
      <c r="K20" s="73">
        <f t="shared" si="0"/>
        <v>26.46087950375</v>
      </c>
      <c r="L20" s="59" t="s">
        <v>9</v>
      </c>
      <c r="M20" s="74">
        <v>3.1694713809885922E-2</v>
      </c>
      <c r="N20" s="75">
        <v>51.434202266132161</v>
      </c>
      <c r="O20" s="76" t="s">
        <v>9</v>
      </c>
      <c r="P20" s="74">
        <v>0.63015178609502354</v>
      </c>
      <c r="Q20" s="75">
        <v>48.565797733867839</v>
      </c>
      <c r="R20" s="76" t="s">
        <v>9</v>
      </c>
      <c r="S20" s="74">
        <v>0.63015178609502354</v>
      </c>
      <c r="T20" s="51">
        <v>2.6775055983659013</v>
      </c>
      <c r="U20" s="51" t="s">
        <v>9</v>
      </c>
      <c r="V20" s="52">
        <v>1.5458585779732832</v>
      </c>
      <c r="W20" s="40"/>
    </row>
    <row r="21" spans="1:23" x14ac:dyDescent="0.15">
      <c r="A21" s="21" t="s">
        <v>23</v>
      </c>
      <c r="B21" s="73">
        <v>5.6640036035999994</v>
      </c>
      <c r="C21" s="59" t="s">
        <v>9</v>
      </c>
      <c r="D21" s="74">
        <v>9.184749894775416E-3</v>
      </c>
      <c r="E21" s="73">
        <v>37.564700326000001</v>
      </c>
      <c r="F21" s="59" t="s">
        <v>9</v>
      </c>
      <c r="G21" s="74">
        <v>0.11367646062783648</v>
      </c>
      <c r="H21" s="73">
        <v>7.4084124271828768</v>
      </c>
      <c r="I21" s="59" t="s">
        <v>9</v>
      </c>
      <c r="J21" s="74">
        <v>5.8253768237281789E-2</v>
      </c>
      <c r="K21" s="73">
        <f t="shared" si="0"/>
        <v>35.400022522499995</v>
      </c>
      <c r="L21" s="59" t="s">
        <v>9</v>
      </c>
      <c r="M21" s="74">
        <v>9.184749894775416E-3</v>
      </c>
      <c r="N21" s="75">
        <v>54.503940924516471</v>
      </c>
      <c r="O21" s="76" t="s">
        <v>9</v>
      </c>
      <c r="P21" s="74">
        <v>0.69302385472235095</v>
      </c>
      <c r="Q21" s="75">
        <v>45.496059075483515</v>
      </c>
      <c r="R21" s="76" t="s">
        <v>9</v>
      </c>
      <c r="S21" s="74">
        <v>0.69302385472235095</v>
      </c>
      <c r="T21" s="51">
        <v>18.562221885068638</v>
      </c>
      <c r="U21" s="51" t="s">
        <v>9</v>
      </c>
      <c r="V21" s="52">
        <v>10.716903802101942</v>
      </c>
      <c r="W21" s="40"/>
    </row>
    <row r="22" spans="1:23" x14ac:dyDescent="0.15">
      <c r="A22" s="21" t="s">
        <v>24</v>
      </c>
      <c r="B22" s="73">
        <v>4.5767268826</v>
      </c>
      <c r="C22" s="59" t="s">
        <v>9</v>
      </c>
      <c r="D22" s="74">
        <v>5.0176877499925672E-2</v>
      </c>
      <c r="E22" s="73">
        <v>38.820025568799998</v>
      </c>
      <c r="F22" s="59" t="s">
        <v>9</v>
      </c>
      <c r="G22" s="74">
        <v>0.10775189617105257</v>
      </c>
      <c r="H22" s="73">
        <v>7.4394016601547763</v>
      </c>
      <c r="I22" s="59" t="s">
        <v>9</v>
      </c>
      <c r="J22" s="74">
        <v>6.6862029507582355E-2</v>
      </c>
      <c r="K22" s="73">
        <f t="shared" si="0"/>
        <v>28.604543016250002</v>
      </c>
      <c r="L22" s="59" t="s">
        <v>9</v>
      </c>
      <c r="M22" s="74">
        <v>5.0176877499925672E-2</v>
      </c>
      <c r="N22" s="75">
        <v>48.636576476953529</v>
      </c>
      <c r="O22" s="76" t="s">
        <v>9</v>
      </c>
      <c r="P22" s="74">
        <v>0.83709423730447619</v>
      </c>
      <c r="Q22" s="75">
        <v>51.363423523046471</v>
      </c>
      <c r="R22" s="76" t="s">
        <v>9</v>
      </c>
      <c r="S22" s="74">
        <v>0.83709423730447619</v>
      </c>
      <c r="T22" s="51">
        <v>16.11006433268378</v>
      </c>
      <c r="U22" s="51" t="s">
        <v>9</v>
      </c>
      <c r="V22" s="52">
        <v>9.3011499791371683</v>
      </c>
      <c r="W22" s="40"/>
    </row>
    <row r="23" spans="1:23" x14ac:dyDescent="0.15">
      <c r="A23" s="21" t="s">
        <v>25</v>
      </c>
      <c r="B23" s="73">
        <v>4.6049839629999996</v>
      </c>
      <c r="C23" s="59" t="s">
        <v>9</v>
      </c>
      <c r="D23" s="74">
        <v>1.6788294664860752E-2</v>
      </c>
      <c r="E23" s="73">
        <v>36.684826786800002</v>
      </c>
      <c r="F23" s="59" t="s">
        <v>9</v>
      </c>
      <c r="G23" s="74">
        <v>6.8791797151817602E-2</v>
      </c>
      <c r="H23" s="73">
        <v>7.8175870163825349</v>
      </c>
      <c r="I23" s="59" t="s">
        <v>9</v>
      </c>
      <c r="J23" s="74">
        <v>4.963666176406039E-2</v>
      </c>
      <c r="K23" s="73">
        <f t="shared" si="0"/>
        <v>28.781149768749998</v>
      </c>
      <c r="L23" s="59" t="s">
        <v>9</v>
      </c>
      <c r="M23" s="74">
        <v>1.6788294664860752E-2</v>
      </c>
      <c r="N23" s="75">
        <v>50.711469593947506</v>
      </c>
      <c r="O23" s="76" t="s">
        <v>9</v>
      </c>
      <c r="P23" s="74">
        <v>0.84292384525580932</v>
      </c>
      <c r="Q23" s="75">
        <v>49.288530406052494</v>
      </c>
      <c r="R23" s="76" t="s">
        <v>9</v>
      </c>
      <c r="S23" s="74">
        <v>0.84292384525580932</v>
      </c>
      <c r="T23" s="51">
        <v>2.7534488052548847</v>
      </c>
      <c r="U23" s="51" t="s">
        <v>9</v>
      </c>
      <c r="V23" s="52">
        <v>1.5897044089137611</v>
      </c>
      <c r="W23" s="40"/>
    </row>
    <row r="24" spans="1:23" x14ac:dyDescent="0.15">
      <c r="A24" s="21" t="s">
        <v>26</v>
      </c>
      <c r="B24" s="73">
        <v>5.1003758167999997</v>
      </c>
      <c r="C24" s="59" t="s">
        <v>9</v>
      </c>
      <c r="D24" s="74">
        <v>1.7228812789013937E-2</v>
      </c>
      <c r="E24" s="73">
        <v>36.906034785000003</v>
      </c>
      <c r="F24" s="59" t="s">
        <v>9</v>
      </c>
      <c r="G24" s="74">
        <v>0.15910210164626223</v>
      </c>
      <c r="H24" s="73">
        <v>7.1112224918030194</v>
      </c>
      <c r="I24" s="59" t="s">
        <v>9</v>
      </c>
      <c r="J24" s="74">
        <v>5.1035343657011074E-2</v>
      </c>
      <c r="K24" s="73">
        <f t="shared" si="0"/>
        <v>31.877348854999997</v>
      </c>
      <c r="L24" s="59" t="s">
        <v>9</v>
      </c>
      <c r="M24" s="74">
        <v>1.7228812789013937E-2</v>
      </c>
      <c r="N24" s="75">
        <v>50.294219179661894</v>
      </c>
      <c r="O24" s="76" t="s">
        <v>9</v>
      </c>
      <c r="P24" s="74">
        <v>0.94374141968599923</v>
      </c>
      <c r="Q24" s="75">
        <v>49.705780820338113</v>
      </c>
      <c r="R24" s="76" t="s">
        <v>9</v>
      </c>
      <c r="S24" s="74">
        <v>0.94374141968599923</v>
      </c>
      <c r="T24" s="51">
        <v>15.934027330533246</v>
      </c>
      <c r="U24" s="51" t="s">
        <v>9</v>
      </c>
      <c r="V24" s="52">
        <v>9.1995149685582227</v>
      </c>
      <c r="W24" s="40"/>
    </row>
    <row r="25" spans="1:23" x14ac:dyDescent="0.15">
      <c r="A25" s="21" t="s">
        <v>27</v>
      </c>
      <c r="B25" s="73">
        <v>4.5067593194000004</v>
      </c>
      <c r="C25" s="59" t="s">
        <v>9</v>
      </c>
      <c r="D25" s="74">
        <v>1.4467795802766237E-2</v>
      </c>
      <c r="E25" s="73">
        <v>39.509992565200001</v>
      </c>
      <c r="F25" s="59" t="s">
        <v>9</v>
      </c>
      <c r="G25" s="74">
        <v>8.5130220309670726E-2</v>
      </c>
      <c r="H25" s="73">
        <v>6.499692150327661</v>
      </c>
      <c r="I25" s="59" t="s">
        <v>9</v>
      </c>
      <c r="J25" s="74">
        <v>6.890302806301124E-3</v>
      </c>
      <c r="K25" s="73">
        <f t="shared" si="0"/>
        <v>28.167245746250003</v>
      </c>
      <c r="L25" s="59" t="s">
        <v>9</v>
      </c>
      <c r="M25" s="74">
        <v>1.4467795802766237E-2</v>
      </c>
      <c r="N25" s="75">
        <v>53.401978473576925</v>
      </c>
      <c r="O25" s="76" t="s">
        <v>9</v>
      </c>
      <c r="P25" s="74">
        <v>0.49309828464490019</v>
      </c>
      <c r="Q25" s="75">
        <v>46.598021526423082</v>
      </c>
      <c r="R25" s="76" t="s">
        <v>9</v>
      </c>
      <c r="S25" s="74">
        <v>0.49309828464490019</v>
      </c>
      <c r="T25" s="51">
        <v>1.1488563233811413</v>
      </c>
      <c r="U25" s="51" t="s">
        <v>9</v>
      </c>
      <c r="V25" s="52">
        <v>0.66329250756430569</v>
      </c>
      <c r="W25" s="40"/>
    </row>
    <row r="26" spans="1:23" x14ac:dyDescent="0.15">
      <c r="A26" s="33" t="s">
        <v>28</v>
      </c>
      <c r="B26" s="73">
        <v>4.9777598208000002</v>
      </c>
      <c r="C26" s="59" t="s">
        <v>9</v>
      </c>
      <c r="D26" s="74">
        <v>2.6578783367326553E-2</v>
      </c>
      <c r="E26" s="73">
        <v>36.871278988199997</v>
      </c>
      <c r="F26" s="59" t="s">
        <v>9</v>
      </c>
      <c r="G26" s="74">
        <v>0.10793661612261547</v>
      </c>
      <c r="H26" s="73">
        <v>8.9233035896203425</v>
      </c>
      <c r="I26" s="59" t="s">
        <v>9</v>
      </c>
      <c r="J26" s="74">
        <v>8.0362858960747921E-2</v>
      </c>
      <c r="K26" s="73">
        <f t="shared" si="0"/>
        <v>31.11099888</v>
      </c>
      <c r="L26" s="59" t="s">
        <v>9</v>
      </c>
      <c r="M26" s="74">
        <v>2.6578783367326553E-2</v>
      </c>
      <c r="N26" s="75">
        <v>51.34779733932529</v>
      </c>
      <c r="O26" s="76" t="s">
        <v>9</v>
      </c>
      <c r="P26" s="74">
        <v>1.5745824918220717</v>
      </c>
      <c r="Q26" s="75">
        <v>48.652202660674703</v>
      </c>
      <c r="R26" s="76" t="s">
        <v>9</v>
      </c>
      <c r="S26" s="74">
        <v>1.5745824918220717</v>
      </c>
      <c r="T26" s="51">
        <v>2.9867694656063009</v>
      </c>
      <c r="U26" s="51" t="s">
        <v>9</v>
      </c>
      <c r="V26" s="52">
        <v>1.7244121549751525</v>
      </c>
      <c r="W26" s="40"/>
    </row>
    <row r="27" spans="1:23" x14ac:dyDescent="0.15">
      <c r="A27" s="36" t="s">
        <v>130</v>
      </c>
      <c r="B27" s="102">
        <f>AVERAGE(B20:B26)</f>
        <v>4.8091928752571436</v>
      </c>
      <c r="C27" s="102"/>
      <c r="D27" s="102"/>
      <c r="E27" s="102">
        <f>AVERAGE(E20:E26)</f>
        <v>37.648835842342862</v>
      </c>
      <c r="F27" s="102"/>
      <c r="G27" s="102"/>
      <c r="H27" s="102">
        <f>AVERAGE(H20:H26)</f>
        <v>7.6575611612972763</v>
      </c>
      <c r="I27" s="102"/>
      <c r="J27" s="102"/>
      <c r="K27" s="102">
        <f>AVERAGE(K20:K26)</f>
        <v>30.057455470357144</v>
      </c>
      <c r="L27" s="102"/>
      <c r="M27" s="102"/>
      <c r="N27" s="102">
        <f>AVERAGE(N20:N26)</f>
        <v>51.475740607730536</v>
      </c>
      <c r="O27" s="102"/>
      <c r="P27" s="102"/>
      <c r="Q27" s="102">
        <f>AVERAGE(Q20:Q26)</f>
        <v>48.524259392269464</v>
      </c>
      <c r="R27" s="102"/>
      <c r="S27" s="102"/>
      <c r="T27" s="102">
        <f>AVERAGE(T20:T26)</f>
        <v>8.5961276772705553</v>
      </c>
      <c r="U27" s="102"/>
      <c r="V27" s="102"/>
      <c r="W27" s="40"/>
    </row>
    <row r="28" spans="1:23" ht="15" x14ac:dyDescent="0.15">
      <c r="A28" s="95" t="s">
        <v>29</v>
      </c>
      <c r="B28" s="103" t="s">
        <v>87</v>
      </c>
      <c r="C28" s="103"/>
      <c r="D28" s="103"/>
      <c r="E28" s="103" t="s">
        <v>87</v>
      </c>
      <c r="F28" s="103"/>
      <c r="G28" s="103"/>
      <c r="H28" s="103" t="s">
        <v>87</v>
      </c>
      <c r="I28" s="103"/>
      <c r="J28" s="103"/>
      <c r="K28" s="103" t="s">
        <v>87</v>
      </c>
      <c r="L28" s="103"/>
      <c r="M28" s="103"/>
      <c r="N28" s="103" t="s">
        <v>87</v>
      </c>
      <c r="O28" s="103"/>
      <c r="P28" s="103"/>
      <c r="Q28" s="103" t="s">
        <v>87</v>
      </c>
      <c r="R28" s="103"/>
      <c r="S28" s="103"/>
      <c r="T28" s="105" t="s">
        <v>103</v>
      </c>
      <c r="U28" s="105"/>
      <c r="V28" s="105"/>
      <c r="W28" s="40"/>
    </row>
    <row r="29" spans="1:23" x14ac:dyDescent="0.15">
      <c r="W29" s="40"/>
    </row>
    <row r="30" spans="1:23" x14ac:dyDescent="0.15">
      <c r="B30" s="49">
        <f>AVERAGE(B4:B26)</f>
        <v>4.7825660628967519</v>
      </c>
      <c r="E30" s="49">
        <f>AVERAGE(E4:E26)</f>
        <v>37.759753477401304</v>
      </c>
      <c r="H30" s="49">
        <f>AVERAGE(H4:H26)</f>
        <v>8.0002662743758197</v>
      </c>
      <c r="K30" s="49">
        <f>AVERAGE(K4:K26)</f>
        <v>29.891037893104713</v>
      </c>
      <c r="N30" s="49">
        <f>AVERAGE(N4:N26)</f>
        <v>50.516731771448377</v>
      </c>
      <c r="Q30" s="49">
        <f>AVERAGE(Q4:Q26)</f>
        <v>49.483268228551609</v>
      </c>
      <c r="T30" s="53"/>
    </row>
  </sheetData>
  <mergeCells count="30">
    <mergeCell ref="T2:V2"/>
    <mergeCell ref="T28:V28"/>
    <mergeCell ref="N28:P28"/>
    <mergeCell ref="Q28:S28"/>
    <mergeCell ref="N2:P2"/>
    <mergeCell ref="Q2:S2"/>
    <mergeCell ref="N27:P27"/>
    <mergeCell ref="Q27:S27"/>
    <mergeCell ref="T27:V27"/>
    <mergeCell ref="B2:D2"/>
    <mergeCell ref="E2:G2"/>
    <mergeCell ref="H2:J2"/>
    <mergeCell ref="K2:M2"/>
    <mergeCell ref="B28:D28"/>
    <mergeCell ref="E28:G28"/>
    <mergeCell ref="H28:J28"/>
    <mergeCell ref="K28:M28"/>
    <mergeCell ref="B27:D27"/>
    <mergeCell ref="E27:G27"/>
    <mergeCell ref="H27:J27"/>
    <mergeCell ref="K27:M27"/>
    <mergeCell ref="A19:V19"/>
    <mergeCell ref="A3:V3"/>
    <mergeCell ref="B18:D18"/>
    <mergeCell ref="E18:G18"/>
    <mergeCell ref="H18:J18"/>
    <mergeCell ref="K18:M18"/>
    <mergeCell ref="N18:P18"/>
    <mergeCell ref="Q18:S18"/>
    <mergeCell ref="T18:V18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68E56-17EE-43AA-AE6D-3FFDCD44D18D}">
  <dimension ref="A1:P28"/>
  <sheetViews>
    <sheetView topLeftCell="A5" zoomScale="80" zoomScaleNormal="80" workbookViewId="0">
      <selection sqref="A1:P28"/>
    </sheetView>
  </sheetViews>
  <sheetFormatPr baseColWidth="10" defaultColWidth="9" defaultRowHeight="13" x14ac:dyDescent="0.15"/>
  <cols>
    <col min="1" max="1" width="22.6640625" style="30" bestFit="1" customWidth="1"/>
    <col min="2" max="2" width="4.1640625" style="30" bestFit="1" customWidth="1"/>
    <col min="3" max="3" width="1.83203125" style="30" bestFit="1" customWidth="1"/>
    <col min="4" max="5" width="4.1640625" style="30" bestFit="1" customWidth="1"/>
    <col min="6" max="6" width="1.83203125" style="30" bestFit="1" customWidth="1"/>
    <col min="7" max="8" width="4.1640625" style="30" bestFit="1" customWidth="1"/>
    <col min="9" max="9" width="1.83203125" style="30" bestFit="1" customWidth="1"/>
    <col min="10" max="11" width="4.1640625" style="30" bestFit="1" customWidth="1"/>
    <col min="12" max="12" width="1.83203125" style="30" bestFit="1" customWidth="1"/>
    <col min="13" max="13" width="4.1640625" style="30" bestFit="1" customWidth="1"/>
    <col min="14" max="14" width="6.1640625" style="30" bestFit="1" customWidth="1"/>
    <col min="15" max="15" width="1.83203125" style="30" bestFit="1" customWidth="1"/>
    <col min="16" max="16" width="5.1640625" style="37" bestFit="1" customWidth="1"/>
    <col min="17" max="16384" width="9" style="30"/>
  </cols>
  <sheetData>
    <row r="1" spans="1:16" ht="15" x14ac:dyDescent="0.15">
      <c r="A1" s="40"/>
      <c r="B1" s="104" t="s">
        <v>89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</row>
    <row r="2" spans="1:16" x14ac:dyDescent="0.15">
      <c r="A2" s="50" t="s">
        <v>88</v>
      </c>
      <c r="B2" s="108" t="s">
        <v>4</v>
      </c>
      <c r="C2" s="108"/>
      <c r="D2" s="108"/>
      <c r="E2" s="108" t="s">
        <v>31</v>
      </c>
      <c r="F2" s="108"/>
      <c r="G2" s="108"/>
      <c r="H2" s="108" t="s">
        <v>32</v>
      </c>
      <c r="I2" s="108"/>
      <c r="J2" s="108"/>
      <c r="K2" s="108" t="s">
        <v>33</v>
      </c>
      <c r="L2" s="108"/>
      <c r="M2" s="108"/>
      <c r="N2" s="108" t="s">
        <v>30</v>
      </c>
      <c r="O2" s="108"/>
      <c r="P2" s="108"/>
    </row>
    <row r="3" spans="1:16" x14ac:dyDescent="0.15">
      <c r="A3" s="107" t="s">
        <v>104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</row>
    <row r="4" spans="1:16" x14ac:dyDescent="0.15">
      <c r="A4" s="21" t="s">
        <v>8</v>
      </c>
      <c r="B4" s="55">
        <v>1.3679539182524338</v>
      </c>
      <c r="C4" s="32" t="s">
        <v>9</v>
      </c>
      <c r="D4" s="57">
        <v>0.15174854381812791</v>
      </c>
      <c r="E4" s="59">
        <v>6.2879842915499307</v>
      </c>
      <c r="F4" s="32" t="s">
        <v>9</v>
      </c>
      <c r="G4" s="57">
        <v>0.64607955094471592</v>
      </c>
      <c r="H4" s="59">
        <v>0.4279837224458144</v>
      </c>
      <c r="I4" s="32" t="s">
        <v>9</v>
      </c>
      <c r="J4" s="57">
        <v>0.12145720552959202</v>
      </c>
      <c r="K4" s="59">
        <v>0.16914480489066802</v>
      </c>
      <c r="L4" s="32" t="s">
        <v>9</v>
      </c>
      <c r="M4" s="57">
        <v>3.7147149422952011E-2</v>
      </c>
      <c r="N4" s="61">
        <v>40.544462921238598</v>
      </c>
      <c r="O4" s="23" t="s">
        <v>9</v>
      </c>
      <c r="P4" s="57">
        <v>2.2549743813538896</v>
      </c>
    </row>
    <row r="5" spans="1:16" x14ac:dyDescent="0.15">
      <c r="A5" s="21" t="s">
        <v>10</v>
      </c>
      <c r="B5" s="55">
        <v>0.58849868305531161</v>
      </c>
      <c r="C5" s="32" t="s">
        <v>9</v>
      </c>
      <c r="D5" s="57">
        <v>9.3685679479741782E-2</v>
      </c>
      <c r="E5" s="59">
        <v>2.1214945945867631</v>
      </c>
      <c r="F5" s="32" t="s">
        <v>9</v>
      </c>
      <c r="G5" s="57">
        <v>0.30553145936876397</v>
      </c>
      <c r="H5" s="59">
        <v>0.63789830695097605</v>
      </c>
      <c r="I5" s="32" t="s">
        <v>9</v>
      </c>
      <c r="J5" s="57">
        <v>7.766348392442636E-2</v>
      </c>
      <c r="K5" s="59">
        <v>0.57998953977926326</v>
      </c>
      <c r="L5" s="32" t="s">
        <v>9</v>
      </c>
      <c r="M5" s="57">
        <v>4.8105114805653416E-2</v>
      </c>
      <c r="N5" s="61">
        <v>30.42559248185691</v>
      </c>
      <c r="O5" s="23" t="s">
        <v>9</v>
      </c>
      <c r="P5" s="57">
        <v>1.9037576408706618</v>
      </c>
    </row>
    <row r="6" spans="1:16" x14ac:dyDescent="0.15">
      <c r="A6" s="21" t="s">
        <v>11</v>
      </c>
      <c r="B6" s="55">
        <v>0.7436940294724923</v>
      </c>
      <c r="C6" s="32" t="s">
        <v>9</v>
      </c>
      <c r="D6" s="57">
        <v>6.6929595393492053E-2</v>
      </c>
      <c r="E6" s="59">
        <v>3.5345513894188612</v>
      </c>
      <c r="F6" s="32" t="s">
        <v>9</v>
      </c>
      <c r="G6" s="57">
        <v>0.28938951889436715</v>
      </c>
      <c r="H6" s="59">
        <v>0.59922343263013644</v>
      </c>
      <c r="I6" s="32" t="s">
        <v>9</v>
      </c>
      <c r="J6" s="57">
        <v>6.0601008370893328E-2</v>
      </c>
      <c r="K6" s="59">
        <v>2.6674336515077179E-2</v>
      </c>
      <c r="L6" s="32" t="s">
        <v>9</v>
      </c>
      <c r="M6" s="57">
        <v>9.8616923186249962E-3</v>
      </c>
      <c r="N6" s="61">
        <v>33.822760252691594</v>
      </c>
      <c r="O6" s="23" t="s">
        <v>9</v>
      </c>
      <c r="P6" s="57">
        <v>3.156850037664789</v>
      </c>
    </row>
    <row r="7" spans="1:16" x14ac:dyDescent="0.15">
      <c r="A7" s="21" t="s">
        <v>86</v>
      </c>
      <c r="B7" s="55">
        <v>0.73785071617962461</v>
      </c>
      <c r="C7" s="32" t="s">
        <v>9</v>
      </c>
      <c r="D7" s="57">
        <v>8.1843313202350568E-2</v>
      </c>
      <c r="E7" s="59">
        <v>2.7584438437961873</v>
      </c>
      <c r="F7" s="32" t="s">
        <v>9</v>
      </c>
      <c r="G7" s="57">
        <v>0.22506119233106478</v>
      </c>
      <c r="H7" s="59">
        <v>0.95252363262941986</v>
      </c>
      <c r="I7" s="32" t="s">
        <v>9</v>
      </c>
      <c r="J7" s="57">
        <v>9.3147306859296869E-2</v>
      </c>
      <c r="K7" s="59">
        <v>0.4906408551302891</v>
      </c>
      <c r="L7" s="32" t="s">
        <v>9</v>
      </c>
      <c r="M7" s="57">
        <v>4.5651507270540188E-2</v>
      </c>
      <c r="N7" s="61">
        <v>16.807085354035753</v>
      </c>
      <c r="O7" s="23" t="s">
        <v>9</v>
      </c>
      <c r="P7" s="57">
        <v>1.6836292547633027</v>
      </c>
    </row>
    <row r="8" spans="1:16" x14ac:dyDescent="0.15">
      <c r="A8" s="33" t="s">
        <v>12</v>
      </c>
      <c r="B8" s="55">
        <v>1.5712636354333711</v>
      </c>
      <c r="C8" s="32" t="s">
        <v>9</v>
      </c>
      <c r="D8" s="57">
        <v>0.1715497818920893</v>
      </c>
      <c r="E8" s="59">
        <v>3.5580690487704212</v>
      </c>
      <c r="F8" s="32" t="s">
        <v>9</v>
      </c>
      <c r="G8" s="57">
        <v>0.36050020805315997</v>
      </c>
      <c r="H8" s="59">
        <v>0.33074251242563929</v>
      </c>
      <c r="I8" s="32" t="s">
        <v>9</v>
      </c>
      <c r="J8" s="57">
        <v>6.9742682950404047E-2</v>
      </c>
      <c r="K8" s="59">
        <v>0.63320067668075697</v>
      </c>
      <c r="L8" s="32" t="s">
        <v>9</v>
      </c>
      <c r="M8" s="57">
        <v>4.5946159612331568E-2</v>
      </c>
      <c r="N8" s="61">
        <v>61.882547453330815</v>
      </c>
      <c r="O8" s="23" t="s">
        <v>9</v>
      </c>
      <c r="P8" s="57">
        <v>1.5038960900996423</v>
      </c>
    </row>
    <row r="9" spans="1:16" x14ac:dyDescent="0.15">
      <c r="A9" s="33" t="s">
        <v>13</v>
      </c>
      <c r="B9" s="55">
        <v>0.66332843031220712</v>
      </c>
      <c r="C9" s="32" t="s">
        <v>9</v>
      </c>
      <c r="D9" s="57">
        <v>5.2473586605524127E-2</v>
      </c>
      <c r="E9" s="59">
        <v>1.2973690965462543</v>
      </c>
      <c r="F9" s="32" t="s">
        <v>9</v>
      </c>
      <c r="G9" s="57">
        <v>0.13654534493433571</v>
      </c>
      <c r="H9" s="59">
        <v>0.41990172326771935</v>
      </c>
      <c r="I9" s="32" t="s">
        <v>9</v>
      </c>
      <c r="J9" s="57">
        <v>4.9463444393182565E-2</v>
      </c>
      <c r="K9" s="59">
        <v>0.96728163530175204</v>
      </c>
      <c r="L9" s="32" t="s">
        <v>9</v>
      </c>
      <c r="M9" s="57">
        <v>0.12341289866216912</v>
      </c>
      <c r="N9" s="61">
        <v>32.805433167111573</v>
      </c>
      <c r="O9" s="23" t="s">
        <v>9</v>
      </c>
      <c r="P9" s="57">
        <v>2.2438466481057753</v>
      </c>
    </row>
    <row r="10" spans="1:16" x14ac:dyDescent="0.15">
      <c r="A10" s="33" t="s">
        <v>14</v>
      </c>
      <c r="B10" s="55">
        <v>0.79378536026875168</v>
      </c>
      <c r="C10" s="32" t="s">
        <v>9</v>
      </c>
      <c r="D10" s="57">
        <v>7.7555413748089636E-2</v>
      </c>
      <c r="E10" s="59">
        <v>2.9437496103154959</v>
      </c>
      <c r="F10" s="32" t="s">
        <v>9</v>
      </c>
      <c r="G10" s="57">
        <v>0.15073274039841691</v>
      </c>
      <c r="H10" s="59">
        <v>1.0896308015138989</v>
      </c>
      <c r="I10" s="32" t="s">
        <v>9</v>
      </c>
      <c r="J10" s="57">
        <v>6.953514031172027E-2</v>
      </c>
      <c r="K10" s="59">
        <v>1.108788661177853</v>
      </c>
      <c r="L10" s="32" t="s">
        <v>9</v>
      </c>
      <c r="M10" s="57">
        <v>7.1474051903826497E-2</v>
      </c>
      <c r="N10" s="61">
        <v>41.095925689297466</v>
      </c>
      <c r="O10" s="23" t="s">
        <v>9</v>
      </c>
      <c r="P10" s="57">
        <v>1.8941661149606588</v>
      </c>
    </row>
    <row r="11" spans="1:16" x14ac:dyDescent="0.15">
      <c r="A11" s="33" t="s">
        <v>15</v>
      </c>
      <c r="B11" s="55">
        <v>7.8E-2</v>
      </c>
      <c r="C11" s="32" t="s">
        <v>9</v>
      </c>
      <c r="D11" s="57">
        <v>2.3629078131263054E-2</v>
      </c>
      <c r="E11" s="59">
        <v>0.157</v>
      </c>
      <c r="F11" s="32" t="s">
        <v>9</v>
      </c>
      <c r="G11" s="57">
        <v>6.0119325789078304E-2</v>
      </c>
      <c r="H11" s="59">
        <v>1.6666666666666666E-2</v>
      </c>
      <c r="I11" s="32" t="s">
        <v>9</v>
      </c>
      <c r="J11" s="57">
        <v>3.6666666666666705E-3</v>
      </c>
      <c r="K11" s="59">
        <v>2.3333333333333334E-2</v>
      </c>
      <c r="L11" s="32" t="s">
        <v>9</v>
      </c>
      <c r="M11" s="57">
        <v>1.201850425154663E-2</v>
      </c>
      <c r="N11" s="61">
        <v>11.442985395929528</v>
      </c>
      <c r="O11" s="23" t="s">
        <v>9</v>
      </c>
      <c r="P11" s="57">
        <v>0.81511664729288658</v>
      </c>
    </row>
    <row r="12" spans="1:16" x14ac:dyDescent="0.15">
      <c r="A12" s="33" t="s">
        <v>16</v>
      </c>
      <c r="B12" s="55">
        <v>1.1010694124320728</v>
      </c>
      <c r="C12" s="32" t="s">
        <v>9</v>
      </c>
      <c r="D12" s="57">
        <v>9.7310770307329986E-2</v>
      </c>
      <c r="E12" s="59">
        <v>3.9425696927689651</v>
      </c>
      <c r="F12" s="32" t="s">
        <v>9</v>
      </c>
      <c r="G12" s="57">
        <v>0.23564064494571563</v>
      </c>
      <c r="H12" s="59">
        <v>1.2019891455216505</v>
      </c>
      <c r="I12" s="32" t="s">
        <v>9</v>
      </c>
      <c r="J12" s="57">
        <v>0.10916093543248062</v>
      </c>
      <c r="K12" s="59">
        <v>0.17520938023450588</v>
      </c>
      <c r="L12" s="32" t="s">
        <v>9</v>
      </c>
      <c r="M12" s="57">
        <v>7.2488102458029779E-2</v>
      </c>
      <c r="N12" s="61">
        <v>55.777800554995089</v>
      </c>
      <c r="O12" s="23" t="s">
        <v>9</v>
      </c>
      <c r="P12" s="57">
        <v>4.1895085711508333</v>
      </c>
    </row>
    <row r="13" spans="1:16" x14ac:dyDescent="0.15">
      <c r="A13" s="33" t="s">
        <v>17</v>
      </c>
      <c r="B13" s="55">
        <v>5.6479999999999997</v>
      </c>
      <c r="C13" s="32" t="s">
        <v>9</v>
      </c>
      <c r="D13" s="57">
        <v>0.32</v>
      </c>
      <c r="E13" s="59">
        <v>5.0629999999999997</v>
      </c>
      <c r="F13" s="32" t="s">
        <v>9</v>
      </c>
      <c r="G13" s="57">
        <v>0.31955281253652218</v>
      </c>
      <c r="H13" s="59">
        <v>0.128</v>
      </c>
      <c r="I13" s="32" t="s">
        <v>9</v>
      </c>
      <c r="J13" s="57">
        <v>0.06</v>
      </c>
      <c r="K13" s="59">
        <v>0.02</v>
      </c>
      <c r="L13" s="32" t="s">
        <v>9</v>
      </c>
      <c r="M13" s="57">
        <v>0.01</v>
      </c>
      <c r="N13" s="61">
        <v>97.472650771388501</v>
      </c>
      <c r="O13" s="23" t="s">
        <v>9</v>
      </c>
      <c r="P13" s="57">
        <v>3.6633350439514372</v>
      </c>
    </row>
    <row r="14" spans="1:16" x14ac:dyDescent="0.15">
      <c r="A14" s="33" t="s">
        <v>18</v>
      </c>
      <c r="B14" s="55">
        <v>0.84069453334804845</v>
      </c>
      <c r="C14" s="32" t="s">
        <v>9</v>
      </c>
      <c r="D14" s="57">
        <v>0.10106311143728922</v>
      </c>
      <c r="E14" s="59">
        <v>3.7453885148806245</v>
      </c>
      <c r="F14" s="32" t="s">
        <v>9</v>
      </c>
      <c r="G14" s="57">
        <v>0.26309946013381302</v>
      </c>
      <c r="H14" s="59">
        <v>1.6950634771732336</v>
      </c>
      <c r="I14" s="32" t="s">
        <v>9</v>
      </c>
      <c r="J14" s="57">
        <v>9.0948864740879307E-2</v>
      </c>
      <c r="K14" s="59">
        <v>4.0928889379391528E-2</v>
      </c>
      <c r="L14" s="32" t="s">
        <v>9</v>
      </c>
      <c r="M14" s="57">
        <v>3.260611957707181E-2</v>
      </c>
      <c r="N14" s="61">
        <v>138.50272014844688</v>
      </c>
      <c r="O14" s="23" t="s">
        <v>9</v>
      </c>
      <c r="P14" s="57">
        <v>8.3745752085111214</v>
      </c>
    </row>
    <row r="15" spans="1:16" x14ac:dyDescent="0.15">
      <c r="A15" s="33" t="s">
        <v>19</v>
      </c>
      <c r="B15" s="55">
        <v>0.54278239704163966</v>
      </c>
      <c r="C15" s="32" t="s">
        <v>9</v>
      </c>
      <c r="D15" s="57">
        <v>9.1897436879805769E-2</v>
      </c>
      <c r="E15" s="59">
        <v>2.1949431604763099</v>
      </c>
      <c r="F15" s="32" t="s">
        <v>9</v>
      </c>
      <c r="G15" s="57">
        <v>0.31080784319076588</v>
      </c>
      <c r="H15" s="59">
        <v>0.74996197804258435</v>
      </c>
      <c r="I15" s="32" t="s">
        <v>9</v>
      </c>
      <c r="J15" s="57">
        <v>0.11671097114700692</v>
      </c>
      <c r="K15" s="59">
        <v>7.015175379384485E-3</v>
      </c>
      <c r="L15" s="32" t="s">
        <v>9</v>
      </c>
      <c r="M15" s="57">
        <v>4.920575229370735E-3</v>
      </c>
      <c r="N15" s="61">
        <v>30.370283141575339</v>
      </c>
      <c r="O15" s="23" t="s">
        <v>9</v>
      </c>
      <c r="P15" s="57">
        <v>1.0020844953948582</v>
      </c>
    </row>
    <row r="16" spans="1:16" x14ac:dyDescent="0.15">
      <c r="A16" s="33" t="s">
        <v>20</v>
      </c>
      <c r="B16" s="55">
        <v>0.64356660479508931</v>
      </c>
      <c r="C16" s="32" t="s">
        <v>9</v>
      </c>
      <c r="D16" s="57">
        <v>2.3927356214493403E-2</v>
      </c>
      <c r="E16" s="59">
        <v>2.7376058064882516</v>
      </c>
      <c r="F16" s="32" t="s">
        <v>9</v>
      </c>
      <c r="G16" s="57">
        <v>7.0581188162776379E-2</v>
      </c>
      <c r="H16" s="59">
        <v>0.7831005313866759</v>
      </c>
      <c r="I16" s="32" t="s">
        <v>9</v>
      </c>
      <c r="J16" s="57">
        <v>5.8203399506608161E-2</v>
      </c>
      <c r="K16" s="59">
        <v>1.1774553387376818E-2</v>
      </c>
      <c r="L16" s="32" t="s">
        <v>9</v>
      </c>
      <c r="M16" s="57">
        <v>4.5528685235826979E-3</v>
      </c>
      <c r="N16" s="61">
        <v>42.940418669634802</v>
      </c>
      <c r="O16" s="23" t="s">
        <v>9</v>
      </c>
      <c r="P16" s="57">
        <v>4.0985289066288138</v>
      </c>
    </row>
    <row r="17" spans="1:16" x14ac:dyDescent="0.15">
      <c r="A17" s="33" t="s">
        <v>21</v>
      </c>
      <c r="B17" s="55">
        <v>0.94921170927979959</v>
      </c>
      <c r="C17" s="32" t="s">
        <v>9</v>
      </c>
      <c r="D17" s="57">
        <v>4.9006565943932691E-2</v>
      </c>
      <c r="E17" s="59">
        <v>3.5464653277674403</v>
      </c>
      <c r="F17" s="32" t="s">
        <v>9</v>
      </c>
      <c r="G17" s="57">
        <v>0.15442052910134726</v>
      </c>
      <c r="H17" s="59">
        <v>1.4741685327586231</v>
      </c>
      <c r="I17" s="32" t="s">
        <v>9</v>
      </c>
      <c r="J17" s="57">
        <v>5.1079981444827241E-2</v>
      </c>
      <c r="K17" s="59">
        <v>0.57777714876904329</v>
      </c>
      <c r="L17" s="32" t="s">
        <v>9</v>
      </c>
      <c r="M17" s="57">
        <v>1.4134292373563683E-2</v>
      </c>
      <c r="N17" s="61">
        <v>38.493410152573112</v>
      </c>
      <c r="O17" s="23" t="s">
        <v>9</v>
      </c>
      <c r="P17" s="57">
        <v>1.4227389096819454</v>
      </c>
    </row>
    <row r="18" spans="1:16" x14ac:dyDescent="0.15">
      <c r="A18" s="36" t="s">
        <v>129</v>
      </c>
      <c r="B18" s="106">
        <f>AVERAGE(B4:B17)</f>
        <v>1.1621213878479175</v>
      </c>
      <c r="C18" s="106"/>
      <c r="D18" s="106"/>
      <c r="E18" s="106">
        <f>AVERAGE(E4:E17)</f>
        <v>3.1349024555261074</v>
      </c>
      <c r="F18" s="106"/>
      <c r="G18" s="106"/>
      <c r="H18" s="106">
        <f>AVERAGE(H4:H17)</f>
        <v>0.75048960452950275</v>
      </c>
      <c r="I18" s="106"/>
      <c r="J18" s="106"/>
      <c r="K18" s="106">
        <f>AVERAGE(K4:K17)</f>
        <v>0.34512564213990682</v>
      </c>
      <c r="L18" s="106"/>
      <c r="M18" s="106"/>
      <c r="N18" s="106">
        <f>AVERAGE(N4:N17)</f>
        <v>48.027434011007571</v>
      </c>
      <c r="O18" s="106"/>
      <c r="P18" s="106"/>
    </row>
    <row r="19" spans="1:16" x14ac:dyDescent="0.15">
      <c r="A19" s="100" t="s">
        <v>105</v>
      </c>
      <c r="B19" s="100"/>
      <c r="C19" s="100"/>
      <c r="D19" s="100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</row>
    <row r="20" spans="1:16" x14ac:dyDescent="0.15">
      <c r="A20" s="33" t="s">
        <v>22</v>
      </c>
      <c r="B20" s="55">
        <v>0.92787298481648095</v>
      </c>
      <c r="C20" s="32" t="s">
        <v>9</v>
      </c>
      <c r="D20" s="57">
        <v>6.1487935916175768E-2</v>
      </c>
      <c r="E20" s="59">
        <v>3.1348544359362047</v>
      </c>
      <c r="F20" s="32" t="s">
        <v>9</v>
      </c>
      <c r="G20" s="57">
        <v>0.17804954805200882</v>
      </c>
      <c r="H20" s="59">
        <v>0.79731503082100552</v>
      </c>
      <c r="I20" s="32" t="s">
        <v>9</v>
      </c>
      <c r="J20" s="57">
        <v>4.7492433673627106E-2</v>
      </c>
      <c r="K20" s="59">
        <v>0.10777798933739528</v>
      </c>
      <c r="L20" s="32" t="s">
        <v>9</v>
      </c>
      <c r="M20" s="57">
        <v>0.10187478207699614</v>
      </c>
      <c r="N20" s="61">
        <v>103.73392276804975</v>
      </c>
      <c r="O20" s="23" t="s">
        <v>9</v>
      </c>
      <c r="P20" s="57">
        <v>1.2499953185038204</v>
      </c>
    </row>
    <row r="21" spans="1:16" x14ac:dyDescent="0.15">
      <c r="A21" s="33" t="s">
        <v>23</v>
      </c>
      <c r="B21" s="55">
        <v>0.57103008747476702</v>
      </c>
      <c r="C21" s="32" t="s">
        <v>9</v>
      </c>
      <c r="D21" s="57">
        <v>4.4723628116607531E-2</v>
      </c>
      <c r="E21" s="59">
        <v>3.2250840142266655</v>
      </c>
      <c r="F21" s="32" t="s">
        <v>9</v>
      </c>
      <c r="G21" s="57">
        <v>0.68562445866090183</v>
      </c>
      <c r="H21" s="59">
        <v>3.2691101605306159</v>
      </c>
      <c r="I21" s="32" t="s">
        <v>9</v>
      </c>
      <c r="J21" s="57">
        <v>0.21451022540167053</v>
      </c>
      <c r="K21" s="59">
        <v>1.9801980198019802E-3</v>
      </c>
      <c r="L21" s="32" t="s">
        <v>9</v>
      </c>
      <c r="M21" s="57">
        <v>1.9801980198019802E-3</v>
      </c>
      <c r="N21" s="61">
        <v>97.202533684923921</v>
      </c>
      <c r="O21" s="23" t="s">
        <v>9</v>
      </c>
      <c r="P21" s="57">
        <v>14.024822988062441</v>
      </c>
    </row>
    <row r="22" spans="1:16" x14ac:dyDescent="0.15">
      <c r="A22" s="33" t="s">
        <v>24</v>
      </c>
      <c r="B22" s="55">
        <v>3.3284323430434988</v>
      </c>
      <c r="C22" s="32" t="s">
        <v>9</v>
      </c>
      <c r="D22" s="57">
        <v>0.3315215536837211</v>
      </c>
      <c r="E22" s="59">
        <v>9.8628939503068143</v>
      </c>
      <c r="F22" s="32" t="s">
        <v>9</v>
      </c>
      <c r="G22" s="57">
        <v>0.79521537269255882</v>
      </c>
      <c r="H22" s="59">
        <v>1.0916030360417532</v>
      </c>
      <c r="I22" s="32" t="s">
        <v>9</v>
      </c>
      <c r="J22" s="57">
        <v>0.1465048919087435</v>
      </c>
      <c r="K22" s="59">
        <v>9.5368207506158528E-2</v>
      </c>
      <c r="L22" s="32" t="s">
        <v>9</v>
      </c>
      <c r="M22" s="57">
        <v>5.4245686022286944E-2</v>
      </c>
      <c r="N22" s="61">
        <v>81.909909562950219</v>
      </c>
      <c r="O22" s="23" t="s">
        <v>9</v>
      </c>
      <c r="P22" s="57">
        <v>1.5470493264590781</v>
      </c>
    </row>
    <row r="23" spans="1:16" x14ac:dyDescent="0.15">
      <c r="A23" s="33" t="s">
        <v>25</v>
      </c>
      <c r="B23" s="55">
        <v>1.114233455836396</v>
      </c>
      <c r="C23" s="32" t="s">
        <v>9</v>
      </c>
      <c r="D23" s="57">
        <v>0.53754227718487857</v>
      </c>
      <c r="E23" s="59">
        <v>3.8237619940498506</v>
      </c>
      <c r="F23" s="32" t="s">
        <v>9</v>
      </c>
      <c r="G23" s="57">
        <v>1.3706783585841362</v>
      </c>
      <c r="H23" s="59">
        <v>0.47057458936473412</v>
      </c>
      <c r="I23" s="32" t="s">
        <v>9</v>
      </c>
      <c r="J23" s="57">
        <v>0.18156087215989467</v>
      </c>
      <c r="K23" s="59">
        <v>0.14280782019550489</v>
      </c>
      <c r="L23" s="32" t="s">
        <v>9</v>
      </c>
      <c r="M23" s="57">
        <v>3.6996557459380276E-2</v>
      </c>
      <c r="N23" s="61">
        <v>111.16192000171672</v>
      </c>
      <c r="O23" s="23" t="s">
        <v>9</v>
      </c>
      <c r="P23" s="57">
        <v>3.8163948438209374</v>
      </c>
    </row>
    <row r="24" spans="1:16" x14ac:dyDescent="0.15">
      <c r="A24" s="21" t="s">
        <v>26</v>
      </c>
      <c r="B24" s="55">
        <v>1.1008943089430894</v>
      </c>
      <c r="C24" s="32" t="s">
        <v>9</v>
      </c>
      <c r="D24" s="57">
        <v>0.10553669935352727</v>
      </c>
      <c r="E24" s="59">
        <v>4.0280894308943092</v>
      </c>
      <c r="F24" s="32" t="s">
        <v>9</v>
      </c>
      <c r="G24" s="57">
        <v>0.30637467077451475</v>
      </c>
      <c r="H24" s="59">
        <v>1.0410162601626016</v>
      </c>
      <c r="I24" s="32" t="s">
        <v>9</v>
      </c>
      <c r="J24" s="57">
        <v>8.693877074061282E-2</v>
      </c>
      <c r="K24" s="59">
        <v>0.39479674796747971</v>
      </c>
      <c r="L24" s="32" t="s">
        <v>9</v>
      </c>
      <c r="M24" s="57">
        <v>0.19359311285246961</v>
      </c>
      <c r="N24" s="61">
        <v>139.11027797414627</v>
      </c>
      <c r="O24" s="23" t="s">
        <v>9</v>
      </c>
      <c r="P24" s="57">
        <v>3.7647511339413606</v>
      </c>
    </row>
    <row r="25" spans="1:16" x14ac:dyDescent="0.15">
      <c r="A25" s="21" t="s">
        <v>27</v>
      </c>
      <c r="B25" s="55">
        <v>1.5125063044757343</v>
      </c>
      <c r="C25" s="32" t="s">
        <v>9</v>
      </c>
      <c r="D25" s="57">
        <v>1.0063546721078973</v>
      </c>
      <c r="E25" s="59">
        <v>3.3949435228865132</v>
      </c>
      <c r="F25" s="32" t="s">
        <v>9</v>
      </c>
      <c r="G25" s="57">
        <v>1.480948423351782</v>
      </c>
      <c r="H25" s="59">
        <v>2.7627128662340628</v>
      </c>
      <c r="I25" s="32" t="s">
        <v>9</v>
      </c>
      <c r="J25" s="57">
        <v>2.3634268647234995</v>
      </c>
      <c r="K25" s="59">
        <v>3.1776202489628071E-2</v>
      </c>
      <c r="L25" s="32" t="s">
        <v>9</v>
      </c>
      <c r="M25" s="57">
        <v>1.6781796678184063E-2</v>
      </c>
      <c r="N25" s="61">
        <v>111.55013957412689</v>
      </c>
      <c r="O25" s="23" t="s">
        <v>9</v>
      </c>
      <c r="P25" s="57">
        <v>1.6818675277450035</v>
      </c>
    </row>
    <row r="26" spans="1:16" x14ac:dyDescent="0.15">
      <c r="A26" s="28" t="s">
        <v>28</v>
      </c>
      <c r="B26" s="56">
        <v>0.38623206954841827</v>
      </c>
      <c r="C26" s="34" t="s">
        <v>9</v>
      </c>
      <c r="D26" s="58">
        <v>3.9013368324743558E-2</v>
      </c>
      <c r="E26" s="60">
        <v>1.8557249456652982</v>
      </c>
      <c r="F26" s="34" t="s">
        <v>9</v>
      </c>
      <c r="G26" s="58">
        <v>0.26251695442398132</v>
      </c>
      <c r="H26" s="60">
        <v>0.97308500362231354</v>
      </c>
      <c r="I26" s="34" t="s">
        <v>9</v>
      </c>
      <c r="J26" s="58">
        <v>6.1124100164492864E-2</v>
      </c>
      <c r="K26" s="60">
        <v>3.3920792079207923E-2</v>
      </c>
      <c r="L26" s="34" t="s">
        <v>9</v>
      </c>
      <c r="M26" s="58">
        <v>2.2710540507269741E-2</v>
      </c>
      <c r="N26" s="62">
        <v>103.62079475487658</v>
      </c>
      <c r="O26" s="35" t="s">
        <v>9</v>
      </c>
      <c r="P26" s="58">
        <v>3.8694222027545391</v>
      </c>
    </row>
    <row r="27" spans="1:16" x14ac:dyDescent="0.15">
      <c r="A27" s="21" t="s">
        <v>130</v>
      </c>
      <c r="B27" s="106">
        <f>AVERAGE(B20:B26)</f>
        <v>1.2773145077340549</v>
      </c>
      <c r="C27" s="106"/>
      <c r="D27" s="106"/>
      <c r="E27" s="106">
        <f>AVERAGE(E20:E26)</f>
        <v>4.1893360419950936</v>
      </c>
      <c r="F27" s="106"/>
      <c r="G27" s="106"/>
      <c r="H27" s="106">
        <f>AVERAGE(H20:H26)</f>
        <v>1.4864881352538697</v>
      </c>
      <c r="I27" s="106"/>
      <c r="J27" s="106"/>
      <c r="K27" s="106">
        <f>AVERAGE(K20:K26)</f>
        <v>0.11548970822788233</v>
      </c>
      <c r="L27" s="106"/>
      <c r="M27" s="106"/>
      <c r="N27" s="106">
        <f>AVERAGE(N20:N26)</f>
        <v>106.89849976011291</v>
      </c>
      <c r="O27" s="106"/>
      <c r="P27" s="106"/>
    </row>
    <row r="28" spans="1:16" ht="15" x14ac:dyDescent="0.15">
      <c r="A28" s="36" t="s">
        <v>29</v>
      </c>
      <c r="B28" s="103" t="s">
        <v>87</v>
      </c>
      <c r="C28" s="103"/>
      <c r="D28" s="103"/>
      <c r="E28" s="103" t="s">
        <v>90</v>
      </c>
      <c r="F28" s="103"/>
      <c r="G28" s="103"/>
      <c r="H28" s="103">
        <v>1.0800000000000001E-2</v>
      </c>
      <c r="I28" s="103"/>
      <c r="J28" s="103"/>
      <c r="K28" s="103" t="s">
        <v>87</v>
      </c>
      <c r="L28" s="103"/>
      <c r="M28" s="103"/>
      <c r="N28" s="103" t="s">
        <v>87</v>
      </c>
      <c r="O28" s="103"/>
      <c r="P28" s="103"/>
    </row>
  </sheetData>
  <mergeCells count="23">
    <mergeCell ref="B28:D28"/>
    <mergeCell ref="E28:G28"/>
    <mergeCell ref="H28:J28"/>
    <mergeCell ref="K28:M28"/>
    <mergeCell ref="N28:P28"/>
    <mergeCell ref="B1:P1"/>
    <mergeCell ref="B2:D2"/>
    <mergeCell ref="E2:G2"/>
    <mergeCell ref="H2:J2"/>
    <mergeCell ref="K2:M2"/>
    <mergeCell ref="N2:P2"/>
    <mergeCell ref="A19:P19"/>
    <mergeCell ref="A3:P3"/>
    <mergeCell ref="B18:D18"/>
    <mergeCell ref="E18:G18"/>
    <mergeCell ref="H18:J18"/>
    <mergeCell ref="K18:M18"/>
    <mergeCell ref="N18:P18"/>
    <mergeCell ref="B27:D27"/>
    <mergeCell ref="E27:G27"/>
    <mergeCell ref="H27:J27"/>
    <mergeCell ref="K27:M27"/>
    <mergeCell ref="N27:P27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1E9CE-718C-45A3-BE2D-4B2F81AD42BD}">
  <dimension ref="A1:Y29"/>
  <sheetViews>
    <sheetView zoomScale="90" zoomScaleNormal="90" workbookViewId="0">
      <selection activeCell="W28" sqref="A1:Y28"/>
    </sheetView>
  </sheetViews>
  <sheetFormatPr baseColWidth="10" defaultColWidth="9" defaultRowHeight="13" x14ac:dyDescent="0.15"/>
  <cols>
    <col min="1" max="1" width="22.6640625" style="30" bestFit="1" customWidth="1"/>
    <col min="2" max="2" width="4.1640625" style="30" bestFit="1" customWidth="1"/>
    <col min="3" max="3" width="1.83203125" style="30" bestFit="1" customWidth="1"/>
    <col min="4" max="4" width="4.1640625" style="30" bestFit="1" customWidth="1"/>
    <col min="5" max="5" width="5.1640625" style="30" bestFit="1" customWidth="1"/>
    <col min="6" max="6" width="1.83203125" style="30" bestFit="1" customWidth="1"/>
    <col min="7" max="7" width="4.1640625" style="30" bestFit="1" customWidth="1"/>
    <col min="8" max="8" width="5.1640625" style="30" bestFit="1" customWidth="1"/>
    <col min="9" max="9" width="1.83203125" style="30" bestFit="1" customWidth="1"/>
    <col min="10" max="11" width="4.1640625" style="30" bestFit="1" customWidth="1"/>
    <col min="12" max="12" width="1.83203125" style="30" bestFit="1" customWidth="1"/>
    <col min="13" max="13" width="4.1640625" style="30" bestFit="1" customWidth="1"/>
    <col min="14" max="14" width="5.1640625" style="30" bestFit="1" customWidth="1"/>
    <col min="15" max="15" width="1.83203125" style="30" bestFit="1" customWidth="1"/>
    <col min="16" max="16" width="4.1640625" style="30" bestFit="1" customWidth="1"/>
    <col min="17" max="17" width="5.1640625" style="30" bestFit="1" customWidth="1"/>
    <col min="18" max="18" width="1.83203125" style="30" bestFit="1" customWidth="1"/>
    <col min="19" max="19" width="4.1640625" style="30" bestFit="1" customWidth="1"/>
    <col min="20" max="20" width="5.1640625" style="30" bestFit="1" customWidth="1"/>
    <col min="21" max="21" width="1.83203125" style="30" bestFit="1" customWidth="1"/>
    <col min="22" max="22" width="4.1640625" style="30" bestFit="1" customWidth="1"/>
    <col min="23" max="23" width="6.1640625" style="30" bestFit="1" customWidth="1"/>
    <col min="24" max="24" width="1.83203125" style="30" bestFit="1" customWidth="1"/>
    <col min="25" max="25" width="5.1640625" style="30" bestFit="1" customWidth="1"/>
    <col min="26" max="16384" width="9" style="30"/>
  </cols>
  <sheetData>
    <row r="1" spans="1:25" ht="15" x14ac:dyDescent="0.15">
      <c r="A1" s="29"/>
      <c r="B1" s="104" t="s">
        <v>91</v>
      </c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</row>
    <row r="2" spans="1:25" x14ac:dyDescent="0.15">
      <c r="A2" s="31" t="s">
        <v>88</v>
      </c>
      <c r="B2" s="111" t="s">
        <v>0</v>
      </c>
      <c r="C2" s="111"/>
      <c r="D2" s="111"/>
      <c r="E2" s="111" t="s">
        <v>1</v>
      </c>
      <c r="F2" s="111"/>
      <c r="G2" s="111"/>
      <c r="H2" s="111" t="s">
        <v>2</v>
      </c>
      <c r="I2" s="111"/>
      <c r="J2" s="111"/>
      <c r="K2" s="111" t="s">
        <v>3</v>
      </c>
      <c r="L2" s="111"/>
      <c r="M2" s="111"/>
      <c r="N2" s="111" t="s">
        <v>4</v>
      </c>
      <c r="O2" s="111"/>
      <c r="P2" s="111"/>
      <c r="Q2" s="111" t="s">
        <v>5</v>
      </c>
      <c r="R2" s="111"/>
      <c r="S2" s="111"/>
      <c r="T2" s="111" t="s">
        <v>6</v>
      </c>
      <c r="U2" s="111"/>
      <c r="V2" s="111"/>
      <c r="W2" s="111" t="s">
        <v>7</v>
      </c>
      <c r="X2" s="111"/>
      <c r="Y2" s="111"/>
    </row>
    <row r="3" spans="1:25" x14ac:dyDescent="0.15">
      <c r="A3" s="107" t="s">
        <v>104</v>
      </c>
      <c r="B3" s="107"/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07"/>
      <c r="P3" s="107"/>
      <c r="Q3" s="107"/>
      <c r="R3" s="107"/>
      <c r="S3" s="107"/>
      <c r="T3" s="107"/>
      <c r="U3" s="107"/>
      <c r="V3" s="107"/>
      <c r="W3" s="107"/>
      <c r="X3" s="107"/>
      <c r="Y3" s="107"/>
    </row>
    <row r="4" spans="1:25" x14ac:dyDescent="0.15">
      <c r="A4" s="21" t="s">
        <v>8</v>
      </c>
      <c r="B4" s="63">
        <v>1.6157867332181588</v>
      </c>
      <c r="C4" s="64" t="s">
        <v>9</v>
      </c>
      <c r="D4" s="65">
        <v>0.2204797083046694</v>
      </c>
      <c r="E4" s="63">
        <v>14.657392644879565</v>
      </c>
      <c r="F4" s="64" t="s">
        <v>9</v>
      </c>
      <c r="G4" s="65">
        <v>1.2263881110194794</v>
      </c>
      <c r="H4" s="63">
        <v>21.272690839629163</v>
      </c>
      <c r="I4" s="64" t="s">
        <v>9</v>
      </c>
      <c r="J4" s="65">
        <v>1.5195115538811095</v>
      </c>
      <c r="K4" s="63">
        <v>5.0994318550747915</v>
      </c>
      <c r="L4" s="64" t="s">
        <v>9</v>
      </c>
      <c r="M4" s="65">
        <v>0.49071826856584194</v>
      </c>
      <c r="N4" s="63">
        <v>4.8990034435729699</v>
      </c>
      <c r="O4" s="64" t="s">
        <v>9</v>
      </c>
      <c r="P4" s="65">
        <v>0.33423910424192715</v>
      </c>
      <c r="Q4" s="63">
        <v>13.947231365959762</v>
      </c>
      <c r="R4" s="64" t="s">
        <v>9</v>
      </c>
      <c r="S4" s="65">
        <f t="shared" ref="S4" si="0">J4/SQRT(5)</f>
        <v>0.67954622541489895</v>
      </c>
      <c r="T4" s="63">
        <v>11.486371042413534</v>
      </c>
      <c r="U4" s="64" t="s">
        <v>9</v>
      </c>
      <c r="V4" s="65">
        <v>0.67302526140455732</v>
      </c>
      <c r="W4" s="63">
        <v>44.325937743879713</v>
      </c>
      <c r="X4" s="64" t="s">
        <v>9</v>
      </c>
      <c r="Y4" s="65">
        <v>4.2944025346662009</v>
      </c>
    </row>
    <row r="5" spans="1:25" x14ac:dyDescent="0.15">
      <c r="A5" s="21" t="s">
        <v>10</v>
      </c>
      <c r="B5" s="63">
        <v>0.77972623011468745</v>
      </c>
      <c r="C5" s="64" t="s">
        <v>9</v>
      </c>
      <c r="D5" s="65">
        <v>0.17767299352927104</v>
      </c>
      <c r="E5" s="63">
        <v>6.8793932667406592</v>
      </c>
      <c r="F5" s="64" t="s">
        <v>9</v>
      </c>
      <c r="G5" s="65">
        <v>0.55216586694493253</v>
      </c>
      <c r="H5" s="63">
        <v>11.765223825379209</v>
      </c>
      <c r="I5" s="64" t="s">
        <v>9</v>
      </c>
      <c r="J5" s="65">
        <v>0.67175776333839188</v>
      </c>
      <c r="K5" s="63">
        <v>3.6448390677025531</v>
      </c>
      <c r="L5" s="64" t="s">
        <v>9</v>
      </c>
      <c r="M5" s="65">
        <v>0.24611154485464376</v>
      </c>
      <c r="N5" s="63">
        <v>3.4366999630040693</v>
      </c>
      <c r="O5" s="64" t="s">
        <v>9</v>
      </c>
      <c r="P5" s="65">
        <v>0.29093122196688248</v>
      </c>
      <c r="Q5" s="63">
        <v>30.287754347021831</v>
      </c>
      <c r="R5" s="64" t="s">
        <v>9</v>
      </c>
      <c r="S5" s="65">
        <v>0.30041920464757205</v>
      </c>
      <c r="T5" s="63">
        <v>6.6935257121716614</v>
      </c>
      <c r="U5" s="64" t="s">
        <v>9</v>
      </c>
      <c r="V5" s="65">
        <v>0.82902587779787185</v>
      </c>
      <c r="W5" s="63">
        <v>101.84458749537552</v>
      </c>
      <c r="X5" s="64" t="s">
        <v>9</v>
      </c>
      <c r="Y5" s="65">
        <v>17.132153942654295</v>
      </c>
    </row>
    <row r="6" spans="1:25" x14ac:dyDescent="0.15">
      <c r="A6" s="21" t="s">
        <v>11</v>
      </c>
      <c r="B6" s="63">
        <v>2.3307675070028013</v>
      </c>
      <c r="C6" s="64" t="s">
        <v>9</v>
      </c>
      <c r="D6" s="65">
        <v>0.16618186384172609</v>
      </c>
      <c r="E6" s="63">
        <v>15.158335334133657</v>
      </c>
      <c r="F6" s="64" t="s">
        <v>9</v>
      </c>
      <c r="G6" s="65">
        <v>0.92632762572800165</v>
      </c>
      <c r="H6" s="63">
        <v>20.257291716686677</v>
      </c>
      <c r="I6" s="64" t="s">
        <v>9</v>
      </c>
      <c r="J6" s="65">
        <v>1.2263515816831698</v>
      </c>
      <c r="K6" s="63">
        <v>5.1816982793117248</v>
      </c>
      <c r="L6" s="64" t="s">
        <v>9</v>
      </c>
      <c r="M6" s="65">
        <v>0.31705916372462756</v>
      </c>
      <c r="N6" s="63">
        <v>6.2727747098839535</v>
      </c>
      <c r="O6" s="64" t="s">
        <v>9</v>
      </c>
      <c r="P6" s="65">
        <v>0.48644515591637694</v>
      </c>
      <c r="Q6" s="63">
        <v>11.346116046418569</v>
      </c>
      <c r="R6" s="64" t="s">
        <v>9</v>
      </c>
      <c r="S6" s="65">
        <v>0.54844110019159076</v>
      </c>
      <c r="T6" s="63">
        <v>8.8901688675470201</v>
      </c>
      <c r="U6" s="64" t="s">
        <v>9</v>
      </c>
      <c r="V6" s="65">
        <v>0.63493014990488172</v>
      </c>
      <c r="W6" s="63">
        <v>35.715534213685473</v>
      </c>
      <c r="X6" s="64" t="s">
        <v>9</v>
      </c>
      <c r="Y6" s="65">
        <v>2.3474995880800664</v>
      </c>
    </row>
    <row r="7" spans="1:25" x14ac:dyDescent="0.15">
      <c r="A7" s="21" t="s">
        <v>86</v>
      </c>
      <c r="B7" s="63">
        <v>1.6080306122448977</v>
      </c>
      <c r="C7" s="64" t="s">
        <v>9</v>
      </c>
      <c r="D7" s="65">
        <v>0.42521120373792665</v>
      </c>
      <c r="E7" s="63">
        <v>13.741343537414966</v>
      </c>
      <c r="F7" s="64" t="s">
        <v>9</v>
      </c>
      <c r="G7" s="65">
        <v>2.076716416901887</v>
      </c>
      <c r="H7" s="63">
        <v>20.040568027210881</v>
      </c>
      <c r="I7" s="64" t="s">
        <v>9</v>
      </c>
      <c r="J7" s="65">
        <v>3.2266194544964342</v>
      </c>
      <c r="K7" s="63">
        <v>3.2913333333333332</v>
      </c>
      <c r="L7" s="64" t="s">
        <v>9</v>
      </c>
      <c r="M7" s="65">
        <v>0.72009536534018448</v>
      </c>
      <c r="N7" s="63">
        <v>3.5295340136054421</v>
      </c>
      <c r="O7" s="64" t="s">
        <v>9</v>
      </c>
      <c r="P7" s="65">
        <v>0.68465054802559699</v>
      </c>
      <c r="Q7" s="63">
        <v>28.950727891156458</v>
      </c>
      <c r="R7" s="64" t="s">
        <v>9</v>
      </c>
      <c r="S7" s="65">
        <v>1.4429880875554633</v>
      </c>
      <c r="T7" s="63">
        <v>9.7527244897959182</v>
      </c>
      <c r="U7" s="64" t="s">
        <v>9</v>
      </c>
      <c r="V7" s="65">
        <v>1.5100731565214467</v>
      </c>
      <c r="W7" s="63">
        <v>87.802445578231286</v>
      </c>
      <c r="X7" s="64" t="s">
        <v>9</v>
      </c>
      <c r="Y7" s="65">
        <v>12.800055029334951</v>
      </c>
    </row>
    <row r="8" spans="1:25" x14ac:dyDescent="0.15">
      <c r="A8" s="33" t="s">
        <v>12</v>
      </c>
      <c r="B8" s="63">
        <v>1.6774132730015083</v>
      </c>
      <c r="C8" s="64" t="s">
        <v>9</v>
      </c>
      <c r="D8" s="65">
        <v>0.10876348065760393</v>
      </c>
      <c r="E8" s="63">
        <v>22.881598793363501</v>
      </c>
      <c r="F8" s="64" t="s">
        <v>9</v>
      </c>
      <c r="G8" s="65">
        <v>0.41068679274346032</v>
      </c>
      <c r="H8" s="63">
        <v>19.850065987933633</v>
      </c>
      <c r="I8" s="64" t="s">
        <v>9</v>
      </c>
      <c r="J8" s="65">
        <v>0.25204842732660449</v>
      </c>
      <c r="K8" s="63">
        <v>4.3811038838612371</v>
      </c>
      <c r="L8" s="64" t="s">
        <v>9</v>
      </c>
      <c r="M8" s="65">
        <v>0.1197985094205047</v>
      </c>
      <c r="N8" s="63">
        <v>7.8086821266968327</v>
      </c>
      <c r="O8" s="64" t="s">
        <v>9</v>
      </c>
      <c r="P8" s="65">
        <v>0.22173633678773216</v>
      </c>
      <c r="Q8" s="63">
        <v>10.279034690799397</v>
      </c>
      <c r="R8" s="64" t="s">
        <v>9</v>
      </c>
      <c r="S8" s="65">
        <f t="shared" ref="S8:S9" si="1">J8/SQRT(5)</f>
        <v>0.11271948342484064</v>
      </c>
      <c r="T8" s="63">
        <v>5.8456589366515832</v>
      </c>
      <c r="U8" s="64" t="s">
        <v>9</v>
      </c>
      <c r="V8" s="65">
        <v>0.26236342803005042</v>
      </c>
      <c r="W8" s="63">
        <v>42.647365196078432</v>
      </c>
      <c r="X8" s="64" t="s">
        <v>9</v>
      </c>
      <c r="Y8" s="65">
        <v>1.4038871351684097</v>
      </c>
    </row>
    <row r="9" spans="1:25" x14ac:dyDescent="0.15">
      <c r="A9" s="33" t="s">
        <v>13</v>
      </c>
      <c r="B9" s="63">
        <v>0.82551700680272122</v>
      </c>
      <c r="C9" s="64" t="s">
        <v>9</v>
      </c>
      <c r="D9" s="65">
        <v>6.0284609418728999E-2</v>
      </c>
      <c r="E9" s="63">
        <v>11.009568027210884</v>
      </c>
      <c r="F9" s="64" t="s">
        <v>9</v>
      </c>
      <c r="G9" s="65">
        <v>0.44682559435484276</v>
      </c>
      <c r="H9" s="63">
        <v>15.610438775510207</v>
      </c>
      <c r="I9" s="64" t="s">
        <v>9</v>
      </c>
      <c r="J9" s="65">
        <v>0.53318096495482803</v>
      </c>
      <c r="K9" s="63">
        <v>2.8190068027210886</v>
      </c>
      <c r="L9" s="64" t="s">
        <v>9</v>
      </c>
      <c r="M9" s="65">
        <v>0.14995190570936059</v>
      </c>
      <c r="N9" s="63">
        <v>3.4983605442176873</v>
      </c>
      <c r="O9" s="64" t="s">
        <v>9</v>
      </c>
      <c r="P9" s="65">
        <v>0.14692715891266159</v>
      </c>
      <c r="Q9" s="63">
        <v>21.821938775510205</v>
      </c>
      <c r="R9" s="64" t="s">
        <v>9</v>
      </c>
      <c r="S9" s="65">
        <f t="shared" si="1"/>
        <v>0.2384457763895857</v>
      </c>
      <c r="T9" s="63">
        <v>8.3713163265306125</v>
      </c>
      <c r="U9" s="64" t="s">
        <v>9</v>
      </c>
      <c r="V9" s="65">
        <v>0.82260298775247354</v>
      </c>
      <c r="W9" s="63">
        <v>69.38002721088435</v>
      </c>
      <c r="X9" s="64" t="s">
        <v>9</v>
      </c>
      <c r="Y9" s="65">
        <v>3.5360564403795935</v>
      </c>
    </row>
    <row r="10" spans="1:25" x14ac:dyDescent="0.15">
      <c r="A10" s="33" t="s">
        <v>14</v>
      </c>
      <c r="B10" s="63">
        <v>2.0272909163665469</v>
      </c>
      <c r="C10" s="64" t="s">
        <v>9</v>
      </c>
      <c r="D10" s="65">
        <v>6.5532047673683827E-2</v>
      </c>
      <c r="E10" s="63">
        <v>12.668476990796318</v>
      </c>
      <c r="F10" s="64" t="s">
        <v>9</v>
      </c>
      <c r="G10" s="65">
        <v>0.36388908870811404</v>
      </c>
      <c r="H10" s="63">
        <v>16.872693077230895</v>
      </c>
      <c r="I10" s="64" t="s">
        <v>9</v>
      </c>
      <c r="J10" s="65">
        <v>0.49699565164844023</v>
      </c>
      <c r="K10" s="63">
        <v>3.7055750300120045</v>
      </c>
      <c r="L10" s="64" t="s">
        <v>9</v>
      </c>
      <c r="M10" s="65">
        <v>0.11627284957882147</v>
      </c>
      <c r="N10" s="63">
        <v>5.0561856742697078</v>
      </c>
      <c r="O10" s="64" t="s">
        <v>9</v>
      </c>
      <c r="P10" s="65">
        <v>0.12376692573076058</v>
      </c>
      <c r="Q10" s="63">
        <v>25.264283313325329</v>
      </c>
      <c r="R10" s="64" t="s">
        <v>9</v>
      </c>
      <c r="S10" s="65">
        <v>0.22226321232154353</v>
      </c>
      <c r="T10" s="63">
        <v>7.6504377751100439</v>
      </c>
      <c r="U10" s="64" t="s">
        <v>9</v>
      </c>
      <c r="V10" s="65">
        <v>0.34730698149293332</v>
      </c>
      <c r="W10" s="63">
        <v>86.925147659063626</v>
      </c>
      <c r="X10" s="64" t="s">
        <v>9</v>
      </c>
      <c r="Y10" s="65">
        <v>3.1088136613781021</v>
      </c>
    </row>
    <row r="11" spans="1:25" x14ac:dyDescent="0.15">
      <c r="A11" s="33" t="s">
        <v>15</v>
      </c>
      <c r="B11" s="63">
        <v>0.9611317915054729</v>
      </c>
      <c r="C11" s="64" t="s">
        <v>9</v>
      </c>
      <c r="D11" s="65">
        <v>0.17472537603515592</v>
      </c>
      <c r="E11" s="63">
        <v>13.028380372116112</v>
      </c>
      <c r="F11" s="64" t="s">
        <v>9</v>
      </c>
      <c r="G11" s="65">
        <v>0.49732388994349064</v>
      </c>
      <c r="H11" s="63">
        <v>13.822626556350855</v>
      </c>
      <c r="I11" s="64" t="s">
        <v>9</v>
      </c>
      <c r="J11" s="65">
        <v>0.58975208089319409</v>
      </c>
      <c r="K11" s="63">
        <v>2.7382409081472194</v>
      </c>
      <c r="L11" s="64" t="s">
        <v>9</v>
      </c>
      <c r="M11" s="65">
        <v>0.19904492186865702</v>
      </c>
      <c r="N11" s="63">
        <v>2.7711038156670198</v>
      </c>
      <c r="O11" s="64" t="s">
        <v>9</v>
      </c>
      <c r="P11" s="65">
        <v>0.27526165856501433</v>
      </c>
      <c r="Q11" s="63">
        <v>27.069633589606052</v>
      </c>
      <c r="R11" s="64" t="s">
        <v>9</v>
      </c>
      <c r="S11" s="65">
        <v>0.26374514854982734</v>
      </c>
      <c r="T11" s="63">
        <v>6.2677335588900052</v>
      </c>
      <c r="U11" s="64" t="s">
        <v>9</v>
      </c>
      <c r="V11" s="65">
        <v>0.53152600055112209</v>
      </c>
      <c r="W11" s="63">
        <v>97.24037592254578</v>
      </c>
      <c r="X11" s="64" t="s">
        <v>9</v>
      </c>
      <c r="Y11" s="65">
        <v>4.343776488055779</v>
      </c>
    </row>
    <row r="12" spans="1:25" x14ac:dyDescent="0.15">
      <c r="A12" s="33" t="s">
        <v>16</v>
      </c>
      <c r="B12" s="63">
        <v>1.6149645858343338</v>
      </c>
      <c r="C12" s="64" t="s">
        <v>9</v>
      </c>
      <c r="D12" s="65">
        <v>5.6713486464600657E-2</v>
      </c>
      <c r="E12" s="63">
        <v>11.48705662264906</v>
      </c>
      <c r="F12" s="64" t="s">
        <v>9</v>
      </c>
      <c r="G12" s="65">
        <v>0.18266162683149989</v>
      </c>
      <c r="H12" s="63">
        <v>13.901555222088835</v>
      </c>
      <c r="I12" s="64" t="s">
        <v>9</v>
      </c>
      <c r="J12" s="65">
        <v>0.16442615714152059</v>
      </c>
      <c r="K12" s="63">
        <v>4.2716978791516613</v>
      </c>
      <c r="L12" s="64" t="s">
        <v>9</v>
      </c>
      <c r="M12" s="65">
        <v>7.7150580645651848E-2</v>
      </c>
      <c r="N12" s="63">
        <v>7.6415554221688664</v>
      </c>
      <c r="O12" s="64" t="s">
        <v>9</v>
      </c>
      <c r="P12" s="65">
        <v>0.19340273915410447</v>
      </c>
      <c r="Q12" s="63">
        <v>21.476024409763909</v>
      </c>
      <c r="R12" s="64" t="s">
        <v>9</v>
      </c>
      <c r="S12" s="65">
        <f t="shared" ref="S12:S13" si="2">J12/SQRT(5)</f>
        <v>7.3533612929500503E-2</v>
      </c>
      <c r="T12" s="63">
        <v>8.4106082432973199</v>
      </c>
      <c r="U12" s="64" t="s">
        <v>9</v>
      </c>
      <c r="V12" s="65">
        <v>0.29947793777546589</v>
      </c>
      <c r="W12" s="63">
        <v>84.653526610644263</v>
      </c>
      <c r="X12" s="64" t="s">
        <v>9</v>
      </c>
      <c r="Y12" s="65">
        <v>1.6325012447691185</v>
      </c>
    </row>
    <row r="13" spans="1:25" x14ac:dyDescent="0.15">
      <c r="A13" s="33" t="s">
        <v>17</v>
      </c>
      <c r="B13" s="63">
        <v>0.6850516206482592</v>
      </c>
      <c r="C13" s="64" t="s">
        <v>9</v>
      </c>
      <c r="D13" s="65">
        <v>0.13785455338236074</v>
      </c>
      <c r="E13" s="63">
        <v>6.2815974389755898</v>
      </c>
      <c r="F13" s="64" t="s">
        <v>9</v>
      </c>
      <c r="G13" s="65">
        <v>0.35781128407251545</v>
      </c>
      <c r="H13" s="63">
        <v>11.261616646658663</v>
      </c>
      <c r="I13" s="64" t="s">
        <v>9</v>
      </c>
      <c r="J13" s="65">
        <v>0.56090716622111259</v>
      </c>
      <c r="K13" s="63">
        <v>2.4519583833533414</v>
      </c>
      <c r="L13" s="64" t="s">
        <v>9</v>
      </c>
      <c r="M13" s="65">
        <v>0.1909081022933086</v>
      </c>
      <c r="N13" s="63">
        <v>5.000412965186074</v>
      </c>
      <c r="O13" s="64" t="s">
        <v>9</v>
      </c>
      <c r="P13" s="65">
        <v>0.43357345533949804</v>
      </c>
      <c r="Q13" s="63">
        <v>27.919154861944776</v>
      </c>
      <c r="R13" s="64" t="s">
        <v>9</v>
      </c>
      <c r="S13" s="65">
        <f t="shared" si="2"/>
        <v>0.25084531054743631</v>
      </c>
      <c r="T13" s="63">
        <v>6.8671596638655457</v>
      </c>
      <c r="U13" s="64" t="s">
        <v>9</v>
      </c>
      <c r="V13" s="65">
        <v>0.46991433669445315</v>
      </c>
      <c r="W13" s="63">
        <v>106.82549179671869</v>
      </c>
      <c r="X13" s="64" t="s">
        <v>9</v>
      </c>
      <c r="Y13" s="65">
        <v>5.5967283554441254</v>
      </c>
    </row>
    <row r="14" spans="1:25" x14ac:dyDescent="0.15">
      <c r="A14" s="33" t="s">
        <v>18</v>
      </c>
      <c r="B14" s="63">
        <v>1.2629676870748301</v>
      </c>
      <c r="C14" s="64" t="s">
        <v>9</v>
      </c>
      <c r="D14" s="65">
        <v>0.42835767950529147</v>
      </c>
      <c r="E14" s="63">
        <v>10.165997649059625</v>
      </c>
      <c r="F14" s="64" t="s">
        <v>9</v>
      </c>
      <c r="G14" s="65">
        <v>1.4072998375738319</v>
      </c>
      <c r="H14" s="63">
        <v>18.072741596638657</v>
      </c>
      <c r="I14" s="64" t="s">
        <v>9</v>
      </c>
      <c r="J14" s="65">
        <v>2.2541444295805726</v>
      </c>
      <c r="K14" s="63">
        <v>4.1666354041616644</v>
      </c>
      <c r="L14" s="64" t="s">
        <v>9</v>
      </c>
      <c r="M14" s="65">
        <v>0.72164663505310667</v>
      </c>
      <c r="N14" s="63">
        <v>12.197735344137655</v>
      </c>
      <c r="O14" s="64" t="s">
        <v>9</v>
      </c>
      <c r="P14" s="65">
        <v>2.2650194992935928</v>
      </c>
      <c r="Q14" s="63">
        <v>31.429027861144462</v>
      </c>
      <c r="R14" s="64" t="s">
        <v>9</v>
      </c>
      <c r="S14" s="65">
        <v>1.0080840351289295</v>
      </c>
      <c r="T14" s="63">
        <v>11.371748699479793</v>
      </c>
      <c r="U14" s="64" t="s">
        <v>9</v>
      </c>
      <c r="V14" s="65">
        <v>1.8518668346417899</v>
      </c>
      <c r="W14" s="63">
        <v>98.563369097639054</v>
      </c>
      <c r="X14" s="64" t="s">
        <v>9</v>
      </c>
      <c r="Y14" s="65">
        <v>12.876781365246309</v>
      </c>
    </row>
    <row r="15" spans="1:25" x14ac:dyDescent="0.15">
      <c r="A15" s="33" t="s">
        <v>19</v>
      </c>
      <c r="B15" s="63">
        <v>0.62225659494567043</v>
      </c>
      <c r="C15" s="64" t="s">
        <v>9</v>
      </c>
      <c r="D15" s="65">
        <v>0.13535149696265963</v>
      </c>
      <c r="E15" s="63">
        <v>7.7165789392680137</v>
      </c>
      <c r="F15" s="64" t="s">
        <v>9</v>
      </c>
      <c r="G15" s="65">
        <v>0.53224093616585033</v>
      </c>
      <c r="H15" s="63">
        <v>12.005636100594083</v>
      </c>
      <c r="I15" s="64" t="s">
        <v>9</v>
      </c>
      <c r="J15" s="65">
        <v>0.75180732700167197</v>
      </c>
      <c r="K15" s="63">
        <v>2.3354803459845477</v>
      </c>
      <c r="L15" s="64" t="s">
        <v>9</v>
      </c>
      <c r="M15" s="65">
        <v>0.2071251861676226</v>
      </c>
      <c r="N15" s="63">
        <v>2.9942869455474495</v>
      </c>
      <c r="O15" s="64" t="s">
        <v>9</v>
      </c>
      <c r="P15" s="65">
        <v>0.32219995397268142</v>
      </c>
      <c r="Q15" s="63">
        <v>23.564810539600455</v>
      </c>
      <c r="R15" s="64" t="s">
        <v>9</v>
      </c>
      <c r="S15" s="65">
        <v>0.33621845783163029</v>
      </c>
      <c r="T15" s="63">
        <v>8.1698263920952989</v>
      </c>
      <c r="U15" s="64" t="s">
        <v>9</v>
      </c>
      <c r="V15" s="65">
        <v>0.2042071418071342</v>
      </c>
      <c r="W15" s="63">
        <v>91.564450395542821</v>
      </c>
      <c r="X15" s="64" t="s">
        <v>9</v>
      </c>
      <c r="Y15" s="65">
        <v>5.7655264366018182</v>
      </c>
    </row>
    <row r="16" spans="1:25" x14ac:dyDescent="0.15">
      <c r="A16" s="33" t="s">
        <v>20</v>
      </c>
      <c r="B16" s="63">
        <v>1.1299863945578232</v>
      </c>
      <c r="C16" s="64" t="s">
        <v>9</v>
      </c>
      <c r="D16" s="65">
        <v>0.10394860034517581</v>
      </c>
      <c r="E16" s="63">
        <v>7.7972142857142854</v>
      </c>
      <c r="F16" s="64" t="s">
        <v>9</v>
      </c>
      <c r="G16" s="65">
        <v>0.35726907448985679</v>
      </c>
      <c r="H16" s="63">
        <v>12.291619047619047</v>
      </c>
      <c r="I16" s="64" t="s">
        <v>9</v>
      </c>
      <c r="J16" s="65">
        <v>0.49666946536215545</v>
      </c>
      <c r="K16" s="63">
        <v>2.4171836734693875</v>
      </c>
      <c r="L16" s="64" t="s">
        <v>9</v>
      </c>
      <c r="M16" s="65">
        <v>0.1447519271670524</v>
      </c>
      <c r="N16" s="63">
        <v>2.1712891156462586</v>
      </c>
      <c r="O16" s="64" t="s">
        <v>9</v>
      </c>
      <c r="P16" s="65">
        <v>0.11543040234149442</v>
      </c>
      <c r="Q16" s="63">
        <v>24.755180272108841</v>
      </c>
      <c r="R16" s="64" t="s">
        <v>9</v>
      </c>
      <c r="S16" s="65">
        <f t="shared" ref="S16:S21" si="3">J16/SQRT(5)</f>
        <v>0.22211733737965134</v>
      </c>
      <c r="T16" s="63">
        <v>6.5176666666666661</v>
      </c>
      <c r="U16" s="64" t="s">
        <v>9</v>
      </c>
      <c r="V16" s="65">
        <v>0.26257344921750297</v>
      </c>
      <c r="W16" s="63">
        <v>87.957377551020414</v>
      </c>
      <c r="X16" s="64" t="s">
        <v>9</v>
      </c>
      <c r="Y16" s="65">
        <v>3.8511837687842516</v>
      </c>
    </row>
    <row r="17" spans="1:25" x14ac:dyDescent="0.15">
      <c r="A17" s="28" t="s">
        <v>21</v>
      </c>
      <c r="B17" s="66">
        <v>0.91640698308783419</v>
      </c>
      <c r="C17" s="67" t="s">
        <v>9</v>
      </c>
      <c r="D17" s="68">
        <v>0.16563321207859141</v>
      </c>
      <c r="E17" s="66">
        <v>9.651320785597381</v>
      </c>
      <c r="F17" s="67" t="s">
        <v>9</v>
      </c>
      <c r="G17" s="68">
        <v>0.58672485636530458</v>
      </c>
      <c r="H17" s="66">
        <v>14.191738134206219</v>
      </c>
      <c r="I17" s="67" t="s">
        <v>9</v>
      </c>
      <c r="J17" s="68">
        <v>0.84106201461974173</v>
      </c>
      <c r="K17" s="66">
        <v>2.6219926350245499</v>
      </c>
      <c r="L17" s="67" t="s">
        <v>9</v>
      </c>
      <c r="M17" s="68">
        <v>0.22591205773128606</v>
      </c>
      <c r="N17" s="66">
        <v>2.7882989634478994</v>
      </c>
      <c r="O17" s="67" t="s">
        <v>9</v>
      </c>
      <c r="P17" s="68">
        <v>0.23571198204372126</v>
      </c>
      <c r="Q17" s="66">
        <v>25.464848063284233</v>
      </c>
      <c r="R17" s="67" t="s">
        <v>9</v>
      </c>
      <c r="S17" s="68">
        <f t="shared" si="3"/>
        <v>0.37613436759653285</v>
      </c>
      <c r="T17" s="66">
        <v>7.7217902345881075</v>
      </c>
      <c r="U17" s="67" t="s">
        <v>9</v>
      </c>
      <c r="V17" s="68">
        <v>0.42982179832676631</v>
      </c>
      <c r="W17" s="66">
        <v>85.272256410256404</v>
      </c>
      <c r="X17" s="67" t="s">
        <v>9</v>
      </c>
      <c r="Y17" s="68">
        <v>5.5583064626208651</v>
      </c>
    </row>
    <row r="18" spans="1:25" x14ac:dyDescent="0.15">
      <c r="A18" s="33" t="s">
        <v>129</v>
      </c>
      <c r="B18" s="102">
        <f>AVERAGE(B4:B17)</f>
        <v>1.2898069954575391</v>
      </c>
      <c r="C18" s="102"/>
      <c r="D18" s="102"/>
      <c r="E18" s="102">
        <f>AVERAGE(E4:E17)</f>
        <v>11.651732477708547</v>
      </c>
      <c r="F18" s="102"/>
      <c r="G18" s="102"/>
      <c r="H18" s="102">
        <f>AVERAGE(H4:H17)</f>
        <v>15.801178968124072</v>
      </c>
      <c r="I18" s="102"/>
      <c r="J18" s="102"/>
      <c r="K18" s="102">
        <f>AVERAGE(K4:K17)</f>
        <v>3.5090126772363646</v>
      </c>
      <c r="L18" s="102"/>
      <c r="M18" s="102"/>
      <c r="N18" s="102">
        <f>AVERAGE(N4:N17)</f>
        <v>5.0047087890751341</v>
      </c>
      <c r="O18" s="102"/>
      <c r="P18" s="102"/>
      <c r="Q18" s="102">
        <f>AVERAGE(Q4:Q17)</f>
        <v>23.112554716260302</v>
      </c>
      <c r="R18" s="102"/>
      <c r="S18" s="102"/>
      <c r="T18" s="102">
        <f>AVERAGE(T4:T17)</f>
        <v>8.1440526149359371</v>
      </c>
      <c r="U18" s="102"/>
      <c r="V18" s="102"/>
      <c r="W18" s="102">
        <f>AVERAGE(W4:W17)</f>
        <v>80.05127806296899</v>
      </c>
      <c r="X18" s="102"/>
      <c r="Y18" s="102"/>
    </row>
    <row r="19" spans="1:25" x14ac:dyDescent="0.15">
      <c r="A19" s="109" t="s">
        <v>105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  <c r="S19" s="109"/>
      <c r="T19" s="109"/>
      <c r="U19" s="109"/>
      <c r="V19" s="109"/>
      <c r="W19" s="109"/>
      <c r="X19" s="109"/>
      <c r="Y19" s="109"/>
    </row>
    <row r="20" spans="1:25" x14ac:dyDescent="0.15">
      <c r="A20" s="33" t="s">
        <v>22</v>
      </c>
      <c r="B20" s="63">
        <v>5.3983469079939663</v>
      </c>
      <c r="C20" s="64" t="s">
        <v>9</v>
      </c>
      <c r="D20" s="65">
        <v>0.26830387813799728</v>
      </c>
      <c r="E20" s="63">
        <v>23.562662141779789</v>
      </c>
      <c r="F20" s="64" t="s">
        <v>9</v>
      </c>
      <c r="G20" s="65">
        <v>4.1562103220780111</v>
      </c>
      <c r="H20" s="63">
        <v>15.560115384615383</v>
      </c>
      <c r="I20" s="64" t="s">
        <v>9</v>
      </c>
      <c r="J20" s="65">
        <v>2.7967718976530151</v>
      </c>
      <c r="K20" s="63">
        <v>4.4573604826546012</v>
      </c>
      <c r="L20" s="64" t="s">
        <v>9</v>
      </c>
      <c r="M20" s="65">
        <v>0.36147977910512658</v>
      </c>
      <c r="N20" s="63">
        <v>10.561304675716441</v>
      </c>
      <c r="O20" s="64" t="s">
        <v>9</v>
      </c>
      <c r="P20" s="65">
        <v>2.1991140345077538</v>
      </c>
      <c r="Q20" s="63">
        <v>18.855980392156862</v>
      </c>
      <c r="R20" s="64" t="s">
        <v>9</v>
      </c>
      <c r="S20" s="65">
        <f t="shared" si="3"/>
        <v>1.2507544161426452</v>
      </c>
      <c r="T20" s="63">
        <v>7.9184162895927601</v>
      </c>
      <c r="U20" s="64" t="s">
        <v>9</v>
      </c>
      <c r="V20" s="65">
        <v>0.51589300743181055</v>
      </c>
      <c r="W20" s="63">
        <v>21.412397435897436</v>
      </c>
      <c r="X20" s="64" t="s">
        <v>9</v>
      </c>
      <c r="Y20" s="65">
        <v>1.2497396736810424</v>
      </c>
    </row>
    <row r="21" spans="1:25" x14ac:dyDescent="0.15">
      <c r="A21" s="33" t="s">
        <v>23</v>
      </c>
      <c r="B21" s="63">
        <v>1.5889728506787333</v>
      </c>
      <c r="C21" s="64" t="s">
        <v>9</v>
      </c>
      <c r="D21" s="65">
        <v>6.5455181823774536E-2</v>
      </c>
      <c r="E21" s="63">
        <v>37.697411010558071</v>
      </c>
      <c r="F21" s="64" t="s">
        <v>9</v>
      </c>
      <c r="G21" s="65">
        <v>1.5320797111533944</v>
      </c>
      <c r="H21" s="63">
        <v>15.652433634992457</v>
      </c>
      <c r="I21" s="64" t="s">
        <v>9</v>
      </c>
      <c r="J21" s="65">
        <v>0.54777940475578357</v>
      </c>
      <c r="K21" s="63">
        <v>2.6146613876319762</v>
      </c>
      <c r="L21" s="64" t="s">
        <v>9</v>
      </c>
      <c r="M21" s="65">
        <v>0.10666396656044715</v>
      </c>
      <c r="N21" s="63">
        <v>11.114905731523377</v>
      </c>
      <c r="O21" s="64" t="s">
        <v>9</v>
      </c>
      <c r="P21" s="65">
        <v>0.38284601142524988</v>
      </c>
      <c r="Q21" s="63">
        <v>20.582118401206639</v>
      </c>
      <c r="R21" s="64" t="s">
        <v>9</v>
      </c>
      <c r="S21" s="65">
        <f t="shared" si="3"/>
        <v>0.24497439714166072</v>
      </c>
      <c r="T21" s="63">
        <v>6.6816236802413282</v>
      </c>
      <c r="U21" s="64" t="s">
        <v>9</v>
      </c>
      <c r="V21" s="65">
        <v>0.31094764854136364</v>
      </c>
      <c r="W21" s="63">
        <v>27.734834087481147</v>
      </c>
      <c r="X21" s="64" t="s">
        <v>9</v>
      </c>
      <c r="Y21" s="65">
        <v>1.2487642166372765</v>
      </c>
    </row>
    <row r="22" spans="1:25" x14ac:dyDescent="0.15">
      <c r="A22" s="33" t="s">
        <v>24</v>
      </c>
      <c r="B22" s="63">
        <v>1.1689722042663218</v>
      </c>
      <c r="C22" s="64" t="s">
        <v>9</v>
      </c>
      <c r="D22" s="65">
        <v>0.32169307803991165</v>
      </c>
      <c r="E22" s="63">
        <v>44.03246683288701</v>
      </c>
      <c r="F22" s="64" t="s">
        <v>9</v>
      </c>
      <c r="G22" s="65">
        <v>5.6941950717593155</v>
      </c>
      <c r="H22" s="63">
        <v>18.453726105826949</v>
      </c>
      <c r="I22" s="64" t="s">
        <v>9</v>
      </c>
      <c r="J22" s="65">
        <v>2.936883148229442</v>
      </c>
      <c r="K22" s="63">
        <v>2.4798411672361249</v>
      </c>
      <c r="L22" s="64" t="s">
        <v>9</v>
      </c>
      <c r="M22" s="65">
        <v>0.52817921240074761</v>
      </c>
      <c r="N22" s="63">
        <v>11.230903130482961</v>
      </c>
      <c r="O22" s="64" t="s">
        <v>9</v>
      </c>
      <c r="P22" s="65">
        <v>1.9949091824968277</v>
      </c>
      <c r="Q22" s="63">
        <v>24.30576230492197</v>
      </c>
      <c r="R22" s="64" t="s">
        <v>9</v>
      </c>
      <c r="S22" s="65">
        <v>1.3134140722829246</v>
      </c>
      <c r="T22" s="63">
        <v>8.27687074829932</v>
      </c>
      <c r="U22" s="64" t="s">
        <v>9</v>
      </c>
      <c r="V22" s="65">
        <v>1.1276442947451621</v>
      </c>
      <c r="W22" s="63">
        <v>31.764519654015448</v>
      </c>
      <c r="X22" s="64" t="s">
        <v>9</v>
      </c>
      <c r="Y22" s="65">
        <v>4.847513111886915</v>
      </c>
    </row>
    <row r="23" spans="1:25" x14ac:dyDescent="0.15">
      <c r="A23" s="21" t="s">
        <v>25</v>
      </c>
      <c r="B23" s="63">
        <v>1.518620336378383</v>
      </c>
      <c r="C23" s="64" t="s">
        <v>9</v>
      </c>
      <c r="D23" s="65">
        <v>0.10556625689626638</v>
      </c>
      <c r="E23" s="63">
        <v>24.816498762059251</v>
      </c>
      <c r="F23" s="64" t="s">
        <v>9</v>
      </c>
      <c r="G23" s="65">
        <v>0.69750455287473578</v>
      </c>
      <c r="H23" s="63">
        <v>13.306607635797423</v>
      </c>
      <c r="I23" s="64" t="s">
        <v>9</v>
      </c>
      <c r="J23" s="65">
        <v>0.65926367609177028</v>
      </c>
      <c r="K23" s="63">
        <v>2.0974108946916941</v>
      </c>
      <c r="L23" s="64" t="s">
        <v>9</v>
      </c>
      <c r="M23" s="65">
        <v>0.15378984502006743</v>
      </c>
      <c r="N23" s="63">
        <v>7.473068617868047</v>
      </c>
      <c r="O23" s="64" t="s">
        <v>9</v>
      </c>
      <c r="P23" s="65">
        <v>0.23008762325288959</v>
      </c>
      <c r="Q23" s="63">
        <v>25.947056180962953</v>
      </c>
      <c r="R23" s="64" t="s">
        <v>9</v>
      </c>
      <c r="S23" s="65">
        <v>0.29483167896752022</v>
      </c>
      <c r="T23" s="63">
        <v>9.0333301390222278</v>
      </c>
      <c r="U23" s="64" t="s">
        <v>9</v>
      </c>
      <c r="V23" s="65">
        <v>0.5628791106921589</v>
      </c>
      <c r="W23" s="63">
        <v>9.0911851823457965</v>
      </c>
      <c r="X23" s="64" t="s">
        <v>9</v>
      </c>
      <c r="Y23" s="65">
        <v>1.1510772692615547</v>
      </c>
    </row>
    <row r="24" spans="1:25" x14ac:dyDescent="0.15">
      <c r="A24" s="21" t="s">
        <v>26</v>
      </c>
      <c r="B24" s="63">
        <v>5.4646713947990548</v>
      </c>
      <c r="C24" s="64" t="s">
        <v>9</v>
      </c>
      <c r="D24" s="65">
        <v>0.43080580574121369</v>
      </c>
      <c r="E24" s="63">
        <v>28.754862096138691</v>
      </c>
      <c r="F24" s="64" t="s">
        <v>9</v>
      </c>
      <c r="G24" s="65">
        <v>1.890862274508881</v>
      </c>
      <c r="H24" s="63">
        <v>18.604299448384559</v>
      </c>
      <c r="I24" s="64" t="s">
        <v>9</v>
      </c>
      <c r="J24" s="65">
        <v>1.1180476263168209</v>
      </c>
      <c r="K24" s="63">
        <v>4.5980204885736793</v>
      </c>
      <c r="L24" s="64" t="s">
        <v>9</v>
      </c>
      <c r="M24" s="65">
        <v>0.37726301934137529</v>
      </c>
      <c r="N24" s="63">
        <v>10.435249802994484</v>
      </c>
      <c r="O24" s="64" t="s">
        <v>9</v>
      </c>
      <c r="P24" s="65">
        <v>0.56687833217456018</v>
      </c>
      <c r="Q24" s="63">
        <v>16.901727344365639</v>
      </c>
      <c r="R24" s="64" t="s">
        <v>9</v>
      </c>
      <c r="S24" s="65">
        <f t="shared" ref="S24:S26" si="4">J24/SQRT(5)</f>
        <v>0.50000609890533887</v>
      </c>
      <c r="T24" s="63">
        <v>8.5577966903073275</v>
      </c>
      <c r="U24" s="64" t="s">
        <v>9</v>
      </c>
      <c r="V24" s="65">
        <v>0.38283801944980533</v>
      </c>
      <c r="W24" s="63">
        <v>15.754228526398739</v>
      </c>
      <c r="X24" s="64" t="s">
        <v>9</v>
      </c>
      <c r="Y24" s="65">
        <v>1.1312899776853143</v>
      </c>
    </row>
    <row r="25" spans="1:25" x14ac:dyDescent="0.15">
      <c r="A25" s="21" t="s">
        <v>27</v>
      </c>
      <c r="B25" s="63">
        <v>1.0955444947209654</v>
      </c>
      <c r="C25" s="64" t="s">
        <v>9</v>
      </c>
      <c r="D25" s="65">
        <v>0.11297962880439005</v>
      </c>
      <c r="E25" s="63">
        <v>23.791822775263952</v>
      </c>
      <c r="F25" s="64" t="s">
        <v>9</v>
      </c>
      <c r="G25" s="65">
        <v>1.2310240162944239</v>
      </c>
      <c r="H25" s="63">
        <v>12.244776018099548</v>
      </c>
      <c r="I25" s="64" t="s">
        <v>9</v>
      </c>
      <c r="J25" s="65">
        <v>0.49752540846507975</v>
      </c>
      <c r="K25" s="63">
        <v>1.6643340874811461</v>
      </c>
      <c r="L25" s="64" t="s">
        <v>9</v>
      </c>
      <c r="M25" s="65">
        <v>0.13528841322042362</v>
      </c>
      <c r="N25" s="63">
        <v>10.383383861236803</v>
      </c>
      <c r="O25" s="64" t="s">
        <v>9</v>
      </c>
      <c r="P25" s="65">
        <v>0.59697530718166347</v>
      </c>
      <c r="Q25" s="63">
        <v>22.981513574660635</v>
      </c>
      <c r="R25" s="64" t="s">
        <v>9</v>
      </c>
      <c r="S25" s="65">
        <f t="shared" si="4"/>
        <v>0.2225001267722535</v>
      </c>
      <c r="T25" s="63">
        <v>9.6546131221719467</v>
      </c>
      <c r="U25" s="64" t="s">
        <v>9</v>
      </c>
      <c r="V25" s="65">
        <v>0.43995623022760244</v>
      </c>
      <c r="W25" s="63">
        <v>15.053983408748113</v>
      </c>
      <c r="X25" s="64" t="s">
        <v>9</v>
      </c>
      <c r="Y25" s="65">
        <v>1.3462966009506578</v>
      </c>
    </row>
    <row r="26" spans="1:25" x14ac:dyDescent="0.15">
      <c r="A26" s="21" t="s">
        <v>28</v>
      </c>
      <c r="B26" s="63">
        <v>0.32845283018867921</v>
      </c>
      <c r="C26" s="64" t="s">
        <v>9</v>
      </c>
      <c r="D26" s="65">
        <v>9.3459029770477625E-2</v>
      </c>
      <c r="E26" s="63">
        <v>20.505735849056606</v>
      </c>
      <c r="F26" s="64" t="s">
        <v>9</v>
      </c>
      <c r="G26" s="65">
        <v>1.1285006223664074</v>
      </c>
      <c r="H26" s="63">
        <v>12.777358490566039</v>
      </c>
      <c r="I26" s="64" t="s">
        <v>9</v>
      </c>
      <c r="J26" s="65">
        <v>0.75380824535986601</v>
      </c>
      <c r="K26" s="63">
        <v>2.5624905660377357</v>
      </c>
      <c r="L26" s="64" t="s">
        <v>9</v>
      </c>
      <c r="M26" s="65">
        <v>0.19214413274031819</v>
      </c>
      <c r="N26" s="63">
        <v>9.2634716981132073</v>
      </c>
      <c r="O26" s="64" t="s">
        <v>9</v>
      </c>
      <c r="P26" s="65">
        <v>0.55623683971696469</v>
      </c>
      <c r="Q26" s="63">
        <v>26.575547169811323</v>
      </c>
      <c r="R26" s="64" t="s">
        <v>9</v>
      </c>
      <c r="S26" s="65">
        <f t="shared" si="4"/>
        <v>0.33711329572490017</v>
      </c>
      <c r="T26" s="63">
        <v>7.16022641509434</v>
      </c>
      <c r="U26" s="64" t="s">
        <v>9</v>
      </c>
      <c r="V26" s="65">
        <v>0.69301078338523481</v>
      </c>
      <c r="W26" s="63">
        <v>16.615698113207547</v>
      </c>
      <c r="X26" s="64" t="s">
        <v>9</v>
      </c>
      <c r="Y26" s="65">
        <v>0.7590787693920088</v>
      </c>
    </row>
    <row r="27" spans="1:25" x14ac:dyDescent="0.15">
      <c r="A27" s="36" t="s">
        <v>130</v>
      </c>
      <c r="B27" s="102">
        <f>AVERAGE(B20:B26)</f>
        <v>2.3662258598608723</v>
      </c>
      <c r="C27" s="102"/>
      <c r="D27" s="102"/>
      <c r="E27" s="102">
        <f>AVERAGE(E20:E26)</f>
        <v>29.023065638249051</v>
      </c>
      <c r="F27" s="102"/>
      <c r="G27" s="102"/>
      <c r="H27" s="102">
        <f>AVERAGE(H20:H26)</f>
        <v>15.22847381689748</v>
      </c>
      <c r="I27" s="102"/>
      <c r="J27" s="102"/>
      <c r="K27" s="102">
        <f>AVERAGE(K20:K26)</f>
        <v>2.9248741534724219</v>
      </c>
      <c r="L27" s="102"/>
      <c r="M27" s="102"/>
      <c r="N27" s="102">
        <f>AVERAGE(N20:N26)</f>
        <v>10.06604107399076</v>
      </c>
      <c r="O27" s="102"/>
      <c r="P27" s="102"/>
      <c r="Q27" s="102">
        <f>AVERAGE(Q20:Q26)</f>
        <v>22.307100766869432</v>
      </c>
      <c r="R27" s="102"/>
      <c r="S27" s="102"/>
      <c r="T27" s="102">
        <f>AVERAGE(T20:T26)</f>
        <v>8.183268154961322</v>
      </c>
      <c r="U27" s="102"/>
      <c r="V27" s="102"/>
      <c r="W27" s="102">
        <f>AVERAGE(W20:W26)</f>
        <v>19.632406629727743</v>
      </c>
      <c r="X27" s="102"/>
      <c r="Y27" s="102"/>
    </row>
    <row r="28" spans="1:25" ht="15" x14ac:dyDescent="0.15">
      <c r="A28" s="36" t="s">
        <v>29</v>
      </c>
      <c r="B28" s="103" t="s">
        <v>87</v>
      </c>
      <c r="C28" s="103"/>
      <c r="D28" s="103"/>
      <c r="E28" s="103" t="s">
        <v>87</v>
      </c>
      <c r="F28" s="103"/>
      <c r="G28" s="103"/>
      <c r="H28" s="103" t="s">
        <v>87</v>
      </c>
      <c r="I28" s="103"/>
      <c r="J28" s="103"/>
      <c r="K28" s="103" t="s">
        <v>92</v>
      </c>
      <c r="L28" s="103"/>
      <c r="M28" s="103"/>
      <c r="N28" s="103" t="s">
        <v>87</v>
      </c>
      <c r="O28" s="103"/>
      <c r="P28" s="103"/>
      <c r="Q28" s="103" t="s">
        <v>93</v>
      </c>
      <c r="R28" s="103"/>
      <c r="S28" s="103"/>
      <c r="T28" s="103" t="s">
        <v>94</v>
      </c>
      <c r="U28" s="103"/>
      <c r="V28" s="103"/>
      <c r="W28" s="103" t="s">
        <v>87</v>
      </c>
      <c r="X28" s="103"/>
      <c r="Y28" s="110"/>
    </row>
    <row r="29" spans="1:25" x14ac:dyDescent="0.15"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9"/>
    </row>
  </sheetData>
  <mergeCells count="35">
    <mergeCell ref="B1:Y1"/>
    <mergeCell ref="N2:P2"/>
    <mergeCell ref="Q2:S2"/>
    <mergeCell ref="T2:V2"/>
    <mergeCell ref="W2:Y2"/>
    <mergeCell ref="Q28:S28"/>
    <mergeCell ref="T28:V28"/>
    <mergeCell ref="W28:Y28"/>
    <mergeCell ref="B2:D2"/>
    <mergeCell ref="E2:G2"/>
    <mergeCell ref="H2:J2"/>
    <mergeCell ref="K2:M2"/>
    <mergeCell ref="B28:D28"/>
    <mergeCell ref="E28:G28"/>
    <mergeCell ref="H28:J28"/>
    <mergeCell ref="K28:M28"/>
    <mergeCell ref="N28:P28"/>
    <mergeCell ref="B27:D27"/>
    <mergeCell ref="E27:G27"/>
    <mergeCell ref="H27:J27"/>
    <mergeCell ref="K27:M27"/>
    <mergeCell ref="N27:P27"/>
    <mergeCell ref="Q27:S27"/>
    <mergeCell ref="T27:V27"/>
    <mergeCell ref="W27:Y27"/>
    <mergeCell ref="A3:Y3"/>
    <mergeCell ref="A19:Y19"/>
    <mergeCell ref="B18:D18"/>
    <mergeCell ref="E18:G18"/>
    <mergeCell ref="H18:J18"/>
    <mergeCell ref="K18:M18"/>
    <mergeCell ref="N18:P18"/>
    <mergeCell ref="Q18:S18"/>
    <mergeCell ref="T18:V18"/>
    <mergeCell ref="W18:Y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17BA55-CA81-4415-AA8D-90647D4A4972}">
  <dimension ref="A1:BF29"/>
  <sheetViews>
    <sheetView topLeftCell="O10" zoomScaleNormal="100" workbookViewId="0">
      <selection activeCell="AE1" sqref="AE1:BF28"/>
    </sheetView>
  </sheetViews>
  <sheetFormatPr baseColWidth="10" defaultColWidth="10" defaultRowHeight="13" x14ac:dyDescent="0.15"/>
  <cols>
    <col min="1" max="1" width="2.6640625" style="72" customWidth="1"/>
    <col min="2" max="2" width="22" style="19" bestFit="1" customWidth="1"/>
    <col min="3" max="3" width="3.5" style="19" bestFit="1" customWidth="1"/>
    <col min="4" max="4" width="1.1640625" style="19" customWidth="1"/>
    <col min="5" max="5" width="3.1640625" style="19" bestFit="1" customWidth="1"/>
    <col min="6" max="6" width="3.5" style="19" bestFit="1" customWidth="1"/>
    <col min="7" max="7" width="1.1640625" style="19" customWidth="1"/>
    <col min="8" max="8" width="3.1640625" style="19" bestFit="1" customWidth="1"/>
    <col min="9" max="9" width="3" style="19" bestFit="1" customWidth="1"/>
    <col min="10" max="10" width="1.83203125" style="19" bestFit="1" customWidth="1"/>
    <col min="11" max="12" width="3" style="19" bestFit="1" customWidth="1"/>
    <col min="13" max="13" width="1.83203125" style="19" bestFit="1" customWidth="1"/>
    <col min="14" max="15" width="3" style="19" bestFit="1" customWidth="1"/>
    <col min="16" max="16" width="1.83203125" style="19" bestFit="1" customWidth="1"/>
    <col min="17" max="18" width="3" style="19" bestFit="1" customWidth="1"/>
    <col min="19" max="19" width="1.83203125" style="19" bestFit="1" customWidth="1"/>
    <col min="20" max="21" width="3" style="19" bestFit="1" customWidth="1"/>
    <col min="22" max="22" width="1.83203125" style="19" bestFit="1" customWidth="1"/>
    <col min="23" max="24" width="3" style="19" bestFit="1" customWidth="1"/>
    <col min="25" max="25" width="1.83203125" style="19" bestFit="1" customWidth="1"/>
    <col min="26" max="26" width="3" style="19" bestFit="1" customWidth="1"/>
    <col min="27" max="27" width="3.83203125" style="19" bestFit="1" customWidth="1"/>
    <col min="28" max="28" width="1.83203125" style="19" bestFit="1" customWidth="1"/>
    <col min="29" max="29" width="3" style="19" bestFit="1" customWidth="1"/>
    <col min="30" max="30" width="3" style="19" customWidth="1"/>
    <col min="31" max="31" width="20.5" style="19" customWidth="1"/>
    <col min="32" max="32" width="5.6640625" style="19" customWidth="1"/>
    <col min="33" max="33" width="1.6640625" style="19" bestFit="1" customWidth="1"/>
    <col min="34" max="34" width="5.6640625" style="19" customWidth="1"/>
    <col min="35" max="35" width="5.6640625" style="19" bestFit="1" customWidth="1"/>
    <col min="36" max="36" width="1.6640625" style="19" bestFit="1" customWidth="1"/>
    <col min="37" max="37" width="5.5" style="19" customWidth="1"/>
    <col min="38" max="38" width="4.6640625" style="19" customWidth="1"/>
    <col min="39" max="39" width="1.6640625" style="19" bestFit="1" customWidth="1"/>
    <col min="40" max="40" width="4.6640625" style="19" customWidth="1"/>
    <col min="41" max="41" width="5.6640625" style="19" customWidth="1"/>
    <col min="42" max="42" width="1.6640625" style="19" bestFit="1" customWidth="1"/>
    <col min="43" max="44" width="5.5" style="19" customWidth="1"/>
    <col min="45" max="45" width="1.6640625" style="19" bestFit="1" customWidth="1"/>
    <col min="46" max="46" width="4.6640625" style="19" customWidth="1"/>
    <col min="47" max="47" width="5.6640625" style="19" customWidth="1"/>
    <col min="48" max="48" width="1.6640625" style="19" bestFit="1" customWidth="1"/>
    <col min="49" max="49" width="5.5" style="19" customWidth="1"/>
    <col min="50" max="50" width="5.6640625" style="19" customWidth="1"/>
    <col min="51" max="51" width="1.6640625" style="19" bestFit="1" customWidth="1"/>
    <col min="52" max="52" width="5.5" style="19" customWidth="1"/>
    <col min="53" max="53" width="5.6640625" style="19" bestFit="1" customWidth="1"/>
    <col min="54" max="54" width="1.6640625" style="19" bestFit="1" customWidth="1"/>
    <col min="55" max="55" width="5.5" style="19" customWidth="1"/>
    <col min="56" max="56" width="6.6640625" style="19" customWidth="1"/>
    <col min="57" max="57" width="1.6640625" style="19" bestFit="1" customWidth="1"/>
    <col min="58" max="58" width="5.6640625" style="19" customWidth="1"/>
    <col min="59" max="16384" width="10" style="19"/>
  </cols>
  <sheetData>
    <row r="1" spans="1:58" ht="15" x14ac:dyDescent="0.15">
      <c r="A1" s="69"/>
      <c r="B1" s="119" t="s">
        <v>107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87"/>
      <c r="AE1" s="119" t="s">
        <v>127</v>
      </c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</row>
    <row r="2" spans="1:58" x14ac:dyDescent="0.15">
      <c r="A2" s="70"/>
      <c r="B2" s="79" t="s">
        <v>97</v>
      </c>
      <c r="C2" s="115" t="s">
        <v>72</v>
      </c>
      <c r="D2" s="115"/>
      <c r="E2" s="115"/>
      <c r="F2" s="115" t="s">
        <v>79</v>
      </c>
      <c r="G2" s="115"/>
      <c r="H2" s="115"/>
      <c r="I2" s="115" t="s">
        <v>80</v>
      </c>
      <c r="J2" s="115"/>
      <c r="K2" s="115"/>
      <c r="L2" s="115" t="s">
        <v>81</v>
      </c>
      <c r="M2" s="115"/>
      <c r="N2" s="115"/>
      <c r="O2" s="115" t="s">
        <v>82</v>
      </c>
      <c r="P2" s="115"/>
      <c r="Q2" s="115"/>
      <c r="R2" s="115" t="s">
        <v>83</v>
      </c>
      <c r="S2" s="115"/>
      <c r="T2" s="115"/>
      <c r="U2" s="115" t="s">
        <v>84</v>
      </c>
      <c r="V2" s="115"/>
      <c r="W2" s="115"/>
      <c r="X2" s="115" t="s">
        <v>98</v>
      </c>
      <c r="Y2" s="115"/>
      <c r="Z2" s="115"/>
      <c r="AA2" s="115" t="s">
        <v>77</v>
      </c>
      <c r="AB2" s="115"/>
      <c r="AC2" s="115"/>
      <c r="AD2" s="87"/>
      <c r="AE2" s="79" t="s">
        <v>97</v>
      </c>
      <c r="AF2" s="115" t="s">
        <v>72</v>
      </c>
      <c r="AG2" s="115"/>
      <c r="AH2" s="115"/>
      <c r="AI2" s="115" t="s">
        <v>79</v>
      </c>
      <c r="AJ2" s="115"/>
      <c r="AK2" s="115"/>
      <c r="AL2" s="115" t="s">
        <v>80</v>
      </c>
      <c r="AM2" s="115"/>
      <c r="AN2" s="115"/>
      <c r="AO2" s="115" t="s">
        <v>81</v>
      </c>
      <c r="AP2" s="115"/>
      <c r="AQ2" s="115"/>
      <c r="AR2" s="115" t="s">
        <v>82</v>
      </c>
      <c r="AS2" s="115"/>
      <c r="AT2" s="115"/>
      <c r="AU2" s="115" t="s">
        <v>83</v>
      </c>
      <c r="AV2" s="115"/>
      <c r="AW2" s="115"/>
      <c r="AX2" s="115" t="s">
        <v>84</v>
      </c>
      <c r="AY2" s="115"/>
      <c r="AZ2" s="115"/>
      <c r="BA2" s="115" t="s">
        <v>98</v>
      </c>
      <c r="BB2" s="115"/>
      <c r="BC2" s="115"/>
      <c r="BD2" s="115" t="s">
        <v>77</v>
      </c>
      <c r="BE2" s="115"/>
      <c r="BF2" s="115"/>
    </row>
    <row r="3" spans="1:58" x14ac:dyDescent="0.15">
      <c r="A3" s="92"/>
      <c r="B3" s="113" t="s">
        <v>104</v>
      </c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87"/>
      <c r="AE3" s="113" t="s">
        <v>104</v>
      </c>
      <c r="AF3" s="113"/>
      <c r="AG3" s="113"/>
      <c r="AH3" s="113"/>
      <c r="AI3" s="113"/>
      <c r="AJ3" s="113"/>
      <c r="AK3" s="113"/>
      <c r="AL3" s="113"/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</row>
    <row r="4" spans="1:58" x14ac:dyDescent="0.15">
      <c r="A4" s="116" t="s">
        <v>104</v>
      </c>
      <c r="B4" s="80" t="s">
        <v>8</v>
      </c>
      <c r="C4" s="47">
        <v>0.50412411788503608</v>
      </c>
      <c r="D4" s="47" t="s">
        <v>9</v>
      </c>
      <c r="E4" s="81">
        <v>0.29105619516590825</v>
      </c>
      <c r="F4" s="47">
        <v>0.44992290100889465</v>
      </c>
      <c r="G4" s="47" t="s">
        <v>9</v>
      </c>
      <c r="H4" s="81">
        <v>0.2597631080120627</v>
      </c>
      <c r="I4" s="47">
        <v>0.1013505385235869</v>
      </c>
      <c r="J4" s="47" t="s">
        <v>9</v>
      </c>
      <c r="K4" s="81">
        <v>5.8514760699106438E-2</v>
      </c>
      <c r="L4" s="47">
        <v>3.5301090488391886</v>
      </c>
      <c r="M4" s="47" t="s">
        <v>9</v>
      </c>
      <c r="N4" s="81">
        <v>2.0381094096160393</v>
      </c>
      <c r="O4" s="47">
        <v>0.43957160511043275</v>
      </c>
      <c r="P4" s="47" t="s">
        <v>9</v>
      </c>
      <c r="Q4" s="81">
        <v>0.25378678453862424</v>
      </c>
      <c r="R4" s="47">
        <v>1.1993124643607296</v>
      </c>
      <c r="S4" s="47" t="s">
        <v>9</v>
      </c>
      <c r="T4" s="81">
        <v>0.69242337414114075</v>
      </c>
      <c r="U4" s="47">
        <v>0.61383609518958326</v>
      </c>
      <c r="V4" s="47" t="s">
        <v>9</v>
      </c>
      <c r="W4" s="81">
        <v>0.35439843479601468</v>
      </c>
      <c r="X4" s="47">
        <v>1.1233558533907404</v>
      </c>
      <c r="Y4" s="47" t="s">
        <v>9</v>
      </c>
      <c r="Z4" s="81">
        <v>0.64856980435088574</v>
      </c>
      <c r="AA4" s="47">
        <v>10.4864925885716</v>
      </c>
      <c r="AB4" s="47" t="s">
        <v>9</v>
      </c>
      <c r="AC4" s="81">
        <v>6.0543793188668298</v>
      </c>
      <c r="AD4" s="81"/>
      <c r="AE4" s="80" t="s">
        <v>8</v>
      </c>
      <c r="AF4" s="47">
        <f>C4*1000</f>
        <v>504.12411788503607</v>
      </c>
      <c r="AG4" s="47" t="s">
        <v>9</v>
      </c>
      <c r="AH4" s="81">
        <f>E4*1000</f>
        <v>291.05619516590826</v>
      </c>
      <c r="AI4" s="47">
        <f>F4*1000</f>
        <v>449.92290100889466</v>
      </c>
      <c r="AJ4" s="47" t="s">
        <v>9</v>
      </c>
      <c r="AK4" s="81">
        <f>H4*1000</f>
        <v>259.76310801206273</v>
      </c>
      <c r="AL4" s="47">
        <f>I4*1000</f>
        <v>101.35053852358691</v>
      </c>
      <c r="AM4" s="47" t="s">
        <v>9</v>
      </c>
      <c r="AN4" s="81">
        <f>K4*1000</f>
        <v>58.514760699106439</v>
      </c>
      <c r="AO4" s="47">
        <f>L4*1000</f>
        <v>3530.1090488391887</v>
      </c>
      <c r="AP4" s="47" t="s">
        <v>9</v>
      </c>
      <c r="AQ4" s="81">
        <f>N4*1000</f>
        <v>2038.1094096160393</v>
      </c>
      <c r="AR4" s="47">
        <f>O4*1000</f>
        <v>439.57160511043276</v>
      </c>
      <c r="AS4" s="47" t="s">
        <v>9</v>
      </c>
      <c r="AT4" s="81">
        <f>Q4*1000</f>
        <v>253.78678453862423</v>
      </c>
      <c r="AU4" s="47">
        <f>R4*1000</f>
        <v>1199.3124643607296</v>
      </c>
      <c r="AV4" s="47" t="s">
        <v>9</v>
      </c>
      <c r="AW4" s="81">
        <f>T4*1000</f>
        <v>692.4233741411407</v>
      </c>
      <c r="AX4" s="47">
        <f>U4*1000</f>
        <v>613.83609518958326</v>
      </c>
      <c r="AY4" s="47" t="s">
        <v>9</v>
      </c>
      <c r="AZ4" s="81">
        <f>W4*1000</f>
        <v>354.39843479601467</v>
      </c>
      <c r="BA4" s="47">
        <f>X4*1000</f>
        <v>1123.3558533907403</v>
      </c>
      <c r="BB4" s="47" t="s">
        <v>9</v>
      </c>
      <c r="BC4" s="81">
        <f>Z4*1000</f>
        <v>648.56980435088576</v>
      </c>
      <c r="BD4" s="47">
        <f>AA4*1000</f>
        <v>10486.4925885716</v>
      </c>
      <c r="BE4" s="47" t="s">
        <v>9</v>
      </c>
      <c r="BF4" s="81">
        <f>AC4*1000</f>
        <v>6054.3793188668296</v>
      </c>
    </row>
    <row r="5" spans="1:58" x14ac:dyDescent="0.15">
      <c r="A5" s="116"/>
      <c r="B5" s="80" t="s">
        <v>10</v>
      </c>
      <c r="C5" s="47">
        <v>0.39906292315088893</v>
      </c>
      <c r="D5" s="47" t="s">
        <v>9</v>
      </c>
      <c r="E5" s="81">
        <v>0.23039908610476467</v>
      </c>
      <c r="F5" s="47">
        <v>2.0445472218831626</v>
      </c>
      <c r="G5" s="47" t="s">
        <v>9</v>
      </c>
      <c r="H5" s="81">
        <v>1.1804198889251456</v>
      </c>
      <c r="I5" s="47">
        <v>0.13831120193803595</v>
      </c>
      <c r="J5" s="47" t="s">
        <v>9</v>
      </c>
      <c r="K5" s="81">
        <v>7.9854009670865755E-2</v>
      </c>
      <c r="L5" s="47">
        <v>0.62279592731547317</v>
      </c>
      <c r="M5" s="47" t="s">
        <v>9</v>
      </c>
      <c r="N5" s="81">
        <v>0.35957139628579105</v>
      </c>
      <c r="O5" s="47">
        <v>0.10555100512325656</v>
      </c>
      <c r="P5" s="47" t="s">
        <v>9</v>
      </c>
      <c r="Q5" s="81">
        <v>6.0939901221147751E-2</v>
      </c>
      <c r="R5" s="47">
        <v>0.45092212375513596</v>
      </c>
      <c r="S5" s="47" t="s">
        <v>9</v>
      </c>
      <c r="T5" s="81">
        <v>0.26034000953358549</v>
      </c>
      <c r="U5" s="47">
        <v>0.23726974171985471</v>
      </c>
      <c r="V5" s="47" t="s">
        <v>9</v>
      </c>
      <c r="W5" s="81">
        <v>0.13698774925251112</v>
      </c>
      <c r="X5" s="47">
        <v>0.18901539533626277</v>
      </c>
      <c r="Y5" s="47" t="s">
        <v>9</v>
      </c>
      <c r="Z5" s="81">
        <v>0.10912808937837486</v>
      </c>
      <c r="AA5" s="47">
        <v>4.0684389401868115</v>
      </c>
      <c r="AB5" s="47" t="s">
        <v>9</v>
      </c>
      <c r="AC5" s="81">
        <v>2.3489143172984117</v>
      </c>
      <c r="AD5" s="81"/>
      <c r="AE5" s="80" t="s">
        <v>10</v>
      </c>
      <c r="AF5" s="47">
        <f t="shared" ref="AF5:AF25" si="0">C5*1000</f>
        <v>399.06292315088893</v>
      </c>
      <c r="AG5" s="47" t="s">
        <v>9</v>
      </c>
      <c r="AH5" s="81">
        <f t="shared" ref="AH5:AH26" si="1">E5*1000</f>
        <v>230.39908610476468</v>
      </c>
      <c r="AI5" s="47">
        <f t="shared" ref="AI5:AI26" si="2">F5*1000</f>
        <v>2044.5472218831626</v>
      </c>
      <c r="AJ5" s="47" t="s">
        <v>9</v>
      </c>
      <c r="AK5" s="81">
        <f t="shared" ref="AK5:AK26" si="3">H5*1000</f>
        <v>1180.4198889251456</v>
      </c>
      <c r="AL5" s="47">
        <f t="shared" ref="AL5:AL26" si="4">I5*1000</f>
        <v>138.31120193803594</v>
      </c>
      <c r="AM5" s="47" t="s">
        <v>9</v>
      </c>
      <c r="AN5" s="81">
        <f t="shared" ref="AN5:AN26" si="5">K5*1000</f>
        <v>79.85400967086575</v>
      </c>
      <c r="AO5" s="47">
        <f t="shared" ref="AO5:AO26" si="6">L5*1000</f>
        <v>622.79592731547314</v>
      </c>
      <c r="AP5" s="47" t="s">
        <v>9</v>
      </c>
      <c r="AQ5" s="81">
        <f t="shared" ref="AQ5:AQ26" si="7">N5*1000</f>
        <v>359.57139628579102</v>
      </c>
      <c r="AR5" s="47">
        <f t="shared" ref="AR5:AR26" si="8">O5*1000</f>
        <v>105.55100512325656</v>
      </c>
      <c r="AS5" s="47" t="s">
        <v>9</v>
      </c>
      <c r="AT5" s="81">
        <f t="shared" ref="AT5:AT26" si="9">Q5*1000</f>
        <v>60.93990122114775</v>
      </c>
      <c r="AU5" s="47">
        <f t="shared" ref="AU5:AU26" si="10">R5*1000</f>
        <v>450.92212375513594</v>
      </c>
      <c r="AV5" s="47" t="s">
        <v>9</v>
      </c>
      <c r="AW5" s="81">
        <f t="shared" ref="AW5:AW26" si="11">T5*1000</f>
        <v>260.34000953358549</v>
      </c>
      <c r="AX5" s="47">
        <f t="shared" ref="AX5:AX26" si="12">U5*1000</f>
        <v>237.26974171985472</v>
      </c>
      <c r="AY5" s="47" t="s">
        <v>9</v>
      </c>
      <c r="AZ5" s="81">
        <f t="shared" ref="AZ5:AZ26" si="13">W5*1000</f>
        <v>136.98774925251112</v>
      </c>
      <c r="BA5" s="47">
        <f t="shared" ref="BA5:BA26" si="14">X5*1000</f>
        <v>189.01539533626277</v>
      </c>
      <c r="BB5" s="47" t="s">
        <v>9</v>
      </c>
      <c r="BC5" s="81">
        <f t="shared" ref="BC5:BC26" si="15">Z5*1000</f>
        <v>109.12808937837485</v>
      </c>
      <c r="BD5" s="47">
        <f t="shared" ref="BD5:BD26" si="16">AA5*1000</f>
        <v>4068.4389401868116</v>
      </c>
      <c r="BE5" s="47" t="s">
        <v>9</v>
      </c>
      <c r="BF5" s="81">
        <f t="shared" ref="BF5:BF26" si="17">AC5*1000</f>
        <v>2348.9143172984118</v>
      </c>
    </row>
    <row r="6" spans="1:58" x14ac:dyDescent="0.15">
      <c r="A6" s="116"/>
      <c r="B6" s="80" t="s">
        <v>11</v>
      </c>
      <c r="C6" s="47">
        <v>0.3148179333033429</v>
      </c>
      <c r="D6" s="47" t="s">
        <v>9</v>
      </c>
      <c r="E6" s="81">
        <v>0.18176021853840668</v>
      </c>
      <c r="F6" s="47">
        <v>0.25898195244320688</v>
      </c>
      <c r="G6" s="47" t="s">
        <v>9</v>
      </c>
      <c r="H6" s="81">
        <v>0.14952329995834035</v>
      </c>
      <c r="I6" s="47">
        <v>6.7501763997031394E-2</v>
      </c>
      <c r="J6" s="47" t="s">
        <v>9</v>
      </c>
      <c r="K6" s="81">
        <v>3.8972161614460668E-2</v>
      </c>
      <c r="L6" s="47">
        <v>3.242260553620508</v>
      </c>
      <c r="M6" s="47" t="s">
        <v>9</v>
      </c>
      <c r="N6" s="81">
        <v>1.8719200034157055</v>
      </c>
      <c r="O6" s="47">
        <v>0.75718700613828738</v>
      </c>
      <c r="P6" s="47" t="s">
        <v>9</v>
      </c>
      <c r="Q6" s="81">
        <v>0.43716212182082703</v>
      </c>
      <c r="R6" s="47">
        <v>1.3914076517225447</v>
      </c>
      <c r="S6" s="47" t="s">
        <v>9</v>
      </c>
      <c r="T6" s="81">
        <v>0.80332958227451623</v>
      </c>
      <c r="U6" s="47">
        <v>1.0481391640555306</v>
      </c>
      <c r="V6" s="47" t="s">
        <v>9</v>
      </c>
      <c r="W6" s="81">
        <v>0.60514342851564995</v>
      </c>
      <c r="X6" s="47">
        <v>3.002889647294503</v>
      </c>
      <c r="Y6" s="47" t="s">
        <v>9</v>
      </c>
      <c r="Z6" s="81">
        <v>1.7337191462122219</v>
      </c>
      <c r="AA6" s="47">
        <v>7.830364345913182</v>
      </c>
      <c r="AB6" s="47" t="s">
        <v>9</v>
      </c>
      <c r="AC6" s="81">
        <v>4.5208629629658237</v>
      </c>
      <c r="AD6" s="81"/>
      <c r="AE6" s="80" t="s">
        <v>11</v>
      </c>
      <c r="AF6" s="47">
        <f t="shared" si="0"/>
        <v>314.8179333033429</v>
      </c>
      <c r="AG6" s="47" t="s">
        <v>9</v>
      </c>
      <c r="AH6" s="81">
        <f t="shared" si="1"/>
        <v>181.76021853840669</v>
      </c>
      <c r="AI6" s="47">
        <f t="shared" si="2"/>
        <v>258.98195244320686</v>
      </c>
      <c r="AJ6" s="47" t="s">
        <v>9</v>
      </c>
      <c r="AK6" s="81">
        <f t="shared" si="3"/>
        <v>149.52329995834035</v>
      </c>
      <c r="AL6" s="47">
        <f t="shared" si="4"/>
        <v>67.501763997031389</v>
      </c>
      <c r="AM6" s="47" t="s">
        <v>9</v>
      </c>
      <c r="AN6" s="81">
        <f t="shared" si="5"/>
        <v>38.972161614460667</v>
      </c>
      <c r="AO6" s="47">
        <f t="shared" si="6"/>
        <v>3242.2605536205078</v>
      </c>
      <c r="AP6" s="47" t="s">
        <v>9</v>
      </c>
      <c r="AQ6" s="81">
        <f t="shared" si="7"/>
        <v>1871.9200034157054</v>
      </c>
      <c r="AR6" s="47">
        <f t="shared" si="8"/>
        <v>757.18700613828742</v>
      </c>
      <c r="AS6" s="47" t="s">
        <v>9</v>
      </c>
      <c r="AT6" s="81">
        <f t="shared" si="9"/>
        <v>437.16212182082705</v>
      </c>
      <c r="AU6" s="47">
        <f t="shared" si="10"/>
        <v>1391.4076517225446</v>
      </c>
      <c r="AV6" s="47" t="s">
        <v>9</v>
      </c>
      <c r="AW6" s="81">
        <f t="shared" si="11"/>
        <v>803.32958227451627</v>
      </c>
      <c r="AX6" s="47">
        <f t="shared" si="12"/>
        <v>1048.1391640555307</v>
      </c>
      <c r="AY6" s="47" t="s">
        <v>9</v>
      </c>
      <c r="AZ6" s="81">
        <f t="shared" si="13"/>
        <v>605.14342851564993</v>
      </c>
      <c r="BA6" s="47">
        <f t="shared" si="14"/>
        <v>3002.889647294503</v>
      </c>
      <c r="BB6" s="47" t="s">
        <v>9</v>
      </c>
      <c r="BC6" s="81">
        <f t="shared" si="15"/>
        <v>1733.7191462122219</v>
      </c>
      <c r="BD6" s="47">
        <f t="shared" si="16"/>
        <v>7830.3643459131818</v>
      </c>
      <c r="BE6" s="47" t="s">
        <v>9</v>
      </c>
      <c r="BF6" s="81">
        <f t="shared" si="17"/>
        <v>4520.8629629658235</v>
      </c>
    </row>
    <row r="7" spans="1:58" x14ac:dyDescent="0.15">
      <c r="A7" s="116"/>
      <c r="B7" s="80" t="s">
        <v>86</v>
      </c>
      <c r="C7" s="47">
        <v>0.33862857099526444</v>
      </c>
      <c r="D7" s="47" t="s">
        <v>9</v>
      </c>
      <c r="E7" s="81">
        <v>0.19550729661941424</v>
      </c>
      <c r="F7" s="47">
        <v>0.2753488379730118</v>
      </c>
      <c r="G7" s="47" t="s">
        <v>9</v>
      </c>
      <c r="H7" s="81">
        <v>0.158972725724769</v>
      </c>
      <c r="I7" s="47">
        <v>0.30591309830097868</v>
      </c>
      <c r="J7" s="47" t="s">
        <v>9</v>
      </c>
      <c r="K7" s="81">
        <v>0.1766190096527025</v>
      </c>
      <c r="L7" s="47">
        <v>0.26566775468707693</v>
      </c>
      <c r="M7" s="47" t="s">
        <v>9</v>
      </c>
      <c r="N7" s="81">
        <v>0.15338334968358733</v>
      </c>
      <c r="O7" s="47">
        <v>0.40606944386253935</v>
      </c>
      <c r="P7" s="47" t="s">
        <v>9</v>
      </c>
      <c r="Q7" s="81">
        <v>0.23444430272371874</v>
      </c>
      <c r="R7" s="47">
        <v>0.15324625692952898</v>
      </c>
      <c r="S7" s="47" t="s">
        <v>9</v>
      </c>
      <c r="T7" s="81">
        <v>8.8476767690566116E-2</v>
      </c>
      <c r="U7" s="47">
        <v>9.2320916571160261E-2</v>
      </c>
      <c r="V7" s="47" t="s">
        <v>9</v>
      </c>
      <c r="W7" s="81">
        <v>5.3301506034192363E-2</v>
      </c>
      <c r="X7" s="47">
        <v>0.23816787703051309</v>
      </c>
      <c r="Y7" s="47" t="s">
        <v>9</v>
      </c>
      <c r="Z7" s="81">
        <v>0.13750628791588843</v>
      </c>
      <c r="AA7" s="47">
        <v>0.986582019168742</v>
      </c>
      <c r="AB7" s="47" t="s">
        <v>9</v>
      </c>
      <c r="AC7" s="81">
        <v>0.56960339434471774</v>
      </c>
      <c r="AD7" s="81"/>
      <c r="AE7" s="80" t="s">
        <v>86</v>
      </c>
      <c r="AF7" s="47">
        <f t="shared" si="0"/>
        <v>338.62857099526445</v>
      </c>
      <c r="AG7" s="47" t="s">
        <v>9</v>
      </c>
      <c r="AH7" s="81">
        <f t="shared" si="1"/>
        <v>195.50729661941423</v>
      </c>
      <c r="AI7" s="47">
        <f t="shared" si="2"/>
        <v>275.34883797301177</v>
      </c>
      <c r="AJ7" s="47" t="s">
        <v>9</v>
      </c>
      <c r="AK7" s="81">
        <f t="shared" si="3"/>
        <v>158.97272572476899</v>
      </c>
      <c r="AL7" s="47">
        <f t="shared" si="4"/>
        <v>305.91309830097867</v>
      </c>
      <c r="AM7" s="47" t="s">
        <v>9</v>
      </c>
      <c r="AN7" s="81">
        <f t="shared" si="5"/>
        <v>176.61900965270249</v>
      </c>
      <c r="AO7" s="47">
        <f t="shared" si="6"/>
        <v>265.66775468707692</v>
      </c>
      <c r="AP7" s="47" t="s">
        <v>9</v>
      </c>
      <c r="AQ7" s="81">
        <f t="shared" si="7"/>
        <v>153.38334968358734</v>
      </c>
      <c r="AR7" s="47">
        <f t="shared" si="8"/>
        <v>406.06944386253934</v>
      </c>
      <c r="AS7" s="47" t="s">
        <v>9</v>
      </c>
      <c r="AT7" s="81">
        <f t="shared" si="9"/>
        <v>234.44430272371875</v>
      </c>
      <c r="AU7" s="47">
        <f t="shared" si="10"/>
        <v>153.24625692952898</v>
      </c>
      <c r="AV7" s="47" t="s">
        <v>9</v>
      </c>
      <c r="AW7" s="81">
        <f t="shared" si="11"/>
        <v>88.47676769056612</v>
      </c>
      <c r="AX7" s="47">
        <f t="shared" si="12"/>
        <v>92.320916571160268</v>
      </c>
      <c r="AY7" s="47" t="s">
        <v>9</v>
      </c>
      <c r="AZ7" s="81">
        <f t="shared" si="13"/>
        <v>53.301506034192364</v>
      </c>
      <c r="BA7" s="47">
        <f t="shared" si="14"/>
        <v>238.1678770305131</v>
      </c>
      <c r="BB7" s="47" t="s">
        <v>9</v>
      </c>
      <c r="BC7" s="81">
        <f t="shared" si="15"/>
        <v>137.50628791588844</v>
      </c>
      <c r="BD7" s="47">
        <f t="shared" si="16"/>
        <v>986.58201916874202</v>
      </c>
      <c r="BE7" s="47" t="s">
        <v>9</v>
      </c>
      <c r="BF7" s="81">
        <f t="shared" si="17"/>
        <v>569.60339434471769</v>
      </c>
    </row>
    <row r="8" spans="1:58" x14ac:dyDescent="0.15">
      <c r="A8" s="116"/>
      <c r="B8" s="80" t="s">
        <v>12</v>
      </c>
      <c r="C8" s="47">
        <v>0.94823010324601875</v>
      </c>
      <c r="D8" s="47" t="s">
        <v>9</v>
      </c>
      <c r="E8" s="81">
        <v>0.54746090536279557</v>
      </c>
      <c r="F8" s="47">
        <v>0.61691988181285295</v>
      </c>
      <c r="G8" s="47" t="s">
        <v>9</v>
      </c>
      <c r="H8" s="81">
        <v>0.35617885983308278</v>
      </c>
      <c r="I8" s="47">
        <v>0.1220215647017706</v>
      </c>
      <c r="J8" s="47" t="s">
        <v>9</v>
      </c>
      <c r="K8" s="81">
        <v>7.0449183227506595E-2</v>
      </c>
      <c r="L8" s="47">
        <v>1.2786976471753846</v>
      </c>
      <c r="M8" s="47" t="s">
        <v>9</v>
      </c>
      <c r="N8" s="81">
        <v>0.7382564308088494</v>
      </c>
      <c r="O8" s="47">
        <v>0.86379638097452083</v>
      </c>
      <c r="P8" s="47" t="s">
        <v>9</v>
      </c>
      <c r="Q8" s="81">
        <v>0.49871307308066415</v>
      </c>
      <c r="R8" s="47">
        <v>1.4652130116295721</v>
      </c>
      <c r="S8" s="47" t="s">
        <v>9</v>
      </c>
      <c r="T8" s="81">
        <v>0.84594112668447574</v>
      </c>
      <c r="U8" s="47">
        <v>1.1263427414824683</v>
      </c>
      <c r="V8" s="47" t="s">
        <v>9</v>
      </c>
      <c r="W8" s="81">
        <v>0.65029428499468411</v>
      </c>
      <c r="X8" s="47">
        <v>3.2065189917190415</v>
      </c>
      <c r="Y8" s="47" t="s">
        <v>9</v>
      </c>
      <c r="Z8" s="81">
        <v>1.851284603030636</v>
      </c>
      <c r="AA8" s="47">
        <v>2.4974558802399685</v>
      </c>
      <c r="AB8" s="47" t="s">
        <v>9</v>
      </c>
      <c r="AC8" s="81">
        <v>1.4419068247457596</v>
      </c>
      <c r="AD8" s="81"/>
      <c r="AE8" s="80" t="s">
        <v>12</v>
      </c>
      <c r="AF8" s="47">
        <f t="shared" si="0"/>
        <v>948.23010324601876</v>
      </c>
      <c r="AG8" s="47" t="s">
        <v>9</v>
      </c>
      <c r="AH8" s="81">
        <f t="shared" si="1"/>
        <v>547.46090536279553</v>
      </c>
      <c r="AI8" s="47">
        <f t="shared" si="2"/>
        <v>616.91988181285296</v>
      </c>
      <c r="AJ8" s="47" t="s">
        <v>9</v>
      </c>
      <c r="AK8" s="81">
        <f t="shared" si="3"/>
        <v>356.17885983308281</v>
      </c>
      <c r="AL8" s="47">
        <f t="shared" si="4"/>
        <v>122.0215647017706</v>
      </c>
      <c r="AM8" s="47" t="s">
        <v>9</v>
      </c>
      <c r="AN8" s="81">
        <f t="shared" si="5"/>
        <v>70.449183227506595</v>
      </c>
      <c r="AO8" s="47">
        <f t="shared" si="6"/>
        <v>1278.6976471753846</v>
      </c>
      <c r="AP8" s="47" t="s">
        <v>9</v>
      </c>
      <c r="AQ8" s="81">
        <f t="shared" si="7"/>
        <v>738.25643080884936</v>
      </c>
      <c r="AR8" s="47">
        <f t="shared" si="8"/>
        <v>863.79638097452084</v>
      </c>
      <c r="AS8" s="47" t="s">
        <v>9</v>
      </c>
      <c r="AT8" s="81">
        <f t="shared" si="9"/>
        <v>498.71307308066417</v>
      </c>
      <c r="AU8" s="47">
        <f t="shared" si="10"/>
        <v>1465.2130116295721</v>
      </c>
      <c r="AV8" s="47" t="s">
        <v>9</v>
      </c>
      <c r="AW8" s="81">
        <f t="shared" si="11"/>
        <v>845.94112668447576</v>
      </c>
      <c r="AX8" s="47">
        <f t="shared" si="12"/>
        <v>1126.3427414824682</v>
      </c>
      <c r="AY8" s="47" t="s">
        <v>9</v>
      </c>
      <c r="AZ8" s="81">
        <f t="shared" si="13"/>
        <v>650.29428499468406</v>
      </c>
      <c r="BA8" s="47">
        <f t="shared" si="14"/>
        <v>3206.5189917190414</v>
      </c>
      <c r="BB8" s="47" t="s">
        <v>9</v>
      </c>
      <c r="BC8" s="81">
        <f t="shared" si="15"/>
        <v>1851.2846030306359</v>
      </c>
      <c r="BD8" s="47">
        <f t="shared" si="16"/>
        <v>2497.4558802399683</v>
      </c>
      <c r="BE8" s="47" t="s">
        <v>9</v>
      </c>
      <c r="BF8" s="81">
        <f t="shared" si="17"/>
        <v>1441.9068247457596</v>
      </c>
    </row>
    <row r="9" spans="1:58" x14ac:dyDescent="0.15">
      <c r="A9" s="116"/>
      <c r="B9" s="80" t="s">
        <v>13</v>
      </c>
      <c r="C9" s="47">
        <v>0.25085438296411411</v>
      </c>
      <c r="D9" s="47" t="s">
        <v>9</v>
      </c>
      <c r="E9" s="81">
        <v>0.14483084553172876</v>
      </c>
      <c r="F9" s="47">
        <v>0.85643795498248076</v>
      </c>
      <c r="G9" s="47" t="s">
        <v>9</v>
      </c>
      <c r="H9" s="81">
        <v>0.49446468385334791</v>
      </c>
      <c r="I9" s="47">
        <v>0.30396892027695332</v>
      </c>
      <c r="J9" s="47" t="s">
        <v>9</v>
      </c>
      <c r="K9" s="81">
        <v>0.1754965379471789</v>
      </c>
      <c r="L9" s="47">
        <v>0.58836880075549514</v>
      </c>
      <c r="M9" s="47" t="s">
        <v>9</v>
      </c>
      <c r="N9" s="81">
        <v>0.33969488549896243</v>
      </c>
      <c r="O9" s="47">
        <v>0.56474328192290713</v>
      </c>
      <c r="P9" s="47" t="s">
        <v>9</v>
      </c>
      <c r="Q9" s="81">
        <v>0.32605468584122316</v>
      </c>
      <c r="R9" s="47">
        <v>0.379946119492935</v>
      </c>
      <c r="S9" s="47" t="s">
        <v>9</v>
      </c>
      <c r="T9" s="81">
        <v>0.21936199436679976</v>
      </c>
      <c r="U9" s="47">
        <v>0.31123077685005157</v>
      </c>
      <c r="V9" s="47" t="s">
        <v>9</v>
      </c>
      <c r="W9" s="81">
        <v>0.17968917279447363</v>
      </c>
      <c r="X9" s="47">
        <v>1.7601370183720269</v>
      </c>
      <c r="Y9" s="47" t="s">
        <v>9</v>
      </c>
      <c r="Z9" s="81">
        <v>1.0162155813677149</v>
      </c>
      <c r="AA9" s="47">
        <v>2.8902065074224779</v>
      </c>
      <c r="AB9" s="47" t="s">
        <v>9</v>
      </c>
      <c r="AC9" s="81">
        <v>1.6686615050739757</v>
      </c>
      <c r="AD9" s="81"/>
      <c r="AE9" s="80" t="s">
        <v>13</v>
      </c>
      <c r="AF9" s="47">
        <f t="shared" si="0"/>
        <v>250.85438296411411</v>
      </c>
      <c r="AG9" s="47" t="s">
        <v>9</v>
      </c>
      <c r="AH9" s="81">
        <f t="shared" si="1"/>
        <v>144.83084553172876</v>
      </c>
      <c r="AI9" s="47">
        <f t="shared" si="2"/>
        <v>856.43795498248073</v>
      </c>
      <c r="AJ9" s="47" t="s">
        <v>9</v>
      </c>
      <c r="AK9" s="81">
        <f t="shared" si="3"/>
        <v>494.46468385334794</v>
      </c>
      <c r="AL9" s="47">
        <f t="shared" si="4"/>
        <v>303.96892027695333</v>
      </c>
      <c r="AM9" s="47" t="s">
        <v>9</v>
      </c>
      <c r="AN9" s="81">
        <f t="shared" si="5"/>
        <v>175.49653794717889</v>
      </c>
      <c r="AO9" s="47">
        <f t="shared" si="6"/>
        <v>588.36880075549516</v>
      </c>
      <c r="AP9" s="47" t="s">
        <v>9</v>
      </c>
      <c r="AQ9" s="81">
        <f t="shared" si="7"/>
        <v>339.69488549896244</v>
      </c>
      <c r="AR9" s="47">
        <f t="shared" si="8"/>
        <v>564.74328192290716</v>
      </c>
      <c r="AS9" s="47" t="s">
        <v>9</v>
      </c>
      <c r="AT9" s="81">
        <f t="shared" si="9"/>
        <v>326.05468584122315</v>
      </c>
      <c r="AU9" s="47">
        <f t="shared" si="10"/>
        <v>379.946119492935</v>
      </c>
      <c r="AV9" s="47" t="s">
        <v>9</v>
      </c>
      <c r="AW9" s="81">
        <f t="shared" si="11"/>
        <v>219.36199436679976</v>
      </c>
      <c r="AX9" s="47">
        <f t="shared" si="12"/>
        <v>311.2307768500516</v>
      </c>
      <c r="AY9" s="47" t="s">
        <v>9</v>
      </c>
      <c r="AZ9" s="81">
        <f t="shared" si="13"/>
        <v>179.68917279447362</v>
      </c>
      <c r="BA9" s="47">
        <f t="shared" si="14"/>
        <v>1760.1370183720269</v>
      </c>
      <c r="BB9" s="47" t="s">
        <v>9</v>
      </c>
      <c r="BC9" s="81">
        <f t="shared" si="15"/>
        <v>1016.215581367715</v>
      </c>
      <c r="BD9" s="47">
        <f t="shared" si="16"/>
        <v>2890.2065074224779</v>
      </c>
      <c r="BE9" s="47" t="s">
        <v>9</v>
      </c>
      <c r="BF9" s="81">
        <f t="shared" si="17"/>
        <v>1668.6615050739756</v>
      </c>
    </row>
    <row r="10" spans="1:58" x14ac:dyDescent="0.15">
      <c r="A10" s="116"/>
      <c r="B10" s="80" t="s">
        <v>14</v>
      </c>
      <c r="C10" s="47">
        <v>0.31462034515243642</v>
      </c>
      <c r="D10" s="47" t="s">
        <v>9</v>
      </c>
      <c r="E10" s="81">
        <v>0.18164614096629214</v>
      </c>
      <c r="F10" s="47">
        <v>0.1530143033852065</v>
      </c>
      <c r="G10" s="47" t="s">
        <v>9</v>
      </c>
      <c r="H10" s="81">
        <v>8.8342849249312044E-2</v>
      </c>
      <c r="I10" s="47">
        <v>1.5008280175469686E-2</v>
      </c>
      <c r="J10" s="47" t="s">
        <v>9</v>
      </c>
      <c r="K10" s="81">
        <v>8.6650345993807484E-3</v>
      </c>
      <c r="L10" s="47">
        <v>0.93931754021897329</v>
      </c>
      <c r="M10" s="47" t="s">
        <v>9</v>
      </c>
      <c r="N10" s="81">
        <v>0.54231523469996135</v>
      </c>
      <c r="O10" s="47">
        <v>0.341695687990412</v>
      </c>
      <c r="P10" s="47" t="s">
        <v>9</v>
      </c>
      <c r="Q10" s="81">
        <v>0.19727809744219876</v>
      </c>
      <c r="R10" s="47">
        <v>0.48188451139915561</v>
      </c>
      <c r="S10" s="47" t="s">
        <v>9</v>
      </c>
      <c r="T10" s="81">
        <v>0.27821615237461378</v>
      </c>
      <c r="U10" s="47">
        <v>0.40930566511825617</v>
      </c>
      <c r="V10" s="47" t="s">
        <v>9</v>
      </c>
      <c r="W10" s="81">
        <v>0.23631273593686403</v>
      </c>
      <c r="X10" s="47">
        <v>0.56038782010018395</v>
      </c>
      <c r="Y10" s="47" t="s">
        <v>9</v>
      </c>
      <c r="Z10" s="81">
        <v>0.3235400587854288</v>
      </c>
      <c r="AA10" s="47">
        <v>4.8797230263805629</v>
      </c>
      <c r="AB10" s="47" t="s">
        <v>9</v>
      </c>
      <c r="AC10" s="81">
        <v>2.8173094028516332</v>
      </c>
      <c r="AD10" s="81"/>
      <c r="AE10" s="80" t="s">
        <v>14</v>
      </c>
      <c r="AF10" s="47">
        <f t="shared" si="0"/>
        <v>314.62034515243641</v>
      </c>
      <c r="AG10" s="47" t="s">
        <v>9</v>
      </c>
      <c r="AH10" s="81">
        <f t="shared" si="1"/>
        <v>181.64614096629214</v>
      </c>
      <c r="AI10" s="47">
        <f t="shared" si="2"/>
        <v>153.01430338520649</v>
      </c>
      <c r="AJ10" s="47" t="s">
        <v>9</v>
      </c>
      <c r="AK10" s="81">
        <f t="shared" si="3"/>
        <v>88.342849249312039</v>
      </c>
      <c r="AL10" s="47">
        <f t="shared" si="4"/>
        <v>15.008280175469686</v>
      </c>
      <c r="AM10" s="47" t="s">
        <v>9</v>
      </c>
      <c r="AN10" s="81">
        <f t="shared" si="5"/>
        <v>8.665034599380748</v>
      </c>
      <c r="AO10" s="47">
        <f t="shared" si="6"/>
        <v>939.31754021897325</v>
      </c>
      <c r="AP10" s="47" t="s">
        <v>9</v>
      </c>
      <c r="AQ10" s="81">
        <f t="shared" si="7"/>
        <v>542.31523469996137</v>
      </c>
      <c r="AR10" s="47">
        <f t="shared" si="8"/>
        <v>341.69568799041201</v>
      </c>
      <c r="AS10" s="47" t="s">
        <v>9</v>
      </c>
      <c r="AT10" s="81">
        <f t="shared" si="9"/>
        <v>197.27809744219877</v>
      </c>
      <c r="AU10" s="47">
        <f t="shared" si="10"/>
        <v>481.8845113991556</v>
      </c>
      <c r="AV10" s="47" t="s">
        <v>9</v>
      </c>
      <c r="AW10" s="81">
        <f t="shared" si="11"/>
        <v>278.21615237461378</v>
      </c>
      <c r="AX10" s="47">
        <f t="shared" si="12"/>
        <v>409.30566511825617</v>
      </c>
      <c r="AY10" s="47" t="s">
        <v>9</v>
      </c>
      <c r="AZ10" s="81">
        <f t="shared" si="13"/>
        <v>236.31273593686402</v>
      </c>
      <c r="BA10" s="47">
        <f t="shared" si="14"/>
        <v>560.38782010018394</v>
      </c>
      <c r="BB10" s="47" t="s">
        <v>9</v>
      </c>
      <c r="BC10" s="81">
        <f t="shared" si="15"/>
        <v>323.54005878542881</v>
      </c>
      <c r="BD10" s="47">
        <f t="shared" si="16"/>
        <v>4879.7230263805632</v>
      </c>
      <c r="BE10" s="47" t="s">
        <v>9</v>
      </c>
      <c r="BF10" s="81">
        <f t="shared" si="17"/>
        <v>2817.3094028516334</v>
      </c>
    </row>
    <row r="11" spans="1:58" x14ac:dyDescent="0.15">
      <c r="A11" s="116"/>
      <c r="B11" s="80" t="s">
        <v>15</v>
      </c>
      <c r="C11" s="47">
        <v>0.26941327561662171</v>
      </c>
      <c r="D11" s="47" t="s">
        <v>9</v>
      </c>
      <c r="E11" s="81">
        <v>0.15554582720051538</v>
      </c>
      <c r="F11" s="47">
        <v>7.061298903121066E-2</v>
      </c>
      <c r="G11" s="47" t="s">
        <v>9</v>
      </c>
      <c r="H11" s="81">
        <v>4.0768428225453568E-2</v>
      </c>
      <c r="I11" s="47">
        <v>3.6411184373918978E-2</v>
      </c>
      <c r="J11" s="47" t="s">
        <v>9</v>
      </c>
      <c r="K11" s="81">
        <v>2.102200709979522E-2</v>
      </c>
      <c r="L11" s="47">
        <v>0.49932099096471244</v>
      </c>
      <c r="M11" s="47" t="s">
        <v>9</v>
      </c>
      <c r="N11" s="81">
        <v>0.28828310854550743</v>
      </c>
      <c r="O11" s="47">
        <v>0.15069818195952747</v>
      </c>
      <c r="P11" s="47" t="s">
        <v>9</v>
      </c>
      <c r="Q11" s="81">
        <v>8.7005635920720401E-2</v>
      </c>
      <c r="R11" s="47">
        <v>0.18087333190507343</v>
      </c>
      <c r="S11" s="47" t="s">
        <v>9</v>
      </c>
      <c r="T11" s="81">
        <v>0.10442726686461867</v>
      </c>
      <c r="U11" s="47">
        <v>0.5185574104663554</v>
      </c>
      <c r="V11" s="47" t="s">
        <v>9</v>
      </c>
      <c r="W11" s="81">
        <v>0.29938926052302556</v>
      </c>
      <c r="X11" s="47">
        <v>1.3723263957891481</v>
      </c>
      <c r="Y11" s="47" t="s">
        <v>9</v>
      </c>
      <c r="Z11" s="81">
        <v>0.79231301402489362</v>
      </c>
      <c r="AA11" s="47">
        <v>1.2720577053964033</v>
      </c>
      <c r="AB11" s="47" t="s">
        <v>9</v>
      </c>
      <c r="AC11" s="81">
        <v>0.73442285863535117</v>
      </c>
      <c r="AD11" s="81"/>
      <c r="AE11" s="80" t="s">
        <v>15</v>
      </c>
      <c r="AF11" s="47">
        <f t="shared" si="0"/>
        <v>269.41327561662172</v>
      </c>
      <c r="AG11" s="47" t="s">
        <v>9</v>
      </c>
      <c r="AH11" s="81">
        <f t="shared" si="1"/>
        <v>155.54582720051539</v>
      </c>
      <c r="AI11" s="47">
        <f t="shared" si="2"/>
        <v>70.61298903121066</v>
      </c>
      <c r="AJ11" s="47" t="s">
        <v>9</v>
      </c>
      <c r="AK11" s="81">
        <f t="shared" si="3"/>
        <v>40.768428225453569</v>
      </c>
      <c r="AL11" s="47">
        <f t="shared" si="4"/>
        <v>36.411184373918978</v>
      </c>
      <c r="AM11" s="47" t="s">
        <v>9</v>
      </c>
      <c r="AN11" s="81">
        <f t="shared" si="5"/>
        <v>21.022007099795218</v>
      </c>
      <c r="AO11" s="47">
        <f t="shared" si="6"/>
        <v>499.32099096471245</v>
      </c>
      <c r="AP11" s="47" t="s">
        <v>9</v>
      </c>
      <c r="AQ11" s="81">
        <f t="shared" si="7"/>
        <v>288.28310854550745</v>
      </c>
      <c r="AR11" s="47">
        <f t="shared" si="8"/>
        <v>150.69818195952746</v>
      </c>
      <c r="AS11" s="47" t="s">
        <v>9</v>
      </c>
      <c r="AT11" s="81">
        <f t="shared" si="9"/>
        <v>87.005635920720394</v>
      </c>
      <c r="AU11" s="47">
        <f t="shared" si="10"/>
        <v>180.87333190507343</v>
      </c>
      <c r="AV11" s="47" t="s">
        <v>9</v>
      </c>
      <c r="AW11" s="81">
        <f t="shared" si="11"/>
        <v>104.42726686461867</v>
      </c>
      <c r="AX11" s="47">
        <f t="shared" si="12"/>
        <v>518.55741046635535</v>
      </c>
      <c r="AY11" s="47" t="s">
        <v>9</v>
      </c>
      <c r="AZ11" s="81">
        <f t="shared" si="13"/>
        <v>299.38926052302554</v>
      </c>
      <c r="BA11" s="47">
        <f t="shared" si="14"/>
        <v>1372.3263957891481</v>
      </c>
      <c r="BB11" s="47" t="s">
        <v>9</v>
      </c>
      <c r="BC11" s="81">
        <f t="shared" si="15"/>
        <v>792.31301402489362</v>
      </c>
      <c r="BD11" s="47">
        <f t="shared" si="16"/>
        <v>1272.0577053964032</v>
      </c>
      <c r="BE11" s="47" t="s">
        <v>9</v>
      </c>
      <c r="BF11" s="81">
        <f t="shared" si="17"/>
        <v>734.42285863535119</v>
      </c>
    </row>
    <row r="12" spans="1:58" x14ac:dyDescent="0.15">
      <c r="A12" s="116"/>
      <c r="B12" s="80" t="s">
        <v>16</v>
      </c>
      <c r="C12" s="47">
        <v>0.48536387212755572</v>
      </c>
      <c r="D12" s="47" t="s">
        <v>9</v>
      </c>
      <c r="E12" s="81">
        <v>0.28022496222776339</v>
      </c>
      <c r="F12" s="47">
        <v>0.11209840826071138</v>
      </c>
      <c r="G12" s="47" t="s">
        <v>9</v>
      </c>
      <c r="H12" s="81">
        <v>6.4720046185050284E-2</v>
      </c>
      <c r="I12" s="47">
        <v>9.6273173652799429E-2</v>
      </c>
      <c r="J12" s="47" t="s">
        <v>9</v>
      </c>
      <c r="K12" s="81">
        <v>5.5583342724183339E-2</v>
      </c>
      <c r="L12" s="47">
        <v>0.67142715947762333</v>
      </c>
      <c r="M12" s="47" t="s">
        <v>9</v>
      </c>
      <c r="N12" s="81">
        <v>0.38764865126563164</v>
      </c>
      <c r="O12" s="47">
        <v>0.16783005179760499</v>
      </c>
      <c r="P12" s="47" t="s">
        <v>9</v>
      </c>
      <c r="Q12" s="81">
        <v>9.6896725583456078E-2</v>
      </c>
      <c r="R12" s="47">
        <v>0.40435831701684005</v>
      </c>
      <c r="S12" s="47" t="s">
        <v>9</v>
      </c>
      <c r="T12" s="81">
        <v>0.23345638317873665</v>
      </c>
      <c r="U12" s="47">
        <v>0.26616461943415637</v>
      </c>
      <c r="V12" s="47" t="s">
        <v>9</v>
      </c>
      <c r="W12" s="81">
        <v>0.1536702146790645</v>
      </c>
      <c r="X12" s="47">
        <v>0.45103661333109546</v>
      </c>
      <c r="Y12" s="47" t="s">
        <v>9</v>
      </c>
      <c r="Z12" s="81">
        <v>0.26040611012108511</v>
      </c>
      <c r="AA12" s="47">
        <v>2.5914739492025962</v>
      </c>
      <c r="AB12" s="47" t="s">
        <v>9</v>
      </c>
      <c r="AC12" s="81">
        <v>1.4961881821700216</v>
      </c>
      <c r="AD12" s="81"/>
      <c r="AE12" s="80" t="s">
        <v>16</v>
      </c>
      <c r="AF12" s="47">
        <f t="shared" si="0"/>
        <v>485.36387212755574</v>
      </c>
      <c r="AG12" s="47" t="s">
        <v>9</v>
      </c>
      <c r="AH12" s="81">
        <f t="shared" si="1"/>
        <v>280.2249622277634</v>
      </c>
      <c r="AI12" s="47">
        <f t="shared" si="2"/>
        <v>112.09840826071138</v>
      </c>
      <c r="AJ12" s="47" t="s">
        <v>9</v>
      </c>
      <c r="AK12" s="81">
        <f t="shared" si="3"/>
        <v>64.720046185050279</v>
      </c>
      <c r="AL12" s="47">
        <f t="shared" si="4"/>
        <v>96.273173652799429</v>
      </c>
      <c r="AM12" s="47" t="s">
        <v>9</v>
      </c>
      <c r="AN12" s="81">
        <f t="shared" si="5"/>
        <v>55.583342724183339</v>
      </c>
      <c r="AO12" s="47">
        <f t="shared" si="6"/>
        <v>671.42715947762338</v>
      </c>
      <c r="AP12" s="47" t="s">
        <v>9</v>
      </c>
      <c r="AQ12" s="81">
        <f t="shared" si="7"/>
        <v>387.64865126563166</v>
      </c>
      <c r="AR12" s="47">
        <f t="shared" si="8"/>
        <v>167.83005179760499</v>
      </c>
      <c r="AS12" s="47" t="s">
        <v>9</v>
      </c>
      <c r="AT12" s="81">
        <f t="shared" si="9"/>
        <v>96.896725583456075</v>
      </c>
      <c r="AU12" s="47">
        <f t="shared" si="10"/>
        <v>404.35831701684003</v>
      </c>
      <c r="AV12" s="47" t="s">
        <v>9</v>
      </c>
      <c r="AW12" s="81">
        <f t="shared" si="11"/>
        <v>233.45638317873664</v>
      </c>
      <c r="AX12" s="47">
        <f t="shared" si="12"/>
        <v>266.16461943415635</v>
      </c>
      <c r="AY12" s="47" t="s">
        <v>9</v>
      </c>
      <c r="AZ12" s="81">
        <f t="shared" si="13"/>
        <v>153.67021467906449</v>
      </c>
      <c r="BA12" s="47">
        <f t="shared" si="14"/>
        <v>451.03661333109545</v>
      </c>
      <c r="BB12" s="47" t="s">
        <v>9</v>
      </c>
      <c r="BC12" s="81">
        <f t="shared" si="15"/>
        <v>260.40611012108513</v>
      </c>
      <c r="BD12" s="47">
        <f t="shared" si="16"/>
        <v>2591.473949202596</v>
      </c>
      <c r="BE12" s="47" t="s">
        <v>9</v>
      </c>
      <c r="BF12" s="81">
        <f t="shared" si="17"/>
        <v>1496.1881821700215</v>
      </c>
    </row>
    <row r="13" spans="1:58" x14ac:dyDescent="0.15">
      <c r="A13" s="116"/>
      <c r="B13" s="80" t="s">
        <v>17</v>
      </c>
      <c r="C13" s="47">
        <v>0</v>
      </c>
      <c r="D13" s="47" t="s">
        <v>9</v>
      </c>
      <c r="E13" s="81">
        <v>0</v>
      </c>
      <c r="F13" s="47">
        <v>2.1144950518789125</v>
      </c>
      <c r="G13" s="47" t="s">
        <v>9</v>
      </c>
      <c r="H13" s="81">
        <v>1.2208042874024219</v>
      </c>
      <c r="I13" s="47">
        <v>2.6632016205396666E-2</v>
      </c>
      <c r="J13" s="47" t="s">
        <v>9</v>
      </c>
      <c r="K13" s="81">
        <v>1.5376001725248242E-2</v>
      </c>
      <c r="L13" s="47">
        <v>0.93845812953902918</v>
      </c>
      <c r="M13" s="47" t="s">
        <v>9</v>
      </c>
      <c r="N13" s="81">
        <v>0.54181905371255124</v>
      </c>
      <c r="O13" s="47">
        <v>0.62967277200278038</v>
      </c>
      <c r="P13" s="47" t="s">
        <v>9</v>
      </c>
      <c r="Q13" s="81">
        <v>0.36354174441718312</v>
      </c>
      <c r="R13" s="47">
        <v>0.59596745711060395</v>
      </c>
      <c r="S13" s="47" t="s">
        <v>9</v>
      </c>
      <c r="T13" s="81">
        <v>0.34408197179106398</v>
      </c>
      <c r="U13" s="47">
        <v>0.67470470600466481</v>
      </c>
      <c r="V13" s="47" t="s">
        <v>9</v>
      </c>
      <c r="W13" s="81">
        <v>0.38954094363530056</v>
      </c>
      <c r="X13" s="47">
        <v>1.6571517373529856</v>
      </c>
      <c r="Y13" s="47" t="s">
        <v>9</v>
      </c>
      <c r="Z13" s="81">
        <v>0.95675700164880229</v>
      </c>
      <c r="AA13" s="47">
        <v>5.0967762686043194</v>
      </c>
      <c r="AB13" s="47" t="s">
        <v>9</v>
      </c>
      <c r="AC13" s="81">
        <v>2.9426251506780003</v>
      </c>
      <c r="AD13" s="81"/>
      <c r="AE13" s="80" t="s">
        <v>17</v>
      </c>
      <c r="AF13" s="47">
        <f t="shared" si="0"/>
        <v>0</v>
      </c>
      <c r="AG13" s="47" t="s">
        <v>9</v>
      </c>
      <c r="AH13" s="81">
        <f t="shared" si="1"/>
        <v>0</v>
      </c>
      <c r="AI13" s="47">
        <f t="shared" si="2"/>
        <v>2114.4950518789124</v>
      </c>
      <c r="AJ13" s="47" t="s">
        <v>9</v>
      </c>
      <c r="AK13" s="81">
        <f t="shared" si="3"/>
        <v>1220.8042874024218</v>
      </c>
      <c r="AL13" s="47">
        <f t="shared" si="4"/>
        <v>26.632016205396667</v>
      </c>
      <c r="AM13" s="47" t="s">
        <v>9</v>
      </c>
      <c r="AN13" s="81">
        <f t="shared" si="5"/>
        <v>15.376001725248242</v>
      </c>
      <c r="AO13" s="47">
        <f t="shared" si="6"/>
        <v>938.45812953902919</v>
      </c>
      <c r="AP13" s="47" t="s">
        <v>9</v>
      </c>
      <c r="AQ13" s="81">
        <f t="shared" si="7"/>
        <v>541.81905371255118</v>
      </c>
      <c r="AR13" s="47">
        <f t="shared" si="8"/>
        <v>629.67277200278033</v>
      </c>
      <c r="AS13" s="47" t="s">
        <v>9</v>
      </c>
      <c r="AT13" s="81">
        <f t="shared" si="9"/>
        <v>363.54174441718311</v>
      </c>
      <c r="AU13" s="47">
        <f t="shared" si="10"/>
        <v>595.96745711060396</v>
      </c>
      <c r="AV13" s="47" t="s">
        <v>9</v>
      </c>
      <c r="AW13" s="81">
        <f t="shared" si="11"/>
        <v>344.08197179106401</v>
      </c>
      <c r="AX13" s="47">
        <f t="shared" si="12"/>
        <v>674.70470600466479</v>
      </c>
      <c r="AY13" s="47" t="s">
        <v>9</v>
      </c>
      <c r="AZ13" s="81">
        <f t="shared" si="13"/>
        <v>389.54094363530055</v>
      </c>
      <c r="BA13" s="47">
        <f t="shared" si="14"/>
        <v>1657.1517373529855</v>
      </c>
      <c r="BB13" s="47" t="s">
        <v>9</v>
      </c>
      <c r="BC13" s="81">
        <f t="shared" si="15"/>
        <v>956.75700164880232</v>
      </c>
      <c r="BD13" s="47">
        <f t="shared" si="16"/>
        <v>5096.7762686043197</v>
      </c>
      <c r="BE13" s="47" t="s">
        <v>9</v>
      </c>
      <c r="BF13" s="81">
        <f t="shared" si="17"/>
        <v>2942.6251506780004</v>
      </c>
    </row>
    <row r="14" spans="1:58" x14ac:dyDescent="0.15">
      <c r="A14" s="116"/>
      <c r="B14" s="80" t="s">
        <v>18</v>
      </c>
      <c r="C14" s="47">
        <v>1.5908435004927131</v>
      </c>
      <c r="D14" s="47" t="s">
        <v>9</v>
      </c>
      <c r="E14" s="81">
        <v>0.91847392324803445</v>
      </c>
      <c r="F14" s="47">
        <v>0.24734106431319011</v>
      </c>
      <c r="G14" s="47" t="s">
        <v>9</v>
      </c>
      <c r="H14" s="81">
        <v>0.14280243006286886</v>
      </c>
      <c r="I14" s="47">
        <v>0.14170859735503477</v>
      </c>
      <c r="J14" s="47" t="s">
        <v>9</v>
      </c>
      <c r="K14" s="81">
        <v>8.1815496829413623E-2</v>
      </c>
      <c r="L14" s="47">
        <v>1.6619432718050102</v>
      </c>
      <c r="M14" s="47" t="s">
        <v>9</v>
      </c>
      <c r="N14" s="81">
        <v>0.95952339535451003</v>
      </c>
      <c r="O14" s="47">
        <v>0.40627744992102122</v>
      </c>
      <c r="P14" s="47" t="s">
        <v>9</v>
      </c>
      <c r="Q14" s="81">
        <v>0.23456439507757632</v>
      </c>
      <c r="R14" s="47">
        <v>0.76414570128914527</v>
      </c>
      <c r="S14" s="47" t="s">
        <v>9</v>
      </c>
      <c r="T14" s="81">
        <v>0.4411797263393834</v>
      </c>
      <c r="U14" s="47">
        <v>0.4912967689721589</v>
      </c>
      <c r="V14" s="47" t="s">
        <v>9</v>
      </c>
      <c r="W14" s="81">
        <v>0.28365032181806932</v>
      </c>
      <c r="X14" s="47">
        <v>3.4011526363115894</v>
      </c>
      <c r="Y14" s="47" t="s">
        <v>9</v>
      </c>
      <c r="Z14" s="81">
        <v>1.9636563901295017</v>
      </c>
      <c r="AA14" s="47">
        <v>3.9635847732628111</v>
      </c>
      <c r="AB14" s="47" t="s">
        <v>9</v>
      </c>
      <c r="AC14" s="81">
        <v>2.288376735799186</v>
      </c>
      <c r="AD14" s="81"/>
      <c r="AE14" s="80" t="s">
        <v>18</v>
      </c>
      <c r="AF14" s="47">
        <f t="shared" si="0"/>
        <v>1590.843500492713</v>
      </c>
      <c r="AG14" s="47" t="s">
        <v>9</v>
      </c>
      <c r="AH14" s="81">
        <f t="shared" si="1"/>
        <v>918.47392324803445</v>
      </c>
      <c r="AI14" s="47">
        <f t="shared" si="2"/>
        <v>247.34106431319012</v>
      </c>
      <c r="AJ14" s="47" t="s">
        <v>9</v>
      </c>
      <c r="AK14" s="81">
        <f t="shared" si="3"/>
        <v>142.80243006286886</v>
      </c>
      <c r="AL14" s="47">
        <f t="shared" si="4"/>
        <v>141.70859735503478</v>
      </c>
      <c r="AM14" s="47" t="s">
        <v>9</v>
      </c>
      <c r="AN14" s="81">
        <f t="shared" si="5"/>
        <v>81.815496829413618</v>
      </c>
      <c r="AO14" s="47">
        <f t="shared" si="6"/>
        <v>1661.9432718050102</v>
      </c>
      <c r="AP14" s="47" t="s">
        <v>9</v>
      </c>
      <c r="AQ14" s="81">
        <f t="shared" si="7"/>
        <v>959.52339535451006</v>
      </c>
      <c r="AR14" s="47">
        <f t="shared" si="8"/>
        <v>406.27744992102123</v>
      </c>
      <c r="AS14" s="47" t="s">
        <v>9</v>
      </c>
      <c r="AT14" s="81">
        <f t="shared" si="9"/>
        <v>234.56439507757631</v>
      </c>
      <c r="AU14" s="47">
        <f t="shared" si="10"/>
        <v>764.14570128914522</v>
      </c>
      <c r="AV14" s="47" t="s">
        <v>9</v>
      </c>
      <c r="AW14" s="81">
        <f t="shared" si="11"/>
        <v>441.17972633938342</v>
      </c>
      <c r="AX14" s="47">
        <f t="shared" si="12"/>
        <v>491.29676897215893</v>
      </c>
      <c r="AY14" s="47" t="s">
        <v>9</v>
      </c>
      <c r="AZ14" s="81">
        <f t="shared" si="13"/>
        <v>283.6503218180693</v>
      </c>
      <c r="BA14" s="47">
        <f t="shared" si="14"/>
        <v>3401.1526363115895</v>
      </c>
      <c r="BB14" s="47" t="s">
        <v>9</v>
      </c>
      <c r="BC14" s="81">
        <f t="shared" si="15"/>
        <v>1963.6563901295017</v>
      </c>
      <c r="BD14" s="47">
        <f t="shared" si="16"/>
        <v>3963.5847732628113</v>
      </c>
      <c r="BE14" s="47" t="s">
        <v>9</v>
      </c>
      <c r="BF14" s="81">
        <f t="shared" si="17"/>
        <v>2288.376735799186</v>
      </c>
    </row>
    <row r="15" spans="1:58" x14ac:dyDescent="0.15">
      <c r="A15" s="116"/>
      <c r="B15" s="80" t="s">
        <v>19</v>
      </c>
      <c r="C15" s="47">
        <v>0.62968655707243515</v>
      </c>
      <c r="D15" s="47" t="s">
        <v>9</v>
      </c>
      <c r="E15" s="81">
        <v>0.36354970323085911</v>
      </c>
      <c r="F15" s="47">
        <v>0.6106326513194088</v>
      </c>
      <c r="G15" s="47" t="s">
        <v>9</v>
      </c>
      <c r="H15" s="81">
        <v>0.3525489256152356</v>
      </c>
      <c r="I15" s="47">
        <v>7.3976565967526053E-2</v>
      </c>
      <c r="J15" s="47" t="s">
        <v>9</v>
      </c>
      <c r="K15" s="81">
        <v>4.2710390275075276E-2</v>
      </c>
      <c r="L15" s="47">
        <v>1.2410302270896834</v>
      </c>
      <c r="M15" s="47" t="s">
        <v>9</v>
      </c>
      <c r="N15" s="81">
        <v>0.71650913568269115</v>
      </c>
      <c r="O15" s="47">
        <v>1.0801930130200352</v>
      </c>
      <c r="P15" s="47" t="s">
        <v>9</v>
      </c>
      <c r="Q15" s="81">
        <v>0.62364972684387032</v>
      </c>
      <c r="R15" s="47">
        <v>0.88164781202920051</v>
      </c>
      <c r="S15" s="47" t="s">
        <v>9</v>
      </c>
      <c r="T15" s="81">
        <v>0.50901960160550352</v>
      </c>
      <c r="U15" s="47">
        <v>0.64105619763617583</v>
      </c>
      <c r="V15" s="47" t="s">
        <v>9</v>
      </c>
      <c r="W15" s="81">
        <v>0.37011396827092408</v>
      </c>
      <c r="X15" s="47">
        <v>1.3021291942172473</v>
      </c>
      <c r="Y15" s="47" t="s">
        <v>9</v>
      </c>
      <c r="Z15" s="81">
        <v>0.75178464080099827</v>
      </c>
      <c r="AA15" s="47">
        <v>6.5390907552606565</v>
      </c>
      <c r="AB15" s="47" t="s">
        <v>9</v>
      </c>
      <c r="AC15" s="81">
        <v>3.7753458078051336</v>
      </c>
      <c r="AD15" s="81"/>
      <c r="AE15" s="80" t="s">
        <v>19</v>
      </c>
      <c r="AF15" s="47">
        <f t="shared" si="0"/>
        <v>629.68655707243511</v>
      </c>
      <c r="AG15" s="47" t="s">
        <v>9</v>
      </c>
      <c r="AH15" s="81">
        <f t="shared" si="1"/>
        <v>363.54970323085911</v>
      </c>
      <c r="AI15" s="47">
        <f t="shared" si="2"/>
        <v>610.63265131940875</v>
      </c>
      <c r="AJ15" s="47" t="s">
        <v>9</v>
      </c>
      <c r="AK15" s="81">
        <f t="shared" si="3"/>
        <v>352.54892561523559</v>
      </c>
      <c r="AL15" s="47">
        <f t="shared" si="4"/>
        <v>73.976565967526057</v>
      </c>
      <c r="AM15" s="47" t="s">
        <v>9</v>
      </c>
      <c r="AN15" s="81">
        <f t="shared" si="5"/>
        <v>42.710390275075277</v>
      </c>
      <c r="AO15" s="47">
        <f t="shared" si="6"/>
        <v>1241.0302270896834</v>
      </c>
      <c r="AP15" s="47" t="s">
        <v>9</v>
      </c>
      <c r="AQ15" s="81">
        <f t="shared" si="7"/>
        <v>716.50913568269118</v>
      </c>
      <c r="AR15" s="47">
        <f t="shared" si="8"/>
        <v>1080.1930130200353</v>
      </c>
      <c r="AS15" s="47" t="s">
        <v>9</v>
      </c>
      <c r="AT15" s="81">
        <f t="shared" si="9"/>
        <v>623.64972684387033</v>
      </c>
      <c r="AU15" s="47">
        <f t="shared" si="10"/>
        <v>881.64781202920051</v>
      </c>
      <c r="AV15" s="47" t="s">
        <v>9</v>
      </c>
      <c r="AW15" s="81">
        <f t="shared" si="11"/>
        <v>509.01960160550351</v>
      </c>
      <c r="AX15" s="47">
        <f t="shared" si="12"/>
        <v>641.05619763617585</v>
      </c>
      <c r="AY15" s="47" t="s">
        <v>9</v>
      </c>
      <c r="AZ15" s="81">
        <f t="shared" si="13"/>
        <v>370.11396827092409</v>
      </c>
      <c r="BA15" s="47">
        <f t="shared" si="14"/>
        <v>1302.1291942172472</v>
      </c>
      <c r="BB15" s="47" t="s">
        <v>9</v>
      </c>
      <c r="BC15" s="81">
        <f t="shared" si="15"/>
        <v>751.78464080099832</v>
      </c>
      <c r="BD15" s="47">
        <f t="shared" si="16"/>
        <v>6539.0907552606568</v>
      </c>
      <c r="BE15" s="47" t="s">
        <v>9</v>
      </c>
      <c r="BF15" s="81">
        <f t="shared" si="17"/>
        <v>3775.3458078051335</v>
      </c>
    </row>
    <row r="16" spans="1:58" x14ac:dyDescent="0.15">
      <c r="A16" s="116"/>
      <c r="B16" s="80" t="s">
        <v>20</v>
      </c>
      <c r="C16" s="47">
        <v>3.6643519210210664E-3</v>
      </c>
      <c r="D16" s="47" t="s">
        <v>9</v>
      </c>
      <c r="E16" s="81">
        <v>2.1156145680070351E-3</v>
      </c>
      <c r="F16" s="47">
        <v>0.28265181768751646</v>
      </c>
      <c r="G16" s="47" t="s">
        <v>9</v>
      </c>
      <c r="H16" s="81">
        <v>0.16318910302882467</v>
      </c>
      <c r="I16" s="47">
        <v>0.10916892387597854</v>
      </c>
      <c r="J16" s="47" t="s">
        <v>9</v>
      </c>
      <c r="K16" s="81">
        <v>6.3028707586937974E-2</v>
      </c>
      <c r="L16" s="47">
        <v>0.93705046223009181</v>
      </c>
      <c r="M16" s="47" t="s">
        <v>9</v>
      </c>
      <c r="N16" s="81">
        <v>0.54100633661280684</v>
      </c>
      <c r="O16" s="47">
        <v>0.5390978153254693</v>
      </c>
      <c r="P16" s="47" t="s">
        <v>9</v>
      </c>
      <c r="Q16" s="81">
        <v>0.3112482687976989</v>
      </c>
      <c r="R16" s="47">
        <v>0.17292537280497511</v>
      </c>
      <c r="S16" s="47" t="s">
        <v>9</v>
      </c>
      <c r="T16" s="81">
        <v>9.9838510538668782E-2</v>
      </c>
      <c r="U16" s="47">
        <v>0.21084358494112987</v>
      </c>
      <c r="V16" s="47" t="s">
        <v>9</v>
      </c>
      <c r="W16" s="81">
        <v>0.12173060052266706</v>
      </c>
      <c r="X16" s="47">
        <v>1.5508624609274859</v>
      </c>
      <c r="Y16" s="47" t="s">
        <v>9</v>
      </c>
      <c r="Z16" s="81">
        <v>0.89539085929256956</v>
      </c>
      <c r="AA16" s="47">
        <v>2.7424628064207637</v>
      </c>
      <c r="AB16" s="47" t="s">
        <v>9</v>
      </c>
      <c r="AC16" s="81">
        <v>1.5833616395295644</v>
      </c>
      <c r="AD16" s="81"/>
      <c r="AE16" s="80" t="s">
        <v>20</v>
      </c>
      <c r="AF16" s="47">
        <f t="shared" si="0"/>
        <v>3.6643519210210664</v>
      </c>
      <c r="AG16" s="47" t="s">
        <v>9</v>
      </c>
      <c r="AH16" s="81">
        <f t="shared" si="1"/>
        <v>2.1156145680070351</v>
      </c>
      <c r="AI16" s="89">
        <f t="shared" si="2"/>
        <v>282.65181768751648</v>
      </c>
      <c r="AJ16" s="89" t="s">
        <v>9</v>
      </c>
      <c r="AK16" s="88">
        <f t="shared" si="3"/>
        <v>163.18910302882466</v>
      </c>
      <c r="AL16" s="89">
        <f t="shared" si="4"/>
        <v>109.16892387597854</v>
      </c>
      <c r="AM16" s="89" t="s">
        <v>9</v>
      </c>
      <c r="AN16" s="88">
        <f t="shared" si="5"/>
        <v>63.028707586937976</v>
      </c>
      <c r="AO16" s="89">
        <f t="shared" si="6"/>
        <v>937.05046223009185</v>
      </c>
      <c r="AP16" s="89" t="s">
        <v>9</v>
      </c>
      <c r="AQ16" s="88">
        <f t="shared" si="7"/>
        <v>541.00633661280688</v>
      </c>
      <c r="AR16" s="89">
        <f t="shared" si="8"/>
        <v>539.09781532546936</v>
      </c>
      <c r="AS16" s="89" t="s">
        <v>9</v>
      </c>
      <c r="AT16" s="88">
        <f t="shared" si="9"/>
        <v>311.24826879769893</v>
      </c>
      <c r="AU16" s="89">
        <f t="shared" si="10"/>
        <v>172.9253728049751</v>
      </c>
      <c r="AV16" s="89" t="s">
        <v>9</v>
      </c>
      <c r="AW16" s="88">
        <f t="shared" si="11"/>
        <v>99.838510538668785</v>
      </c>
      <c r="AX16" s="89">
        <f t="shared" si="12"/>
        <v>210.84358494112988</v>
      </c>
      <c r="AY16" s="89" t="s">
        <v>9</v>
      </c>
      <c r="AZ16" s="88">
        <f t="shared" si="13"/>
        <v>121.73060052266706</v>
      </c>
      <c r="BA16" s="89">
        <f t="shared" si="14"/>
        <v>1550.8624609274859</v>
      </c>
      <c r="BB16" s="89" t="s">
        <v>9</v>
      </c>
      <c r="BC16" s="88">
        <f t="shared" si="15"/>
        <v>895.39085929256953</v>
      </c>
      <c r="BD16" s="89">
        <f t="shared" si="16"/>
        <v>2742.4628064207636</v>
      </c>
      <c r="BE16" s="89" t="s">
        <v>9</v>
      </c>
      <c r="BF16" s="88">
        <f t="shared" si="17"/>
        <v>1583.3616395295644</v>
      </c>
    </row>
    <row r="17" spans="1:58" x14ac:dyDescent="0.15">
      <c r="A17" s="117"/>
      <c r="B17" s="82" t="s">
        <v>21</v>
      </c>
      <c r="C17" s="83">
        <v>0.55092973122271982</v>
      </c>
      <c r="D17" s="83" t="s">
        <v>9</v>
      </c>
      <c r="E17" s="84">
        <v>0.31807942862600547</v>
      </c>
      <c r="F17" s="83">
        <v>0.28159458525495484</v>
      </c>
      <c r="G17" s="83" t="s">
        <v>9</v>
      </c>
      <c r="H17" s="84">
        <v>0.16257870959928922</v>
      </c>
      <c r="I17" s="83">
        <v>5.0924572199276541E-2</v>
      </c>
      <c r="J17" s="83" t="s">
        <v>9</v>
      </c>
      <c r="K17" s="84">
        <v>2.9401315467618844E-2</v>
      </c>
      <c r="L17" s="83">
        <v>0.98899357270218058</v>
      </c>
      <c r="M17" s="83" t="s">
        <v>9</v>
      </c>
      <c r="N17" s="84">
        <v>0.57099570542641376</v>
      </c>
      <c r="O17" s="83">
        <v>0.75584034457662408</v>
      </c>
      <c r="P17" s="83" t="s">
        <v>9</v>
      </c>
      <c r="Q17" s="84">
        <v>0.43638462640569342</v>
      </c>
      <c r="R17" s="83">
        <v>0.6681890107618953</v>
      </c>
      <c r="S17" s="83" t="s">
        <v>9</v>
      </c>
      <c r="T17" s="84">
        <v>0.38577910523293002</v>
      </c>
      <c r="U17" s="83">
        <v>1.3455230199390404</v>
      </c>
      <c r="V17" s="83" t="s">
        <v>9</v>
      </c>
      <c r="W17" s="84">
        <v>0.77683807776264324</v>
      </c>
      <c r="X17" s="83">
        <v>0.83033990855522077</v>
      </c>
      <c r="Y17" s="83" t="s">
        <v>9</v>
      </c>
      <c r="Z17" s="84">
        <v>0.47939696972324597</v>
      </c>
      <c r="AA17" s="83">
        <v>3.173639877919026</v>
      </c>
      <c r="AB17" s="83" t="s">
        <v>9</v>
      </c>
      <c r="AC17" s="84">
        <v>1.8323018378274809</v>
      </c>
      <c r="AD17" s="81"/>
      <c r="AE17" s="82" t="s">
        <v>21</v>
      </c>
      <c r="AF17" s="83">
        <f t="shared" si="0"/>
        <v>550.92973122271985</v>
      </c>
      <c r="AG17" s="83" t="s">
        <v>9</v>
      </c>
      <c r="AH17" s="84">
        <f t="shared" si="1"/>
        <v>318.07942862600549</v>
      </c>
      <c r="AI17" s="83">
        <f t="shared" si="2"/>
        <v>281.59458525495484</v>
      </c>
      <c r="AJ17" s="83" t="s">
        <v>9</v>
      </c>
      <c r="AK17" s="84">
        <f t="shared" si="3"/>
        <v>162.57870959928923</v>
      </c>
      <c r="AL17" s="83">
        <f t="shared" si="4"/>
        <v>50.92457219927654</v>
      </c>
      <c r="AM17" s="83" t="s">
        <v>9</v>
      </c>
      <c r="AN17" s="84">
        <f t="shared" si="5"/>
        <v>29.401315467618844</v>
      </c>
      <c r="AO17" s="83">
        <f t="shared" si="6"/>
        <v>988.99357270218059</v>
      </c>
      <c r="AP17" s="83" t="s">
        <v>9</v>
      </c>
      <c r="AQ17" s="84">
        <f t="shared" si="7"/>
        <v>570.99570542641379</v>
      </c>
      <c r="AR17" s="83">
        <f t="shared" si="8"/>
        <v>755.84034457662403</v>
      </c>
      <c r="AS17" s="83" t="s">
        <v>9</v>
      </c>
      <c r="AT17" s="84">
        <f t="shared" si="9"/>
        <v>436.38462640569344</v>
      </c>
      <c r="AU17" s="83">
        <f t="shared" si="10"/>
        <v>668.18901076189525</v>
      </c>
      <c r="AV17" s="83" t="s">
        <v>9</v>
      </c>
      <c r="AW17" s="84">
        <f t="shared" si="11"/>
        <v>385.77910523293002</v>
      </c>
      <c r="AX17" s="83">
        <f t="shared" si="12"/>
        <v>1345.5230199390405</v>
      </c>
      <c r="AY17" s="83" t="s">
        <v>9</v>
      </c>
      <c r="AZ17" s="84">
        <f t="shared" si="13"/>
        <v>776.83807776264325</v>
      </c>
      <c r="BA17" s="83">
        <f t="shared" si="14"/>
        <v>830.33990855522075</v>
      </c>
      <c r="BB17" s="83" t="s">
        <v>9</v>
      </c>
      <c r="BC17" s="84">
        <f t="shared" si="15"/>
        <v>479.39696972324595</v>
      </c>
      <c r="BD17" s="83">
        <f t="shared" si="16"/>
        <v>3173.6398779190258</v>
      </c>
      <c r="BE17" s="83" t="s">
        <v>9</v>
      </c>
      <c r="BF17" s="84">
        <f t="shared" si="17"/>
        <v>1832.301837827481</v>
      </c>
    </row>
    <row r="18" spans="1:58" x14ac:dyDescent="0.15">
      <c r="A18" s="90"/>
      <c r="B18" s="96"/>
      <c r="C18" s="89"/>
      <c r="D18" s="89"/>
      <c r="E18" s="88"/>
      <c r="F18" s="89"/>
      <c r="G18" s="89"/>
      <c r="H18" s="88"/>
      <c r="I18" s="89"/>
      <c r="J18" s="89"/>
      <c r="K18" s="88"/>
      <c r="L18" s="89"/>
      <c r="M18" s="89"/>
      <c r="N18" s="88"/>
      <c r="O18" s="89"/>
      <c r="P18" s="89"/>
      <c r="Q18" s="88"/>
      <c r="R18" s="89"/>
      <c r="S18" s="89"/>
      <c r="T18" s="88"/>
      <c r="U18" s="89"/>
      <c r="V18" s="89"/>
      <c r="W18" s="88"/>
      <c r="X18" s="89"/>
      <c r="Y18" s="89"/>
      <c r="Z18" s="88"/>
      <c r="AA18" s="89"/>
      <c r="AB18" s="89"/>
      <c r="AC18" s="88"/>
      <c r="AD18" s="81"/>
      <c r="AE18" s="96" t="s">
        <v>129</v>
      </c>
      <c r="AF18" s="112">
        <f>AVERAGE(AF4:AF17)</f>
        <v>471.44569036786913</v>
      </c>
      <c r="AG18" s="112"/>
      <c r="AH18" s="112"/>
      <c r="AI18" s="112">
        <f>AVERAGE(AI4:AI17)</f>
        <v>598.18568723105147</v>
      </c>
      <c r="AJ18" s="112"/>
      <c r="AK18" s="112"/>
      <c r="AL18" s="112">
        <f>AVERAGE(AL4:AL17)</f>
        <v>113.51217153883984</v>
      </c>
      <c r="AM18" s="112"/>
      <c r="AN18" s="112"/>
      <c r="AO18" s="112">
        <f>AVERAGE(AO4:AO17)</f>
        <v>1243.2457918871735</v>
      </c>
      <c r="AP18" s="112"/>
      <c r="AQ18" s="112"/>
      <c r="AR18" s="112">
        <f>AVERAGE(AR4:AR17)</f>
        <v>514.87314569467276</v>
      </c>
      <c r="AS18" s="112"/>
      <c r="AT18" s="112"/>
      <c r="AU18" s="112">
        <f>AVERAGE(AU4:AU17)</f>
        <v>656.4313673005239</v>
      </c>
      <c r="AV18" s="112"/>
      <c r="AW18" s="112"/>
      <c r="AX18" s="112">
        <f>AVERAGE(AX4:AX17)</f>
        <v>570.47081488432764</v>
      </c>
      <c r="AY18" s="112"/>
      <c r="AZ18" s="112"/>
      <c r="BA18" s="112">
        <f>AVERAGE(BA4:BA17)</f>
        <v>1474.6765392662887</v>
      </c>
      <c r="BB18" s="112"/>
      <c r="BC18" s="112"/>
      <c r="BD18" s="112">
        <f>AVERAGE(BD4:BD17)</f>
        <v>4215.5963888535662</v>
      </c>
      <c r="BE18" s="112"/>
      <c r="BF18" s="112"/>
    </row>
    <row r="19" spans="1:58" x14ac:dyDescent="0.15">
      <c r="A19" s="90"/>
      <c r="B19" s="114" t="s">
        <v>105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81"/>
      <c r="AE19" s="114" t="s">
        <v>105</v>
      </c>
      <c r="AF19" s="114"/>
      <c r="AG19" s="114"/>
      <c r="AH19" s="114"/>
      <c r="AI19" s="114"/>
      <c r="AJ19" s="114"/>
      <c r="AK19" s="114"/>
      <c r="AL19" s="114"/>
      <c r="AM19" s="114"/>
      <c r="AN19" s="114"/>
      <c r="AO19" s="114"/>
      <c r="AP19" s="114"/>
      <c r="AQ19" s="114"/>
      <c r="AR19" s="114"/>
      <c r="AS19" s="114"/>
      <c r="AT19" s="114"/>
      <c r="AU19" s="114"/>
      <c r="AV19" s="114"/>
      <c r="AW19" s="114"/>
      <c r="AX19" s="114"/>
      <c r="AY19" s="114"/>
      <c r="AZ19" s="114"/>
      <c r="BA19" s="114"/>
      <c r="BB19" s="114"/>
      <c r="BC19" s="114"/>
      <c r="BD19" s="114"/>
      <c r="BE19" s="114"/>
      <c r="BF19" s="114"/>
    </row>
    <row r="20" spans="1:58" x14ac:dyDescent="0.15">
      <c r="A20" s="118" t="s">
        <v>105</v>
      </c>
      <c r="B20" s="80" t="s">
        <v>22</v>
      </c>
      <c r="C20" s="47">
        <v>0.46981128611516948</v>
      </c>
      <c r="D20" s="47" t="s">
        <v>9</v>
      </c>
      <c r="E20" s="81">
        <v>0.27124567250691739</v>
      </c>
      <c r="F20" s="47">
        <v>0.18405694844719614</v>
      </c>
      <c r="G20" s="47" t="s">
        <v>9</v>
      </c>
      <c r="H20" s="81">
        <v>0.10626532873220977</v>
      </c>
      <c r="I20" s="47">
        <v>4.654116419996867E-2</v>
      </c>
      <c r="J20" s="47" t="s">
        <v>9</v>
      </c>
      <c r="K20" s="81">
        <v>2.6870553679250488E-2</v>
      </c>
      <c r="L20" s="47">
        <v>0.96313478239304262</v>
      </c>
      <c r="M20" s="47" t="s">
        <v>9</v>
      </c>
      <c r="N20" s="81">
        <v>0.55606612588051485</v>
      </c>
      <c r="O20" s="47">
        <v>0.36361164918199346</v>
      </c>
      <c r="P20" s="47" t="s">
        <v>9</v>
      </c>
      <c r="Q20" s="81">
        <v>0.2099312835357077</v>
      </c>
      <c r="R20" s="47">
        <v>0.25792683258533622</v>
      </c>
      <c r="S20" s="47" t="s">
        <v>9</v>
      </c>
      <c r="T20" s="81">
        <v>0.14891412622437142</v>
      </c>
      <c r="U20" s="47">
        <v>0.39106434965275305</v>
      </c>
      <c r="V20" s="47" t="s">
        <v>9</v>
      </c>
      <c r="W20" s="81">
        <v>0.22578110754248293</v>
      </c>
      <c r="X20" s="47">
        <v>0.6932854090954248</v>
      </c>
      <c r="Y20" s="47" t="s">
        <v>9</v>
      </c>
      <c r="Z20" s="81">
        <v>0.40026851756648335</v>
      </c>
      <c r="AA20" s="47">
        <v>1.3538448404732522</v>
      </c>
      <c r="AB20" s="47" t="s">
        <v>9</v>
      </c>
      <c r="AC20" s="81">
        <v>0.78164268308821816</v>
      </c>
      <c r="AD20" s="81"/>
      <c r="AE20" s="80" t="s">
        <v>22</v>
      </c>
      <c r="AF20" s="47">
        <f t="shared" si="0"/>
        <v>469.81128611516948</v>
      </c>
      <c r="AG20" s="47" t="s">
        <v>9</v>
      </c>
      <c r="AH20" s="81">
        <f t="shared" si="1"/>
        <v>271.2456725069174</v>
      </c>
      <c r="AI20" s="47">
        <f t="shared" si="2"/>
        <v>184.05694844719613</v>
      </c>
      <c r="AJ20" s="47" t="s">
        <v>9</v>
      </c>
      <c r="AK20" s="81">
        <f t="shared" si="3"/>
        <v>106.26532873220977</v>
      </c>
      <c r="AL20" s="47">
        <f t="shared" si="4"/>
        <v>46.541164199968669</v>
      </c>
      <c r="AM20" s="47" t="s">
        <v>9</v>
      </c>
      <c r="AN20" s="81">
        <f t="shared" si="5"/>
        <v>26.870553679250488</v>
      </c>
      <c r="AO20" s="47">
        <f t="shared" si="6"/>
        <v>963.13478239304266</v>
      </c>
      <c r="AP20" s="47" t="s">
        <v>9</v>
      </c>
      <c r="AQ20" s="81">
        <f t="shared" si="7"/>
        <v>556.06612588051485</v>
      </c>
      <c r="AR20" s="47">
        <f t="shared" si="8"/>
        <v>363.61164918199347</v>
      </c>
      <c r="AS20" s="47" t="s">
        <v>9</v>
      </c>
      <c r="AT20" s="81">
        <f t="shared" si="9"/>
        <v>209.93128353570771</v>
      </c>
      <c r="AU20" s="47">
        <f t="shared" si="10"/>
        <v>257.92683258533623</v>
      </c>
      <c r="AV20" s="47" t="s">
        <v>9</v>
      </c>
      <c r="AW20" s="81">
        <f t="shared" si="11"/>
        <v>148.91412622437142</v>
      </c>
      <c r="AX20" s="47">
        <f t="shared" si="12"/>
        <v>391.06434965275304</v>
      </c>
      <c r="AY20" s="47" t="s">
        <v>9</v>
      </c>
      <c r="AZ20" s="81">
        <f t="shared" si="13"/>
        <v>225.78110754248291</v>
      </c>
      <c r="BA20" s="47">
        <f t="shared" si="14"/>
        <v>693.28540909542482</v>
      </c>
      <c r="BB20" s="47" t="s">
        <v>9</v>
      </c>
      <c r="BC20" s="81">
        <f t="shared" si="15"/>
        <v>400.26851756648335</v>
      </c>
      <c r="BD20" s="47">
        <f t="shared" si="16"/>
        <v>1353.8448404732521</v>
      </c>
      <c r="BE20" s="47" t="s">
        <v>9</v>
      </c>
      <c r="BF20" s="81">
        <f t="shared" si="17"/>
        <v>781.64268308821818</v>
      </c>
    </row>
    <row r="21" spans="1:58" x14ac:dyDescent="0.15">
      <c r="A21" s="116"/>
      <c r="B21" s="80" t="s">
        <v>23</v>
      </c>
      <c r="C21" s="47">
        <v>1.1407154675507665</v>
      </c>
      <c r="D21" s="47" t="s">
        <v>9</v>
      </c>
      <c r="E21" s="81">
        <v>0.65859238225920491</v>
      </c>
      <c r="F21" s="47">
        <v>0.77866525059933545</v>
      </c>
      <c r="G21" s="47" t="s">
        <v>9</v>
      </c>
      <c r="H21" s="81">
        <v>0.44956259204213372</v>
      </c>
      <c r="I21" s="47">
        <v>4.9579256867665955E-2</v>
      </c>
      <c r="J21" s="47" t="s">
        <v>9</v>
      </c>
      <c r="K21" s="81">
        <v>2.8624597298768543E-2</v>
      </c>
      <c r="L21" s="47">
        <v>0.80216777102605274</v>
      </c>
      <c r="M21" s="47" t="s">
        <v>9</v>
      </c>
      <c r="N21" s="81">
        <v>0.46313177853713366</v>
      </c>
      <c r="O21" s="47">
        <v>0.14442123331448209</v>
      </c>
      <c r="P21" s="47" t="s">
        <v>9</v>
      </c>
      <c r="Q21" s="81">
        <v>8.338163793081399E-2</v>
      </c>
      <c r="R21" s="47">
        <v>0.49972706399928435</v>
      </c>
      <c r="S21" s="47" t="s">
        <v>9</v>
      </c>
      <c r="T21" s="81">
        <v>0.28851755492132819</v>
      </c>
      <c r="U21" s="47">
        <v>0.30200632538070438</v>
      </c>
      <c r="V21" s="47" t="s">
        <v>9</v>
      </c>
      <c r="W21" s="81">
        <v>0.1743634332555194</v>
      </c>
      <c r="X21" s="47">
        <v>2.7548035871438987</v>
      </c>
      <c r="Y21" s="47" t="s">
        <v>9</v>
      </c>
      <c r="Z21" s="81">
        <v>1.5904865926020766</v>
      </c>
      <c r="AA21" s="47">
        <v>8.6481086980520097</v>
      </c>
      <c r="AB21" s="47" t="s">
        <v>9</v>
      </c>
      <c r="AC21" s="81">
        <v>4.9929878848014724</v>
      </c>
      <c r="AD21" s="81"/>
      <c r="AE21" s="80" t="s">
        <v>23</v>
      </c>
      <c r="AF21" s="47">
        <f t="shared" si="0"/>
        <v>1140.7154675507666</v>
      </c>
      <c r="AG21" s="47" t="s">
        <v>9</v>
      </c>
      <c r="AH21" s="81">
        <f t="shared" si="1"/>
        <v>658.5923822592049</v>
      </c>
      <c r="AI21" s="47">
        <f t="shared" si="2"/>
        <v>778.66525059933542</v>
      </c>
      <c r="AJ21" s="47" t="s">
        <v>9</v>
      </c>
      <c r="AK21" s="81">
        <f t="shared" si="3"/>
        <v>449.5625920421337</v>
      </c>
      <c r="AL21" s="47">
        <f t="shared" si="4"/>
        <v>49.579256867665954</v>
      </c>
      <c r="AM21" s="47" t="s">
        <v>9</v>
      </c>
      <c r="AN21" s="81">
        <f t="shared" si="5"/>
        <v>28.624597298768542</v>
      </c>
      <c r="AO21" s="47">
        <f t="shared" si="6"/>
        <v>802.16777102605272</v>
      </c>
      <c r="AP21" s="47" t="s">
        <v>9</v>
      </c>
      <c r="AQ21" s="81">
        <f t="shared" si="7"/>
        <v>463.13177853713364</v>
      </c>
      <c r="AR21" s="47">
        <f t="shared" si="8"/>
        <v>144.42123331448209</v>
      </c>
      <c r="AS21" s="47" t="s">
        <v>9</v>
      </c>
      <c r="AT21" s="81">
        <f t="shared" si="9"/>
        <v>83.381637930813994</v>
      </c>
      <c r="AU21" s="47">
        <f t="shared" si="10"/>
        <v>499.72706399928433</v>
      </c>
      <c r="AV21" s="47" t="s">
        <v>9</v>
      </c>
      <c r="AW21" s="81">
        <f t="shared" si="11"/>
        <v>288.51755492132821</v>
      </c>
      <c r="AX21" s="47">
        <f t="shared" si="12"/>
        <v>302.00632538070437</v>
      </c>
      <c r="AY21" s="47" t="s">
        <v>9</v>
      </c>
      <c r="AZ21" s="81">
        <f t="shared" si="13"/>
        <v>174.3634332555194</v>
      </c>
      <c r="BA21" s="47">
        <f t="shared" si="14"/>
        <v>2754.8035871438988</v>
      </c>
      <c r="BB21" s="47" t="s">
        <v>9</v>
      </c>
      <c r="BC21" s="81">
        <f t="shared" si="15"/>
        <v>1590.4865926020766</v>
      </c>
      <c r="BD21" s="47">
        <f t="shared" si="16"/>
        <v>8648.1086980520104</v>
      </c>
      <c r="BE21" s="47" t="s">
        <v>9</v>
      </c>
      <c r="BF21" s="81">
        <f t="shared" si="17"/>
        <v>4992.9878848014723</v>
      </c>
    </row>
    <row r="22" spans="1:58" x14ac:dyDescent="0.15">
      <c r="A22" s="116"/>
      <c r="B22" s="80" t="s">
        <v>24</v>
      </c>
      <c r="C22" s="47">
        <v>7.0461138328435204</v>
      </c>
      <c r="D22" s="47" t="s">
        <v>9</v>
      </c>
      <c r="E22" s="81">
        <v>4.0680757181329525</v>
      </c>
      <c r="F22" s="47">
        <v>2.9765978397984232</v>
      </c>
      <c r="G22" s="47" t="s">
        <v>9</v>
      </c>
      <c r="H22" s="81">
        <v>1.7185395640768784</v>
      </c>
      <c r="I22" s="47">
        <v>0.13958377715095197</v>
      </c>
      <c r="J22" s="47" t="s">
        <v>9</v>
      </c>
      <c r="K22" s="81">
        <v>8.0588731312606854E-2</v>
      </c>
      <c r="L22" s="47">
        <v>2.6572624772176194</v>
      </c>
      <c r="M22" s="47" t="s">
        <v>9</v>
      </c>
      <c r="N22" s="81">
        <v>1.5341712065290845</v>
      </c>
      <c r="O22" s="47">
        <v>0.51153480656260375</v>
      </c>
      <c r="P22" s="47" t="s">
        <v>9</v>
      </c>
      <c r="Q22" s="81">
        <v>0.29533475826878242</v>
      </c>
      <c r="R22" s="47">
        <v>1.8556075486527794</v>
      </c>
      <c r="S22" s="47" t="s">
        <v>9</v>
      </c>
      <c r="T22" s="81">
        <v>1.0713355177249839</v>
      </c>
      <c r="U22" s="47">
        <v>1.8828691487152249</v>
      </c>
      <c r="V22" s="47" t="s">
        <v>9</v>
      </c>
      <c r="W22" s="81">
        <v>1.0870750098595767</v>
      </c>
      <c r="X22" s="47">
        <v>2.4353221197792192</v>
      </c>
      <c r="Y22" s="47" t="s">
        <v>9</v>
      </c>
      <c r="Z22" s="81">
        <v>1.4060338814179822</v>
      </c>
      <c r="AA22" s="47">
        <v>10.885629799295165</v>
      </c>
      <c r="AB22" s="47" t="s">
        <v>9</v>
      </c>
      <c r="AC22" s="81">
        <v>6.2848212949216755</v>
      </c>
      <c r="AD22" s="81"/>
      <c r="AE22" s="80" t="s">
        <v>24</v>
      </c>
      <c r="AF22" s="47">
        <f t="shared" si="0"/>
        <v>7046.1138328435209</v>
      </c>
      <c r="AG22" s="47" t="s">
        <v>9</v>
      </c>
      <c r="AH22" s="81">
        <f t="shared" si="1"/>
        <v>4068.0757181329527</v>
      </c>
      <c r="AI22" s="47">
        <f t="shared" si="2"/>
        <v>2976.5978397984231</v>
      </c>
      <c r="AJ22" s="47" t="s">
        <v>9</v>
      </c>
      <c r="AK22" s="81">
        <f t="shared" si="3"/>
        <v>1718.5395640768784</v>
      </c>
      <c r="AL22" s="47">
        <f t="shared" si="4"/>
        <v>139.58377715095196</v>
      </c>
      <c r="AM22" s="47" t="s">
        <v>9</v>
      </c>
      <c r="AN22" s="81">
        <f t="shared" si="5"/>
        <v>80.588731312606853</v>
      </c>
      <c r="AO22" s="47">
        <f t="shared" si="6"/>
        <v>2657.2624772176196</v>
      </c>
      <c r="AP22" s="47" t="s">
        <v>9</v>
      </c>
      <c r="AQ22" s="81">
        <f t="shared" si="7"/>
        <v>1534.1712065290844</v>
      </c>
      <c r="AR22" s="47">
        <f t="shared" si="8"/>
        <v>511.53480656260376</v>
      </c>
      <c r="AS22" s="47" t="s">
        <v>9</v>
      </c>
      <c r="AT22" s="81">
        <f t="shared" si="9"/>
        <v>295.33475826878242</v>
      </c>
      <c r="AU22" s="47">
        <f t="shared" si="10"/>
        <v>1855.6075486527795</v>
      </c>
      <c r="AV22" s="47" t="s">
        <v>9</v>
      </c>
      <c r="AW22" s="81">
        <f t="shared" si="11"/>
        <v>1071.3355177249839</v>
      </c>
      <c r="AX22" s="47">
        <f t="shared" si="12"/>
        <v>1882.869148715225</v>
      </c>
      <c r="AY22" s="47" t="s">
        <v>9</v>
      </c>
      <c r="AZ22" s="81">
        <f t="shared" si="13"/>
        <v>1087.0750098595768</v>
      </c>
      <c r="BA22" s="47">
        <f t="shared" si="14"/>
        <v>2435.3221197792191</v>
      </c>
      <c r="BB22" s="47" t="s">
        <v>9</v>
      </c>
      <c r="BC22" s="81">
        <f t="shared" si="15"/>
        <v>1406.0338814179822</v>
      </c>
      <c r="BD22" s="47">
        <f t="shared" si="16"/>
        <v>10885.629799295164</v>
      </c>
      <c r="BE22" s="47" t="s">
        <v>9</v>
      </c>
      <c r="BF22" s="81">
        <f t="shared" si="17"/>
        <v>6284.8212949216759</v>
      </c>
    </row>
    <row r="23" spans="1:58" x14ac:dyDescent="0.15">
      <c r="A23" s="116"/>
      <c r="B23" s="80" t="s">
        <v>25</v>
      </c>
      <c r="C23" s="47">
        <v>0.2332947885690623</v>
      </c>
      <c r="D23" s="47" t="s">
        <v>9</v>
      </c>
      <c r="E23" s="81">
        <v>0.13469280898088495</v>
      </c>
      <c r="F23" s="47">
        <v>0.14770714308859509</v>
      </c>
      <c r="G23" s="47" t="s">
        <v>9</v>
      </c>
      <c r="H23" s="81">
        <v>8.5278758823430945E-2</v>
      </c>
      <c r="I23" s="47">
        <v>8.7989798129912714E-2</v>
      </c>
      <c r="J23" s="47" t="s">
        <v>9</v>
      </c>
      <c r="K23" s="81">
        <v>5.0800933636245937E-2</v>
      </c>
      <c r="L23" s="47">
        <v>0.24195523673527608</v>
      </c>
      <c r="M23" s="47" t="s">
        <v>9</v>
      </c>
      <c r="N23" s="81">
        <v>0.13969292106095127</v>
      </c>
      <c r="O23" s="47">
        <v>4.1721185511669562E-2</v>
      </c>
      <c r="P23" s="47" t="s">
        <v>9</v>
      </c>
      <c r="Q23" s="81">
        <v>2.4087737686072738E-2</v>
      </c>
      <c r="R23" s="47">
        <v>0.22609841824974949</v>
      </c>
      <c r="S23" s="47" t="s">
        <v>9</v>
      </c>
      <c r="T23" s="81">
        <v>0.13053798263984148</v>
      </c>
      <c r="U23" s="47">
        <v>0.15829402060003339</v>
      </c>
      <c r="V23" s="47" t="s">
        <v>9</v>
      </c>
      <c r="W23" s="81">
        <v>9.1391095404537451E-2</v>
      </c>
      <c r="X23" s="47">
        <v>0.88002699805045559</v>
      </c>
      <c r="Y23" s="47" t="s">
        <v>9</v>
      </c>
      <c r="Z23" s="81">
        <v>0.50808382421856879</v>
      </c>
      <c r="AA23" s="47">
        <v>1.0987135404651198</v>
      </c>
      <c r="AB23" s="47" t="s">
        <v>9</v>
      </c>
      <c r="AC23" s="81">
        <v>0.63434255834982378</v>
      </c>
      <c r="AD23" s="81"/>
      <c r="AE23" s="80" t="s">
        <v>25</v>
      </c>
      <c r="AF23" s="47">
        <f t="shared" si="0"/>
        <v>233.29478856906229</v>
      </c>
      <c r="AG23" s="47" t="s">
        <v>9</v>
      </c>
      <c r="AH23" s="81">
        <f t="shared" si="1"/>
        <v>134.69280898088496</v>
      </c>
      <c r="AI23" s="47">
        <f t="shared" si="2"/>
        <v>147.70714308859507</v>
      </c>
      <c r="AJ23" s="47" t="s">
        <v>9</v>
      </c>
      <c r="AK23" s="81">
        <f t="shared" si="3"/>
        <v>85.278758823430948</v>
      </c>
      <c r="AL23" s="47">
        <f t="shared" si="4"/>
        <v>87.989798129912714</v>
      </c>
      <c r="AM23" s="47" t="s">
        <v>9</v>
      </c>
      <c r="AN23" s="81">
        <f t="shared" si="5"/>
        <v>50.800933636245936</v>
      </c>
      <c r="AO23" s="47">
        <f t="shared" si="6"/>
        <v>241.95523673527609</v>
      </c>
      <c r="AP23" s="47" t="s">
        <v>9</v>
      </c>
      <c r="AQ23" s="81">
        <f t="shared" si="7"/>
        <v>139.69292106095128</v>
      </c>
      <c r="AR23" s="47">
        <f t="shared" si="8"/>
        <v>41.72118551166956</v>
      </c>
      <c r="AS23" s="47" t="s">
        <v>9</v>
      </c>
      <c r="AT23" s="81">
        <f t="shared" si="9"/>
        <v>24.087737686072739</v>
      </c>
      <c r="AU23" s="47">
        <f t="shared" si="10"/>
        <v>226.0984182497495</v>
      </c>
      <c r="AV23" s="47" t="s">
        <v>9</v>
      </c>
      <c r="AW23" s="81">
        <f t="shared" si="11"/>
        <v>130.53798263984149</v>
      </c>
      <c r="AX23" s="47">
        <f t="shared" si="12"/>
        <v>158.29402060003338</v>
      </c>
      <c r="AY23" s="47" t="s">
        <v>9</v>
      </c>
      <c r="AZ23" s="81">
        <f t="shared" si="13"/>
        <v>91.391095404537452</v>
      </c>
      <c r="BA23" s="47">
        <f t="shared" si="14"/>
        <v>880.02699805045563</v>
      </c>
      <c r="BB23" s="47" t="s">
        <v>9</v>
      </c>
      <c r="BC23" s="81">
        <f t="shared" si="15"/>
        <v>508.08382421856879</v>
      </c>
      <c r="BD23" s="47">
        <f t="shared" si="16"/>
        <v>1098.7135404651199</v>
      </c>
      <c r="BE23" s="47" t="s">
        <v>9</v>
      </c>
      <c r="BF23" s="81">
        <f t="shared" si="17"/>
        <v>634.34255834982378</v>
      </c>
    </row>
    <row r="24" spans="1:58" x14ac:dyDescent="0.15">
      <c r="A24" s="116"/>
      <c r="B24" s="80" t="s">
        <v>26</v>
      </c>
      <c r="C24" s="47">
        <v>0.28136374899314476</v>
      </c>
      <c r="D24" s="47" t="s">
        <v>9</v>
      </c>
      <c r="E24" s="81">
        <v>0.16244543622139443</v>
      </c>
      <c r="F24" s="47">
        <v>0.15596362230554933</v>
      </c>
      <c r="G24" s="47" t="s">
        <v>9</v>
      </c>
      <c r="H24" s="81">
        <v>9.0045639321898033E-2</v>
      </c>
      <c r="I24" s="47">
        <v>8.5073438714082128E-2</v>
      </c>
      <c r="J24" s="47" t="s">
        <v>9</v>
      </c>
      <c r="K24" s="81">
        <v>4.9117172742462446E-2</v>
      </c>
      <c r="L24" s="47">
        <v>1.0813788974677865</v>
      </c>
      <c r="M24" s="47" t="s">
        <v>9</v>
      </c>
      <c r="N24" s="81">
        <v>0.62433439754900732</v>
      </c>
      <c r="O24" s="47">
        <v>0.36752423618818181</v>
      </c>
      <c r="P24" s="47" t="s">
        <v>9</v>
      </c>
      <c r="Q24" s="81">
        <v>0.21219021669695837</v>
      </c>
      <c r="R24" s="47">
        <v>0.74674341445012693</v>
      </c>
      <c r="S24" s="47" t="s">
        <v>9</v>
      </c>
      <c r="T24" s="81">
        <v>0.43113251134836106</v>
      </c>
      <c r="U24" s="47">
        <v>0.72953272139339176</v>
      </c>
      <c r="V24" s="47" t="s">
        <v>9</v>
      </c>
      <c r="W24" s="81">
        <v>0.42119591307911503</v>
      </c>
      <c r="X24" s="47">
        <v>3.1665914240924202</v>
      </c>
      <c r="Y24" s="47" t="s">
        <v>9</v>
      </c>
      <c r="Z24" s="81">
        <v>1.8282324111133192</v>
      </c>
      <c r="AA24" s="47">
        <v>6.5810659412182222</v>
      </c>
      <c r="AB24" s="47" t="s">
        <v>9</v>
      </c>
      <c r="AC24" s="81">
        <v>3.7995801927170185</v>
      </c>
      <c r="AD24" s="81"/>
      <c r="AE24" s="80" t="s">
        <v>26</v>
      </c>
      <c r="AF24" s="47">
        <f t="shared" si="0"/>
        <v>281.36374899314478</v>
      </c>
      <c r="AG24" s="47" t="s">
        <v>9</v>
      </c>
      <c r="AH24" s="81">
        <f t="shared" si="1"/>
        <v>162.44543622139443</v>
      </c>
      <c r="AI24" s="47">
        <f t="shared" si="2"/>
        <v>155.96362230554934</v>
      </c>
      <c r="AJ24" s="47" t="s">
        <v>9</v>
      </c>
      <c r="AK24" s="81">
        <f t="shared" si="3"/>
        <v>90.045639321898037</v>
      </c>
      <c r="AL24" s="47">
        <f t="shared" si="4"/>
        <v>85.07343871408213</v>
      </c>
      <c r="AM24" s="47" t="s">
        <v>9</v>
      </c>
      <c r="AN24" s="81">
        <f t="shared" si="5"/>
        <v>49.117172742462444</v>
      </c>
      <c r="AO24" s="47">
        <f t="shared" si="6"/>
        <v>1081.3788974677864</v>
      </c>
      <c r="AP24" s="47" t="s">
        <v>9</v>
      </c>
      <c r="AQ24" s="81">
        <f t="shared" si="7"/>
        <v>624.33439754900735</v>
      </c>
      <c r="AR24" s="47">
        <f t="shared" si="8"/>
        <v>367.52423618818182</v>
      </c>
      <c r="AS24" s="47" t="s">
        <v>9</v>
      </c>
      <c r="AT24" s="81">
        <f t="shared" si="9"/>
        <v>212.19021669695837</v>
      </c>
      <c r="AU24" s="47">
        <f t="shared" si="10"/>
        <v>746.74341445012692</v>
      </c>
      <c r="AV24" s="47" t="s">
        <v>9</v>
      </c>
      <c r="AW24" s="81">
        <f t="shared" si="11"/>
        <v>431.13251134836105</v>
      </c>
      <c r="AX24" s="47">
        <f t="shared" si="12"/>
        <v>729.53272139339174</v>
      </c>
      <c r="AY24" s="47" t="s">
        <v>9</v>
      </c>
      <c r="AZ24" s="81">
        <f t="shared" si="13"/>
        <v>421.19591307911503</v>
      </c>
      <c r="BA24" s="47">
        <f t="shared" si="14"/>
        <v>3166.5914240924203</v>
      </c>
      <c r="BB24" s="47" t="s">
        <v>9</v>
      </c>
      <c r="BC24" s="81">
        <f t="shared" si="15"/>
        <v>1828.2324111133194</v>
      </c>
      <c r="BD24" s="47">
        <f t="shared" si="16"/>
        <v>6581.0659412182222</v>
      </c>
      <c r="BE24" s="47" t="s">
        <v>9</v>
      </c>
      <c r="BF24" s="81">
        <f t="shared" si="17"/>
        <v>3799.5801927170187</v>
      </c>
    </row>
    <row r="25" spans="1:58" x14ac:dyDescent="0.15">
      <c r="A25" s="116"/>
      <c r="B25" s="80" t="s">
        <v>27</v>
      </c>
      <c r="C25" s="47">
        <v>0.33573052367945649</v>
      </c>
      <c r="D25" s="47" t="s">
        <v>9</v>
      </c>
      <c r="E25" s="81">
        <v>0.19383410822150823</v>
      </c>
      <c r="F25" s="47">
        <v>7.2774040723754485E-2</v>
      </c>
      <c r="G25" s="47" t="s">
        <v>9</v>
      </c>
      <c r="H25" s="81">
        <v>4.2016112001876445E-2</v>
      </c>
      <c r="I25" s="47">
        <v>1.897707861304106E-2</v>
      </c>
      <c r="J25" s="47" t="s">
        <v>9</v>
      </c>
      <c r="K25" s="81">
        <v>1.0956421445671946E-2</v>
      </c>
      <c r="L25" s="47">
        <v>0.22581977851744933</v>
      </c>
      <c r="M25" s="47" t="s">
        <v>9</v>
      </c>
      <c r="N25" s="81">
        <v>0.13037710991539106</v>
      </c>
      <c r="O25" s="47">
        <v>0.15652289924662824</v>
      </c>
      <c r="P25" s="47" t="s">
        <v>9</v>
      </c>
      <c r="Q25" s="81">
        <v>9.0368538014381494E-2</v>
      </c>
      <c r="R25" s="47">
        <v>0.14070563833089497</v>
      </c>
      <c r="S25" s="47" t="s">
        <v>9</v>
      </c>
      <c r="T25" s="81">
        <v>8.1236438166840341E-2</v>
      </c>
      <c r="U25" s="47">
        <v>0.33896544672753143</v>
      </c>
      <c r="V25" s="47" t="s">
        <v>9</v>
      </c>
      <c r="W25" s="81">
        <v>0.19570179191412204</v>
      </c>
      <c r="X25" s="47">
        <v>0.55335692321486962</v>
      </c>
      <c r="Y25" s="47" t="s">
        <v>9</v>
      </c>
      <c r="Z25" s="81">
        <v>0.31948076857604807</v>
      </c>
      <c r="AA25" s="47">
        <v>0.58891530121629987</v>
      </c>
      <c r="AB25" s="47" t="s">
        <v>9</v>
      </c>
      <c r="AC25" s="81">
        <v>0.34001040768712026</v>
      </c>
      <c r="AD25" s="81"/>
      <c r="AE25" s="80" t="s">
        <v>27</v>
      </c>
      <c r="AF25" s="47">
        <f t="shared" si="0"/>
        <v>335.7305236794565</v>
      </c>
      <c r="AG25" s="47" t="s">
        <v>9</v>
      </c>
      <c r="AH25" s="81">
        <f t="shared" si="1"/>
        <v>193.83410822150825</v>
      </c>
      <c r="AI25" s="47">
        <f t="shared" si="2"/>
        <v>72.774040723754482</v>
      </c>
      <c r="AJ25" s="47" t="s">
        <v>9</v>
      </c>
      <c r="AK25" s="81">
        <f t="shared" si="3"/>
        <v>42.016112001876444</v>
      </c>
      <c r="AL25" s="47">
        <f t="shared" si="4"/>
        <v>18.977078613041062</v>
      </c>
      <c r="AM25" s="47" t="s">
        <v>9</v>
      </c>
      <c r="AN25" s="81">
        <f t="shared" si="5"/>
        <v>10.956421445671946</v>
      </c>
      <c r="AO25" s="47">
        <f t="shared" si="6"/>
        <v>225.81977851744932</v>
      </c>
      <c r="AP25" s="47" t="s">
        <v>9</v>
      </c>
      <c r="AQ25" s="81">
        <f t="shared" si="7"/>
        <v>130.37710991539106</v>
      </c>
      <c r="AR25" s="47">
        <f t="shared" si="8"/>
        <v>156.52289924662824</v>
      </c>
      <c r="AS25" s="47" t="s">
        <v>9</v>
      </c>
      <c r="AT25" s="81">
        <f t="shared" si="9"/>
        <v>90.3685380143815</v>
      </c>
      <c r="AU25" s="47">
        <f t="shared" si="10"/>
        <v>140.70563833089497</v>
      </c>
      <c r="AV25" s="47" t="s">
        <v>9</v>
      </c>
      <c r="AW25" s="81">
        <f t="shared" si="11"/>
        <v>81.236438166840344</v>
      </c>
      <c r="AX25" s="47">
        <f t="shared" si="12"/>
        <v>338.9654467275314</v>
      </c>
      <c r="AY25" s="47" t="s">
        <v>9</v>
      </c>
      <c r="AZ25" s="81">
        <f t="shared" si="13"/>
        <v>195.70179191412205</v>
      </c>
      <c r="BA25" s="47">
        <f t="shared" si="14"/>
        <v>553.35692321486965</v>
      </c>
      <c r="BB25" s="47" t="s">
        <v>9</v>
      </c>
      <c r="BC25" s="81">
        <f t="shared" si="15"/>
        <v>319.48076857604809</v>
      </c>
      <c r="BD25" s="47">
        <f t="shared" si="16"/>
        <v>588.91530121629989</v>
      </c>
      <c r="BE25" s="47" t="s">
        <v>9</v>
      </c>
      <c r="BF25" s="81">
        <f t="shared" si="17"/>
        <v>340.01040768712028</v>
      </c>
    </row>
    <row r="26" spans="1:58" x14ac:dyDescent="0.15">
      <c r="A26" s="117"/>
      <c r="B26" s="82" t="s">
        <v>28</v>
      </c>
      <c r="C26" s="83">
        <v>0.60275902708078832</v>
      </c>
      <c r="D26" s="83" t="s">
        <v>9</v>
      </c>
      <c r="E26" s="84">
        <v>0.34800308654157008</v>
      </c>
      <c r="F26" s="83">
        <v>0.13621159458503176</v>
      </c>
      <c r="G26" s="83" t="s">
        <v>9</v>
      </c>
      <c r="H26" s="84">
        <v>7.8641800800416259E-2</v>
      </c>
      <c r="I26" s="83">
        <v>5.0569882743465203E-2</v>
      </c>
      <c r="J26" s="83" t="s">
        <v>9</v>
      </c>
      <c r="K26" s="84">
        <v>2.9196535414827446E-2</v>
      </c>
      <c r="L26" s="83">
        <v>0.72105710203881257</v>
      </c>
      <c r="M26" s="83" t="s">
        <v>9</v>
      </c>
      <c r="N26" s="84">
        <v>0.41630251196319989</v>
      </c>
      <c r="O26" s="83">
        <v>7.155410791119049E-2</v>
      </c>
      <c r="P26" s="83" t="s">
        <v>9</v>
      </c>
      <c r="Q26" s="84">
        <v>4.1311783464149363E-2</v>
      </c>
      <c r="R26" s="83">
        <v>0.18044886521663847</v>
      </c>
      <c r="S26" s="83" t="s">
        <v>9</v>
      </c>
      <c r="T26" s="84">
        <v>0.10418220090778872</v>
      </c>
      <c r="U26" s="83">
        <v>0.14306418948214727</v>
      </c>
      <c r="V26" s="83" t="s">
        <v>9</v>
      </c>
      <c r="W26" s="84">
        <v>8.2598148308913363E-2</v>
      </c>
      <c r="X26" s="83">
        <v>0.85638909482379577</v>
      </c>
      <c r="Y26" s="83" t="s">
        <v>9</v>
      </c>
      <c r="Z26" s="84">
        <v>0.49443647442757849</v>
      </c>
      <c r="AA26" s="83">
        <v>5.7655075813100058</v>
      </c>
      <c r="AB26" s="83" t="s">
        <v>9</v>
      </c>
      <c r="AC26" s="84">
        <v>3.3287173540841604</v>
      </c>
      <c r="AD26" s="88"/>
      <c r="AE26" s="82" t="s">
        <v>28</v>
      </c>
      <c r="AF26" s="83">
        <f>C26*1000</f>
        <v>602.75902708078831</v>
      </c>
      <c r="AG26" s="83" t="s">
        <v>9</v>
      </c>
      <c r="AH26" s="84">
        <f t="shared" si="1"/>
        <v>348.0030865415701</v>
      </c>
      <c r="AI26" s="83">
        <f t="shared" si="2"/>
        <v>136.21159458503178</v>
      </c>
      <c r="AJ26" s="83" t="s">
        <v>9</v>
      </c>
      <c r="AK26" s="84">
        <f t="shared" si="3"/>
        <v>78.641800800416263</v>
      </c>
      <c r="AL26" s="83">
        <f t="shared" si="4"/>
        <v>50.5698827434652</v>
      </c>
      <c r="AM26" s="83" t="s">
        <v>9</v>
      </c>
      <c r="AN26" s="84">
        <f t="shared" si="5"/>
        <v>29.196535414827444</v>
      </c>
      <c r="AO26" s="83">
        <f t="shared" si="6"/>
        <v>721.05710203881256</v>
      </c>
      <c r="AP26" s="83" t="s">
        <v>9</v>
      </c>
      <c r="AQ26" s="84">
        <f t="shared" si="7"/>
        <v>416.30251196319989</v>
      </c>
      <c r="AR26" s="83">
        <f t="shared" si="8"/>
        <v>71.554107911190485</v>
      </c>
      <c r="AS26" s="83" t="s">
        <v>9</v>
      </c>
      <c r="AT26" s="84">
        <f t="shared" si="9"/>
        <v>41.311783464149364</v>
      </c>
      <c r="AU26" s="83">
        <f t="shared" si="10"/>
        <v>180.44886521663847</v>
      </c>
      <c r="AV26" s="83" t="s">
        <v>9</v>
      </c>
      <c r="AW26" s="84">
        <f t="shared" si="11"/>
        <v>104.18220090778873</v>
      </c>
      <c r="AX26" s="83">
        <f t="shared" si="12"/>
        <v>143.06418948214727</v>
      </c>
      <c r="AY26" s="83" t="s">
        <v>9</v>
      </c>
      <c r="AZ26" s="84">
        <f t="shared" si="13"/>
        <v>82.598148308913366</v>
      </c>
      <c r="BA26" s="83">
        <f t="shared" si="14"/>
        <v>856.38909482379574</v>
      </c>
      <c r="BB26" s="83" t="s">
        <v>9</v>
      </c>
      <c r="BC26" s="84">
        <f t="shared" si="15"/>
        <v>494.4364744275785</v>
      </c>
      <c r="BD26" s="83">
        <f t="shared" si="16"/>
        <v>5765.5075813100057</v>
      </c>
      <c r="BE26" s="83" t="s">
        <v>9</v>
      </c>
      <c r="BF26" s="84">
        <f t="shared" si="17"/>
        <v>3328.7173540841604</v>
      </c>
    </row>
    <row r="27" spans="1:58" x14ac:dyDescent="0.15">
      <c r="A27" s="94"/>
      <c r="B27" s="82"/>
      <c r="C27" s="83"/>
      <c r="D27" s="83"/>
      <c r="E27" s="84"/>
      <c r="F27" s="83"/>
      <c r="G27" s="83"/>
      <c r="H27" s="84"/>
      <c r="I27" s="83"/>
      <c r="J27" s="83"/>
      <c r="K27" s="84"/>
      <c r="L27" s="83"/>
      <c r="M27" s="83"/>
      <c r="N27" s="84"/>
      <c r="O27" s="83"/>
      <c r="P27" s="83"/>
      <c r="Q27" s="84"/>
      <c r="R27" s="83"/>
      <c r="S27" s="83"/>
      <c r="T27" s="84"/>
      <c r="U27" s="83"/>
      <c r="V27" s="83"/>
      <c r="W27" s="84"/>
      <c r="X27" s="83"/>
      <c r="Y27" s="83"/>
      <c r="Z27" s="84"/>
      <c r="AA27" s="83"/>
      <c r="AB27" s="83"/>
      <c r="AC27" s="84"/>
      <c r="AD27" s="88"/>
      <c r="AE27" s="82" t="s">
        <v>130</v>
      </c>
      <c r="AF27" s="112">
        <f>AVERAGE(AF20:AF26)</f>
        <v>1444.2555249759869</v>
      </c>
      <c r="AG27" s="112"/>
      <c r="AH27" s="112"/>
      <c r="AI27" s="112">
        <f>AVERAGE(AI20:AI26)</f>
        <v>635.99663422112644</v>
      </c>
      <c r="AJ27" s="112"/>
      <c r="AK27" s="112"/>
      <c r="AL27" s="112">
        <f>AVERAGE(AL20:AL26)</f>
        <v>68.330628059869667</v>
      </c>
      <c r="AM27" s="112"/>
      <c r="AN27" s="112"/>
      <c r="AO27" s="112">
        <f>AVERAGE(AO20:AO26)</f>
        <v>956.11086362800575</v>
      </c>
      <c r="AP27" s="112"/>
      <c r="AQ27" s="112"/>
      <c r="AR27" s="112">
        <f>AVERAGE(AR20:AR26)</f>
        <v>236.69858827382131</v>
      </c>
      <c r="AS27" s="112"/>
      <c r="AT27" s="112"/>
      <c r="AU27" s="112">
        <f>AVERAGE(AU20:AU26)</f>
        <v>558.17968306925854</v>
      </c>
      <c r="AV27" s="112"/>
      <c r="AW27" s="112"/>
      <c r="AX27" s="112">
        <f>AVERAGE(AX20:AX26)</f>
        <v>563.68517170739801</v>
      </c>
      <c r="AY27" s="112"/>
      <c r="AZ27" s="112"/>
      <c r="BA27" s="112">
        <f>AVERAGE(BA20:BA26)</f>
        <v>1619.9679366000116</v>
      </c>
      <c r="BB27" s="112"/>
      <c r="BC27" s="112"/>
      <c r="BD27" s="112">
        <f>AVERAGE(BD20:BD26)</f>
        <v>4988.8265288614393</v>
      </c>
      <c r="BE27" s="112"/>
      <c r="BF27" s="112"/>
    </row>
    <row r="28" spans="1:58" ht="15" x14ac:dyDescent="0.15">
      <c r="A28" s="71"/>
      <c r="B28" s="82" t="s">
        <v>29</v>
      </c>
      <c r="C28" s="115" t="s">
        <v>108</v>
      </c>
      <c r="D28" s="115"/>
      <c r="E28" s="115"/>
      <c r="F28" s="115" t="s">
        <v>109</v>
      </c>
      <c r="G28" s="115"/>
      <c r="H28" s="115"/>
      <c r="I28" s="115" t="s">
        <v>110</v>
      </c>
      <c r="J28" s="115"/>
      <c r="K28" s="115"/>
      <c r="L28" s="115" t="s">
        <v>111</v>
      </c>
      <c r="M28" s="115"/>
      <c r="N28" s="115"/>
      <c r="O28" s="115" t="s">
        <v>112</v>
      </c>
      <c r="P28" s="115"/>
      <c r="Q28" s="115"/>
      <c r="R28" s="115" t="s">
        <v>113</v>
      </c>
      <c r="S28" s="115"/>
      <c r="T28" s="115"/>
      <c r="U28" s="115" t="s">
        <v>114</v>
      </c>
      <c r="V28" s="115"/>
      <c r="W28" s="115"/>
      <c r="X28" s="115" t="s">
        <v>115</v>
      </c>
      <c r="Y28" s="115"/>
      <c r="Z28" s="115"/>
      <c r="AA28" s="115" t="s">
        <v>116</v>
      </c>
      <c r="AB28" s="115"/>
      <c r="AC28" s="115"/>
      <c r="AD28" s="87"/>
      <c r="AE28" s="82" t="s">
        <v>29</v>
      </c>
      <c r="AF28" s="115" t="s">
        <v>108</v>
      </c>
      <c r="AG28" s="115"/>
      <c r="AH28" s="115"/>
      <c r="AI28" s="115" t="s">
        <v>109</v>
      </c>
      <c r="AJ28" s="115"/>
      <c r="AK28" s="115"/>
      <c r="AL28" s="115" t="s">
        <v>110</v>
      </c>
      <c r="AM28" s="115"/>
      <c r="AN28" s="115"/>
      <c r="AO28" s="115" t="s">
        <v>111</v>
      </c>
      <c r="AP28" s="115"/>
      <c r="AQ28" s="115"/>
      <c r="AR28" s="115" t="s">
        <v>112</v>
      </c>
      <c r="AS28" s="115"/>
      <c r="AT28" s="115"/>
      <c r="AU28" s="115" t="s">
        <v>113</v>
      </c>
      <c r="AV28" s="115"/>
      <c r="AW28" s="115"/>
      <c r="AX28" s="115" t="s">
        <v>114</v>
      </c>
      <c r="AY28" s="115"/>
      <c r="AZ28" s="115"/>
      <c r="BA28" s="115" t="s">
        <v>115</v>
      </c>
      <c r="BB28" s="115"/>
      <c r="BC28" s="115"/>
      <c r="BD28" s="115" t="s">
        <v>116</v>
      </c>
      <c r="BE28" s="115"/>
      <c r="BF28" s="115"/>
    </row>
    <row r="29" spans="1:58" x14ac:dyDescent="0.15">
      <c r="A29" s="69"/>
    </row>
  </sheetData>
  <mergeCells count="62">
    <mergeCell ref="R28:T28"/>
    <mergeCell ref="B1:AC1"/>
    <mergeCell ref="C2:E2"/>
    <mergeCell ref="F2:H2"/>
    <mergeCell ref="I2:K2"/>
    <mergeCell ref="L2:N2"/>
    <mergeCell ref="O2:Q2"/>
    <mergeCell ref="R2:T2"/>
    <mergeCell ref="U2:W2"/>
    <mergeCell ref="X2:Z2"/>
    <mergeCell ref="AA2:AC2"/>
    <mergeCell ref="AE1:BF1"/>
    <mergeCell ref="AF2:AH2"/>
    <mergeCell ref="AI2:AK2"/>
    <mergeCell ref="AL2:AN2"/>
    <mergeCell ref="AO2:AQ2"/>
    <mergeCell ref="AR2:AT2"/>
    <mergeCell ref="AU2:AW2"/>
    <mergeCell ref="AX2:AZ2"/>
    <mergeCell ref="BA2:BC2"/>
    <mergeCell ref="BD2:BF2"/>
    <mergeCell ref="AF28:AH28"/>
    <mergeCell ref="AI28:AK28"/>
    <mergeCell ref="AL28:AN28"/>
    <mergeCell ref="AO28:AQ28"/>
    <mergeCell ref="AR28:AT28"/>
    <mergeCell ref="AU28:AW28"/>
    <mergeCell ref="AX28:AZ28"/>
    <mergeCell ref="BA28:BC28"/>
    <mergeCell ref="BD28:BF28"/>
    <mergeCell ref="A4:A17"/>
    <mergeCell ref="A20:A26"/>
    <mergeCell ref="AF27:AH27"/>
    <mergeCell ref="AI27:AK27"/>
    <mergeCell ref="AL27:AN27"/>
    <mergeCell ref="AO27:AQ27"/>
    <mergeCell ref="U28:W28"/>
    <mergeCell ref="X28:Z28"/>
    <mergeCell ref="AA28:AC28"/>
    <mergeCell ref="C28:E28"/>
    <mergeCell ref="F28:H28"/>
    <mergeCell ref="I28:K28"/>
    <mergeCell ref="L28:N28"/>
    <mergeCell ref="O28:Q28"/>
    <mergeCell ref="AR27:AT27"/>
    <mergeCell ref="AU27:AW27"/>
    <mergeCell ref="AX27:AZ27"/>
    <mergeCell ref="BA27:BC27"/>
    <mergeCell ref="BD27:BF27"/>
    <mergeCell ref="B19:AC19"/>
    <mergeCell ref="AF18:AH18"/>
    <mergeCell ref="AI18:AK18"/>
    <mergeCell ref="AL18:AN18"/>
    <mergeCell ref="AO18:AQ18"/>
    <mergeCell ref="AE19:BF19"/>
    <mergeCell ref="AX18:AZ18"/>
    <mergeCell ref="BA18:BC18"/>
    <mergeCell ref="BD18:BF18"/>
    <mergeCell ref="AE3:BF3"/>
    <mergeCell ref="B3:AC3"/>
    <mergeCell ref="AR18:AT18"/>
    <mergeCell ref="AU18:AW18"/>
  </mergeCells>
  <pageMargins left="0.75" right="0.75" top="1" bottom="1" header="0.5" footer="0.5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E7EC6-B9A3-4532-A08A-ECF5E630D5BE}">
  <dimension ref="A1:BS29"/>
  <sheetViews>
    <sheetView topLeftCell="AL8" zoomScale="90" zoomScaleNormal="90" workbookViewId="0">
      <selection activeCell="AL1" sqref="AL1:BS28"/>
    </sheetView>
  </sheetViews>
  <sheetFormatPr baseColWidth="10" defaultColWidth="10" defaultRowHeight="13" x14ac:dyDescent="0.15"/>
  <cols>
    <col min="1" max="1" width="2.6640625" style="72" customWidth="1"/>
    <col min="2" max="2" width="22" style="19" bestFit="1" customWidth="1"/>
    <col min="3" max="3" width="4.1640625" style="19" bestFit="1" customWidth="1"/>
    <col min="4" max="4" width="1.83203125" style="19" bestFit="1" customWidth="1"/>
    <col min="5" max="6" width="4.1640625" style="19" bestFit="1" customWidth="1"/>
    <col min="7" max="7" width="1.83203125" style="19" bestFit="1" customWidth="1"/>
    <col min="8" max="8" width="4.1640625" style="19" bestFit="1" customWidth="1"/>
    <col min="9" max="9" width="5.1640625" style="19" bestFit="1" customWidth="1"/>
    <col min="10" max="10" width="1.83203125" style="19" bestFit="1" customWidth="1"/>
    <col min="11" max="11" width="4.1640625" style="19" bestFit="1" customWidth="1"/>
    <col min="12" max="12" width="3" style="19" bestFit="1" customWidth="1"/>
    <col min="13" max="13" width="1.83203125" style="19" bestFit="1" customWidth="1"/>
    <col min="14" max="15" width="3" style="19" bestFit="1" customWidth="1"/>
    <col min="16" max="16" width="1.83203125" style="19" bestFit="1" customWidth="1"/>
    <col min="17" max="18" width="3" style="19" bestFit="1" customWidth="1"/>
    <col min="19" max="19" width="1.83203125" style="19" bestFit="1" customWidth="1"/>
    <col min="20" max="20" width="3" style="19" bestFit="1" customWidth="1"/>
    <col min="21" max="21" width="4.1640625" style="19" bestFit="1" customWidth="1"/>
    <col min="22" max="22" width="1.83203125" style="19" bestFit="1" customWidth="1"/>
    <col min="23" max="24" width="3" style="19" bestFit="1" customWidth="1"/>
    <col min="25" max="25" width="1.83203125" style="19" bestFit="1" customWidth="1"/>
    <col min="26" max="26" width="3" style="19" bestFit="1" customWidth="1"/>
    <col min="27" max="27" width="4.1640625" style="19" bestFit="1" customWidth="1"/>
    <col min="28" max="28" width="1.83203125" style="19" bestFit="1" customWidth="1"/>
    <col min="29" max="29" width="4.1640625" style="19" bestFit="1" customWidth="1"/>
    <col min="30" max="30" width="3" style="19" bestFit="1" customWidth="1"/>
    <col min="31" max="31" width="1.83203125" style="19" bestFit="1" customWidth="1"/>
    <col min="32" max="33" width="3" style="19" bestFit="1" customWidth="1"/>
    <col min="34" max="34" width="1.83203125" style="19" bestFit="1" customWidth="1"/>
    <col min="35" max="35" width="3" style="19" bestFit="1" customWidth="1"/>
    <col min="36" max="36" width="10" style="19"/>
    <col min="37" max="37" width="3.1640625" style="19" bestFit="1" customWidth="1"/>
    <col min="38" max="38" width="22" style="19" bestFit="1" customWidth="1"/>
    <col min="39" max="39" width="7" style="19" customWidth="1"/>
    <col min="40" max="40" width="1.6640625" style="19" bestFit="1" customWidth="1"/>
    <col min="41" max="41" width="7.1640625" style="19" customWidth="1"/>
    <col min="42" max="42" width="6.83203125" style="19" customWidth="1"/>
    <col min="43" max="43" width="1.6640625" style="19" bestFit="1" customWidth="1"/>
    <col min="44" max="44" width="6.83203125" style="19" customWidth="1"/>
    <col min="45" max="45" width="7.83203125" style="19" customWidth="1"/>
    <col min="46" max="46" width="1.6640625" style="19" bestFit="1" customWidth="1"/>
    <col min="47" max="47" width="7.1640625" style="19" customWidth="1"/>
    <col min="48" max="48" width="6.1640625" style="19" customWidth="1"/>
    <col min="49" max="49" width="1.6640625" style="19" bestFit="1" customWidth="1"/>
    <col min="50" max="50" width="6" style="19" customWidth="1"/>
    <col min="51" max="51" width="6.1640625" style="19" customWidth="1"/>
    <col min="52" max="52" width="1.6640625" style="19" bestFit="1" customWidth="1"/>
    <col min="53" max="54" width="6" style="19" customWidth="1"/>
    <col min="55" max="55" width="1.6640625" style="19" bestFit="1" customWidth="1"/>
    <col min="56" max="56" width="5" style="19" customWidth="1"/>
    <col min="57" max="57" width="7.1640625" style="19" customWidth="1"/>
    <col min="58" max="58" width="1.6640625" style="19" bestFit="1" customWidth="1"/>
    <col min="59" max="59" width="6.1640625" style="19" customWidth="1"/>
    <col min="60" max="60" width="6" style="19" customWidth="1"/>
    <col min="61" max="61" width="1.6640625" style="19" bestFit="1" customWidth="1"/>
    <col min="62" max="62" width="5" style="19" customWidth="1"/>
    <col min="63" max="63" width="6.83203125" style="19" customWidth="1"/>
    <col min="64" max="64" width="1.6640625" style="19" bestFit="1" customWidth="1"/>
    <col min="65" max="65" width="7" style="19" customWidth="1"/>
    <col min="66" max="66" width="6" style="19" customWidth="1"/>
    <col min="67" max="67" width="1.6640625" style="19" bestFit="1" customWidth="1"/>
    <col min="68" max="68" width="6.1640625" style="19" customWidth="1"/>
    <col min="69" max="69" width="6" style="19" customWidth="1"/>
    <col min="70" max="70" width="1.6640625" style="19" bestFit="1" customWidth="1"/>
    <col min="71" max="71" width="6.1640625" style="19" customWidth="1"/>
    <col min="72" max="16384" width="10" style="19"/>
  </cols>
  <sheetData>
    <row r="1" spans="1:71" ht="15" x14ac:dyDescent="0.15">
      <c r="A1" s="69"/>
      <c r="B1" s="119" t="s">
        <v>117</v>
      </c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K1" s="69"/>
      <c r="AL1" s="119" t="s">
        <v>128</v>
      </c>
      <c r="AM1" s="119"/>
      <c r="AN1" s="119"/>
      <c r="AO1" s="119"/>
      <c r="AP1" s="119"/>
      <c r="AQ1" s="119"/>
      <c r="AR1" s="119"/>
      <c r="AS1" s="119"/>
      <c r="AT1" s="119"/>
      <c r="AU1" s="119"/>
      <c r="AV1" s="119"/>
      <c r="AW1" s="119"/>
      <c r="AX1" s="119"/>
      <c r="AY1" s="119"/>
      <c r="AZ1" s="119"/>
      <c r="BA1" s="119"/>
      <c r="BB1" s="119"/>
      <c r="BC1" s="119"/>
      <c r="BD1" s="119"/>
      <c r="BE1" s="119"/>
      <c r="BF1" s="119"/>
      <c r="BG1" s="119"/>
      <c r="BH1" s="119"/>
      <c r="BI1" s="119"/>
      <c r="BJ1" s="119"/>
      <c r="BK1" s="119"/>
      <c r="BL1" s="119"/>
      <c r="BM1" s="119"/>
      <c r="BN1" s="119"/>
      <c r="BO1" s="119"/>
      <c r="BP1" s="119"/>
      <c r="BQ1" s="119"/>
      <c r="BR1" s="119"/>
      <c r="BS1" s="119"/>
    </row>
    <row r="2" spans="1:71" x14ac:dyDescent="0.15">
      <c r="A2" s="70"/>
      <c r="B2" s="79" t="s">
        <v>88</v>
      </c>
      <c r="C2" s="115" t="s">
        <v>68</v>
      </c>
      <c r="D2" s="115"/>
      <c r="E2" s="115"/>
      <c r="F2" s="115" t="s">
        <v>69</v>
      </c>
      <c r="G2" s="115"/>
      <c r="H2" s="115"/>
      <c r="I2" s="115" t="s">
        <v>70</v>
      </c>
      <c r="J2" s="115"/>
      <c r="K2" s="115"/>
      <c r="L2" s="115" t="s">
        <v>71</v>
      </c>
      <c r="M2" s="115"/>
      <c r="N2" s="115"/>
      <c r="O2" s="115" t="s">
        <v>73</v>
      </c>
      <c r="P2" s="115"/>
      <c r="Q2" s="115"/>
      <c r="R2" s="115" t="s">
        <v>74</v>
      </c>
      <c r="S2" s="115"/>
      <c r="T2" s="115"/>
      <c r="U2" s="115" t="s">
        <v>75</v>
      </c>
      <c r="V2" s="115"/>
      <c r="W2" s="115"/>
      <c r="X2" s="115" t="s">
        <v>99</v>
      </c>
      <c r="Y2" s="115"/>
      <c r="Z2" s="115"/>
      <c r="AA2" s="115" t="s">
        <v>76</v>
      </c>
      <c r="AB2" s="115"/>
      <c r="AC2" s="115"/>
      <c r="AD2" s="115" t="s">
        <v>78</v>
      </c>
      <c r="AE2" s="115"/>
      <c r="AF2" s="115"/>
      <c r="AG2" s="115" t="s">
        <v>85</v>
      </c>
      <c r="AH2" s="115"/>
      <c r="AI2" s="115"/>
      <c r="AK2" s="70"/>
      <c r="AL2" s="97" t="s">
        <v>88</v>
      </c>
      <c r="AM2" s="121" t="s">
        <v>68</v>
      </c>
      <c r="AN2" s="121"/>
      <c r="AO2" s="121"/>
      <c r="AP2" s="121" t="s">
        <v>69</v>
      </c>
      <c r="AQ2" s="121"/>
      <c r="AR2" s="121"/>
      <c r="AS2" s="121" t="s">
        <v>70</v>
      </c>
      <c r="AT2" s="121"/>
      <c r="AU2" s="121"/>
      <c r="AV2" s="121" t="s">
        <v>71</v>
      </c>
      <c r="AW2" s="121"/>
      <c r="AX2" s="121"/>
      <c r="AY2" s="121" t="s">
        <v>73</v>
      </c>
      <c r="AZ2" s="121"/>
      <c r="BA2" s="121"/>
      <c r="BB2" s="121" t="s">
        <v>74</v>
      </c>
      <c r="BC2" s="121"/>
      <c r="BD2" s="121"/>
      <c r="BE2" s="121" t="s">
        <v>75</v>
      </c>
      <c r="BF2" s="121"/>
      <c r="BG2" s="121"/>
      <c r="BH2" s="121" t="s">
        <v>99</v>
      </c>
      <c r="BI2" s="121"/>
      <c r="BJ2" s="121"/>
      <c r="BK2" s="121" t="s">
        <v>76</v>
      </c>
      <c r="BL2" s="121"/>
      <c r="BM2" s="121"/>
      <c r="BN2" s="121" t="s">
        <v>78</v>
      </c>
      <c r="BO2" s="121"/>
      <c r="BP2" s="121"/>
      <c r="BQ2" s="121" t="s">
        <v>85</v>
      </c>
      <c r="BR2" s="121"/>
      <c r="BS2" s="121"/>
    </row>
    <row r="3" spans="1:71" x14ac:dyDescent="0.15">
      <c r="A3" s="92"/>
      <c r="B3" s="9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  <c r="P3" s="87"/>
      <c r="Q3" s="87"/>
      <c r="R3" s="87"/>
      <c r="S3" s="87"/>
      <c r="T3" s="87"/>
      <c r="U3" s="87"/>
      <c r="V3" s="87"/>
      <c r="W3" s="87"/>
      <c r="X3" s="87"/>
      <c r="Y3" s="87"/>
      <c r="Z3" s="87"/>
      <c r="AA3" s="87"/>
      <c r="AB3" s="87"/>
      <c r="AC3" s="87"/>
      <c r="AD3" s="87"/>
      <c r="AE3" s="87"/>
      <c r="AF3" s="87"/>
      <c r="AG3" s="87"/>
      <c r="AH3" s="87"/>
      <c r="AI3" s="87"/>
      <c r="AK3" s="92"/>
      <c r="AL3" s="113" t="s">
        <v>104</v>
      </c>
      <c r="AM3" s="113"/>
      <c r="AN3" s="113"/>
      <c r="AO3" s="113"/>
      <c r="AP3" s="113"/>
      <c r="AQ3" s="113"/>
      <c r="AR3" s="113"/>
      <c r="AS3" s="113"/>
      <c r="AT3" s="113"/>
      <c r="AU3" s="113"/>
      <c r="AV3" s="113"/>
      <c r="AW3" s="113"/>
      <c r="AX3" s="113"/>
      <c r="AY3" s="113"/>
      <c r="AZ3" s="113"/>
      <c r="BA3" s="113"/>
      <c r="BB3" s="113"/>
      <c r="BC3" s="113"/>
      <c r="BD3" s="113"/>
      <c r="BE3" s="113"/>
      <c r="BF3" s="113"/>
      <c r="BG3" s="113"/>
      <c r="BH3" s="113"/>
      <c r="BI3" s="113"/>
      <c r="BJ3" s="113"/>
      <c r="BK3" s="113"/>
      <c r="BL3" s="113"/>
      <c r="BM3" s="113"/>
      <c r="BN3" s="113"/>
      <c r="BO3" s="113"/>
      <c r="BP3" s="113"/>
      <c r="BQ3" s="113"/>
      <c r="BR3" s="113"/>
      <c r="BS3" s="113"/>
    </row>
    <row r="4" spans="1:71" x14ac:dyDescent="0.15">
      <c r="A4" s="116" t="s">
        <v>104</v>
      </c>
      <c r="B4" s="85" t="s">
        <v>8</v>
      </c>
      <c r="C4" s="47">
        <v>2.7558663895130735</v>
      </c>
      <c r="D4" s="47" t="s">
        <v>9</v>
      </c>
      <c r="E4" s="81">
        <v>1.5911002018360152</v>
      </c>
      <c r="F4" s="47">
        <v>9.0835104984486943</v>
      </c>
      <c r="G4" s="47" t="s">
        <v>9</v>
      </c>
      <c r="H4" s="81">
        <v>5.2443672314661454</v>
      </c>
      <c r="I4" s="47">
        <v>22.102239988390593</v>
      </c>
      <c r="J4" s="47" t="s">
        <v>9</v>
      </c>
      <c r="K4" s="81">
        <v>12.760734206991021</v>
      </c>
      <c r="L4" s="47">
        <v>2.0715533695815509</v>
      </c>
      <c r="M4" s="47" t="s">
        <v>9</v>
      </c>
      <c r="N4" s="81">
        <v>1.1960118955685848</v>
      </c>
      <c r="O4" s="47">
        <v>0.41822862649252002</v>
      </c>
      <c r="P4" s="47" t="s">
        <v>9</v>
      </c>
      <c r="Q4" s="81">
        <v>0.24146441008826389</v>
      </c>
      <c r="R4" s="47">
        <v>0.44460766426962656</v>
      </c>
      <c r="S4" s="47" t="s">
        <v>9</v>
      </c>
      <c r="T4" s="81">
        <v>0.25669435464983964</v>
      </c>
      <c r="U4" s="47">
        <v>4.7783812969235324</v>
      </c>
      <c r="V4" s="47" t="s">
        <v>9</v>
      </c>
      <c r="W4" s="81">
        <v>2.7587997280694747</v>
      </c>
      <c r="X4" s="47">
        <v>0.13624594387500255</v>
      </c>
      <c r="Y4" s="47" t="s">
        <v>9</v>
      </c>
      <c r="Z4" s="81">
        <v>7.8661632372227369E-2</v>
      </c>
      <c r="AA4" s="47">
        <v>1.8820340869733898</v>
      </c>
      <c r="AB4" s="47" t="s">
        <v>9</v>
      </c>
      <c r="AC4" s="81">
        <v>1.0865928867381383</v>
      </c>
      <c r="AD4" s="47">
        <v>7.8125777950148878</v>
      </c>
      <c r="AE4" s="47" t="s">
        <v>9</v>
      </c>
      <c r="AF4" s="81">
        <v>4.5105938930167389</v>
      </c>
      <c r="AG4" s="47">
        <v>0.75974483870089171</v>
      </c>
      <c r="AH4" s="47" t="s">
        <v>9</v>
      </c>
      <c r="AI4" s="81">
        <v>0.43863888713938864</v>
      </c>
      <c r="AK4" s="116" t="s">
        <v>104</v>
      </c>
      <c r="AL4" s="96" t="s">
        <v>8</v>
      </c>
      <c r="AM4" s="47">
        <f>C4*1000</f>
        <v>2755.8663895130735</v>
      </c>
      <c r="AN4" s="47" t="s">
        <v>9</v>
      </c>
      <c r="AO4" s="81">
        <f>E4*1000</f>
        <v>1591.1002018360152</v>
      </c>
      <c r="AP4" s="47">
        <f>F4*1000</f>
        <v>9083.5104984486934</v>
      </c>
      <c r="AQ4" s="47" t="s">
        <v>9</v>
      </c>
      <c r="AR4" s="81">
        <f>H4*1000</f>
        <v>5244.3672314661453</v>
      </c>
      <c r="AS4" s="47">
        <f>I4*1000</f>
        <v>22102.239988390593</v>
      </c>
      <c r="AT4" s="47" t="s">
        <v>9</v>
      </c>
      <c r="AU4" s="81">
        <f>K4*1000</f>
        <v>12760.734206991021</v>
      </c>
      <c r="AV4" s="47">
        <f>L4*1000</f>
        <v>2071.5533695815511</v>
      </c>
      <c r="AW4" s="47" t="s">
        <v>9</v>
      </c>
      <c r="AX4" s="81">
        <f>N4*1000</f>
        <v>1196.0118955685848</v>
      </c>
      <c r="AY4" s="47">
        <f>O4*1000</f>
        <v>418.22862649251999</v>
      </c>
      <c r="AZ4" s="47" t="s">
        <v>9</v>
      </c>
      <c r="BA4" s="81">
        <f>Q4*1000</f>
        <v>241.46441008826389</v>
      </c>
      <c r="BB4" s="47">
        <f>R4*1000</f>
        <v>444.60766426962658</v>
      </c>
      <c r="BC4" s="47" t="s">
        <v>9</v>
      </c>
      <c r="BD4" s="81">
        <f>T4*1000</f>
        <v>256.69435464983962</v>
      </c>
      <c r="BE4" s="47">
        <f>U4*1000</f>
        <v>4778.3812969235323</v>
      </c>
      <c r="BF4" s="47" t="s">
        <v>9</v>
      </c>
      <c r="BG4" s="81">
        <f>W4*1000</f>
        <v>2758.7997280694749</v>
      </c>
      <c r="BH4" s="47">
        <f>X4*1000</f>
        <v>136.24594387500255</v>
      </c>
      <c r="BI4" s="47" t="s">
        <v>9</v>
      </c>
      <c r="BJ4" s="81">
        <f>Z4*1000</f>
        <v>78.661632372227373</v>
      </c>
      <c r="BK4" s="47">
        <f>AA4*1000</f>
        <v>1882.0340869733898</v>
      </c>
      <c r="BL4" s="47" t="s">
        <v>9</v>
      </c>
      <c r="BM4" s="81">
        <f>AC4*1000</f>
        <v>1086.5928867381383</v>
      </c>
      <c r="BN4" s="47">
        <f>AD4*1000</f>
        <v>7812.5777950148877</v>
      </c>
      <c r="BO4" s="47" t="s">
        <v>9</v>
      </c>
      <c r="BP4" s="81">
        <f>AF4*1000</f>
        <v>4510.5938930167385</v>
      </c>
      <c r="BQ4" s="47">
        <f>AG4*1000</f>
        <v>759.74483870089171</v>
      </c>
      <c r="BR4" s="47" t="s">
        <v>9</v>
      </c>
      <c r="BS4" s="81">
        <f>AI4*1000</f>
        <v>438.63888713938866</v>
      </c>
    </row>
    <row r="5" spans="1:71" x14ac:dyDescent="0.15">
      <c r="A5" s="116"/>
      <c r="B5" s="80" t="s">
        <v>10</v>
      </c>
      <c r="C5" s="47">
        <v>4.7088687922928898</v>
      </c>
      <c r="D5" s="47" t="s">
        <v>9</v>
      </c>
      <c r="E5" s="81">
        <v>2.7186666648089282</v>
      </c>
      <c r="F5" s="47">
        <v>15.170711051765151</v>
      </c>
      <c r="G5" s="47" t="s">
        <v>9</v>
      </c>
      <c r="H5" s="81">
        <v>8.7588141095346419</v>
      </c>
      <c r="I5" s="47">
        <v>64.239209141805574</v>
      </c>
      <c r="J5" s="47" t="s">
        <v>9</v>
      </c>
      <c r="K5" s="81">
        <v>37.088524690550116</v>
      </c>
      <c r="L5" s="47">
        <v>2.5912970921306271</v>
      </c>
      <c r="M5" s="47" t="s">
        <v>9</v>
      </c>
      <c r="N5" s="81">
        <v>1.4960860736919122</v>
      </c>
      <c r="O5" s="47">
        <v>0.75030118206691643</v>
      </c>
      <c r="P5" s="47" t="s">
        <v>9</v>
      </c>
      <c r="Q5" s="81">
        <v>0.43318658943962862</v>
      </c>
      <c r="R5" s="47">
        <v>0.15502641815923046</v>
      </c>
      <c r="S5" s="47" t="s">
        <v>9</v>
      </c>
      <c r="T5" s="81">
        <v>8.9504544255735202E-2</v>
      </c>
      <c r="U5" s="47">
        <v>1.6082088105701455</v>
      </c>
      <c r="V5" s="47" t="s">
        <v>9</v>
      </c>
      <c r="W5" s="81">
        <v>0.92849978969580149</v>
      </c>
      <c r="X5" s="47">
        <v>0.64833567093456357</v>
      </c>
      <c r="Y5" s="47" t="s">
        <v>9</v>
      </c>
      <c r="Z5" s="81">
        <v>0.37431677413930692</v>
      </c>
      <c r="AA5" s="47">
        <v>3.2740744141893035</v>
      </c>
      <c r="AB5" s="47" t="s">
        <v>9</v>
      </c>
      <c r="AC5" s="81">
        <v>1.8902877443790607</v>
      </c>
      <c r="AD5" s="47">
        <v>0.16427627792735713</v>
      </c>
      <c r="AE5" s="47" t="s">
        <v>9</v>
      </c>
      <c r="AF5" s="81">
        <v>9.4844953282829422E-2</v>
      </c>
      <c r="AG5" s="47">
        <v>0.32657821049115121</v>
      </c>
      <c r="AH5" s="47" t="s">
        <v>9</v>
      </c>
      <c r="AI5" s="81">
        <v>0.18855001773853242</v>
      </c>
      <c r="AK5" s="116"/>
      <c r="AL5" s="80" t="s">
        <v>10</v>
      </c>
      <c r="AM5" s="47">
        <f t="shared" ref="AM5:AM26" si="0">C5*1000</f>
        <v>4708.8687922928893</v>
      </c>
      <c r="AN5" s="47" t="s">
        <v>9</v>
      </c>
      <c r="AO5" s="81">
        <f t="shared" ref="AO5:AO26" si="1">E5*1000</f>
        <v>2718.6666648089281</v>
      </c>
      <c r="AP5" s="47">
        <f t="shared" ref="AP5:AP26" si="2">F5*1000</f>
        <v>15170.711051765151</v>
      </c>
      <c r="AQ5" s="47" t="s">
        <v>9</v>
      </c>
      <c r="AR5" s="81">
        <f t="shared" ref="AR5:AR26" si="3">H5*1000</f>
        <v>8758.8141095346418</v>
      </c>
      <c r="AS5" s="47">
        <f t="shared" ref="AS5:AS26" si="4">I5*1000</f>
        <v>64239.209141805572</v>
      </c>
      <c r="AT5" s="47" t="s">
        <v>9</v>
      </c>
      <c r="AU5" s="81">
        <f t="shared" ref="AU5:AU26" si="5">K5*1000</f>
        <v>37088.524690550119</v>
      </c>
      <c r="AV5" s="47">
        <f t="shared" ref="AV5:AV26" si="6">L5*1000</f>
        <v>2591.2970921306269</v>
      </c>
      <c r="AW5" s="47" t="s">
        <v>9</v>
      </c>
      <c r="AX5" s="81">
        <f t="shared" ref="AX5:AX26" si="7">N5*1000</f>
        <v>1496.0860736919121</v>
      </c>
      <c r="AY5" s="47">
        <f t="shared" ref="AY5:AY26" si="8">O5*1000</f>
        <v>750.30118206691645</v>
      </c>
      <c r="AZ5" s="47" t="s">
        <v>9</v>
      </c>
      <c r="BA5" s="81">
        <f t="shared" ref="BA5:BA26" si="9">Q5*1000</f>
        <v>433.18658943962862</v>
      </c>
      <c r="BB5" s="47">
        <f t="shared" ref="BB5:BB26" si="10">R5*1000</f>
        <v>155.02641815923047</v>
      </c>
      <c r="BC5" s="47" t="s">
        <v>9</v>
      </c>
      <c r="BD5" s="81">
        <f t="shared" ref="BD5:BD26" si="11">T5*1000</f>
        <v>89.504544255735198</v>
      </c>
      <c r="BE5" s="47">
        <f t="shared" ref="BE5:BE26" si="12">U5*1000</f>
        <v>1608.2088105701455</v>
      </c>
      <c r="BF5" s="47" t="s">
        <v>9</v>
      </c>
      <c r="BG5" s="81">
        <f t="shared" ref="BG5:BG26" si="13">W5*1000</f>
        <v>928.4997896958015</v>
      </c>
      <c r="BH5" s="47">
        <f t="shared" ref="BH5:BH26" si="14">X5*1000</f>
        <v>648.33567093456361</v>
      </c>
      <c r="BI5" s="47" t="s">
        <v>9</v>
      </c>
      <c r="BJ5" s="81">
        <f t="shared" ref="BJ5:BJ26" si="15">Z5*1000</f>
        <v>374.31677413930692</v>
      </c>
      <c r="BK5" s="47">
        <f t="shared" ref="BK5:BK26" si="16">AA5*1000</f>
        <v>3274.0744141893033</v>
      </c>
      <c r="BL5" s="47" t="s">
        <v>9</v>
      </c>
      <c r="BM5" s="81">
        <f t="shared" ref="BM5:BM25" si="17">AC5*1000</f>
        <v>1890.2877443790608</v>
      </c>
      <c r="BN5" s="47">
        <f t="shared" ref="BN5:BN26" si="18">AD5*1000</f>
        <v>164.27627792735714</v>
      </c>
      <c r="BO5" s="47" t="s">
        <v>9</v>
      </c>
      <c r="BP5" s="81">
        <f t="shared" ref="BP5:BP26" si="19">AF5*1000</f>
        <v>94.844953282829422</v>
      </c>
      <c r="BQ5" s="47">
        <f t="shared" ref="BQ5:BQ26" si="20">AG5*1000</f>
        <v>326.5782104911512</v>
      </c>
      <c r="BR5" s="47" t="s">
        <v>9</v>
      </c>
      <c r="BS5" s="81">
        <f t="shared" ref="BS5:BS26" si="21">AI5*1000</f>
        <v>188.5500177385324</v>
      </c>
    </row>
    <row r="6" spans="1:71" x14ac:dyDescent="0.15">
      <c r="A6" s="116"/>
      <c r="B6" s="80" t="s">
        <v>11</v>
      </c>
      <c r="C6" s="47">
        <v>26.92330124137149</v>
      </c>
      <c r="D6" s="47" t="s">
        <v>9</v>
      </c>
      <c r="E6" s="81">
        <v>5.2172062771164223</v>
      </c>
      <c r="F6" s="47">
        <v>10.51748010711983</v>
      </c>
      <c r="G6" s="47" t="s">
        <v>9</v>
      </c>
      <c r="H6" s="81">
        <v>6.0722699710421688</v>
      </c>
      <c r="I6" s="47">
        <v>37.448296757019278</v>
      </c>
      <c r="J6" s="47" t="s">
        <v>9</v>
      </c>
      <c r="K6" s="81">
        <v>21.620784213358071</v>
      </c>
      <c r="L6" s="47">
        <v>2.0021384825455151</v>
      </c>
      <c r="M6" s="47" t="s">
        <v>9</v>
      </c>
      <c r="N6" s="81">
        <v>1.155935191852562</v>
      </c>
      <c r="O6" s="47">
        <v>2.2715728584541197</v>
      </c>
      <c r="P6" s="47" t="s">
        <v>9</v>
      </c>
      <c r="Q6" s="81">
        <v>1.3114932013123337</v>
      </c>
      <c r="R6" s="47">
        <v>0.33633910326940653</v>
      </c>
      <c r="S6" s="47" t="s">
        <v>9</v>
      </c>
      <c r="T6" s="81">
        <v>0.19418547181158921</v>
      </c>
      <c r="U6" s="47">
        <v>5.2997633725555104</v>
      </c>
      <c r="V6" s="47" t="s">
        <v>9</v>
      </c>
      <c r="W6" s="81">
        <v>3.059819809786243</v>
      </c>
      <c r="X6" s="47">
        <v>0.60248822034074434</v>
      </c>
      <c r="Y6" s="47" t="s">
        <v>9</v>
      </c>
      <c r="Z6" s="81">
        <v>0.34784673619730733</v>
      </c>
      <c r="AA6" s="47">
        <v>0.57681001420271372</v>
      </c>
      <c r="AB6" s="47" t="s">
        <v>9</v>
      </c>
      <c r="AC6" s="81">
        <v>0.33302141697120863</v>
      </c>
      <c r="AD6" s="47">
        <v>1.5967793633248917</v>
      </c>
      <c r="AE6" s="47" t="s">
        <v>9</v>
      </c>
      <c r="AF6" s="81">
        <v>0.92190099525206548</v>
      </c>
      <c r="AG6" s="47">
        <v>0.60380828714905221</v>
      </c>
      <c r="AH6" s="47" t="s">
        <v>9</v>
      </c>
      <c r="AI6" s="81">
        <v>0.34860887712443217</v>
      </c>
      <c r="AK6" s="116"/>
      <c r="AL6" s="80" t="s">
        <v>11</v>
      </c>
      <c r="AM6" s="47">
        <f t="shared" si="0"/>
        <v>26923.30124137149</v>
      </c>
      <c r="AN6" s="47" t="s">
        <v>9</v>
      </c>
      <c r="AO6" s="81">
        <f t="shared" si="1"/>
        <v>5217.2062771164219</v>
      </c>
      <c r="AP6" s="47">
        <f t="shared" si="2"/>
        <v>10517.480107119831</v>
      </c>
      <c r="AQ6" s="47" t="s">
        <v>9</v>
      </c>
      <c r="AR6" s="81">
        <f t="shared" si="3"/>
        <v>6072.2699710421684</v>
      </c>
      <c r="AS6" s="47">
        <f t="shared" si="4"/>
        <v>37448.296757019278</v>
      </c>
      <c r="AT6" s="47" t="s">
        <v>9</v>
      </c>
      <c r="AU6" s="81">
        <f t="shared" si="5"/>
        <v>21620.784213358071</v>
      </c>
      <c r="AV6" s="47">
        <f t="shared" si="6"/>
        <v>2002.138482545515</v>
      </c>
      <c r="AW6" s="47" t="s">
        <v>9</v>
      </c>
      <c r="AX6" s="81">
        <f t="shared" si="7"/>
        <v>1155.935191852562</v>
      </c>
      <c r="AY6" s="47">
        <f t="shared" si="8"/>
        <v>2271.5728584541198</v>
      </c>
      <c r="AZ6" s="47" t="s">
        <v>9</v>
      </c>
      <c r="BA6" s="81">
        <f t="shared" si="9"/>
        <v>1311.4932013123337</v>
      </c>
      <c r="BB6" s="47">
        <f t="shared" si="10"/>
        <v>336.33910326940651</v>
      </c>
      <c r="BC6" s="47" t="s">
        <v>9</v>
      </c>
      <c r="BD6" s="81">
        <f t="shared" si="11"/>
        <v>194.18547181158922</v>
      </c>
      <c r="BE6" s="47">
        <f t="shared" si="12"/>
        <v>5299.7633725555106</v>
      </c>
      <c r="BF6" s="47" t="s">
        <v>9</v>
      </c>
      <c r="BG6" s="81">
        <f t="shared" si="13"/>
        <v>3059.8198097862432</v>
      </c>
      <c r="BH6" s="47">
        <f t="shared" si="14"/>
        <v>602.48822034074431</v>
      </c>
      <c r="BI6" s="47" t="s">
        <v>9</v>
      </c>
      <c r="BJ6" s="81">
        <f t="shared" si="15"/>
        <v>347.84673619730734</v>
      </c>
      <c r="BK6" s="47">
        <f t="shared" si="16"/>
        <v>576.81001420271377</v>
      </c>
      <c r="BL6" s="47" t="s">
        <v>9</v>
      </c>
      <c r="BM6" s="81">
        <f t="shared" si="17"/>
        <v>333.02141697120862</v>
      </c>
      <c r="BN6" s="47">
        <f t="shared" si="18"/>
        <v>1596.7793633248916</v>
      </c>
      <c r="BO6" s="47" t="s">
        <v>9</v>
      </c>
      <c r="BP6" s="81">
        <f t="shared" si="19"/>
        <v>921.90099525206551</v>
      </c>
      <c r="BQ6" s="47">
        <f t="shared" si="20"/>
        <v>603.80828714905226</v>
      </c>
      <c r="BR6" s="47" t="s">
        <v>9</v>
      </c>
      <c r="BS6" s="81">
        <f t="shared" si="21"/>
        <v>348.60887712443218</v>
      </c>
    </row>
    <row r="7" spans="1:71" x14ac:dyDescent="0.15">
      <c r="A7" s="116"/>
      <c r="B7" s="80" t="s">
        <v>86</v>
      </c>
      <c r="C7" s="47">
        <v>5.5230734041678708</v>
      </c>
      <c r="D7" s="47" t="s">
        <v>9</v>
      </c>
      <c r="E7" s="81">
        <v>3.1887479166503834</v>
      </c>
      <c r="F7" s="47">
        <v>2.3853586780480045</v>
      </c>
      <c r="G7" s="47" t="s">
        <v>9</v>
      </c>
      <c r="H7" s="81">
        <v>1.3771874748848254</v>
      </c>
      <c r="I7" s="47">
        <v>8.0765427014361801</v>
      </c>
      <c r="J7" s="47" t="s">
        <v>9</v>
      </c>
      <c r="K7" s="81">
        <v>4.662994102795686</v>
      </c>
      <c r="L7" s="47">
        <v>0.93343444212056614</v>
      </c>
      <c r="M7" s="47" t="s">
        <v>9</v>
      </c>
      <c r="N7" s="81">
        <v>0.53891862642917709</v>
      </c>
      <c r="O7" s="47">
        <v>0.43179907375271909</v>
      </c>
      <c r="P7" s="47" t="s">
        <v>9</v>
      </c>
      <c r="Q7" s="81">
        <v>0.24929931146696344</v>
      </c>
      <c r="R7" s="47">
        <v>0.13106612128344317</v>
      </c>
      <c r="S7" s="47" t="s">
        <v>9</v>
      </c>
      <c r="T7" s="81">
        <v>7.5671060404636059E-2</v>
      </c>
      <c r="U7" s="47">
        <v>0.30605781339356852</v>
      </c>
      <c r="V7" s="47" t="s">
        <v>9</v>
      </c>
      <c r="W7" s="81">
        <v>0.17670256095036505</v>
      </c>
      <c r="X7" s="47">
        <v>0.63751230322533881</v>
      </c>
      <c r="Y7" s="47" t="s">
        <v>9</v>
      </c>
      <c r="Z7" s="81">
        <v>0.36806789987884769</v>
      </c>
      <c r="AA7" s="47">
        <v>2.9692600070691369E-2</v>
      </c>
      <c r="AB7" s="47" t="s">
        <v>9</v>
      </c>
      <c r="AC7" s="81">
        <v>1.7143030643753564E-2</v>
      </c>
      <c r="AD7" s="47">
        <v>0.3574855018292275</v>
      </c>
      <c r="AE7" s="47" t="s">
        <v>9</v>
      </c>
      <c r="AF7" s="81">
        <v>0.20639435071249296</v>
      </c>
      <c r="AG7" s="47">
        <v>0.47019481195780716</v>
      </c>
      <c r="AH7" s="47" t="s">
        <v>9</v>
      </c>
      <c r="AI7" s="81">
        <v>0.27146710125540546</v>
      </c>
      <c r="AK7" s="116"/>
      <c r="AL7" s="80" t="s">
        <v>86</v>
      </c>
      <c r="AM7" s="47">
        <f t="shared" si="0"/>
        <v>5523.0734041678706</v>
      </c>
      <c r="AN7" s="47" t="s">
        <v>9</v>
      </c>
      <c r="AO7" s="81">
        <f t="shared" si="1"/>
        <v>3188.7479166503836</v>
      </c>
      <c r="AP7" s="47">
        <f t="shared" si="2"/>
        <v>2385.3586780480045</v>
      </c>
      <c r="AQ7" s="47" t="s">
        <v>9</v>
      </c>
      <c r="AR7" s="81">
        <f t="shared" si="3"/>
        <v>1377.1874748848254</v>
      </c>
      <c r="AS7" s="47">
        <f t="shared" si="4"/>
        <v>8076.5427014361803</v>
      </c>
      <c r="AT7" s="47" t="s">
        <v>9</v>
      </c>
      <c r="AU7" s="81">
        <f t="shared" si="5"/>
        <v>4662.9941027956856</v>
      </c>
      <c r="AV7" s="47">
        <f t="shared" si="6"/>
        <v>933.43444212056613</v>
      </c>
      <c r="AW7" s="47" t="s">
        <v>9</v>
      </c>
      <c r="AX7" s="81">
        <f t="shared" si="7"/>
        <v>538.91862642917704</v>
      </c>
      <c r="AY7" s="47">
        <f t="shared" si="8"/>
        <v>431.7990737527191</v>
      </c>
      <c r="AZ7" s="47" t="s">
        <v>9</v>
      </c>
      <c r="BA7" s="81">
        <f t="shared" si="9"/>
        <v>249.29931146696345</v>
      </c>
      <c r="BB7" s="47">
        <f t="shared" si="10"/>
        <v>131.06612128344315</v>
      </c>
      <c r="BC7" s="47" t="s">
        <v>9</v>
      </c>
      <c r="BD7" s="81">
        <f t="shared" si="11"/>
        <v>75.671060404636066</v>
      </c>
      <c r="BE7" s="47">
        <f t="shared" si="12"/>
        <v>306.05781339356849</v>
      </c>
      <c r="BF7" s="47" t="s">
        <v>9</v>
      </c>
      <c r="BG7" s="81">
        <f t="shared" si="13"/>
        <v>176.70256095036504</v>
      </c>
      <c r="BH7" s="47">
        <f t="shared" si="14"/>
        <v>637.51230322533877</v>
      </c>
      <c r="BI7" s="47" t="s">
        <v>9</v>
      </c>
      <c r="BJ7" s="81">
        <f t="shared" si="15"/>
        <v>368.0678998788477</v>
      </c>
      <c r="BK7" s="47">
        <f t="shared" si="16"/>
        <v>29.69260007069137</v>
      </c>
      <c r="BL7" s="47" t="s">
        <v>9</v>
      </c>
      <c r="BM7" s="81">
        <f t="shared" si="17"/>
        <v>17.143030643753566</v>
      </c>
      <c r="BN7" s="47">
        <f t="shared" si="18"/>
        <v>357.48550182922753</v>
      </c>
      <c r="BO7" s="47" t="s">
        <v>9</v>
      </c>
      <c r="BP7" s="81">
        <f t="shared" si="19"/>
        <v>206.39435071249295</v>
      </c>
      <c r="BQ7" s="47">
        <f t="shared" si="20"/>
        <v>470.19481195780713</v>
      </c>
      <c r="BR7" s="47" t="s">
        <v>9</v>
      </c>
      <c r="BS7" s="81">
        <f t="shared" si="21"/>
        <v>271.46710125540545</v>
      </c>
    </row>
    <row r="8" spans="1:71" x14ac:dyDescent="0.15">
      <c r="A8" s="116"/>
      <c r="B8" s="80" t="s">
        <v>12</v>
      </c>
      <c r="C8" s="47">
        <v>13.335325435253713</v>
      </c>
      <c r="D8" s="47" t="s">
        <v>9</v>
      </c>
      <c r="E8" s="81">
        <v>7.699153729774995</v>
      </c>
      <c r="F8" s="47">
        <v>5.6196007867869362</v>
      </c>
      <c r="G8" s="47" t="s">
        <v>9</v>
      </c>
      <c r="H8" s="81">
        <v>3.2444780269896705</v>
      </c>
      <c r="I8" s="47">
        <v>35.975162459283013</v>
      </c>
      <c r="J8" s="47" t="s">
        <v>9</v>
      </c>
      <c r="K8" s="81">
        <v>20.770269730007566</v>
      </c>
      <c r="L8" s="47">
        <v>2.640351508267722</v>
      </c>
      <c r="M8" s="47" t="s">
        <v>9</v>
      </c>
      <c r="N8" s="81">
        <v>1.5244076540536038</v>
      </c>
      <c r="O8" s="47">
        <v>1.2756878658577611</v>
      </c>
      <c r="P8" s="47" t="s">
        <v>9</v>
      </c>
      <c r="Q8" s="81">
        <v>0.73651873275491764</v>
      </c>
      <c r="R8" s="47">
        <v>0.55118921295858514</v>
      </c>
      <c r="S8" s="47" t="s">
        <v>9</v>
      </c>
      <c r="T8" s="81">
        <v>0.31822924047605711</v>
      </c>
      <c r="U8" s="47">
        <v>3.1932116925757938</v>
      </c>
      <c r="V8" s="47" t="s">
        <v>9</v>
      </c>
      <c r="W8" s="81">
        <v>1.8436016302880951</v>
      </c>
      <c r="X8" s="47">
        <v>0.76515498695380935</v>
      </c>
      <c r="Y8" s="47" t="s">
        <v>9</v>
      </c>
      <c r="Z8" s="81">
        <v>0.44176243768956647</v>
      </c>
      <c r="AA8" s="47">
        <v>3.9072740878505221</v>
      </c>
      <c r="AB8" s="47" t="s">
        <v>9</v>
      </c>
      <c r="AC8" s="81">
        <v>2.2558657464181486</v>
      </c>
      <c r="AD8" s="47">
        <v>3.6889297128661305</v>
      </c>
      <c r="AE8" s="47" t="s">
        <v>9</v>
      </c>
      <c r="AF8" s="81">
        <v>2.1298045627448694</v>
      </c>
      <c r="AG8" s="47">
        <v>1.7841729312403141</v>
      </c>
      <c r="AH8" s="47" t="s">
        <v>9</v>
      </c>
      <c r="AI8" s="81">
        <v>1.030092722132439</v>
      </c>
      <c r="AK8" s="116"/>
      <c r="AL8" s="80" t="s">
        <v>12</v>
      </c>
      <c r="AM8" s="47">
        <f t="shared" si="0"/>
        <v>13335.325435253713</v>
      </c>
      <c r="AN8" s="47" t="s">
        <v>9</v>
      </c>
      <c r="AO8" s="81">
        <f t="shared" si="1"/>
        <v>7699.1537297749946</v>
      </c>
      <c r="AP8" s="47">
        <f t="shared" si="2"/>
        <v>5619.6007867869366</v>
      </c>
      <c r="AQ8" s="47" t="s">
        <v>9</v>
      </c>
      <c r="AR8" s="81">
        <f t="shared" si="3"/>
        <v>3244.4780269896705</v>
      </c>
      <c r="AS8" s="47">
        <f t="shared" si="4"/>
        <v>35975.162459283012</v>
      </c>
      <c r="AT8" s="47" t="s">
        <v>9</v>
      </c>
      <c r="AU8" s="81">
        <f t="shared" si="5"/>
        <v>20770.269730007567</v>
      </c>
      <c r="AV8" s="47">
        <f t="shared" si="6"/>
        <v>2640.3515082677222</v>
      </c>
      <c r="AW8" s="47" t="s">
        <v>9</v>
      </c>
      <c r="AX8" s="81">
        <f t="shared" si="7"/>
        <v>1524.4076540536039</v>
      </c>
      <c r="AY8" s="47">
        <f t="shared" si="8"/>
        <v>1275.6878658577612</v>
      </c>
      <c r="AZ8" s="47" t="s">
        <v>9</v>
      </c>
      <c r="BA8" s="81">
        <f t="shared" si="9"/>
        <v>736.51873275491766</v>
      </c>
      <c r="BB8" s="47">
        <f t="shared" si="10"/>
        <v>551.18921295858513</v>
      </c>
      <c r="BC8" s="47" t="s">
        <v>9</v>
      </c>
      <c r="BD8" s="81">
        <f t="shared" si="11"/>
        <v>318.2292404760571</v>
      </c>
      <c r="BE8" s="47">
        <f t="shared" si="12"/>
        <v>3193.2116925757937</v>
      </c>
      <c r="BF8" s="47" t="s">
        <v>9</v>
      </c>
      <c r="BG8" s="81">
        <f t="shared" si="13"/>
        <v>1843.6016302880951</v>
      </c>
      <c r="BH8" s="47">
        <f t="shared" si="14"/>
        <v>765.15498695380938</v>
      </c>
      <c r="BI8" s="47" t="s">
        <v>9</v>
      </c>
      <c r="BJ8" s="81">
        <f t="shared" si="15"/>
        <v>441.76243768956647</v>
      </c>
      <c r="BK8" s="47">
        <f t="shared" si="16"/>
        <v>3907.2740878505219</v>
      </c>
      <c r="BL8" s="47" t="s">
        <v>9</v>
      </c>
      <c r="BM8" s="81">
        <f t="shared" si="17"/>
        <v>2255.8657464181488</v>
      </c>
      <c r="BN8" s="47">
        <f t="shared" si="18"/>
        <v>3688.9297128661306</v>
      </c>
      <c r="BO8" s="47" t="s">
        <v>9</v>
      </c>
      <c r="BP8" s="81">
        <f t="shared" si="19"/>
        <v>2129.8045627448696</v>
      </c>
      <c r="BQ8" s="47">
        <f t="shared" si="20"/>
        <v>1784.172931240314</v>
      </c>
      <c r="BR8" s="47" t="s">
        <v>9</v>
      </c>
      <c r="BS8" s="81">
        <f t="shared" si="21"/>
        <v>1030.0927221324389</v>
      </c>
    </row>
    <row r="9" spans="1:71" x14ac:dyDescent="0.15">
      <c r="A9" s="116"/>
      <c r="B9" s="80" t="s">
        <v>13</v>
      </c>
      <c r="C9" s="47">
        <v>9.2160156441919607</v>
      </c>
      <c r="D9" s="47" t="s">
        <v>9</v>
      </c>
      <c r="E9" s="81">
        <v>5.3208691130300307</v>
      </c>
      <c r="F9" s="47">
        <v>9.5917450741754866</v>
      </c>
      <c r="G9" s="47" t="s">
        <v>9</v>
      </c>
      <c r="H9" s="81">
        <v>5.5377966005734844</v>
      </c>
      <c r="I9" s="47">
        <v>41.039065559039862</v>
      </c>
      <c r="J9" s="47" t="s">
        <v>9</v>
      </c>
      <c r="K9" s="81">
        <v>23.693915547802366</v>
      </c>
      <c r="L9" s="47">
        <v>0.97922087254829382</v>
      </c>
      <c r="M9" s="47" t="s">
        <v>9</v>
      </c>
      <c r="N9" s="81">
        <v>0.5653534343618577</v>
      </c>
      <c r="O9" s="47">
        <v>0.5038014045245307</v>
      </c>
      <c r="P9" s="47" t="s">
        <v>9</v>
      </c>
      <c r="Q9" s="81">
        <v>0.29086987652034935</v>
      </c>
      <c r="R9" s="47">
        <v>0.4659085311475763</v>
      </c>
      <c r="S9" s="47" t="s">
        <v>9</v>
      </c>
      <c r="T9" s="81">
        <v>0.26899241587579631</v>
      </c>
      <c r="U9" s="47">
        <v>0.70494848794116072</v>
      </c>
      <c r="V9" s="47" t="s">
        <v>9</v>
      </c>
      <c r="W9" s="81">
        <v>0.4070021992776488</v>
      </c>
      <c r="X9" s="47">
        <v>0.77497145514159582</v>
      </c>
      <c r="Y9" s="47" t="s">
        <v>9</v>
      </c>
      <c r="Z9" s="81">
        <v>0.44742997824027636</v>
      </c>
      <c r="AA9" s="47">
        <v>8.6998222408404597</v>
      </c>
      <c r="AB9" s="47" t="s">
        <v>9</v>
      </c>
      <c r="AC9" s="81">
        <v>5.0228447126511329</v>
      </c>
      <c r="AD9" s="47">
        <v>1.0163743430256462</v>
      </c>
      <c r="AE9" s="47" t="s">
        <v>9</v>
      </c>
      <c r="AF9" s="81">
        <v>0.58680400054328596</v>
      </c>
      <c r="AG9" s="47">
        <v>0.71707837899940641</v>
      </c>
      <c r="AH9" s="47" t="s">
        <v>9</v>
      </c>
      <c r="AI9" s="81">
        <v>0.41400539514536783</v>
      </c>
      <c r="AK9" s="116"/>
      <c r="AL9" s="80" t="s">
        <v>13</v>
      </c>
      <c r="AM9" s="47">
        <f t="shared" si="0"/>
        <v>9216.0156441919607</v>
      </c>
      <c r="AN9" s="47" t="s">
        <v>9</v>
      </c>
      <c r="AO9" s="81">
        <f t="shared" si="1"/>
        <v>5320.8691130300303</v>
      </c>
      <c r="AP9" s="47">
        <f t="shared" si="2"/>
        <v>9591.7450741754874</v>
      </c>
      <c r="AQ9" s="47" t="s">
        <v>9</v>
      </c>
      <c r="AR9" s="81">
        <f t="shared" si="3"/>
        <v>5537.7966005734843</v>
      </c>
      <c r="AS9" s="47">
        <f t="shared" si="4"/>
        <v>41039.06555903986</v>
      </c>
      <c r="AT9" s="47" t="s">
        <v>9</v>
      </c>
      <c r="AU9" s="81">
        <f t="shared" si="5"/>
        <v>23693.915547802364</v>
      </c>
      <c r="AV9" s="47">
        <f t="shared" si="6"/>
        <v>979.22087254829387</v>
      </c>
      <c r="AW9" s="47" t="s">
        <v>9</v>
      </c>
      <c r="AX9" s="81">
        <f t="shared" si="7"/>
        <v>565.35343436185769</v>
      </c>
      <c r="AY9" s="47">
        <f t="shared" si="8"/>
        <v>503.80140452453071</v>
      </c>
      <c r="AZ9" s="47" t="s">
        <v>9</v>
      </c>
      <c r="BA9" s="81">
        <f t="shared" si="9"/>
        <v>290.86987652034935</v>
      </c>
      <c r="BB9" s="47">
        <f t="shared" si="10"/>
        <v>465.9085311475763</v>
      </c>
      <c r="BC9" s="47" t="s">
        <v>9</v>
      </c>
      <c r="BD9" s="81">
        <f t="shared" si="11"/>
        <v>268.99241587579633</v>
      </c>
      <c r="BE9" s="47">
        <f t="shared" si="12"/>
        <v>704.94848794116069</v>
      </c>
      <c r="BF9" s="47" t="s">
        <v>9</v>
      </c>
      <c r="BG9" s="81">
        <f t="shared" si="13"/>
        <v>407.0021992776488</v>
      </c>
      <c r="BH9" s="47">
        <f t="shared" si="14"/>
        <v>774.97145514159581</v>
      </c>
      <c r="BI9" s="47" t="s">
        <v>9</v>
      </c>
      <c r="BJ9" s="81">
        <f t="shared" si="15"/>
        <v>447.42997824027634</v>
      </c>
      <c r="BK9" s="47">
        <f t="shared" si="16"/>
        <v>8699.8222408404599</v>
      </c>
      <c r="BL9" s="47" t="s">
        <v>9</v>
      </c>
      <c r="BM9" s="81">
        <f t="shared" si="17"/>
        <v>5022.8447126511328</v>
      </c>
      <c r="BN9" s="47">
        <f t="shared" si="18"/>
        <v>1016.3743430256462</v>
      </c>
      <c r="BO9" s="47" t="s">
        <v>9</v>
      </c>
      <c r="BP9" s="81">
        <f t="shared" si="19"/>
        <v>586.80400054328595</v>
      </c>
      <c r="BQ9" s="47">
        <f t="shared" si="20"/>
        <v>717.07837899940637</v>
      </c>
      <c r="BR9" s="47" t="s">
        <v>9</v>
      </c>
      <c r="BS9" s="81">
        <f t="shared" si="21"/>
        <v>414.0053951453678</v>
      </c>
    </row>
    <row r="10" spans="1:71" x14ac:dyDescent="0.15">
      <c r="A10" s="116"/>
      <c r="B10" s="80" t="s">
        <v>14</v>
      </c>
      <c r="C10" s="47">
        <v>16.151855158144464</v>
      </c>
      <c r="D10" s="47" t="s">
        <v>9</v>
      </c>
      <c r="E10" s="81">
        <v>9.3252779234665528</v>
      </c>
      <c r="F10" s="47">
        <v>6.4123174105603979</v>
      </c>
      <c r="G10" s="47" t="s">
        <v>9</v>
      </c>
      <c r="H10" s="81">
        <v>3.7021531831163701</v>
      </c>
      <c r="I10" s="47">
        <v>21.514509209996568</v>
      </c>
      <c r="J10" s="47" t="s">
        <v>9</v>
      </c>
      <c r="K10" s="81">
        <v>12.421407683874202</v>
      </c>
      <c r="L10" s="47">
        <v>2.6493521930680486</v>
      </c>
      <c r="M10" s="47" t="s">
        <v>9</v>
      </c>
      <c r="N10" s="81">
        <v>1.5296042018459632</v>
      </c>
      <c r="O10" s="47">
        <v>0.66479371957657618</v>
      </c>
      <c r="P10" s="47" t="s">
        <v>9</v>
      </c>
      <c r="Q10" s="81">
        <v>0.38381883295310887</v>
      </c>
      <c r="R10" s="47">
        <v>0.19960964202955353</v>
      </c>
      <c r="S10" s="47" t="s">
        <v>9</v>
      </c>
      <c r="T10" s="81">
        <v>0.11524468055860758</v>
      </c>
      <c r="U10" s="47">
        <v>3.3679226388806387</v>
      </c>
      <c r="V10" s="47" t="s">
        <v>9</v>
      </c>
      <c r="W10" s="81">
        <v>1.9444710421675717</v>
      </c>
      <c r="X10" s="47">
        <v>0.50976814248121805</v>
      </c>
      <c r="Y10" s="47" t="s">
        <v>9</v>
      </c>
      <c r="Z10" s="81">
        <v>0.29431477428582675</v>
      </c>
      <c r="AA10" s="47">
        <v>0.64566611326900392</v>
      </c>
      <c r="AB10" s="47" t="s">
        <v>9</v>
      </c>
      <c r="AC10" s="81">
        <v>0.37277550430247886</v>
      </c>
      <c r="AD10" s="47">
        <v>2.1488960224345468</v>
      </c>
      <c r="AE10" s="47" t="s">
        <v>9</v>
      </c>
      <c r="AF10" s="81">
        <v>1.2406656970131018</v>
      </c>
      <c r="AG10" s="47">
        <v>0.60169156822857695</v>
      </c>
      <c r="AH10" s="47" t="s">
        <v>9</v>
      </c>
      <c r="AI10" s="81">
        <v>0.34738678888589697</v>
      </c>
      <c r="AK10" s="116"/>
      <c r="AL10" s="80" t="s">
        <v>14</v>
      </c>
      <c r="AM10" s="47">
        <f t="shared" si="0"/>
        <v>16151.855158144464</v>
      </c>
      <c r="AN10" s="47" t="s">
        <v>9</v>
      </c>
      <c r="AO10" s="81">
        <f t="shared" si="1"/>
        <v>9325.2779234665522</v>
      </c>
      <c r="AP10" s="47">
        <f t="shared" si="2"/>
        <v>6412.3174105603975</v>
      </c>
      <c r="AQ10" s="47" t="s">
        <v>9</v>
      </c>
      <c r="AR10" s="81">
        <f t="shared" si="3"/>
        <v>3702.1531831163702</v>
      </c>
      <c r="AS10" s="47">
        <f t="shared" si="4"/>
        <v>21514.50920999657</v>
      </c>
      <c r="AT10" s="47" t="s">
        <v>9</v>
      </c>
      <c r="AU10" s="81">
        <f t="shared" si="5"/>
        <v>12421.407683874202</v>
      </c>
      <c r="AV10" s="47">
        <f t="shared" si="6"/>
        <v>2649.3521930680486</v>
      </c>
      <c r="AW10" s="47" t="s">
        <v>9</v>
      </c>
      <c r="AX10" s="81">
        <f t="shared" si="7"/>
        <v>1529.6042018459632</v>
      </c>
      <c r="AY10" s="47">
        <f t="shared" si="8"/>
        <v>664.79371957657622</v>
      </c>
      <c r="AZ10" s="47" t="s">
        <v>9</v>
      </c>
      <c r="BA10" s="81">
        <f t="shared" si="9"/>
        <v>383.81883295310888</v>
      </c>
      <c r="BB10" s="47">
        <f t="shared" si="10"/>
        <v>199.60964202955353</v>
      </c>
      <c r="BC10" s="47" t="s">
        <v>9</v>
      </c>
      <c r="BD10" s="81">
        <f t="shared" si="11"/>
        <v>115.24468055860758</v>
      </c>
      <c r="BE10" s="47">
        <f t="shared" si="12"/>
        <v>3367.9226388806387</v>
      </c>
      <c r="BF10" s="47" t="s">
        <v>9</v>
      </c>
      <c r="BG10" s="81">
        <f t="shared" si="13"/>
        <v>1944.4710421675718</v>
      </c>
      <c r="BH10" s="47">
        <f t="shared" si="14"/>
        <v>509.76814248121804</v>
      </c>
      <c r="BI10" s="47" t="s">
        <v>9</v>
      </c>
      <c r="BJ10" s="81">
        <f t="shared" si="15"/>
        <v>294.31477428582673</v>
      </c>
      <c r="BK10" s="47">
        <f t="shared" si="16"/>
        <v>645.66611326900397</v>
      </c>
      <c r="BL10" s="47" t="s">
        <v>9</v>
      </c>
      <c r="BM10" s="81">
        <f t="shared" si="17"/>
        <v>372.77550430247885</v>
      </c>
      <c r="BN10" s="47">
        <f t="shared" si="18"/>
        <v>2148.8960224345469</v>
      </c>
      <c r="BO10" s="47" t="s">
        <v>9</v>
      </c>
      <c r="BP10" s="81">
        <f t="shared" si="19"/>
        <v>1240.6656970131019</v>
      </c>
      <c r="BQ10" s="47">
        <f t="shared" si="20"/>
        <v>601.6915682285769</v>
      </c>
      <c r="BR10" s="47" t="s">
        <v>9</v>
      </c>
      <c r="BS10" s="81">
        <f t="shared" si="21"/>
        <v>347.38678888589698</v>
      </c>
    </row>
    <row r="11" spans="1:71" x14ac:dyDescent="0.15">
      <c r="A11" s="116"/>
      <c r="B11" s="80" t="s">
        <v>15</v>
      </c>
      <c r="C11" s="47">
        <v>9.6079961910899794</v>
      </c>
      <c r="D11" s="47" t="s">
        <v>9</v>
      </c>
      <c r="E11" s="81">
        <v>5.5471791872986991</v>
      </c>
      <c r="F11" s="47">
        <v>1.7097059848197191</v>
      </c>
      <c r="G11" s="47" t="s">
        <v>9</v>
      </c>
      <c r="H11" s="81">
        <v>0.9870992105707791</v>
      </c>
      <c r="I11" s="47">
        <v>45.128423884636952</v>
      </c>
      <c r="J11" s="47" t="s">
        <v>9</v>
      </c>
      <c r="K11" s="81">
        <v>26.054907677898683</v>
      </c>
      <c r="L11" s="47">
        <v>0.21609786916175419</v>
      </c>
      <c r="M11" s="47" t="s">
        <v>9</v>
      </c>
      <c r="N11" s="81">
        <v>0.12476416293184332</v>
      </c>
      <c r="O11" s="47">
        <v>0.70643331818341537</v>
      </c>
      <c r="P11" s="47" t="s">
        <v>9</v>
      </c>
      <c r="Q11" s="81">
        <v>0.40785946641771542</v>
      </c>
      <c r="R11" s="47">
        <v>0.62492254199406916</v>
      </c>
      <c r="S11" s="47" t="s">
        <v>9</v>
      </c>
      <c r="T11" s="81">
        <v>0.36079919784294107</v>
      </c>
      <c r="U11" s="47">
        <v>0.93041250668406394</v>
      </c>
      <c r="V11" s="47" t="s">
        <v>9</v>
      </c>
      <c r="W11" s="81">
        <v>0.53717391119143887</v>
      </c>
      <c r="X11" s="47">
        <v>0.36887790275001053</v>
      </c>
      <c r="Y11" s="47" t="s">
        <v>9</v>
      </c>
      <c r="Z11" s="81">
        <v>0.2129717564508232</v>
      </c>
      <c r="AA11" s="47">
        <v>3.1803996481000416</v>
      </c>
      <c r="AB11" s="47" t="s">
        <v>9</v>
      </c>
      <c r="AC11" s="81">
        <v>1.8362045929611501</v>
      </c>
      <c r="AD11" s="47">
        <v>0.69133582985481512</v>
      </c>
      <c r="AE11" s="47" t="s">
        <v>9</v>
      </c>
      <c r="AF11" s="81">
        <v>0.39914292746711083</v>
      </c>
      <c r="AG11" s="47">
        <v>1.4124811934442956</v>
      </c>
      <c r="AH11" s="47" t="s">
        <v>9</v>
      </c>
      <c r="AI11" s="81">
        <v>0.81549639726034795</v>
      </c>
      <c r="AK11" s="116"/>
      <c r="AL11" s="80" t="s">
        <v>15</v>
      </c>
      <c r="AM11" s="47">
        <f t="shared" si="0"/>
        <v>9607.9961910899801</v>
      </c>
      <c r="AN11" s="47" t="s">
        <v>9</v>
      </c>
      <c r="AO11" s="81">
        <f t="shared" si="1"/>
        <v>5547.1791872986987</v>
      </c>
      <c r="AP11" s="47">
        <f t="shared" si="2"/>
        <v>1709.7059848197191</v>
      </c>
      <c r="AQ11" s="47" t="s">
        <v>9</v>
      </c>
      <c r="AR11" s="81">
        <f t="shared" si="3"/>
        <v>987.09921057077906</v>
      </c>
      <c r="AS11" s="47">
        <f t="shared" si="4"/>
        <v>45128.423884636955</v>
      </c>
      <c r="AT11" s="47" t="s">
        <v>9</v>
      </c>
      <c r="AU11" s="81">
        <f t="shared" si="5"/>
        <v>26054.907677898682</v>
      </c>
      <c r="AV11" s="47">
        <f t="shared" si="6"/>
        <v>216.0978691617542</v>
      </c>
      <c r="AW11" s="47" t="s">
        <v>9</v>
      </c>
      <c r="AX11" s="81">
        <f t="shared" si="7"/>
        <v>124.76416293184332</v>
      </c>
      <c r="AY11" s="47">
        <f t="shared" si="8"/>
        <v>706.43331818341539</v>
      </c>
      <c r="AZ11" s="47" t="s">
        <v>9</v>
      </c>
      <c r="BA11" s="81">
        <f t="shared" si="9"/>
        <v>407.8594664177154</v>
      </c>
      <c r="BB11" s="47">
        <f t="shared" si="10"/>
        <v>624.92254199406921</v>
      </c>
      <c r="BC11" s="47" t="s">
        <v>9</v>
      </c>
      <c r="BD11" s="81">
        <f t="shared" si="11"/>
        <v>360.79919784294106</v>
      </c>
      <c r="BE11" s="47">
        <f t="shared" si="12"/>
        <v>930.41250668406394</v>
      </c>
      <c r="BF11" s="47" t="s">
        <v>9</v>
      </c>
      <c r="BG11" s="81">
        <f t="shared" si="13"/>
        <v>537.17391119143883</v>
      </c>
      <c r="BH11" s="47">
        <f t="shared" si="14"/>
        <v>368.87790275001055</v>
      </c>
      <c r="BI11" s="47" t="s">
        <v>9</v>
      </c>
      <c r="BJ11" s="81">
        <f t="shared" si="15"/>
        <v>212.97175645082319</v>
      </c>
      <c r="BK11" s="47">
        <f t="shared" si="16"/>
        <v>3180.3996481000418</v>
      </c>
      <c r="BL11" s="47" t="s">
        <v>9</v>
      </c>
      <c r="BM11" s="81">
        <f t="shared" si="17"/>
        <v>1836.2045929611502</v>
      </c>
      <c r="BN11" s="47">
        <f t="shared" si="18"/>
        <v>691.33582985481507</v>
      </c>
      <c r="BO11" s="47" t="s">
        <v>9</v>
      </c>
      <c r="BP11" s="81">
        <f t="shared" si="19"/>
        <v>399.14292746711084</v>
      </c>
      <c r="BQ11" s="47">
        <f t="shared" si="20"/>
        <v>1412.4811934442955</v>
      </c>
      <c r="BR11" s="47" t="s">
        <v>9</v>
      </c>
      <c r="BS11" s="81">
        <f t="shared" si="21"/>
        <v>815.49639726034798</v>
      </c>
    </row>
    <row r="12" spans="1:71" x14ac:dyDescent="0.15">
      <c r="A12" s="116"/>
      <c r="B12" s="80" t="s">
        <v>16</v>
      </c>
      <c r="C12" s="47">
        <v>9.0889789706361999</v>
      </c>
      <c r="D12" s="47" t="s">
        <v>9</v>
      </c>
      <c r="E12" s="81">
        <v>5.2475244553556584</v>
      </c>
      <c r="F12" s="47">
        <v>6.9936056857760285</v>
      </c>
      <c r="G12" s="47" t="s">
        <v>9</v>
      </c>
      <c r="H12" s="81">
        <v>4.0377601252888873</v>
      </c>
      <c r="I12" s="47">
        <v>6.8361620109216501</v>
      </c>
      <c r="J12" s="47" t="s">
        <v>9</v>
      </c>
      <c r="K12" s="81">
        <v>3.9468599772295083</v>
      </c>
      <c r="L12" s="47">
        <v>1.268041138159524</v>
      </c>
      <c r="M12" s="47" t="s">
        <v>9</v>
      </c>
      <c r="N12" s="81">
        <v>0.73210389245992069</v>
      </c>
      <c r="O12" s="47">
        <v>0.32247397238016812</v>
      </c>
      <c r="P12" s="47" t="s">
        <v>9</v>
      </c>
      <c r="Q12" s="81">
        <v>0.18618043476033802</v>
      </c>
      <c r="R12" s="47">
        <v>0.21413343889936454</v>
      </c>
      <c r="S12" s="47" t="s">
        <v>9</v>
      </c>
      <c r="T12" s="81">
        <v>0.12362999859104841</v>
      </c>
      <c r="U12" s="47">
        <v>2.0751687391254801</v>
      </c>
      <c r="V12" s="47" t="s">
        <v>9</v>
      </c>
      <c r="W12" s="81">
        <v>1.1980992301479922</v>
      </c>
      <c r="X12" s="47">
        <v>6.3533002165608796E-2</v>
      </c>
      <c r="Y12" s="47" t="s">
        <v>9</v>
      </c>
      <c r="Z12" s="81">
        <v>3.6680795902739316E-2</v>
      </c>
      <c r="AA12" s="47">
        <v>8.0825756233648446E-2</v>
      </c>
      <c r="AB12" s="47" t="s">
        <v>9</v>
      </c>
      <c r="AC12" s="81">
        <v>4.6664772118952008E-2</v>
      </c>
      <c r="AD12" s="47">
        <v>1.1988443099406065</v>
      </c>
      <c r="AE12" s="47" t="s">
        <v>9</v>
      </c>
      <c r="AF12" s="81">
        <v>0.69215308506066031</v>
      </c>
      <c r="AG12" s="47">
        <v>0.10179049822376963</v>
      </c>
      <c r="AH12" s="47" t="s">
        <v>9</v>
      </c>
      <c r="AI12" s="81">
        <v>5.8768771550439525E-2</v>
      </c>
      <c r="AK12" s="116"/>
      <c r="AL12" s="80" t="s">
        <v>16</v>
      </c>
      <c r="AM12" s="47">
        <f t="shared" si="0"/>
        <v>9088.9789706362008</v>
      </c>
      <c r="AN12" s="47" t="s">
        <v>9</v>
      </c>
      <c r="AO12" s="81">
        <f t="shared" si="1"/>
        <v>5247.5244553556586</v>
      </c>
      <c r="AP12" s="47">
        <f t="shared" si="2"/>
        <v>6993.6056857760286</v>
      </c>
      <c r="AQ12" s="47" t="s">
        <v>9</v>
      </c>
      <c r="AR12" s="81">
        <f t="shared" si="3"/>
        <v>4037.7601252888871</v>
      </c>
      <c r="AS12" s="47">
        <f t="shared" si="4"/>
        <v>6836.1620109216501</v>
      </c>
      <c r="AT12" s="47" t="s">
        <v>9</v>
      </c>
      <c r="AU12" s="81">
        <f t="shared" si="5"/>
        <v>3946.8599772295083</v>
      </c>
      <c r="AV12" s="47">
        <f t="shared" si="6"/>
        <v>1268.0411381595241</v>
      </c>
      <c r="AW12" s="47" t="s">
        <v>9</v>
      </c>
      <c r="AX12" s="81">
        <f t="shared" si="7"/>
        <v>732.10389245992064</v>
      </c>
      <c r="AY12" s="47">
        <f t="shared" si="8"/>
        <v>322.47397238016811</v>
      </c>
      <c r="AZ12" s="47" t="s">
        <v>9</v>
      </c>
      <c r="BA12" s="81">
        <f t="shared" si="9"/>
        <v>186.18043476033802</v>
      </c>
      <c r="BB12" s="47">
        <f t="shared" si="10"/>
        <v>214.13343889936453</v>
      </c>
      <c r="BC12" s="47" t="s">
        <v>9</v>
      </c>
      <c r="BD12" s="81">
        <f t="shared" si="11"/>
        <v>123.62999859104841</v>
      </c>
      <c r="BE12" s="47">
        <f t="shared" si="12"/>
        <v>2075.16873912548</v>
      </c>
      <c r="BF12" s="47" t="s">
        <v>9</v>
      </c>
      <c r="BG12" s="81">
        <f t="shared" si="13"/>
        <v>1198.0992301479923</v>
      </c>
      <c r="BH12" s="47">
        <f t="shared" si="14"/>
        <v>63.533002165608792</v>
      </c>
      <c r="BI12" s="47" t="s">
        <v>9</v>
      </c>
      <c r="BJ12" s="81">
        <f t="shared" si="15"/>
        <v>36.68079590273932</v>
      </c>
      <c r="BK12" s="47">
        <f t="shared" si="16"/>
        <v>80.825756233648448</v>
      </c>
      <c r="BL12" s="47" t="s">
        <v>9</v>
      </c>
      <c r="BM12" s="81">
        <f t="shared" si="17"/>
        <v>46.664772118952008</v>
      </c>
      <c r="BN12" s="47">
        <f t="shared" si="18"/>
        <v>1198.8443099406065</v>
      </c>
      <c r="BO12" s="47" t="s">
        <v>9</v>
      </c>
      <c r="BP12" s="81">
        <f t="shared" si="19"/>
        <v>692.15308506066026</v>
      </c>
      <c r="BQ12" s="47">
        <f t="shared" si="20"/>
        <v>101.79049822376963</v>
      </c>
      <c r="BR12" s="47" t="s">
        <v>9</v>
      </c>
      <c r="BS12" s="81">
        <f t="shared" si="21"/>
        <v>58.768771550439524</v>
      </c>
    </row>
    <row r="13" spans="1:71" x14ac:dyDescent="0.15">
      <c r="A13" s="116"/>
      <c r="B13" s="80" t="s">
        <v>17</v>
      </c>
      <c r="C13" s="47">
        <v>4.5829137172001451</v>
      </c>
      <c r="D13" s="47" t="s">
        <v>9</v>
      </c>
      <c r="E13" s="81">
        <v>2.6459464682983325</v>
      </c>
      <c r="F13" s="47">
        <v>3.6329282358627357</v>
      </c>
      <c r="G13" s="47" t="s">
        <v>9</v>
      </c>
      <c r="H13" s="81">
        <v>2.097472094921943</v>
      </c>
      <c r="I13" s="47">
        <v>41.322286368465825</v>
      </c>
      <c r="J13" s="47" t="s">
        <v>9</v>
      </c>
      <c r="K13" s="81">
        <v>23.85743315836455</v>
      </c>
      <c r="L13" s="47">
        <v>1.1529234645461621</v>
      </c>
      <c r="M13" s="47" t="s">
        <v>9</v>
      </c>
      <c r="N13" s="81">
        <v>0.66564067261076265</v>
      </c>
      <c r="O13" s="47">
        <v>6.1584813642977423</v>
      </c>
      <c r="P13" s="47" t="s">
        <v>9</v>
      </c>
      <c r="Q13" s="81">
        <v>3.5556008734765956</v>
      </c>
      <c r="R13" s="47">
        <v>0.12341613729789655</v>
      </c>
      <c r="S13" s="47" t="s">
        <v>9</v>
      </c>
      <c r="T13" s="81">
        <v>7.1254340091284396E-2</v>
      </c>
      <c r="U13" s="47">
        <v>1.5308692548622633</v>
      </c>
      <c r="V13" s="47" t="s">
        <v>9</v>
      </c>
      <c r="W13" s="81">
        <v>0.88384777638884959</v>
      </c>
      <c r="X13" s="47">
        <v>0.42763939051382976</v>
      </c>
      <c r="Y13" s="47" t="s">
        <v>9</v>
      </c>
      <c r="Z13" s="81">
        <v>0.24689771722924711</v>
      </c>
      <c r="AA13" s="47">
        <v>12.170053203194975</v>
      </c>
      <c r="AB13" s="47" t="s">
        <v>9</v>
      </c>
      <c r="AC13" s="81">
        <v>7.0263834929166862</v>
      </c>
      <c r="AD13" s="47">
        <v>7.8019620618749999</v>
      </c>
      <c r="AE13" s="47" t="s">
        <v>9</v>
      </c>
      <c r="AF13" s="81">
        <v>4.504464896630779</v>
      </c>
      <c r="AG13" s="47">
        <v>1.9238542459199757</v>
      </c>
      <c r="AH13" s="47" t="s">
        <v>9</v>
      </c>
      <c r="AI13" s="81">
        <v>1.1107377667635026</v>
      </c>
      <c r="AK13" s="116"/>
      <c r="AL13" s="80" t="s">
        <v>17</v>
      </c>
      <c r="AM13" s="47">
        <f t="shared" si="0"/>
        <v>4582.9137172001447</v>
      </c>
      <c r="AN13" s="47" t="s">
        <v>9</v>
      </c>
      <c r="AO13" s="81">
        <f t="shared" si="1"/>
        <v>2645.9464682983325</v>
      </c>
      <c r="AP13" s="47">
        <f t="shared" si="2"/>
        <v>3632.9282358627356</v>
      </c>
      <c r="AQ13" s="47" t="s">
        <v>9</v>
      </c>
      <c r="AR13" s="81">
        <f t="shared" si="3"/>
        <v>2097.4720949219432</v>
      </c>
      <c r="AS13" s="47">
        <f t="shared" si="4"/>
        <v>41322.286368465822</v>
      </c>
      <c r="AT13" s="47" t="s">
        <v>9</v>
      </c>
      <c r="AU13" s="81">
        <f t="shared" si="5"/>
        <v>23857.433158364551</v>
      </c>
      <c r="AV13" s="47">
        <f t="shared" si="6"/>
        <v>1152.9234645461622</v>
      </c>
      <c r="AW13" s="47" t="s">
        <v>9</v>
      </c>
      <c r="AX13" s="81">
        <f t="shared" si="7"/>
        <v>665.64067261076264</v>
      </c>
      <c r="AY13" s="47">
        <f t="shared" si="8"/>
        <v>6158.4813642977424</v>
      </c>
      <c r="AZ13" s="47" t="s">
        <v>9</v>
      </c>
      <c r="BA13" s="81">
        <f t="shared" si="9"/>
        <v>3555.6008734765956</v>
      </c>
      <c r="BB13" s="47">
        <f t="shared" si="10"/>
        <v>123.41613729789655</v>
      </c>
      <c r="BC13" s="47" t="s">
        <v>9</v>
      </c>
      <c r="BD13" s="81">
        <f t="shared" si="11"/>
        <v>71.254340091284391</v>
      </c>
      <c r="BE13" s="47">
        <f t="shared" si="12"/>
        <v>1530.8692548622632</v>
      </c>
      <c r="BF13" s="47" t="s">
        <v>9</v>
      </c>
      <c r="BG13" s="81">
        <f t="shared" si="13"/>
        <v>883.84777638884964</v>
      </c>
      <c r="BH13" s="47">
        <f t="shared" si="14"/>
        <v>427.63939051382977</v>
      </c>
      <c r="BI13" s="47" t="s">
        <v>9</v>
      </c>
      <c r="BJ13" s="81">
        <f t="shared" si="15"/>
        <v>246.89771722924712</v>
      </c>
      <c r="BK13" s="47">
        <f t="shared" si="16"/>
        <v>12170.053203194975</v>
      </c>
      <c r="BL13" s="47" t="s">
        <v>9</v>
      </c>
      <c r="BM13" s="81">
        <f t="shared" si="17"/>
        <v>7026.383492916686</v>
      </c>
      <c r="BN13" s="47">
        <f t="shared" si="18"/>
        <v>7801.9620618749996</v>
      </c>
      <c r="BO13" s="47" t="s">
        <v>9</v>
      </c>
      <c r="BP13" s="81">
        <f t="shared" si="19"/>
        <v>4504.4648966307786</v>
      </c>
      <c r="BQ13" s="47">
        <f t="shared" si="20"/>
        <v>1923.8542459199757</v>
      </c>
      <c r="BR13" s="47" t="s">
        <v>9</v>
      </c>
      <c r="BS13" s="81">
        <f t="shared" si="21"/>
        <v>1110.7377667635026</v>
      </c>
    </row>
    <row r="14" spans="1:71" x14ac:dyDescent="0.15">
      <c r="A14" s="116"/>
      <c r="B14" s="80" t="s">
        <v>18</v>
      </c>
      <c r="C14" s="47">
        <v>29.349280595887933</v>
      </c>
      <c r="D14" s="47" t="s">
        <v>9</v>
      </c>
      <c r="E14" s="81">
        <v>16.944815052557757</v>
      </c>
      <c r="F14" s="47">
        <v>8.4531536668927671</v>
      </c>
      <c r="G14" s="47" t="s">
        <v>9</v>
      </c>
      <c r="H14" s="81">
        <v>4.8804305450818113</v>
      </c>
      <c r="I14" s="47">
        <v>42.366360740781602</v>
      </c>
      <c r="J14" s="47" t="s">
        <v>9</v>
      </c>
      <c r="K14" s="81">
        <v>24.460229778275053</v>
      </c>
      <c r="L14" s="47">
        <v>3.6947256431644449</v>
      </c>
      <c r="M14" s="47" t="s">
        <v>9</v>
      </c>
      <c r="N14" s="81">
        <v>2.1331508446628056</v>
      </c>
      <c r="O14" s="47">
        <v>0.88338210096338188</v>
      </c>
      <c r="P14" s="47" t="s">
        <v>9</v>
      </c>
      <c r="Q14" s="81">
        <v>0.51002089378850568</v>
      </c>
      <c r="R14" s="47">
        <v>0.72273370547247584</v>
      </c>
      <c r="S14" s="47" t="s">
        <v>9</v>
      </c>
      <c r="T14" s="81">
        <v>0.41727049940694966</v>
      </c>
      <c r="U14" s="47">
        <v>1.3799868306428866</v>
      </c>
      <c r="V14" s="47" t="s">
        <v>9</v>
      </c>
      <c r="W14" s="81">
        <v>0.79673576814980918</v>
      </c>
      <c r="X14" s="47">
        <v>0.67073996289855353</v>
      </c>
      <c r="Y14" s="47" t="s">
        <v>9</v>
      </c>
      <c r="Z14" s="81">
        <v>0.38725189813571947</v>
      </c>
      <c r="AA14" s="47">
        <v>5.7951449944625306</v>
      </c>
      <c r="AB14" s="47" t="s">
        <v>9</v>
      </c>
      <c r="AC14" s="81">
        <v>3.3458285225458546</v>
      </c>
      <c r="AD14" s="47">
        <v>5.1962818544344511</v>
      </c>
      <c r="AE14" s="47" t="s">
        <v>9</v>
      </c>
      <c r="AF14" s="81">
        <v>3.0000747274428985</v>
      </c>
      <c r="AG14" s="47">
        <v>0.55114819769174439</v>
      </c>
      <c r="AH14" s="47" t="s">
        <v>9</v>
      </c>
      <c r="AI14" s="81">
        <v>0.31820556030070574</v>
      </c>
      <c r="AK14" s="116"/>
      <c r="AL14" s="80" t="s">
        <v>18</v>
      </c>
      <c r="AM14" s="47">
        <f t="shared" si="0"/>
        <v>29349.280595887933</v>
      </c>
      <c r="AN14" s="47" t="s">
        <v>9</v>
      </c>
      <c r="AO14" s="81">
        <f t="shared" si="1"/>
        <v>16944.815052557758</v>
      </c>
      <c r="AP14" s="47">
        <f t="shared" si="2"/>
        <v>8453.1536668927674</v>
      </c>
      <c r="AQ14" s="47" t="s">
        <v>9</v>
      </c>
      <c r="AR14" s="81">
        <f t="shared" si="3"/>
        <v>4880.430545081811</v>
      </c>
      <c r="AS14" s="47">
        <f t="shared" si="4"/>
        <v>42366.360740781602</v>
      </c>
      <c r="AT14" s="47" t="s">
        <v>9</v>
      </c>
      <c r="AU14" s="81">
        <f t="shared" si="5"/>
        <v>24460.229778275054</v>
      </c>
      <c r="AV14" s="47">
        <f t="shared" si="6"/>
        <v>3694.725643164445</v>
      </c>
      <c r="AW14" s="47" t="s">
        <v>9</v>
      </c>
      <c r="AX14" s="81">
        <f t="shared" si="7"/>
        <v>2133.1508446628054</v>
      </c>
      <c r="AY14" s="47">
        <f t="shared" si="8"/>
        <v>883.38210096338184</v>
      </c>
      <c r="AZ14" s="47" t="s">
        <v>9</v>
      </c>
      <c r="BA14" s="81">
        <f t="shared" si="9"/>
        <v>510.0208937885057</v>
      </c>
      <c r="BB14" s="47">
        <f t="shared" si="10"/>
        <v>722.73370547247589</v>
      </c>
      <c r="BC14" s="47" t="s">
        <v>9</v>
      </c>
      <c r="BD14" s="81">
        <f t="shared" si="11"/>
        <v>417.27049940694968</v>
      </c>
      <c r="BE14" s="47">
        <f t="shared" si="12"/>
        <v>1379.9868306428866</v>
      </c>
      <c r="BF14" s="47" t="s">
        <v>9</v>
      </c>
      <c r="BG14" s="81">
        <f t="shared" si="13"/>
        <v>796.73576814980913</v>
      </c>
      <c r="BH14" s="47">
        <f t="shared" si="14"/>
        <v>670.73996289855359</v>
      </c>
      <c r="BI14" s="47" t="s">
        <v>9</v>
      </c>
      <c r="BJ14" s="81">
        <f t="shared" si="15"/>
        <v>387.2518981357195</v>
      </c>
      <c r="BK14" s="47">
        <f t="shared" si="16"/>
        <v>5795.144994462531</v>
      </c>
      <c r="BL14" s="47" t="s">
        <v>9</v>
      </c>
      <c r="BM14" s="81">
        <f t="shared" si="17"/>
        <v>3345.8285225458544</v>
      </c>
      <c r="BN14" s="47">
        <f t="shared" si="18"/>
        <v>5196.2818544344509</v>
      </c>
      <c r="BO14" s="47" t="s">
        <v>9</v>
      </c>
      <c r="BP14" s="81">
        <f t="shared" si="19"/>
        <v>3000.0747274428986</v>
      </c>
      <c r="BQ14" s="47">
        <f t="shared" si="20"/>
        <v>551.14819769174437</v>
      </c>
      <c r="BR14" s="47" t="s">
        <v>9</v>
      </c>
      <c r="BS14" s="81">
        <f t="shared" si="21"/>
        <v>318.20556030070571</v>
      </c>
    </row>
    <row r="15" spans="1:71" x14ac:dyDescent="0.15">
      <c r="A15" s="116"/>
      <c r="B15" s="80" t="s">
        <v>19</v>
      </c>
      <c r="C15" s="47">
        <v>23.73019891899305</v>
      </c>
      <c r="D15" s="47" t="s">
        <v>9</v>
      </c>
      <c r="E15" s="81">
        <v>13.700636733804005</v>
      </c>
      <c r="F15" s="47">
        <v>8.6037841753292597</v>
      </c>
      <c r="G15" s="47" t="s">
        <v>9</v>
      </c>
      <c r="H15" s="81">
        <v>4.9673971096757903</v>
      </c>
      <c r="I15" s="47">
        <v>42.427681336300992</v>
      </c>
      <c r="J15" s="47" t="s">
        <v>9</v>
      </c>
      <c r="K15" s="81">
        <v>24.495633240605041</v>
      </c>
      <c r="L15" s="47">
        <v>1.5431183801514445</v>
      </c>
      <c r="M15" s="47" t="s">
        <v>9</v>
      </c>
      <c r="N15" s="81">
        <v>0.89091981217189586</v>
      </c>
      <c r="O15" s="47">
        <v>0.24129414576296251</v>
      </c>
      <c r="P15" s="47" t="s">
        <v>9</v>
      </c>
      <c r="Q15" s="81">
        <v>0.13931124001012721</v>
      </c>
      <c r="R15" s="47">
        <v>0.46565584138403315</v>
      </c>
      <c r="S15" s="47" t="s">
        <v>9</v>
      </c>
      <c r="T15" s="81">
        <v>0.26884652537279324</v>
      </c>
      <c r="U15" s="47">
        <v>2.7173061911149947</v>
      </c>
      <c r="V15" s="47" t="s">
        <v>9</v>
      </c>
      <c r="W15" s="81">
        <v>1.5688374609108791</v>
      </c>
      <c r="X15" s="47">
        <v>0.14514286645429311</v>
      </c>
      <c r="Y15" s="47" t="s">
        <v>9</v>
      </c>
      <c r="Z15" s="81">
        <v>8.379827301834003E-2</v>
      </c>
      <c r="AA15" s="47">
        <v>11.133001076125906</v>
      </c>
      <c r="AB15" s="47" t="s">
        <v>9</v>
      </c>
      <c r="AC15" s="81">
        <v>6.4276411681896857</v>
      </c>
      <c r="AD15" s="47">
        <v>1.2246833893657212</v>
      </c>
      <c r="AE15" s="47" t="s">
        <v>9</v>
      </c>
      <c r="AF15" s="81">
        <v>0.70707128452236245</v>
      </c>
      <c r="AG15" s="47">
        <v>1.4183257950619457</v>
      </c>
      <c r="AH15" s="47" t="s">
        <v>9</v>
      </c>
      <c r="AI15" s="81">
        <v>0.81887077957760435</v>
      </c>
      <c r="AK15" s="116"/>
      <c r="AL15" s="80" t="s">
        <v>19</v>
      </c>
      <c r="AM15" s="47">
        <f t="shared" si="0"/>
        <v>23730.19891899305</v>
      </c>
      <c r="AN15" s="47" t="s">
        <v>9</v>
      </c>
      <c r="AO15" s="81">
        <f t="shared" si="1"/>
        <v>13700.636733804005</v>
      </c>
      <c r="AP15" s="47">
        <f t="shared" si="2"/>
        <v>8603.7841753292596</v>
      </c>
      <c r="AQ15" s="47" t="s">
        <v>9</v>
      </c>
      <c r="AR15" s="81">
        <f t="shared" si="3"/>
        <v>4967.3971096757905</v>
      </c>
      <c r="AS15" s="47">
        <f t="shared" si="4"/>
        <v>42427.681336300993</v>
      </c>
      <c r="AT15" s="47" t="s">
        <v>9</v>
      </c>
      <c r="AU15" s="81">
        <f t="shared" si="5"/>
        <v>24495.633240605042</v>
      </c>
      <c r="AV15" s="47">
        <f t="shared" si="6"/>
        <v>1543.1183801514446</v>
      </c>
      <c r="AW15" s="47" t="s">
        <v>9</v>
      </c>
      <c r="AX15" s="81">
        <f t="shared" si="7"/>
        <v>890.91981217189584</v>
      </c>
      <c r="AY15" s="47">
        <f t="shared" si="8"/>
        <v>241.2941457629625</v>
      </c>
      <c r="AZ15" s="47" t="s">
        <v>9</v>
      </c>
      <c r="BA15" s="81">
        <f t="shared" si="9"/>
        <v>139.31124001012722</v>
      </c>
      <c r="BB15" s="47">
        <f t="shared" si="10"/>
        <v>465.65584138403318</v>
      </c>
      <c r="BC15" s="47" t="s">
        <v>9</v>
      </c>
      <c r="BD15" s="81">
        <f t="shared" si="11"/>
        <v>268.84652537279322</v>
      </c>
      <c r="BE15" s="47">
        <f t="shared" si="12"/>
        <v>2717.3061911149948</v>
      </c>
      <c r="BF15" s="47" t="s">
        <v>9</v>
      </c>
      <c r="BG15" s="81">
        <f t="shared" si="13"/>
        <v>1568.8374609108791</v>
      </c>
      <c r="BH15" s="47">
        <f t="shared" si="14"/>
        <v>145.14286645429311</v>
      </c>
      <c r="BI15" s="47" t="s">
        <v>9</v>
      </c>
      <c r="BJ15" s="81">
        <f t="shared" si="15"/>
        <v>83.798273018340026</v>
      </c>
      <c r="BK15" s="47">
        <f t="shared" si="16"/>
        <v>11133.001076125905</v>
      </c>
      <c r="BL15" s="47" t="s">
        <v>9</v>
      </c>
      <c r="BM15" s="81">
        <f t="shared" si="17"/>
        <v>6427.6411681896852</v>
      </c>
      <c r="BN15" s="47">
        <f t="shared" si="18"/>
        <v>1224.6833893657213</v>
      </c>
      <c r="BO15" s="47" t="s">
        <v>9</v>
      </c>
      <c r="BP15" s="81">
        <f t="shared" si="19"/>
        <v>707.07128452236248</v>
      </c>
      <c r="BQ15" s="47">
        <f t="shared" si="20"/>
        <v>1418.3257950619457</v>
      </c>
      <c r="BR15" s="47" t="s">
        <v>9</v>
      </c>
      <c r="BS15" s="81">
        <f t="shared" si="21"/>
        <v>818.87077957760437</v>
      </c>
    </row>
    <row r="16" spans="1:71" x14ac:dyDescent="0.15">
      <c r="A16" s="116"/>
      <c r="B16" s="80" t="s">
        <v>20</v>
      </c>
      <c r="C16" s="47">
        <v>5.9091831739145251</v>
      </c>
      <c r="D16" s="47" t="s">
        <v>9</v>
      </c>
      <c r="E16" s="81">
        <v>3.4116684961503583</v>
      </c>
      <c r="F16" s="47">
        <v>6.3049420183858649</v>
      </c>
      <c r="G16" s="47" t="s">
        <v>9</v>
      </c>
      <c r="H16" s="81">
        <v>3.6401599715400619</v>
      </c>
      <c r="I16" s="47">
        <v>9.9044434165767168</v>
      </c>
      <c r="J16" s="47" t="s">
        <v>9</v>
      </c>
      <c r="K16" s="81">
        <v>5.7183330727339845</v>
      </c>
      <c r="L16" s="47">
        <v>0.42747700504836345</v>
      </c>
      <c r="M16" s="47" t="s">
        <v>9</v>
      </c>
      <c r="N16" s="81">
        <v>0.24680396393704765</v>
      </c>
      <c r="O16" s="47">
        <v>0.77368458051732125</v>
      </c>
      <c r="P16" s="47" t="s">
        <v>9</v>
      </c>
      <c r="Q16" s="81">
        <v>0.44668700082953816</v>
      </c>
      <c r="R16" s="47">
        <v>0.54761639896112591</v>
      </c>
      <c r="S16" s="47" t="s">
        <v>9</v>
      </c>
      <c r="T16" s="81">
        <v>0.31616647535285958</v>
      </c>
      <c r="U16" s="47">
        <v>1.5077988502414015</v>
      </c>
      <c r="V16" s="47" t="s">
        <v>9</v>
      </c>
      <c r="W16" s="81">
        <v>0.87052807207068139</v>
      </c>
      <c r="X16" s="47">
        <v>0.26129342470602002</v>
      </c>
      <c r="Y16" s="47" t="s">
        <v>9</v>
      </c>
      <c r="Z16" s="81">
        <v>0.15085782909149989</v>
      </c>
      <c r="AA16" s="47">
        <v>0.64507642018889866</v>
      </c>
      <c r="AB16" s="47" t="s">
        <v>9</v>
      </c>
      <c r="AC16" s="81">
        <v>0.3724350448439408</v>
      </c>
      <c r="AD16" s="47">
        <v>1.6169068590516733</v>
      </c>
      <c r="AE16" s="47" t="s">
        <v>9</v>
      </c>
      <c r="AF16" s="81">
        <v>0.93352161032803593</v>
      </c>
      <c r="AG16" s="47">
        <v>0.44312140456431059</v>
      </c>
      <c r="AH16" s="47" t="s">
        <v>9</v>
      </c>
      <c r="AI16" s="81">
        <v>0.25583626220888978</v>
      </c>
      <c r="AK16" s="116"/>
      <c r="AL16" s="80" t="s">
        <v>20</v>
      </c>
      <c r="AM16" s="47">
        <f t="shared" si="0"/>
        <v>5909.1831739145255</v>
      </c>
      <c r="AN16" s="47" t="s">
        <v>9</v>
      </c>
      <c r="AO16" s="81">
        <f t="shared" si="1"/>
        <v>3411.6684961503584</v>
      </c>
      <c r="AP16" s="47">
        <f t="shared" si="2"/>
        <v>6304.9420183858647</v>
      </c>
      <c r="AQ16" s="47" t="s">
        <v>9</v>
      </c>
      <c r="AR16" s="81">
        <f t="shared" si="3"/>
        <v>3640.1599715400621</v>
      </c>
      <c r="AS16" s="47">
        <f t="shared" si="4"/>
        <v>9904.4434165767161</v>
      </c>
      <c r="AT16" s="47" t="s">
        <v>9</v>
      </c>
      <c r="AU16" s="81">
        <f t="shared" si="5"/>
        <v>5718.3330727339844</v>
      </c>
      <c r="AV16" s="47">
        <f t="shared" si="6"/>
        <v>427.47700504836342</v>
      </c>
      <c r="AW16" s="47" t="s">
        <v>9</v>
      </c>
      <c r="AX16" s="81">
        <f t="shared" si="7"/>
        <v>246.80396393704766</v>
      </c>
      <c r="AY16" s="47">
        <f t="shared" si="8"/>
        <v>773.68458051732125</v>
      </c>
      <c r="AZ16" s="47" t="s">
        <v>9</v>
      </c>
      <c r="BA16" s="81">
        <f t="shared" si="9"/>
        <v>446.68700082953814</v>
      </c>
      <c r="BB16" s="47">
        <f t="shared" si="10"/>
        <v>547.61639896112592</v>
      </c>
      <c r="BC16" s="47" t="s">
        <v>9</v>
      </c>
      <c r="BD16" s="81">
        <f t="shared" si="11"/>
        <v>316.16647535285955</v>
      </c>
      <c r="BE16" s="47">
        <f t="shared" si="12"/>
        <v>1507.7988502414014</v>
      </c>
      <c r="BF16" s="47" t="s">
        <v>9</v>
      </c>
      <c r="BG16" s="81">
        <f t="shared" si="13"/>
        <v>870.52807207068145</v>
      </c>
      <c r="BH16" s="47">
        <f t="shared" si="14"/>
        <v>261.29342470602001</v>
      </c>
      <c r="BI16" s="47" t="s">
        <v>9</v>
      </c>
      <c r="BJ16" s="81">
        <f t="shared" si="15"/>
        <v>150.85782909149989</v>
      </c>
      <c r="BK16" s="47">
        <f t="shared" si="16"/>
        <v>645.07642018889862</v>
      </c>
      <c r="BL16" s="47" t="s">
        <v>9</v>
      </c>
      <c r="BM16" s="81">
        <f t="shared" si="17"/>
        <v>372.43504484394077</v>
      </c>
      <c r="BN16" s="47">
        <f t="shared" si="18"/>
        <v>1616.9068590516733</v>
      </c>
      <c r="BO16" s="47" t="s">
        <v>9</v>
      </c>
      <c r="BP16" s="81">
        <f t="shared" si="19"/>
        <v>933.52161032803588</v>
      </c>
      <c r="BQ16" s="47">
        <f t="shared" si="20"/>
        <v>443.12140456431058</v>
      </c>
      <c r="BR16" s="47" t="s">
        <v>9</v>
      </c>
      <c r="BS16" s="81">
        <f t="shared" si="21"/>
        <v>255.83626220888976</v>
      </c>
    </row>
    <row r="17" spans="1:71" x14ac:dyDescent="0.15">
      <c r="A17" s="117"/>
      <c r="B17" s="82" t="s">
        <v>21</v>
      </c>
      <c r="C17" s="83">
        <v>7.0276848203405109</v>
      </c>
      <c r="D17" s="83" t="s">
        <v>9</v>
      </c>
      <c r="E17" s="84">
        <v>4.057435722803441</v>
      </c>
      <c r="F17" s="83">
        <v>3.5961149212029504</v>
      </c>
      <c r="G17" s="83" t="s">
        <v>9</v>
      </c>
      <c r="H17" s="84">
        <v>2.0762179177933535</v>
      </c>
      <c r="I17" s="83">
        <v>5.2446937778309319</v>
      </c>
      <c r="J17" s="83" t="s">
        <v>9</v>
      </c>
      <c r="K17" s="84">
        <v>3.0280253644478439</v>
      </c>
      <c r="L17" s="83">
        <v>1.0670690893415751</v>
      </c>
      <c r="M17" s="83" t="s">
        <v>9</v>
      </c>
      <c r="N17" s="84">
        <v>0.61607262597528722</v>
      </c>
      <c r="O17" s="83">
        <v>0.19817722522517678</v>
      </c>
      <c r="P17" s="83" t="s">
        <v>9</v>
      </c>
      <c r="Q17" s="84">
        <v>0.11441767433100891</v>
      </c>
      <c r="R17" s="83">
        <v>0.2419379446278338</v>
      </c>
      <c r="S17" s="83" t="s">
        <v>9</v>
      </c>
      <c r="T17" s="84">
        <v>0.13968293745806462</v>
      </c>
      <c r="U17" s="83">
        <v>1.1031593124652774</v>
      </c>
      <c r="V17" s="83" t="s">
        <v>9</v>
      </c>
      <c r="W17" s="84">
        <v>0.63690932601087047</v>
      </c>
      <c r="X17" s="83">
        <v>0.15597562369373641</v>
      </c>
      <c r="Y17" s="83" t="s">
        <v>9</v>
      </c>
      <c r="Z17" s="84">
        <v>9.0052568326598498E-2</v>
      </c>
      <c r="AA17" s="83">
        <v>0.79897248446172142</v>
      </c>
      <c r="AB17" s="83" t="s">
        <v>9</v>
      </c>
      <c r="AC17" s="84">
        <v>0.461286978979079</v>
      </c>
      <c r="AD17" s="83">
        <v>0.23631477893609842</v>
      </c>
      <c r="AE17" s="83" t="s">
        <v>9</v>
      </c>
      <c r="AF17" s="84">
        <v>0.13643640123224335</v>
      </c>
      <c r="AG17" s="83">
        <v>8.2428519520399757E-2</v>
      </c>
      <c r="AH17" s="83" t="s">
        <v>9</v>
      </c>
      <c r="AI17" s="84">
        <v>4.7590127934005126E-2</v>
      </c>
      <c r="AK17" s="117"/>
      <c r="AL17" s="96" t="s">
        <v>21</v>
      </c>
      <c r="AM17" s="89">
        <f t="shared" si="0"/>
        <v>7027.6848203405107</v>
      </c>
      <c r="AN17" s="89" t="s">
        <v>9</v>
      </c>
      <c r="AO17" s="88">
        <f t="shared" si="1"/>
        <v>4057.435722803441</v>
      </c>
      <c r="AP17" s="89">
        <f t="shared" si="2"/>
        <v>3596.1149212029504</v>
      </c>
      <c r="AQ17" s="89" t="s">
        <v>9</v>
      </c>
      <c r="AR17" s="88">
        <f t="shared" si="3"/>
        <v>2076.2179177933535</v>
      </c>
      <c r="AS17" s="89">
        <f t="shared" si="4"/>
        <v>5244.693777830932</v>
      </c>
      <c r="AT17" s="89" t="s">
        <v>9</v>
      </c>
      <c r="AU17" s="88">
        <f t="shared" si="5"/>
        <v>3028.0253644478439</v>
      </c>
      <c r="AV17" s="89">
        <f t="shared" si="6"/>
        <v>1067.0690893415751</v>
      </c>
      <c r="AW17" s="89" t="s">
        <v>9</v>
      </c>
      <c r="AX17" s="88">
        <f t="shared" si="7"/>
        <v>616.07262597528722</v>
      </c>
      <c r="AY17" s="89">
        <f t="shared" si="8"/>
        <v>198.17722522517678</v>
      </c>
      <c r="AZ17" s="89" t="s">
        <v>9</v>
      </c>
      <c r="BA17" s="88">
        <f t="shared" si="9"/>
        <v>114.41767433100891</v>
      </c>
      <c r="BB17" s="89">
        <f t="shared" si="10"/>
        <v>241.93794462783382</v>
      </c>
      <c r="BC17" s="89" t="s">
        <v>9</v>
      </c>
      <c r="BD17" s="88">
        <f t="shared" si="11"/>
        <v>139.68293745806463</v>
      </c>
      <c r="BE17" s="89">
        <f t="shared" si="12"/>
        <v>1103.1593124652775</v>
      </c>
      <c r="BF17" s="89" t="s">
        <v>9</v>
      </c>
      <c r="BG17" s="88">
        <f t="shared" si="13"/>
        <v>636.90932601087047</v>
      </c>
      <c r="BH17" s="89">
        <f t="shared" si="14"/>
        <v>155.9756236937364</v>
      </c>
      <c r="BI17" s="89" t="s">
        <v>9</v>
      </c>
      <c r="BJ17" s="88">
        <f t="shared" si="15"/>
        <v>90.052568326598504</v>
      </c>
      <c r="BK17" s="89">
        <f t="shared" si="16"/>
        <v>798.97248446172148</v>
      </c>
      <c r="BL17" s="89" t="s">
        <v>9</v>
      </c>
      <c r="BM17" s="88">
        <f t="shared" si="17"/>
        <v>461.28697897907898</v>
      </c>
      <c r="BN17" s="89">
        <f t="shared" si="18"/>
        <v>236.31477893609843</v>
      </c>
      <c r="BO17" s="89" t="s">
        <v>9</v>
      </c>
      <c r="BP17" s="88">
        <f t="shared" si="19"/>
        <v>136.43640123224336</v>
      </c>
      <c r="BQ17" s="89">
        <f t="shared" si="20"/>
        <v>82.42851952039976</v>
      </c>
      <c r="BR17" s="89" t="s">
        <v>9</v>
      </c>
      <c r="BS17" s="88">
        <f t="shared" si="21"/>
        <v>47.590127934005125</v>
      </c>
    </row>
    <row r="18" spans="1:71" x14ac:dyDescent="0.15">
      <c r="A18" s="90"/>
      <c r="B18" s="96"/>
      <c r="C18" s="89"/>
      <c r="D18" s="89"/>
      <c r="E18" s="88"/>
      <c r="F18" s="89"/>
      <c r="G18" s="89"/>
      <c r="H18" s="88"/>
      <c r="I18" s="89"/>
      <c r="J18" s="89"/>
      <c r="K18" s="88"/>
      <c r="L18" s="89"/>
      <c r="M18" s="89"/>
      <c r="N18" s="88"/>
      <c r="O18" s="89"/>
      <c r="P18" s="89"/>
      <c r="Q18" s="88"/>
      <c r="R18" s="89"/>
      <c r="S18" s="89"/>
      <c r="T18" s="88"/>
      <c r="U18" s="89"/>
      <c r="V18" s="89"/>
      <c r="W18" s="88"/>
      <c r="X18" s="89"/>
      <c r="Y18" s="89"/>
      <c r="Z18" s="88"/>
      <c r="AA18" s="89"/>
      <c r="AB18" s="89"/>
      <c r="AC18" s="88"/>
      <c r="AD18" s="89"/>
      <c r="AE18" s="89"/>
      <c r="AF18" s="88"/>
      <c r="AG18" s="89"/>
      <c r="AH18" s="89"/>
      <c r="AI18" s="88"/>
      <c r="AK18" s="90"/>
      <c r="AL18" s="98" t="s">
        <v>129</v>
      </c>
      <c r="AM18" s="112">
        <f>AVERAGE(AM4:AM17)</f>
        <v>11993.610175214129</v>
      </c>
      <c r="AN18" s="112"/>
      <c r="AO18" s="112"/>
      <c r="AP18" s="112">
        <f>AVERAGE(AP4:AP17)</f>
        <v>7005.3541639409877</v>
      </c>
      <c r="AQ18" s="112"/>
      <c r="AR18" s="112"/>
      <c r="AS18" s="112">
        <f>AVERAGE(AS4:AS17)</f>
        <v>30258.934096606121</v>
      </c>
      <c r="AT18" s="112"/>
      <c r="AU18" s="112"/>
      <c r="AV18" s="112">
        <f>AVERAGE(AV4:AV17)</f>
        <v>1659.7714678453997</v>
      </c>
      <c r="AW18" s="112"/>
      <c r="AX18" s="112"/>
      <c r="AY18" s="112">
        <f>AVERAGE(AY4:AY17)</f>
        <v>1114.2936741468079</v>
      </c>
      <c r="AZ18" s="112"/>
      <c r="BA18" s="112"/>
      <c r="BB18" s="112">
        <f>AVERAGE(BB4:BB17)</f>
        <v>373.15447869673005</v>
      </c>
      <c r="BC18" s="112"/>
      <c r="BD18" s="112"/>
      <c r="BE18" s="112">
        <f>AVERAGE(BE4:BE17)</f>
        <v>2178.79969985548</v>
      </c>
      <c r="BF18" s="112"/>
      <c r="BG18" s="112"/>
      <c r="BH18" s="112">
        <f>AVERAGE(BH4:BH17)</f>
        <v>440.54849258102325</v>
      </c>
      <c r="BI18" s="112"/>
      <c r="BJ18" s="112"/>
      <c r="BK18" s="112">
        <f>AVERAGE(BK4:BK17)</f>
        <v>3772.7747957259858</v>
      </c>
      <c r="BL18" s="112"/>
      <c r="BM18" s="112"/>
      <c r="BN18" s="112">
        <f>AVERAGE(BN4:BN17)</f>
        <v>2482.2605785629321</v>
      </c>
      <c r="BO18" s="112"/>
      <c r="BP18" s="112"/>
      <c r="BQ18" s="112">
        <f>AVERAGE(BQ4:BQ17)</f>
        <v>799.74420579954574</v>
      </c>
      <c r="BR18" s="112"/>
      <c r="BS18" s="112"/>
    </row>
    <row r="19" spans="1:71" x14ac:dyDescent="0.15">
      <c r="A19" s="90"/>
      <c r="B19" s="96"/>
      <c r="C19" s="89"/>
      <c r="D19" s="89"/>
      <c r="E19" s="88"/>
      <c r="F19" s="89"/>
      <c r="G19" s="89"/>
      <c r="H19" s="88"/>
      <c r="I19" s="89"/>
      <c r="J19" s="89"/>
      <c r="K19" s="88"/>
      <c r="L19" s="89"/>
      <c r="M19" s="89"/>
      <c r="N19" s="88"/>
      <c r="O19" s="89"/>
      <c r="P19" s="89"/>
      <c r="Q19" s="88"/>
      <c r="R19" s="89"/>
      <c r="S19" s="89"/>
      <c r="T19" s="88"/>
      <c r="U19" s="89"/>
      <c r="V19" s="89"/>
      <c r="W19" s="88"/>
      <c r="X19" s="89"/>
      <c r="Y19" s="89"/>
      <c r="Z19" s="88"/>
      <c r="AA19" s="89"/>
      <c r="AB19" s="89"/>
      <c r="AC19" s="88"/>
      <c r="AD19" s="89"/>
      <c r="AE19" s="89"/>
      <c r="AF19" s="88"/>
      <c r="AG19" s="89"/>
      <c r="AH19" s="89"/>
      <c r="AI19" s="88"/>
      <c r="AK19" s="90"/>
      <c r="AL19" s="120" t="s">
        <v>131</v>
      </c>
      <c r="AM19" s="120"/>
      <c r="AN19" s="120"/>
      <c r="AO19" s="120"/>
      <c r="AP19" s="120"/>
      <c r="AQ19" s="120"/>
      <c r="AR19" s="120"/>
      <c r="AS19" s="120"/>
      <c r="AT19" s="120"/>
      <c r="AU19" s="120"/>
      <c r="AV19" s="120"/>
      <c r="AW19" s="120"/>
      <c r="AX19" s="120"/>
      <c r="AY19" s="120"/>
      <c r="AZ19" s="120"/>
      <c r="BA19" s="120"/>
      <c r="BB19" s="120"/>
      <c r="BC19" s="120"/>
      <c r="BD19" s="120"/>
      <c r="BE19" s="120"/>
      <c r="BF19" s="120"/>
      <c r="BG19" s="120"/>
      <c r="BH19" s="120"/>
      <c r="BI19" s="120"/>
      <c r="BJ19" s="120"/>
      <c r="BK19" s="120"/>
      <c r="BL19" s="120"/>
      <c r="BM19" s="120"/>
      <c r="BN19" s="120"/>
      <c r="BO19" s="120"/>
      <c r="BP19" s="120"/>
      <c r="BQ19" s="120"/>
      <c r="BR19" s="120"/>
      <c r="BS19" s="120"/>
    </row>
    <row r="20" spans="1:71" x14ac:dyDescent="0.15">
      <c r="A20" s="118" t="s">
        <v>105</v>
      </c>
      <c r="B20" s="80" t="s">
        <v>22</v>
      </c>
      <c r="C20" s="47">
        <v>4.3982362200602738</v>
      </c>
      <c r="D20" s="47" t="s">
        <v>9</v>
      </c>
      <c r="E20" s="81">
        <v>2.5393228656113616</v>
      </c>
      <c r="F20" s="47">
        <v>3.9898186910724069</v>
      </c>
      <c r="G20" s="47" t="s">
        <v>9</v>
      </c>
      <c r="H20" s="81">
        <v>2.3035228953084546</v>
      </c>
      <c r="I20" s="47">
        <v>9.9103561649854246</v>
      </c>
      <c r="J20" s="47" t="s">
        <v>9</v>
      </c>
      <c r="K20" s="81">
        <v>5.7217467996194022</v>
      </c>
      <c r="L20" s="47">
        <v>0.37676860361469888</v>
      </c>
      <c r="M20" s="47" t="s">
        <v>9</v>
      </c>
      <c r="N20" s="81">
        <v>0.21752745471914581</v>
      </c>
      <c r="O20" s="47">
        <v>0.12924293274588111</v>
      </c>
      <c r="P20" s="47" t="s">
        <v>9</v>
      </c>
      <c r="Q20" s="81">
        <v>7.4618442011691169E-2</v>
      </c>
      <c r="R20" s="47">
        <v>0.33565807629403077</v>
      </c>
      <c r="S20" s="47" t="s">
        <v>9</v>
      </c>
      <c r="T20" s="81">
        <v>0.19379228070403062</v>
      </c>
      <c r="U20" s="47">
        <v>0.87348681481991575</v>
      </c>
      <c r="V20" s="47" t="s">
        <v>9</v>
      </c>
      <c r="W20" s="81">
        <v>0.50430784766986714</v>
      </c>
      <c r="X20" s="47">
        <v>0.11447560767664068</v>
      </c>
      <c r="Y20" s="47" t="s">
        <v>9</v>
      </c>
      <c r="Z20" s="81">
        <v>6.6092522907754497E-2</v>
      </c>
      <c r="AA20" s="47">
        <v>2.5386575429728602</v>
      </c>
      <c r="AB20" s="47" t="s">
        <v>9</v>
      </c>
      <c r="AC20" s="81">
        <v>1.4656946158156547</v>
      </c>
      <c r="AD20" s="47">
        <v>0.80162926011734703</v>
      </c>
      <c r="AE20" s="47" t="s">
        <v>9</v>
      </c>
      <c r="AF20" s="81">
        <v>0.46282086911903086</v>
      </c>
      <c r="AG20" s="47">
        <v>0.66076132996111248</v>
      </c>
      <c r="AH20" s="47" t="s">
        <v>9</v>
      </c>
      <c r="AI20" s="81">
        <v>0.38149073172314346</v>
      </c>
      <c r="AK20" s="118" t="s">
        <v>105</v>
      </c>
      <c r="AL20" s="80" t="s">
        <v>22</v>
      </c>
      <c r="AM20" s="47">
        <f t="shared" si="0"/>
        <v>4398.2362200602738</v>
      </c>
      <c r="AN20" s="47" t="s">
        <v>9</v>
      </c>
      <c r="AO20" s="81">
        <f t="shared" si="1"/>
        <v>2539.3228656113615</v>
      </c>
      <c r="AP20" s="47">
        <f t="shared" si="2"/>
        <v>3989.8186910724071</v>
      </c>
      <c r="AQ20" s="47" t="s">
        <v>9</v>
      </c>
      <c r="AR20" s="81">
        <f t="shared" si="3"/>
        <v>2303.5228953084547</v>
      </c>
      <c r="AS20" s="47">
        <f t="shared" si="4"/>
        <v>9910.3561649854255</v>
      </c>
      <c r="AT20" s="47" t="s">
        <v>9</v>
      </c>
      <c r="AU20" s="81">
        <f t="shared" si="5"/>
        <v>5721.7467996194018</v>
      </c>
      <c r="AV20" s="47">
        <f t="shared" si="6"/>
        <v>376.76860361469886</v>
      </c>
      <c r="AW20" s="47" t="s">
        <v>9</v>
      </c>
      <c r="AX20" s="81">
        <f t="shared" si="7"/>
        <v>217.52745471914579</v>
      </c>
      <c r="AY20" s="47">
        <f t="shared" si="8"/>
        <v>129.24293274588112</v>
      </c>
      <c r="AZ20" s="47" t="s">
        <v>9</v>
      </c>
      <c r="BA20" s="81">
        <f t="shared" si="9"/>
        <v>74.618442011691172</v>
      </c>
      <c r="BB20" s="47">
        <f t="shared" si="10"/>
        <v>335.65807629403076</v>
      </c>
      <c r="BC20" s="47" t="s">
        <v>9</v>
      </c>
      <c r="BD20" s="81">
        <f t="shared" si="11"/>
        <v>193.79228070403062</v>
      </c>
      <c r="BE20" s="47">
        <f t="shared" si="12"/>
        <v>873.48681481991571</v>
      </c>
      <c r="BF20" s="47" t="s">
        <v>9</v>
      </c>
      <c r="BG20" s="81">
        <f t="shared" si="13"/>
        <v>504.30784766986716</v>
      </c>
      <c r="BH20" s="47">
        <f t="shared" si="14"/>
        <v>114.47560767664068</v>
      </c>
      <c r="BI20" s="47" t="s">
        <v>9</v>
      </c>
      <c r="BJ20" s="81">
        <f t="shared" si="15"/>
        <v>66.0925229077545</v>
      </c>
      <c r="BK20" s="47">
        <f t="shared" si="16"/>
        <v>2538.65754297286</v>
      </c>
      <c r="BL20" s="47" t="s">
        <v>9</v>
      </c>
      <c r="BM20" s="81">
        <f t="shared" si="17"/>
        <v>1465.6946158156547</v>
      </c>
      <c r="BN20" s="47">
        <f t="shared" si="18"/>
        <v>801.62926011734703</v>
      </c>
      <c r="BO20" s="47" t="s">
        <v>9</v>
      </c>
      <c r="BP20" s="81">
        <f t="shared" si="19"/>
        <v>462.82086911903087</v>
      </c>
      <c r="BQ20" s="47">
        <f t="shared" si="20"/>
        <v>660.76132996111244</v>
      </c>
      <c r="BR20" s="47" t="s">
        <v>9</v>
      </c>
      <c r="BS20" s="81">
        <f t="shared" si="21"/>
        <v>381.49073172314348</v>
      </c>
    </row>
    <row r="21" spans="1:71" x14ac:dyDescent="0.15">
      <c r="A21" s="116"/>
      <c r="B21" s="80" t="s">
        <v>23</v>
      </c>
      <c r="C21" s="47">
        <v>6.2287038756553414</v>
      </c>
      <c r="D21" s="47" t="s">
        <v>9</v>
      </c>
      <c r="E21" s="81">
        <v>3.5961438593120767</v>
      </c>
      <c r="F21" s="47">
        <v>6.4798687865236317</v>
      </c>
      <c r="G21" s="47" t="s">
        <v>9</v>
      </c>
      <c r="H21" s="81">
        <v>3.7411539882128726</v>
      </c>
      <c r="I21" s="47">
        <v>104.530323634764</v>
      </c>
      <c r="J21" s="47" t="s">
        <v>9</v>
      </c>
      <c r="K21" s="81">
        <v>60.350610489009703</v>
      </c>
      <c r="L21" s="47">
        <v>2.4439242423238543</v>
      </c>
      <c r="M21" s="47" t="s">
        <v>9</v>
      </c>
      <c r="N21" s="81">
        <v>1.4110003191847296</v>
      </c>
      <c r="O21" s="47">
        <v>1.1469439598963562</v>
      </c>
      <c r="P21" s="47" t="s">
        <v>9</v>
      </c>
      <c r="Q21" s="81">
        <v>0.66218840399157664</v>
      </c>
      <c r="R21" s="47">
        <v>1.1650892817606251</v>
      </c>
      <c r="S21" s="47" t="s">
        <v>9</v>
      </c>
      <c r="T21" s="81">
        <v>0.6726646104544447</v>
      </c>
      <c r="U21" s="47">
        <v>2.4865192433542456</v>
      </c>
      <c r="V21" s="47" t="s">
        <v>9</v>
      </c>
      <c r="W21" s="81">
        <v>1.4355925544957584</v>
      </c>
      <c r="X21" s="47">
        <v>0.54755141270458907</v>
      </c>
      <c r="Y21" s="47" t="s">
        <v>9</v>
      </c>
      <c r="Z21" s="81">
        <v>0.31612895552015441</v>
      </c>
      <c r="AA21" s="47">
        <v>22.032530506454119</v>
      </c>
      <c r="AB21" s="47" t="s">
        <v>9</v>
      </c>
      <c r="AC21" s="81">
        <v>12.720487418829928</v>
      </c>
      <c r="AD21" s="47">
        <v>9.3064561378019874</v>
      </c>
      <c r="AE21" s="47" t="s">
        <v>9</v>
      </c>
      <c r="AF21" s="81">
        <v>5.3730849563614225</v>
      </c>
      <c r="AG21" s="47">
        <v>0.3991511461558499</v>
      </c>
      <c r="AH21" s="47" t="s">
        <v>9</v>
      </c>
      <c r="AI21" s="81">
        <v>0.23045002168042761</v>
      </c>
      <c r="AK21" s="116"/>
      <c r="AL21" s="80" t="s">
        <v>23</v>
      </c>
      <c r="AM21" s="47">
        <f t="shared" si="0"/>
        <v>6228.7038756553411</v>
      </c>
      <c r="AN21" s="47" t="s">
        <v>9</v>
      </c>
      <c r="AO21" s="81">
        <f t="shared" si="1"/>
        <v>3596.1438593120765</v>
      </c>
      <c r="AP21" s="47">
        <f t="shared" si="2"/>
        <v>6479.8687865236316</v>
      </c>
      <c r="AQ21" s="47" t="s">
        <v>9</v>
      </c>
      <c r="AR21" s="81">
        <f t="shared" si="3"/>
        <v>3741.1539882128727</v>
      </c>
      <c r="AS21" s="47">
        <f t="shared" si="4"/>
        <v>104530.323634764</v>
      </c>
      <c r="AT21" s="47" t="s">
        <v>9</v>
      </c>
      <c r="AU21" s="81">
        <f t="shared" si="5"/>
        <v>60350.610489009705</v>
      </c>
      <c r="AV21" s="47">
        <f t="shared" si="6"/>
        <v>2443.9242423238543</v>
      </c>
      <c r="AW21" s="47" t="s">
        <v>9</v>
      </c>
      <c r="AX21" s="81">
        <f t="shared" si="7"/>
        <v>1411.0003191847295</v>
      </c>
      <c r="AY21" s="47">
        <f t="shared" si="8"/>
        <v>1146.9439598963563</v>
      </c>
      <c r="AZ21" s="47" t="s">
        <v>9</v>
      </c>
      <c r="BA21" s="81">
        <f t="shared" si="9"/>
        <v>662.18840399157659</v>
      </c>
      <c r="BB21" s="47">
        <f t="shared" si="10"/>
        <v>1165.089281760625</v>
      </c>
      <c r="BC21" s="47" t="s">
        <v>9</v>
      </c>
      <c r="BD21" s="81">
        <f t="shared" si="11"/>
        <v>672.66461045444476</v>
      </c>
      <c r="BE21" s="47">
        <f t="shared" si="12"/>
        <v>2486.5192433542456</v>
      </c>
      <c r="BF21" s="47" t="s">
        <v>9</v>
      </c>
      <c r="BG21" s="81">
        <f t="shared" si="13"/>
        <v>1435.5925544957583</v>
      </c>
      <c r="BH21" s="47">
        <f t="shared" si="14"/>
        <v>547.5514127045891</v>
      </c>
      <c r="BI21" s="47" t="s">
        <v>9</v>
      </c>
      <c r="BJ21" s="81">
        <f t="shared" si="15"/>
        <v>316.12895552015442</v>
      </c>
      <c r="BK21" s="47">
        <f t="shared" si="16"/>
        <v>22032.530506454121</v>
      </c>
      <c r="BL21" s="47" t="s">
        <v>9</v>
      </c>
      <c r="BM21" s="81">
        <f t="shared" si="17"/>
        <v>12720.487418829927</v>
      </c>
      <c r="BN21" s="47">
        <f t="shared" si="18"/>
        <v>9306.456137801988</v>
      </c>
      <c r="BO21" s="47" t="s">
        <v>9</v>
      </c>
      <c r="BP21" s="81">
        <f t="shared" si="19"/>
        <v>5373.0849563614229</v>
      </c>
      <c r="BQ21" s="47">
        <f t="shared" si="20"/>
        <v>399.15114615584991</v>
      </c>
      <c r="BR21" s="47" t="s">
        <v>9</v>
      </c>
      <c r="BS21" s="81">
        <f t="shared" si="21"/>
        <v>230.4500216804276</v>
      </c>
    </row>
    <row r="22" spans="1:71" x14ac:dyDescent="0.15">
      <c r="A22" s="116"/>
      <c r="B22" s="80" t="s">
        <v>24</v>
      </c>
      <c r="C22" s="47">
        <v>9.4520015476182806</v>
      </c>
      <c r="D22" s="47" t="s">
        <v>9</v>
      </c>
      <c r="E22" s="81">
        <v>5.4571156378981742</v>
      </c>
      <c r="F22" s="47">
        <v>5.3196049665982628</v>
      </c>
      <c r="G22" s="47" t="s">
        <v>9</v>
      </c>
      <c r="H22" s="81">
        <v>3.0712753594479771</v>
      </c>
      <c r="I22" s="47">
        <v>70.74306240433377</v>
      </c>
      <c r="J22" s="47" t="s">
        <v>9</v>
      </c>
      <c r="K22" s="81">
        <v>40.843526122440601</v>
      </c>
      <c r="L22" s="47">
        <v>4.7132051448056353</v>
      </c>
      <c r="M22" s="47" t="s">
        <v>9</v>
      </c>
      <c r="N22" s="81">
        <v>2.7211702590994626</v>
      </c>
      <c r="O22" s="47">
        <v>3.1096689410411815</v>
      </c>
      <c r="P22" s="47" t="s">
        <v>9</v>
      </c>
      <c r="Q22" s="81">
        <v>1.7953682002007447</v>
      </c>
      <c r="R22" s="47">
        <v>0.70305182141621547</v>
      </c>
      <c r="S22" s="47" t="s">
        <v>9</v>
      </c>
      <c r="T22" s="81">
        <v>0.40590715834890873</v>
      </c>
      <c r="U22" s="47">
        <v>10.242452919821817</v>
      </c>
      <c r="V22" s="47" t="s">
        <v>9</v>
      </c>
      <c r="W22" s="81">
        <v>5.9134829504211952</v>
      </c>
      <c r="X22" s="47">
        <v>1.1453662688685056</v>
      </c>
      <c r="Y22" s="47" t="s">
        <v>9</v>
      </c>
      <c r="Z22" s="81">
        <v>0.66127752365194903</v>
      </c>
      <c r="AA22" s="47">
        <v>16.816542878860101</v>
      </c>
      <c r="AB22" s="47" t="s">
        <v>9</v>
      </c>
      <c r="AC22" s="81">
        <v>9.7090355579487646</v>
      </c>
      <c r="AD22" s="47">
        <v>5.412183683663117</v>
      </c>
      <c r="AE22" s="47" t="s">
        <v>9</v>
      </c>
      <c r="AF22" s="81">
        <v>3.124725706666601</v>
      </c>
      <c r="AG22" s="47">
        <v>2.0163221351062273</v>
      </c>
      <c r="AH22" s="47" t="s">
        <v>9</v>
      </c>
      <c r="AI22" s="81">
        <v>1.1641241274765814</v>
      </c>
      <c r="AK22" s="116"/>
      <c r="AL22" s="80" t="s">
        <v>24</v>
      </c>
      <c r="AM22" s="47">
        <f t="shared" si="0"/>
        <v>9452.0015476182798</v>
      </c>
      <c r="AN22" s="47" t="s">
        <v>9</v>
      </c>
      <c r="AO22" s="81">
        <f t="shared" si="1"/>
        <v>5457.1156378981741</v>
      </c>
      <c r="AP22" s="47">
        <f t="shared" si="2"/>
        <v>5319.6049665982628</v>
      </c>
      <c r="AQ22" s="47" t="s">
        <v>9</v>
      </c>
      <c r="AR22" s="81">
        <f t="shared" si="3"/>
        <v>3071.2753594479773</v>
      </c>
      <c r="AS22" s="47">
        <f t="shared" si="4"/>
        <v>70743.062404333774</v>
      </c>
      <c r="AT22" s="47" t="s">
        <v>9</v>
      </c>
      <c r="AU22" s="81">
        <f t="shared" si="5"/>
        <v>40843.526122440599</v>
      </c>
      <c r="AV22" s="47">
        <f t="shared" si="6"/>
        <v>4713.2051448056354</v>
      </c>
      <c r="AW22" s="47" t="s">
        <v>9</v>
      </c>
      <c r="AX22" s="81">
        <f t="shared" si="7"/>
        <v>2721.1702590994628</v>
      </c>
      <c r="AY22" s="47">
        <f t="shared" si="8"/>
        <v>3109.6689410411814</v>
      </c>
      <c r="AZ22" s="47" t="s">
        <v>9</v>
      </c>
      <c r="BA22" s="81">
        <f t="shared" si="9"/>
        <v>1795.3682002007447</v>
      </c>
      <c r="BB22" s="47">
        <f t="shared" si="10"/>
        <v>703.05182141621549</v>
      </c>
      <c r="BC22" s="47" t="s">
        <v>9</v>
      </c>
      <c r="BD22" s="81">
        <f t="shared" si="11"/>
        <v>405.90715834890875</v>
      </c>
      <c r="BE22" s="47">
        <f t="shared" si="12"/>
        <v>10242.452919821817</v>
      </c>
      <c r="BF22" s="47" t="s">
        <v>9</v>
      </c>
      <c r="BG22" s="81">
        <f t="shared" si="13"/>
        <v>5913.4829504211948</v>
      </c>
      <c r="BH22" s="47">
        <f t="shared" si="14"/>
        <v>1145.3662688685056</v>
      </c>
      <c r="BI22" s="47" t="s">
        <v>9</v>
      </c>
      <c r="BJ22" s="81">
        <f t="shared" si="15"/>
        <v>661.27752365194908</v>
      </c>
      <c r="BK22" s="47">
        <f t="shared" si="16"/>
        <v>16816.542878860102</v>
      </c>
      <c r="BL22" s="47" t="s">
        <v>9</v>
      </c>
      <c r="BM22" s="81">
        <f t="shared" si="17"/>
        <v>9709.0355579487641</v>
      </c>
      <c r="BN22" s="47">
        <f t="shared" si="18"/>
        <v>5412.1836836631173</v>
      </c>
      <c r="BO22" s="47" t="s">
        <v>9</v>
      </c>
      <c r="BP22" s="81">
        <f t="shared" si="19"/>
        <v>3124.7257066666011</v>
      </c>
      <c r="BQ22" s="47">
        <f t="shared" si="20"/>
        <v>2016.3221351062273</v>
      </c>
      <c r="BR22" s="47" t="s">
        <v>9</v>
      </c>
      <c r="BS22" s="81">
        <f t="shared" si="21"/>
        <v>1164.1241274765814</v>
      </c>
    </row>
    <row r="23" spans="1:71" x14ac:dyDescent="0.15">
      <c r="A23" s="116"/>
      <c r="B23" s="80" t="s">
        <v>25</v>
      </c>
      <c r="C23" s="47">
        <v>5.3070830412458969</v>
      </c>
      <c r="D23" s="47" t="s">
        <v>9</v>
      </c>
      <c r="E23" s="81">
        <v>3.0640458224750167</v>
      </c>
      <c r="F23" s="47">
        <v>0.95992388885821134</v>
      </c>
      <c r="G23" s="47" t="s">
        <v>9</v>
      </c>
      <c r="H23" s="81">
        <v>0.55421231563384077</v>
      </c>
      <c r="I23" s="47">
        <v>15.974277748498325</v>
      </c>
      <c r="J23" s="47" t="s">
        <v>9</v>
      </c>
      <c r="K23" s="81">
        <v>9.2227535582053584</v>
      </c>
      <c r="L23" s="47">
        <v>0.53426154647075741</v>
      </c>
      <c r="M23" s="47" t="s">
        <v>9</v>
      </c>
      <c r="N23" s="81">
        <v>0.30845604767255758</v>
      </c>
      <c r="O23" s="47">
        <v>0.24359663078254076</v>
      </c>
      <c r="P23" s="47" t="s">
        <v>9</v>
      </c>
      <c r="Q23" s="81">
        <v>0.14064058035598578</v>
      </c>
      <c r="R23" s="47">
        <v>0.20678653800315258</v>
      </c>
      <c r="S23" s="47" t="s">
        <v>9</v>
      </c>
      <c r="T23" s="81">
        <v>0.11938826338091092</v>
      </c>
      <c r="U23" s="47">
        <v>0.50629068350515516</v>
      </c>
      <c r="V23" s="47" t="s">
        <v>9</v>
      </c>
      <c r="W23" s="81">
        <v>0.29230706240990095</v>
      </c>
      <c r="X23" s="47">
        <v>0.25537827940418134</v>
      </c>
      <c r="Y23" s="47" t="s">
        <v>9</v>
      </c>
      <c r="Z23" s="81">
        <v>0.14744271835918757</v>
      </c>
      <c r="AA23" s="47">
        <v>0.84518624819006982</v>
      </c>
      <c r="AB23" s="47" t="s">
        <v>9</v>
      </c>
      <c r="AC23" s="81">
        <v>0.48796850790790669</v>
      </c>
      <c r="AD23" s="47">
        <v>0.83002365008338286</v>
      </c>
      <c r="AE23" s="47" t="s">
        <v>9</v>
      </c>
      <c r="AF23" s="81">
        <v>0.47921437780939685</v>
      </c>
      <c r="AG23" s="47">
        <v>1.1704638094822457</v>
      </c>
      <c r="AH23" s="47" t="s">
        <v>9</v>
      </c>
      <c r="AI23" s="81">
        <v>0.6757675954812894</v>
      </c>
      <c r="AK23" s="116"/>
      <c r="AL23" s="80" t="s">
        <v>25</v>
      </c>
      <c r="AM23" s="47">
        <f t="shared" si="0"/>
        <v>5307.0830412458972</v>
      </c>
      <c r="AN23" s="47" t="s">
        <v>9</v>
      </c>
      <c r="AO23" s="81">
        <f t="shared" si="1"/>
        <v>3064.0458224750168</v>
      </c>
      <c r="AP23" s="47">
        <f t="shared" si="2"/>
        <v>959.92388885821128</v>
      </c>
      <c r="AQ23" s="47" t="s">
        <v>9</v>
      </c>
      <c r="AR23" s="81">
        <f t="shared" si="3"/>
        <v>554.21231563384072</v>
      </c>
      <c r="AS23" s="47">
        <f t="shared" si="4"/>
        <v>15974.277748498325</v>
      </c>
      <c r="AT23" s="47" t="s">
        <v>9</v>
      </c>
      <c r="AU23" s="81">
        <f t="shared" si="5"/>
        <v>9222.7535582053588</v>
      </c>
      <c r="AV23" s="47">
        <f t="shared" si="6"/>
        <v>534.26154647075737</v>
      </c>
      <c r="AW23" s="47" t="s">
        <v>9</v>
      </c>
      <c r="AX23" s="81">
        <f t="shared" si="7"/>
        <v>308.45604767255759</v>
      </c>
      <c r="AY23" s="47">
        <f t="shared" si="8"/>
        <v>243.59663078254076</v>
      </c>
      <c r="AZ23" s="47" t="s">
        <v>9</v>
      </c>
      <c r="BA23" s="81">
        <f t="shared" si="9"/>
        <v>140.64058035598578</v>
      </c>
      <c r="BB23" s="47">
        <f t="shared" si="10"/>
        <v>206.78653800315257</v>
      </c>
      <c r="BC23" s="47" t="s">
        <v>9</v>
      </c>
      <c r="BD23" s="81">
        <f t="shared" si="11"/>
        <v>119.38826338091093</v>
      </c>
      <c r="BE23" s="47">
        <f t="shared" si="12"/>
        <v>506.29068350515519</v>
      </c>
      <c r="BF23" s="47" t="s">
        <v>9</v>
      </c>
      <c r="BG23" s="81">
        <f t="shared" si="13"/>
        <v>292.30706240990094</v>
      </c>
      <c r="BH23" s="47">
        <f t="shared" si="14"/>
        <v>255.37827940418134</v>
      </c>
      <c r="BI23" s="47" t="s">
        <v>9</v>
      </c>
      <c r="BJ23" s="81">
        <f t="shared" si="15"/>
        <v>147.44271835918758</v>
      </c>
      <c r="BK23" s="47">
        <f t="shared" si="16"/>
        <v>845.18624819006982</v>
      </c>
      <c r="BL23" s="47" t="s">
        <v>9</v>
      </c>
      <c r="BM23" s="81">
        <f t="shared" si="17"/>
        <v>487.96850790790671</v>
      </c>
      <c r="BN23" s="47">
        <f t="shared" si="18"/>
        <v>830.0236500833829</v>
      </c>
      <c r="BO23" s="47" t="s">
        <v>9</v>
      </c>
      <c r="BP23" s="81">
        <f t="shared" si="19"/>
        <v>479.21437780939686</v>
      </c>
      <c r="BQ23" s="47">
        <f t="shared" si="20"/>
        <v>1170.4638094822458</v>
      </c>
      <c r="BR23" s="47" t="s">
        <v>9</v>
      </c>
      <c r="BS23" s="81">
        <f t="shared" si="21"/>
        <v>675.76759548128939</v>
      </c>
    </row>
    <row r="24" spans="1:71" x14ac:dyDescent="0.15">
      <c r="A24" s="116"/>
      <c r="B24" s="80" t="s">
        <v>26</v>
      </c>
      <c r="C24" s="47">
        <v>16.464785206945514</v>
      </c>
      <c r="D24" s="47" t="s">
        <v>9</v>
      </c>
      <c r="E24" s="81">
        <v>9.5059481713793605</v>
      </c>
      <c r="F24" s="47">
        <v>17.920155525582658</v>
      </c>
      <c r="G24" s="47" t="s">
        <v>9</v>
      </c>
      <c r="H24" s="81">
        <v>10.346206616615108</v>
      </c>
      <c r="I24" s="47">
        <v>28.136150201845567</v>
      </c>
      <c r="J24" s="47" t="s">
        <v>9</v>
      </c>
      <c r="K24" s="81">
        <v>16.244413892995283</v>
      </c>
      <c r="L24" s="47">
        <v>2.0260768772680833</v>
      </c>
      <c r="M24" s="47" t="s">
        <v>9</v>
      </c>
      <c r="N24" s="81">
        <v>1.1697560304896044</v>
      </c>
      <c r="O24" s="47">
        <v>0.77069603005981402</v>
      </c>
      <c r="P24" s="47" t="s">
        <v>9</v>
      </c>
      <c r="Q24" s="81">
        <v>0.44496156041840956</v>
      </c>
      <c r="R24" s="47">
        <v>0.58124945404368522</v>
      </c>
      <c r="S24" s="47" t="s">
        <v>9</v>
      </c>
      <c r="T24" s="81">
        <v>0.33558452875844469</v>
      </c>
      <c r="U24" s="47">
        <v>0.95475262238810821</v>
      </c>
      <c r="V24" s="47" t="s">
        <v>9</v>
      </c>
      <c r="W24" s="81">
        <v>0.55122668354527538</v>
      </c>
      <c r="X24" s="47">
        <v>0.75107599523288049</v>
      </c>
      <c r="Y24" s="47" t="s">
        <v>9</v>
      </c>
      <c r="Z24" s="81">
        <v>0.43363392802956963</v>
      </c>
      <c r="AA24" s="47">
        <v>4.2742040281387652</v>
      </c>
      <c r="AB24" s="47" t="s">
        <v>9</v>
      </c>
      <c r="AC24" s="81">
        <v>2.467712846217299</v>
      </c>
      <c r="AD24" s="47">
        <v>3.0089889254311712</v>
      </c>
      <c r="AE24" s="47" t="s">
        <v>9</v>
      </c>
      <c r="AF24" s="81">
        <v>1.7372405660862895</v>
      </c>
      <c r="AG24" s="47">
        <v>0.47656873357161289</v>
      </c>
      <c r="AH24" s="47" t="s">
        <v>9</v>
      </c>
      <c r="AI24" s="81">
        <v>0.27514708661492976</v>
      </c>
      <c r="AK24" s="116"/>
      <c r="AL24" s="80" t="s">
        <v>26</v>
      </c>
      <c r="AM24" s="47">
        <f t="shared" si="0"/>
        <v>16464.785206945515</v>
      </c>
      <c r="AN24" s="47" t="s">
        <v>9</v>
      </c>
      <c r="AO24" s="81">
        <f t="shared" si="1"/>
        <v>9505.9481713793612</v>
      </c>
      <c r="AP24" s="47">
        <f t="shared" si="2"/>
        <v>17920.155525582657</v>
      </c>
      <c r="AQ24" s="47" t="s">
        <v>9</v>
      </c>
      <c r="AR24" s="81">
        <f t="shared" si="3"/>
        <v>10346.206616615107</v>
      </c>
      <c r="AS24" s="47">
        <f t="shared" si="4"/>
        <v>28136.150201845565</v>
      </c>
      <c r="AT24" s="47" t="s">
        <v>9</v>
      </c>
      <c r="AU24" s="81">
        <f t="shared" si="5"/>
        <v>16244.413892995282</v>
      </c>
      <c r="AV24" s="47">
        <f t="shared" si="6"/>
        <v>2026.0768772680833</v>
      </c>
      <c r="AW24" s="47" t="s">
        <v>9</v>
      </c>
      <c r="AX24" s="81">
        <f t="shared" si="7"/>
        <v>1169.7560304896044</v>
      </c>
      <c r="AY24" s="47">
        <f t="shared" si="8"/>
        <v>770.69603005981401</v>
      </c>
      <c r="AZ24" s="47" t="s">
        <v>9</v>
      </c>
      <c r="BA24" s="81">
        <f t="shared" si="9"/>
        <v>444.96156041840959</v>
      </c>
      <c r="BB24" s="47">
        <f t="shared" si="10"/>
        <v>581.2494540436852</v>
      </c>
      <c r="BC24" s="47" t="s">
        <v>9</v>
      </c>
      <c r="BD24" s="81">
        <f t="shared" si="11"/>
        <v>335.58452875844466</v>
      </c>
      <c r="BE24" s="47">
        <f t="shared" si="12"/>
        <v>954.75262238810819</v>
      </c>
      <c r="BF24" s="47" t="s">
        <v>9</v>
      </c>
      <c r="BG24" s="81">
        <f t="shared" si="13"/>
        <v>551.22668354527536</v>
      </c>
      <c r="BH24" s="47">
        <f t="shared" si="14"/>
        <v>751.07599523288047</v>
      </c>
      <c r="BI24" s="47" t="s">
        <v>9</v>
      </c>
      <c r="BJ24" s="81">
        <f t="shared" si="15"/>
        <v>433.63392802956963</v>
      </c>
      <c r="BK24" s="47">
        <f t="shared" si="16"/>
        <v>4274.2040281387654</v>
      </c>
      <c r="BL24" s="47" t="s">
        <v>9</v>
      </c>
      <c r="BM24" s="81">
        <f t="shared" si="17"/>
        <v>2467.7128462172991</v>
      </c>
      <c r="BN24" s="47">
        <f t="shared" si="18"/>
        <v>3008.9889254311711</v>
      </c>
      <c r="BO24" s="47" t="s">
        <v>9</v>
      </c>
      <c r="BP24" s="81">
        <f t="shared" si="19"/>
        <v>1737.2405660862896</v>
      </c>
      <c r="BQ24" s="47">
        <f t="shared" si="20"/>
        <v>476.56873357161288</v>
      </c>
      <c r="BR24" s="47" t="s">
        <v>9</v>
      </c>
      <c r="BS24" s="81">
        <f t="shared" si="21"/>
        <v>275.14708661492978</v>
      </c>
    </row>
    <row r="25" spans="1:71" x14ac:dyDescent="0.15">
      <c r="A25" s="116"/>
      <c r="B25" s="80" t="s">
        <v>27</v>
      </c>
      <c r="C25" s="47">
        <v>2.0867104445666924</v>
      </c>
      <c r="D25" s="47" t="s">
        <v>9</v>
      </c>
      <c r="E25" s="81">
        <v>1.2047628368913836</v>
      </c>
      <c r="F25" s="47">
        <v>1.8272387049893042</v>
      </c>
      <c r="G25" s="47" t="s">
        <v>9</v>
      </c>
      <c r="H25" s="81">
        <v>1.054956758199278</v>
      </c>
      <c r="I25" s="47">
        <v>7.5144102324153348</v>
      </c>
      <c r="J25" s="47" t="s">
        <v>9</v>
      </c>
      <c r="K25" s="81">
        <v>4.3384467704862724</v>
      </c>
      <c r="L25" s="47">
        <v>0.19278583325470525</v>
      </c>
      <c r="M25" s="47" t="s">
        <v>9</v>
      </c>
      <c r="N25" s="81">
        <v>0.11130495272555038</v>
      </c>
      <c r="O25" s="47">
        <v>6.2808048281945278E-2</v>
      </c>
      <c r="P25" s="47" t="s">
        <v>9</v>
      </c>
      <c r="Q25" s="81">
        <v>3.6262243582856117E-2</v>
      </c>
      <c r="R25" s="47">
        <v>1.4847436551769908E-2</v>
      </c>
      <c r="S25" s="47" t="s">
        <v>9</v>
      </c>
      <c r="T25" s="81">
        <v>8.5721714899402463E-3</v>
      </c>
      <c r="U25" s="47">
        <v>0.24558058387305129</v>
      </c>
      <c r="V25" s="47" t="s">
        <v>9</v>
      </c>
      <c r="W25" s="81">
        <v>0.14178601620685163</v>
      </c>
      <c r="X25" s="47">
        <v>4.5661431220868652E-2</v>
      </c>
      <c r="Y25" s="47" t="s">
        <v>9</v>
      </c>
      <c r="Z25" s="81">
        <v>2.63626396069521E-2</v>
      </c>
      <c r="AA25" s="47">
        <v>0.29249264632148664</v>
      </c>
      <c r="AB25" s="47" t="s">
        <v>9</v>
      </c>
      <c r="AC25" s="81">
        <v>0.16887070808969631</v>
      </c>
      <c r="AD25" s="47">
        <v>0.22155844717779333</v>
      </c>
      <c r="AE25" s="47" t="s">
        <v>9</v>
      </c>
      <c r="AF25" s="81">
        <v>0.12791682911933447</v>
      </c>
      <c r="AG25" s="47">
        <v>0.22680731482911945</v>
      </c>
      <c r="AH25" s="47" t="s">
        <v>9</v>
      </c>
      <c r="AI25" s="81">
        <v>0.13094726427076833</v>
      </c>
      <c r="AK25" s="116"/>
      <c r="AL25" s="80" t="s">
        <v>27</v>
      </c>
      <c r="AM25" s="47">
        <f t="shared" si="0"/>
        <v>2086.7104445666923</v>
      </c>
      <c r="AN25" s="47" t="s">
        <v>9</v>
      </c>
      <c r="AO25" s="81">
        <f t="shared" si="1"/>
        <v>1204.7628368913836</v>
      </c>
      <c r="AP25" s="47">
        <f t="shared" si="2"/>
        <v>1827.2387049893041</v>
      </c>
      <c r="AQ25" s="47" t="s">
        <v>9</v>
      </c>
      <c r="AR25" s="81">
        <f t="shared" si="3"/>
        <v>1054.9567581992781</v>
      </c>
      <c r="AS25" s="47">
        <f t="shared" si="4"/>
        <v>7514.4102324153346</v>
      </c>
      <c r="AT25" s="47" t="s">
        <v>9</v>
      </c>
      <c r="AU25" s="81">
        <f t="shared" si="5"/>
        <v>4338.4467704862727</v>
      </c>
      <c r="AV25" s="47">
        <f t="shared" si="6"/>
        <v>192.78583325470524</v>
      </c>
      <c r="AW25" s="47" t="s">
        <v>9</v>
      </c>
      <c r="AX25" s="81">
        <f t="shared" si="7"/>
        <v>111.30495272555038</v>
      </c>
      <c r="AY25" s="47">
        <f t="shared" si="8"/>
        <v>62.808048281945275</v>
      </c>
      <c r="AZ25" s="47" t="s">
        <v>9</v>
      </c>
      <c r="BA25" s="81">
        <f t="shared" si="9"/>
        <v>36.262243582856115</v>
      </c>
      <c r="BB25" s="47">
        <f t="shared" si="10"/>
        <v>14.847436551769908</v>
      </c>
      <c r="BC25" s="47" t="s">
        <v>9</v>
      </c>
      <c r="BD25" s="81">
        <f t="shared" si="11"/>
        <v>8.5721714899402457</v>
      </c>
      <c r="BE25" s="47">
        <f t="shared" si="12"/>
        <v>245.5805838730513</v>
      </c>
      <c r="BF25" s="47" t="s">
        <v>9</v>
      </c>
      <c r="BG25" s="81">
        <f t="shared" si="13"/>
        <v>141.78601620685163</v>
      </c>
      <c r="BH25" s="47">
        <f t="shared" si="14"/>
        <v>45.66143122086865</v>
      </c>
      <c r="BI25" s="47" t="s">
        <v>9</v>
      </c>
      <c r="BJ25" s="81">
        <f t="shared" si="15"/>
        <v>26.362639606952101</v>
      </c>
      <c r="BK25" s="47">
        <f t="shared" si="16"/>
        <v>292.49264632148663</v>
      </c>
      <c r="BL25" s="47" t="s">
        <v>9</v>
      </c>
      <c r="BM25" s="81">
        <f t="shared" si="17"/>
        <v>168.87070808969631</v>
      </c>
      <c r="BN25" s="47">
        <f t="shared" si="18"/>
        <v>221.55844717779334</v>
      </c>
      <c r="BO25" s="47" t="s">
        <v>9</v>
      </c>
      <c r="BP25" s="81">
        <f t="shared" si="19"/>
        <v>127.91682911933447</v>
      </c>
      <c r="BQ25" s="47">
        <f t="shared" si="20"/>
        <v>226.80731482911946</v>
      </c>
      <c r="BR25" s="47" t="s">
        <v>9</v>
      </c>
      <c r="BS25" s="81">
        <f t="shared" si="21"/>
        <v>130.94726427076833</v>
      </c>
    </row>
    <row r="26" spans="1:71" x14ac:dyDescent="0.15">
      <c r="A26" s="117"/>
      <c r="B26" s="82" t="s">
        <v>28</v>
      </c>
      <c r="C26" s="83">
        <v>3.75349782976132</v>
      </c>
      <c r="D26" s="83" t="s">
        <v>9</v>
      </c>
      <c r="E26" s="84">
        <v>2.1670829824153741</v>
      </c>
      <c r="F26" s="83">
        <v>4.3994325725017847</v>
      </c>
      <c r="G26" s="83" t="s">
        <v>9</v>
      </c>
      <c r="H26" s="84">
        <v>2.5400135800155135</v>
      </c>
      <c r="I26" s="83">
        <v>15.266396619900995</v>
      </c>
      <c r="J26" s="83" t="s">
        <v>9</v>
      </c>
      <c r="K26" s="84">
        <v>8.8140581980554327</v>
      </c>
      <c r="L26" s="83">
        <v>1.9378408261929356</v>
      </c>
      <c r="M26" s="83" t="s">
        <v>9</v>
      </c>
      <c r="N26" s="84">
        <v>1.1188129226491383</v>
      </c>
      <c r="O26" s="83">
        <v>0.45335037865971195</v>
      </c>
      <c r="P26" s="83" t="s">
        <v>9</v>
      </c>
      <c r="Q26" s="84">
        <v>0.26174196315640347</v>
      </c>
      <c r="R26" s="83">
        <v>0.12581950560981656</v>
      </c>
      <c r="S26" s="83" t="s">
        <v>9</v>
      </c>
      <c r="T26" s="84">
        <v>7.264192543313322E-2</v>
      </c>
      <c r="U26" s="83">
        <v>0.82075234630913496</v>
      </c>
      <c r="V26" s="83" t="s">
        <v>9</v>
      </c>
      <c r="W26" s="84">
        <v>0.47386158807959605</v>
      </c>
      <c r="X26" s="83">
        <v>0.44462376572939127</v>
      </c>
      <c r="Y26" s="83" t="s">
        <v>9</v>
      </c>
      <c r="Z26" s="84">
        <v>0.25670365083196917</v>
      </c>
      <c r="AA26" s="83">
        <v>0.67191789345727726</v>
      </c>
      <c r="AB26" s="83" t="s">
        <v>9</v>
      </c>
      <c r="AC26" s="84">
        <v>0.38793197666088536</v>
      </c>
      <c r="AD26" s="83">
        <v>0.74483649735589574</v>
      </c>
      <c r="AE26" s="83" t="s">
        <v>9</v>
      </c>
      <c r="AF26" s="84">
        <v>0.4300315522506844</v>
      </c>
      <c r="AG26" s="83">
        <v>0.18649369318336523</v>
      </c>
      <c r="AH26" s="83" t="s">
        <v>9</v>
      </c>
      <c r="AI26" s="84">
        <v>0.1076721839615834</v>
      </c>
      <c r="AK26" s="117"/>
      <c r="AL26" s="82" t="s">
        <v>28</v>
      </c>
      <c r="AM26" s="47">
        <f t="shared" si="0"/>
        <v>3753.4978297613197</v>
      </c>
      <c r="AN26" s="89" t="s">
        <v>9</v>
      </c>
      <c r="AO26" s="81">
        <f t="shared" si="1"/>
        <v>2167.0829824153743</v>
      </c>
      <c r="AP26" s="47">
        <f t="shared" si="2"/>
        <v>4399.4325725017843</v>
      </c>
      <c r="AQ26" s="89" t="s">
        <v>9</v>
      </c>
      <c r="AR26" s="81">
        <f t="shared" si="3"/>
        <v>2540.0135800155135</v>
      </c>
      <c r="AS26" s="47">
        <f t="shared" si="4"/>
        <v>15266.396619900996</v>
      </c>
      <c r="AT26" s="89" t="s">
        <v>9</v>
      </c>
      <c r="AU26" s="81">
        <f t="shared" si="5"/>
        <v>8814.0581980554325</v>
      </c>
      <c r="AV26" s="47">
        <f t="shared" si="6"/>
        <v>1937.8408261929355</v>
      </c>
      <c r="AW26" s="89" t="s">
        <v>9</v>
      </c>
      <c r="AX26" s="81">
        <f t="shared" si="7"/>
        <v>1118.8129226491383</v>
      </c>
      <c r="AY26" s="47">
        <f t="shared" si="8"/>
        <v>453.35037865971196</v>
      </c>
      <c r="AZ26" s="89" t="s">
        <v>9</v>
      </c>
      <c r="BA26" s="81">
        <f t="shared" si="9"/>
        <v>261.74196315640347</v>
      </c>
      <c r="BB26" s="47">
        <f t="shared" si="10"/>
        <v>125.81950560981656</v>
      </c>
      <c r="BC26" s="89" t="s">
        <v>9</v>
      </c>
      <c r="BD26" s="81">
        <f t="shared" si="11"/>
        <v>72.641925433133224</v>
      </c>
      <c r="BE26" s="47">
        <f t="shared" si="12"/>
        <v>820.75234630913496</v>
      </c>
      <c r="BF26" s="89" t="s">
        <v>9</v>
      </c>
      <c r="BG26" s="81">
        <f t="shared" si="13"/>
        <v>473.86158807959606</v>
      </c>
      <c r="BH26" s="47">
        <f t="shared" si="14"/>
        <v>444.62376572939127</v>
      </c>
      <c r="BI26" s="89" t="s">
        <v>9</v>
      </c>
      <c r="BJ26" s="81">
        <f t="shared" si="15"/>
        <v>256.70365083196918</v>
      </c>
      <c r="BK26" s="47">
        <f t="shared" si="16"/>
        <v>671.91789345727727</v>
      </c>
      <c r="BL26" s="89" t="s">
        <v>9</v>
      </c>
      <c r="BM26" s="88">
        <v>0.38793197666088536</v>
      </c>
      <c r="BN26" s="47">
        <f t="shared" si="18"/>
        <v>744.83649735589574</v>
      </c>
      <c r="BO26" s="89" t="s">
        <v>9</v>
      </c>
      <c r="BP26" s="81">
        <f t="shared" si="19"/>
        <v>430.0315522506844</v>
      </c>
      <c r="BQ26" s="47">
        <f t="shared" si="20"/>
        <v>186.49369318336522</v>
      </c>
      <c r="BR26" s="89" t="s">
        <v>9</v>
      </c>
      <c r="BS26" s="81">
        <f t="shared" si="21"/>
        <v>107.6721839615834</v>
      </c>
    </row>
    <row r="27" spans="1:71" x14ac:dyDescent="0.15">
      <c r="A27" s="94"/>
      <c r="B27" s="82"/>
      <c r="C27" s="83"/>
      <c r="D27" s="83"/>
      <c r="E27" s="84"/>
      <c r="F27" s="83"/>
      <c r="G27" s="83"/>
      <c r="H27" s="84"/>
      <c r="I27" s="83"/>
      <c r="J27" s="83"/>
      <c r="K27" s="84"/>
      <c r="L27" s="83"/>
      <c r="M27" s="83"/>
      <c r="N27" s="84"/>
      <c r="O27" s="83"/>
      <c r="P27" s="83"/>
      <c r="Q27" s="84"/>
      <c r="R27" s="83"/>
      <c r="S27" s="83"/>
      <c r="T27" s="84"/>
      <c r="U27" s="83"/>
      <c r="V27" s="83"/>
      <c r="W27" s="84"/>
      <c r="X27" s="83"/>
      <c r="Y27" s="83"/>
      <c r="Z27" s="84"/>
      <c r="AA27" s="83"/>
      <c r="AB27" s="83"/>
      <c r="AC27" s="84"/>
      <c r="AD27" s="83"/>
      <c r="AE27" s="83"/>
      <c r="AF27" s="84"/>
      <c r="AG27" s="83"/>
      <c r="AH27" s="83"/>
      <c r="AI27" s="84"/>
      <c r="AK27" s="94"/>
      <c r="AL27" s="82" t="s">
        <v>130</v>
      </c>
      <c r="AM27" s="112">
        <f>AVERAGE(AM20:AM26)</f>
        <v>6813.0025951219022</v>
      </c>
      <c r="AN27" s="112"/>
      <c r="AO27" s="112"/>
      <c r="AP27" s="112">
        <f>AVERAGE(AP20:AP26)</f>
        <v>5842.2918765894656</v>
      </c>
      <c r="AQ27" s="112"/>
      <c r="AR27" s="112"/>
      <c r="AS27" s="112">
        <f>AVERAGE(AS20:AS26)</f>
        <v>36010.711000963347</v>
      </c>
      <c r="AT27" s="112"/>
      <c r="AU27" s="112"/>
      <c r="AV27" s="112">
        <f>AVERAGE(AV20:AV26)</f>
        <v>1746.4090105615246</v>
      </c>
      <c r="AW27" s="112"/>
      <c r="AX27" s="112"/>
      <c r="AY27" s="112">
        <f>AVERAGE(AY20:AY26)</f>
        <v>845.18670306677575</v>
      </c>
      <c r="AZ27" s="112"/>
      <c r="BA27" s="112"/>
      <c r="BB27" s="112">
        <f>AVERAGE(BB20:BB26)</f>
        <v>447.50030195418509</v>
      </c>
      <c r="BC27" s="112"/>
      <c r="BD27" s="112"/>
      <c r="BE27" s="112">
        <f>AVERAGE(BE20:BE26)</f>
        <v>2304.2621734387753</v>
      </c>
      <c r="BF27" s="112"/>
      <c r="BG27" s="112"/>
      <c r="BH27" s="112">
        <f>AVERAGE(BH20:BH26)</f>
        <v>472.01896583386531</v>
      </c>
      <c r="BI27" s="112"/>
      <c r="BJ27" s="112"/>
      <c r="BK27" s="112">
        <f>AVERAGE(BK20:BK26)</f>
        <v>6781.6473920563831</v>
      </c>
      <c r="BL27" s="112"/>
      <c r="BM27" s="112"/>
      <c r="BN27" s="112">
        <f>AVERAGE(BN20:BN26)</f>
        <v>2903.6680859472426</v>
      </c>
      <c r="BO27" s="112"/>
      <c r="BP27" s="112"/>
      <c r="BQ27" s="112">
        <f>AVERAGE(BQ20:BQ26)</f>
        <v>733.7954517556476</v>
      </c>
      <c r="BR27" s="112"/>
      <c r="BS27" s="112"/>
    </row>
    <row r="28" spans="1:71" ht="15" x14ac:dyDescent="0.15">
      <c r="A28" s="71"/>
      <c r="B28" s="86" t="s">
        <v>29</v>
      </c>
      <c r="C28" s="119" t="s">
        <v>118</v>
      </c>
      <c r="D28" s="119"/>
      <c r="E28" s="119"/>
      <c r="F28" s="119" t="s">
        <v>119</v>
      </c>
      <c r="G28" s="119"/>
      <c r="H28" s="119"/>
      <c r="I28" s="119" t="s">
        <v>120</v>
      </c>
      <c r="J28" s="119"/>
      <c r="K28" s="119"/>
      <c r="L28" s="119" t="s">
        <v>121</v>
      </c>
      <c r="M28" s="119"/>
      <c r="N28" s="119"/>
      <c r="O28" s="119" t="s">
        <v>120</v>
      </c>
      <c r="P28" s="119"/>
      <c r="Q28" s="119"/>
      <c r="R28" s="119" t="s">
        <v>122</v>
      </c>
      <c r="S28" s="119"/>
      <c r="T28" s="119"/>
      <c r="U28" s="119" t="s">
        <v>123</v>
      </c>
      <c r="V28" s="119"/>
      <c r="W28" s="119"/>
      <c r="X28" s="119" t="s">
        <v>124</v>
      </c>
      <c r="Y28" s="119"/>
      <c r="Z28" s="119"/>
      <c r="AA28" s="119" t="s">
        <v>120</v>
      </c>
      <c r="AB28" s="119"/>
      <c r="AC28" s="119"/>
      <c r="AD28" s="119" t="s">
        <v>125</v>
      </c>
      <c r="AE28" s="119"/>
      <c r="AF28" s="119"/>
      <c r="AG28" s="119" t="s">
        <v>126</v>
      </c>
      <c r="AH28" s="119"/>
      <c r="AI28" s="119"/>
      <c r="AK28" s="71"/>
      <c r="AL28" s="86" t="s">
        <v>29</v>
      </c>
      <c r="AM28" s="119" t="s">
        <v>118</v>
      </c>
      <c r="AN28" s="119"/>
      <c r="AO28" s="119"/>
      <c r="AP28" s="119" t="s">
        <v>119</v>
      </c>
      <c r="AQ28" s="119"/>
      <c r="AR28" s="119"/>
      <c r="AS28" s="119" t="s">
        <v>120</v>
      </c>
      <c r="AT28" s="119"/>
      <c r="AU28" s="119"/>
      <c r="AV28" s="119" t="s">
        <v>121</v>
      </c>
      <c r="AW28" s="119"/>
      <c r="AX28" s="119"/>
      <c r="AY28" s="119" t="s">
        <v>120</v>
      </c>
      <c r="AZ28" s="119"/>
      <c r="BA28" s="119"/>
      <c r="BB28" s="119" t="s">
        <v>122</v>
      </c>
      <c r="BC28" s="119"/>
      <c r="BD28" s="119"/>
      <c r="BE28" s="119" t="s">
        <v>123</v>
      </c>
      <c r="BF28" s="119"/>
      <c r="BG28" s="119"/>
      <c r="BH28" s="119" t="s">
        <v>124</v>
      </c>
      <c r="BI28" s="119"/>
      <c r="BJ28" s="119"/>
      <c r="BK28" s="119" t="s">
        <v>120</v>
      </c>
      <c r="BL28" s="119"/>
      <c r="BM28" s="119"/>
      <c r="BN28" s="119" t="s">
        <v>125</v>
      </c>
      <c r="BO28" s="119"/>
      <c r="BP28" s="119"/>
      <c r="BQ28" s="119" t="s">
        <v>126</v>
      </c>
      <c r="BR28" s="119"/>
      <c r="BS28" s="119"/>
    </row>
    <row r="29" spans="1:71" x14ac:dyDescent="0.15">
      <c r="A29" s="69"/>
    </row>
  </sheetData>
  <mergeCells count="74">
    <mergeCell ref="B1:AI1"/>
    <mergeCell ref="C2:E2"/>
    <mergeCell ref="F2:H2"/>
    <mergeCell ref="I2:K2"/>
    <mergeCell ref="L2:N2"/>
    <mergeCell ref="O2:Q2"/>
    <mergeCell ref="R2:T2"/>
    <mergeCell ref="U2:W2"/>
    <mergeCell ref="X2:Z2"/>
    <mergeCell ref="AA2:AC2"/>
    <mergeCell ref="AD2:AF2"/>
    <mergeCell ref="AG2:AI2"/>
    <mergeCell ref="C28:E28"/>
    <mergeCell ref="F28:H28"/>
    <mergeCell ref="I28:K28"/>
    <mergeCell ref="L28:N28"/>
    <mergeCell ref="O28:Q28"/>
    <mergeCell ref="R28:T28"/>
    <mergeCell ref="U28:W28"/>
    <mergeCell ref="X28:Z28"/>
    <mergeCell ref="AL1:BS1"/>
    <mergeCell ref="AM2:AO2"/>
    <mergeCell ref="AP2:AR2"/>
    <mergeCell ref="AS2:AU2"/>
    <mergeCell ref="AV2:AX2"/>
    <mergeCell ref="AA28:AC28"/>
    <mergeCell ref="AD28:AF28"/>
    <mergeCell ref="AG28:AI28"/>
    <mergeCell ref="A4:A17"/>
    <mergeCell ref="A20:A26"/>
    <mergeCell ref="BQ2:BS2"/>
    <mergeCell ref="AK4:AK17"/>
    <mergeCell ref="AK20:AK26"/>
    <mergeCell ref="AM28:AO28"/>
    <mergeCell ref="AP28:AR28"/>
    <mergeCell ref="AS28:AU28"/>
    <mergeCell ref="AV28:AX28"/>
    <mergeCell ref="AY28:BA28"/>
    <mergeCell ref="BB28:BD28"/>
    <mergeCell ref="BE28:BG28"/>
    <mergeCell ref="AY2:BA2"/>
    <mergeCell ref="BB2:BD2"/>
    <mergeCell ref="BE2:BG2"/>
    <mergeCell ref="BH2:BJ2"/>
    <mergeCell ref="BK2:BM2"/>
    <mergeCell ref="BN2:BP2"/>
    <mergeCell ref="BQ28:BS28"/>
    <mergeCell ref="AL3:BS3"/>
    <mergeCell ref="AL19:BS19"/>
    <mergeCell ref="AM18:AO18"/>
    <mergeCell ref="AP18:AR18"/>
    <mergeCell ref="AS18:AU18"/>
    <mergeCell ref="AV18:AX18"/>
    <mergeCell ref="BK18:BM18"/>
    <mergeCell ref="BN18:BP18"/>
    <mergeCell ref="BH28:BJ28"/>
    <mergeCell ref="BK28:BM28"/>
    <mergeCell ref="BN28:BP28"/>
    <mergeCell ref="BN27:BP27"/>
    <mergeCell ref="BQ27:BS27"/>
    <mergeCell ref="BQ18:BS18"/>
    <mergeCell ref="AM27:AO27"/>
    <mergeCell ref="AP27:AR27"/>
    <mergeCell ref="AS27:AU27"/>
    <mergeCell ref="AV27:AX27"/>
    <mergeCell ref="AY27:BA27"/>
    <mergeCell ref="BB27:BD27"/>
    <mergeCell ref="BE27:BG27"/>
    <mergeCell ref="BH27:BJ27"/>
    <mergeCell ref="BK27:BM27"/>
    <mergeCell ref="AY18:BA18"/>
    <mergeCell ref="BB18:BD18"/>
    <mergeCell ref="BE18:BG18"/>
    <mergeCell ref="BH18:BJ18"/>
  </mergeCells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B795B7-0B95-41AD-80CA-076437A9671B}">
  <dimension ref="A1:Q29"/>
  <sheetViews>
    <sheetView workbookViewId="0">
      <selection sqref="A1:I1"/>
    </sheetView>
  </sheetViews>
  <sheetFormatPr baseColWidth="10" defaultColWidth="9" defaultRowHeight="13" x14ac:dyDescent="0.15"/>
  <cols>
    <col min="1" max="1" width="2.6640625" style="72" customWidth="1"/>
    <col min="2" max="2" width="20.6640625" style="30" bestFit="1" customWidth="1"/>
    <col min="3" max="3" width="5.5" style="45" customWidth="1"/>
    <col min="4" max="4" width="1.6640625" style="30" bestFit="1" customWidth="1"/>
    <col min="5" max="5" width="5" style="46" customWidth="1"/>
    <col min="6" max="6" width="4.33203125" style="30" bestFit="1" customWidth="1"/>
    <col min="7" max="7" width="1.6640625" style="30" bestFit="1" customWidth="1"/>
    <col min="8" max="8" width="4.33203125" style="46" bestFit="1" customWidth="1"/>
    <col min="9" max="9" width="9" style="29"/>
    <col min="10" max="10" width="22" style="30" bestFit="1" customWidth="1"/>
    <col min="11" max="11" width="5.33203125" style="78" customWidth="1"/>
    <col min="12" max="12" width="1.6640625" style="30" bestFit="1" customWidth="1"/>
    <col min="13" max="13" width="5.1640625" style="30" customWidth="1"/>
    <col min="14" max="14" width="4.83203125" style="78" bestFit="1" customWidth="1"/>
    <col min="15" max="15" width="1.6640625" style="30" bestFit="1" customWidth="1"/>
    <col min="16" max="16" width="3.83203125" style="30" customWidth="1"/>
    <col min="17" max="17" width="9" style="29"/>
    <col min="18" max="16384" width="9" style="30"/>
  </cols>
  <sheetData>
    <row r="1" spans="1:16" ht="15" x14ac:dyDescent="0.15">
      <c r="A1" s="69"/>
      <c r="B1" s="40"/>
      <c r="C1" s="104" t="s">
        <v>95</v>
      </c>
      <c r="D1" s="104"/>
      <c r="E1" s="104"/>
      <c r="F1" s="104"/>
      <c r="G1" s="104"/>
      <c r="H1" s="104"/>
      <c r="J1" s="40"/>
      <c r="K1" s="104" t="s">
        <v>106</v>
      </c>
      <c r="L1" s="104"/>
      <c r="M1" s="104"/>
      <c r="N1" s="104"/>
      <c r="O1" s="104"/>
      <c r="P1" s="104"/>
    </row>
    <row r="2" spans="1:16" x14ac:dyDescent="0.15">
      <c r="A2" s="70"/>
      <c r="B2" s="20" t="s">
        <v>88</v>
      </c>
      <c r="C2" s="104" t="s">
        <v>35</v>
      </c>
      <c r="D2" s="104"/>
      <c r="E2" s="104"/>
      <c r="F2" s="104" t="s">
        <v>34</v>
      </c>
      <c r="G2" s="104"/>
      <c r="H2" s="104"/>
      <c r="J2" s="20" t="s">
        <v>88</v>
      </c>
      <c r="K2" s="104" t="s">
        <v>35</v>
      </c>
      <c r="L2" s="104"/>
      <c r="M2" s="104"/>
      <c r="N2" s="104" t="s">
        <v>34</v>
      </c>
      <c r="O2" s="104"/>
      <c r="P2" s="104"/>
    </row>
    <row r="3" spans="1:16" x14ac:dyDescent="0.15">
      <c r="A3" s="92"/>
      <c r="B3" s="93"/>
      <c r="C3" s="54"/>
      <c r="D3" s="54"/>
      <c r="E3" s="54"/>
      <c r="F3" s="54"/>
      <c r="G3" s="54"/>
      <c r="H3" s="54"/>
      <c r="J3" s="122" t="s">
        <v>104</v>
      </c>
      <c r="K3" s="122"/>
      <c r="L3" s="122"/>
      <c r="M3" s="122"/>
      <c r="N3" s="122"/>
      <c r="O3" s="122"/>
      <c r="P3" s="122"/>
    </row>
    <row r="4" spans="1:16" x14ac:dyDescent="0.15">
      <c r="A4" s="116" t="s">
        <v>104</v>
      </c>
      <c r="B4" s="21" t="s">
        <v>8</v>
      </c>
      <c r="C4" s="25">
        <v>3.6081918179886575E-2</v>
      </c>
      <c r="D4" s="32" t="s">
        <v>9</v>
      </c>
      <c r="E4" s="24">
        <v>3.6674659823239296E-3</v>
      </c>
      <c r="F4" s="22">
        <v>2.1894364119209205E-2</v>
      </c>
      <c r="G4" s="32" t="s">
        <v>9</v>
      </c>
      <c r="H4" s="24">
        <v>2.0089309629804999E-3</v>
      </c>
      <c r="J4" s="21" t="s">
        <v>8</v>
      </c>
      <c r="K4" s="75">
        <f t="shared" ref="K4:K17" si="0">C4*1000</f>
        <v>36.081918179886578</v>
      </c>
      <c r="L4" s="32" t="s">
        <v>9</v>
      </c>
      <c r="M4" s="74">
        <f t="shared" ref="M4:M17" si="1">E4*1000</f>
        <v>3.6674659823239297</v>
      </c>
      <c r="N4" s="73">
        <f t="shared" ref="N4:N17" si="2">F4*1000</f>
        <v>21.894364119209204</v>
      </c>
      <c r="O4" s="32" t="s">
        <v>9</v>
      </c>
      <c r="P4" s="74">
        <f t="shared" ref="P4:P17" si="3">H4*1000</f>
        <v>2.0089309629805001</v>
      </c>
    </row>
    <row r="5" spans="1:16" x14ac:dyDescent="0.15">
      <c r="A5" s="116"/>
      <c r="B5" s="21" t="s">
        <v>10</v>
      </c>
      <c r="C5" s="25">
        <v>2.9151888596505571E-2</v>
      </c>
      <c r="D5" s="32" t="s">
        <v>9</v>
      </c>
      <c r="E5" s="24">
        <v>4.4480822955851318E-3</v>
      </c>
      <c r="F5" s="22">
        <v>2.4151667158453821E-2</v>
      </c>
      <c r="G5" s="32" t="s">
        <v>9</v>
      </c>
      <c r="H5" s="24">
        <v>8.9213632815696858E-4</v>
      </c>
      <c r="J5" s="21" t="s">
        <v>10</v>
      </c>
      <c r="K5" s="75">
        <f t="shared" si="0"/>
        <v>29.151888596505572</v>
      </c>
      <c r="L5" s="32" t="s">
        <v>9</v>
      </c>
      <c r="M5" s="74">
        <f t="shared" si="1"/>
        <v>4.4480822955851318</v>
      </c>
      <c r="N5" s="73">
        <f t="shared" si="2"/>
        <v>24.151667158453822</v>
      </c>
      <c r="O5" s="32" t="s">
        <v>9</v>
      </c>
      <c r="P5" s="74">
        <f t="shared" si="3"/>
        <v>0.89213632815696853</v>
      </c>
    </row>
    <row r="6" spans="1:16" x14ac:dyDescent="0.15">
      <c r="A6" s="116"/>
      <c r="B6" s="21" t="s">
        <v>11</v>
      </c>
      <c r="C6" s="25">
        <v>4.8808764961944771E-2</v>
      </c>
      <c r="D6" s="32" t="s">
        <v>9</v>
      </c>
      <c r="E6" s="24">
        <v>2.6985384926951784E-3</v>
      </c>
      <c r="F6" s="22">
        <v>1.6184715255237535E-2</v>
      </c>
      <c r="G6" s="32" t="s">
        <v>9</v>
      </c>
      <c r="H6" s="24">
        <v>9.0755718496486864E-4</v>
      </c>
      <c r="J6" s="21" t="s">
        <v>11</v>
      </c>
      <c r="K6" s="75">
        <f t="shared" si="0"/>
        <v>48.808764961944775</v>
      </c>
      <c r="L6" s="32" t="s">
        <v>9</v>
      </c>
      <c r="M6" s="74">
        <f t="shared" si="1"/>
        <v>2.6985384926951785</v>
      </c>
      <c r="N6" s="73">
        <f t="shared" si="2"/>
        <v>16.184715255237535</v>
      </c>
      <c r="O6" s="32" t="s">
        <v>9</v>
      </c>
      <c r="P6" s="74">
        <f t="shared" si="3"/>
        <v>0.90755718496486859</v>
      </c>
    </row>
    <row r="7" spans="1:16" x14ac:dyDescent="0.15">
      <c r="A7" s="116"/>
      <c r="B7" s="21" t="s">
        <v>86</v>
      </c>
      <c r="C7" s="25">
        <v>7.9165781344491121E-2</v>
      </c>
      <c r="D7" s="32" t="s">
        <v>9</v>
      </c>
      <c r="E7" s="24">
        <v>3.4385295128064562E-3</v>
      </c>
      <c r="F7" s="22">
        <v>1.9046916494541162E-2</v>
      </c>
      <c r="G7" s="32" t="s">
        <v>9</v>
      </c>
      <c r="H7" s="24">
        <v>1.0506189762986085E-3</v>
      </c>
      <c r="J7" s="21" t="s">
        <v>86</v>
      </c>
      <c r="K7" s="75">
        <f t="shared" si="0"/>
        <v>79.165781344491123</v>
      </c>
      <c r="L7" s="32" t="s">
        <v>9</v>
      </c>
      <c r="M7" s="74">
        <f t="shared" si="1"/>
        <v>3.4385295128064564</v>
      </c>
      <c r="N7" s="73">
        <f t="shared" si="2"/>
        <v>19.046916494541161</v>
      </c>
      <c r="O7" s="32" t="s">
        <v>9</v>
      </c>
      <c r="P7" s="74">
        <f t="shared" si="3"/>
        <v>1.0506189762986085</v>
      </c>
    </row>
    <row r="8" spans="1:16" x14ac:dyDescent="0.15">
      <c r="A8" s="116"/>
      <c r="B8" s="21" t="s">
        <v>12</v>
      </c>
      <c r="C8" s="25">
        <v>7.6005862194836252E-2</v>
      </c>
      <c r="D8" s="32" t="s">
        <v>9</v>
      </c>
      <c r="E8" s="24">
        <v>5.376336341118451E-3</v>
      </c>
      <c r="F8" s="22">
        <v>1.5063440542933021E-2</v>
      </c>
      <c r="G8" s="32" t="s">
        <v>9</v>
      </c>
      <c r="H8" s="24">
        <v>7.6356191915781589E-4</v>
      </c>
      <c r="J8" s="21" t="s">
        <v>12</v>
      </c>
      <c r="K8" s="75">
        <f t="shared" si="0"/>
        <v>76.005862194836254</v>
      </c>
      <c r="L8" s="32" t="s">
        <v>9</v>
      </c>
      <c r="M8" s="74">
        <f t="shared" si="1"/>
        <v>5.376336341118451</v>
      </c>
      <c r="N8" s="73">
        <f t="shared" si="2"/>
        <v>15.063440542933021</v>
      </c>
      <c r="O8" s="32" t="s">
        <v>9</v>
      </c>
      <c r="P8" s="74">
        <f t="shared" si="3"/>
        <v>0.7635619191578159</v>
      </c>
    </row>
    <row r="9" spans="1:16" x14ac:dyDescent="0.15">
      <c r="A9" s="116"/>
      <c r="B9" s="21" t="s">
        <v>13</v>
      </c>
      <c r="C9" s="25">
        <v>2.4117810502917475E-2</v>
      </c>
      <c r="D9" s="32" t="s">
        <v>9</v>
      </c>
      <c r="E9" s="24">
        <v>3.5806485842046123E-3</v>
      </c>
      <c r="F9" s="22">
        <v>2.9108881676010622E-2</v>
      </c>
      <c r="G9" s="32" t="s">
        <v>9</v>
      </c>
      <c r="H9" s="24">
        <v>2.2011582165862823E-3</v>
      </c>
      <c r="J9" s="21" t="s">
        <v>13</v>
      </c>
      <c r="K9" s="75">
        <f t="shared" si="0"/>
        <v>24.117810502917475</v>
      </c>
      <c r="L9" s="32" t="s">
        <v>9</v>
      </c>
      <c r="M9" s="74">
        <f t="shared" si="1"/>
        <v>3.5806485842046123</v>
      </c>
      <c r="N9" s="73">
        <f t="shared" si="2"/>
        <v>29.108881676010622</v>
      </c>
      <c r="O9" s="32" t="s">
        <v>9</v>
      </c>
      <c r="P9" s="74">
        <f t="shared" si="3"/>
        <v>2.2011582165862822</v>
      </c>
    </row>
    <row r="10" spans="1:16" x14ac:dyDescent="0.15">
      <c r="A10" s="116"/>
      <c r="B10" s="21" t="s">
        <v>14</v>
      </c>
      <c r="C10" s="25">
        <v>3.8239380219995754E-2</v>
      </c>
      <c r="D10" s="32" t="s">
        <v>9</v>
      </c>
      <c r="E10" s="24">
        <v>2.5896477544858328E-3</v>
      </c>
      <c r="F10" s="22">
        <v>1.6804367069932134E-2</v>
      </c>
      <c r="G10" s="32" t="s">
        <v>9</v>
      </c>
      <c r="H10" s="24">
        <v>1.6123682678291457E-3</v>
      </c>
      <c r="J10" s="21" t="s">
        <v>14</v>
      </c>
      <c r="K10" s="75">
        <f t="shared" si="0"/>
        <v>38.239380219995752</v>
      </c>
      <c r="L10" s="32" t="s">
        <v>9</v>
      </c>
      <c r="M10" s="74">
        <f t="shared" si="1"/>
        <v>2.5896477544858327</v>
      </c>
      <c r="N10" s="73">
        <f t="shared" si="2"/>
        <v>16.804367069932134</v>
      </c>
      <c r="O10" s="32" t="s">
        <v>9</v>
      </c>
      <c r="P10" s="74">
        <f t="shared" si="3"/>
        <v>1.6123682678291458</v>
      </c>
    </row>
    <row r="11" spans="1:16" x14ac:dyDescent="0.15">
      <c r="A11" s="116"/>
      <c r="B11" s="21" t="s">
        <v>15</v>
      </c>
      <c r="C11" s="25">
        <v>5.3515954867637529E-2</v>
      </c>
      <c r="D11" s="32" t="s">
        <v>9</v>
      </c>
      <c r="E11" s="24">
        <v>4.2038436663210778E-3</v>
      </c>
      <c r="F11" s="22">
        <v>2.4313956919445268E-2</v>
      </c>
      <c r="G11" s="32" t="s">
        <v>9</v>
      </c>
      <c r="H11" s="24">
        <v>2.8655454662271521E-3</v>
      </c>
      <c r="J11" s="21" t="s">
        <v>15</v>
      </c>
      <c r="K11" s="75">
        <f t="shared" si="0"/>
        <v>53.515954867637532</v>
      </c>
      <c r="L11" s="32" t="s">
        <v>9</v>
      </c>
      <c r="M11" s="74">
        <f t="shared" si="1"/>
        <v>4.2038436663210774</v>
      </c>
      <c r="N11" s="73">
        <f t="shared" si="2"/>
        <v>24.313956919445268</v>
      </c>
      <c r="O11" s="32" t="s">
        <v>9</v>
      </c>
      <c r="P11" s="74">
        <f t="shared" si="3"/>
        <v>2.865545466227152</v>
      </c>
    </row>
    <row r="12" spans="1:16" x14ac:dyDescent="0.15">
      <c r="A12" s="116"/>
      <c r="B12" s="21" t="s">
        <v>16</v>
      </c>
      <c r="C12" s="25">
        <v>4.5888563816746483E-2</v>
      </c>
      <c r="D12" s="32" t="s">
        <v>9</v>
      </c>
      <c r="E12" s="24">
        <v>2.0392630236229612E-3</v>
      </c>
      <c r="F12" s="22">
        <v>1.9282974328710536E-2</v>
      </c>
      <c r="G12" s="32" t="s">
        <v>9</v>
      </c>
      <c r="H12" s="24">
        <v>1.0711876105025766E-3</v>
      </c>
      <c r="J12" s="21" t="s">
        <v>16</v>
      </c>
      <c r="K12" s="75">
        <f t="shared" si="0"/>
        <v>45.888563816746483</v>
      </c>
      <c r="L12" s="32" t="s">
        <v>9</v>
      </c>
      <c r="M12" s="74">
        <f t="shared" si="1"/>
        <v>2.039263023622961</v>
      </c>
      <c r="N12" s="73">
        <f t="shared" si="2"/>
        <v>19.282974328710537</v>
      </c>
      <c r="O12" s="32" t="s">
        <v>9</v>
      </c>
      <c r="P12" s="74">
        <f t="shared" si="3"/>
        <v>1.0711876105025766</v>
      </c>
    </row>
    <row r="13" spans="1:16" x14ac:dyDescent="0.15">
      <c r="A13" s="116"/>
      <c r="B13" s="21" t="s">
        <v>17</v>
      </c>
      <c r="C13" s="25">
        <v>3.2072089741703849E-2</v>
      </c>
      <c r="D13" s="32" t="s">
        <v>9</v>
      </c>
      <c r="E13" s="24">
        <v>2.8521605806640328E-3</v>
      </c>
      <c r="F13" s="22">
        <v>2.3605783416937145E-3</v>
      </c>
      <c r="G13" s="32" t="s">
        <v>9</v>
      </c>
      <c r="H13" s="24">
        <v>1.665917643941606E-4</v>
      </c>
      <c r="J13" s="21" t="s">
        <v>17</v>
      </c>
      <c r="K13" s="75">
        <f t="shared" si="0"/>
        <v>32.072089741703849</v>
      </c>
      <c r="L13" s="32" t="s">
        <v>9</v>
      </c>
      <c r="M13" s="74">
        <f t="shared" si="1"/>
        <v>2.8521605806640329</v>
      </c>
      <c r="N13" s="73">
        <f t="shared" si="2"/>
        <v>2.3605783416937145</v>
      </c>
      <c r="O13" s="32" t="s">
        <v>9</v>
      </c>
      <c r="P13" s="74">
        <f t="shared" si="3"/>
        <v>0.1665917643941606</v>
      </c>
    </row>
    <row r="14" spans="1:16" x14ac:dyDescent="0.15">
      <c r="A14" s="116"/>
      <c r="B14" s="21" t="s">
        <v>18</v>
      </c>
      <c r="C14" s="25">
        <v>4.1137788819334352E-2</v>
      </c>
      <c r="D14" s="32" t="s">
        <v>9</v>
      </c>
      <c r="E14" s="24">
        <v>3.4215685031801597E-3</v>
      </c>
      <c r="F14" s="22">
        <v>1.8043670699321335E-2</v>
      </c>
      <c r="G14" s="32" t="s">
        <v>9</v>
      </c>
      <c r="H14" s="24">
        <v>5.6834937398224361E-4</v>
      </c>
      <c r="J14" s="21" t="s">
        <v>18</v>
      </c>
      <c r="K14" s="75">
        <f t="shared" si="0"/>
        <v>41.137788819334354</v>
      </c>
      <c r="L14" s="32" t="s">
        <v>9</v>
      </c>
      <c r="M14" s="74">
        <f t="shared" si="1"/>
        <v>3.4215685031801595</v>
      </c>
      <c r="N14" s="73">
        <f t="shared" si="2"/>
        <v>18.043670699321336</v>
      </c>
      <c r="O14" s="32" t="s">
        <v>9</v>
      </c>
      <c r="P14" s="74">
        <f t="shared" si="3"/>
        <v>0.56834937398224361</v>
      </c>
    </row>
    <row r="15" spans="1:16" x14ac:dyDescent="0.15">
      <c r="A15" s="116"/>
      <c r="B15" s="21" t="s">
        <v>19</v>
      </c>
      <c r="C15" s="25">
        <v>8.3916556341903245E-2</v>
      </c>
      <c r="D15" s="32" t="s">
        <v>9</v>
      </c>
      <c r="E15" s="24">
        <v>2.7635749415806407E-3</v>
      </c>
      <c r="F15" s="22">
        <v>2.7353201534375926E-2</v>
      </c>
      <c r="G15" s="32" t="s">
        <v>9</v>
      </c>
      <c r="H15" s="24">
        <v>1.7308637365969432E-3</v>
      </c>
      <c r="J15" s="21" t="s">
        <v>19</v>
      </c>
      <c r="K15" s="75">
        <f t="shared" si="0"/>
        <v>83.916556341903245</v>
      </c>
      <c r="L15" s="32" t="s">
        <v>9</v>
      </c>
      <c r="M15" s="74">
        <f t="shared" si="1"/>
        <v>2.7635749415806408</v>
      </c>
      <c r="N15" s="73">
        <f t="shared" si="2"/>
        <v>27.353201534375927</v>
      </c>
      <c r="O15" s="32" t="s">
        <v>9</v>
      </c>
      <c r="P15" s="74">
        <f t="shared" si="3"/>
        <v>1.7308637365969433</v>
      </c>
    </row>
    <row r="16" spans="1:16" x14ac:dyDescent="0.15">
      <c r="A16" s="116"/>
      <c r="B16" s="21" t="s">
        <v>20</v>
      </c>
      <c r="C16" s="25">
        <v>4.8830557507804462E-2</v>
      </c>
      <c r="D16" s="32" t="s">
        <v>9</v>
      </c>
      <c r="E16" s="24">
        <v>5.7618106536036088E-3</v>
      </c>
      <c r="F16" s="22">
        <v>2.1009147241074066E-2</v>
      </c>
      <c r="G16" s="32" t="s">
        <v>9</v>
      </c>
      <c r="H16" s="24">
        <v>3.7314834436349737E-3</v>
      </c>
      <c r="J16" s="21" t="s">
        <v>20</v>
      </c>
      <c r="K16" s="75">
        <f t="shared" si="0"/>
        <v>48.830557507804464</v>
      </c>
      <c r="L16" s="32" t="s">
        <v>9</v>
      </c>
      <c r="M16" s="74">
        <f t="shared" si="1"/>
        <v>5.7618106536036091</v>
      </c>
      <c r="N16" s="73">
        <f t="shared" si="2"/>
        <v>21.009147241074064</v>
      </c>
      <c r="O16" s="32" t="s">
        <v>9</v>
      </c>
      <c r="P16" s="74">
        <f t="shared" si="3"/>
        <v>3.7314834436349735</v>
      </c>
    </row>
    <row r="17" spans="1:16" x14ac:dyDescent="0.15">
      <c r="A17" s="117"/>
      <c r="B17" s="28" t="s">
        <v>21</v>
      </c>
      <c r="C17" s="41">
        <v>4.5518090537131774E-2</v>
      </c>
      <c r="D17" s="34" t="s">
        <v>9</v>
      </c>
      <c r="E17" s="42">
        <v>1.4319377605761516E-3</v>
      </c>
      <c r="F17" s="43">
        <v>1.826497491885512E-2</v>
      </c>
      <c r="G17" s="34" t="s">
        <v>9</v>
      </c>
      <c r="H17" s="42">
        <v>1.4236664784802334E-3</v>
      </c>
      <c r="J17" s="28" t="s">
        <v>21</v>
      </c>
      <c r="K17" s="66">
        <f t="shared" si="0"/>
        <v>45.518090537131776</v>
      </c>
      <c r="L17" s="34" t="s">
        <v>9</v>
      </c>
      <c r="M17" s="68">
        <f t="shared" si="1"/>
        <v>1.4319377605761516</v>
      </c>
      <c r="N17" s="77">
        <f t="shared" si="2"/>
        <v>18.26497491885512</v>
      </c>
      <c r="O17" s="34" t="s">
        <v>9</v>
      </c>
      <c r="P17" s="68">
        <f t="shared" si="3"/>
        <v>1.4236664784802333</v>
      </c>
    </row>
    <row r="18" spans="1:16" x14ac:dyDescent="0.15">
      <c r="A18" s="90"/>
      <c r="B18" s="33"/>
      <c r="C18" s="26"/>
      <c r="D18" s="32"/>
      <c r="E18" s="27"/>
      <c r="F18" s="99"/>
      <c r="G18" s="32"/>
      <c r="H18" s="27"/>
      <c r="J18" s="36" t="s">
        <v>129</v>
      </c>
      <c r="K18" s="102">
        <f>AVERAGE(K4:K17)</f>
        <v>48.746500545202807</v>
      </c>
      <c r="L18" s="102"/>
      <c r="M18" s="102"/>
      <c r="N18" s="102">
        <f>AVERAGE(N4:N17)</f>
        <v>19.491632592842389</v>
      </c>
      <c r="O18" s="102"/>
      <c r="P18" s="102"/>
    </row>
    <row r="19" spans="1:16" x14ac:dyDescent="0.15">
      <c r="A19" s="90"/>
      <c r="B19" s="33"/>
      <c r="C19" s="26"/>
      <c r="D19" s="32"/>
      <c r="E19" s="27"/>
      <c r="F19" s="99"/>
      <c r="G19" s="32"/>
      <c r="H19" s="27"/>
      <c r="J19" s="100" t="s">
        <v>105</v>
      </c>
      <c r="K19" s="100"/>
      <c r="L19" s="100"/>
      <c r="M19" s="100"/>
      <c r="N19" s="100"/>
      <c r="O19" s="100"/>
      <c r="P19" s="100"/>
    </row>
    <row r="20" spans="1:16" x14ac:dyDescent="0.15">
      <c r="A20" s="118" t="s">
        <v>105</v>
      </c>
      <c r="B20" s="21" t="s">
        <v>22</v>
      </c>
      <c r="C20" s="25">
        <v>3.5537104533394349E-2</v>
      </c>
      <c r="D20" s="32" t="s">
        <v>9</v>
      </c>
      <c r="E20" s="24">
        <v>4.3976418014751535E-3</v>
      </c>
      <c r="F20" s="22">
        <v>1.6966656830923577E-2</v>
      </c>
      <c r="G20" s="32" t="s">
        <v>9</v>
      </c>
      <c r="H20" s="24">
        <v>1.7370775803063762E-3</v>
      </c>
      <c r="J20" s="21" t="s">
        <v>22</v>
      </c>
      <c r="K20" s="75">
        <f t="shared" ref="K20:K26" si="4">C20*1000</f>
        <v>35.537104533394348</v>
      </c>
      <c r="L20" s="32" t="s">
        <v>9</v>
      </c>
      <c r="M20" s="74">
        <f t="shared" ref="M20:N26" si="5">E20*1000</f>
        <v>4.397641801475153</v>
      </c>
      <c r="N20" s="73">
        <f t="shared" si="5"/>
        <v>16.966656830923576</v>
      </c>
      <c r="O20" s="32" t="s">
        <v>9</v>
      </c>
      <c r="P20" s="74">
        <f t="shared" ref="P20:P26" si="6">H20*1000</f>
        <v>1.737077580306376</v>
      </c>
    </row>
    <row r="21" spans="1:16" x14ac:dyDescent="0.15">
      <c r="A21" s="116"/>
      <c r="B21" s="21" t="s">
        <v>23</v>
      </c>
      <c r="C21" s="25">
        <v>2.4030640319478727E-2</v>
      </c>
      <c r="D21" s="32" t="s">
        <v>9</v>
      </c>
      <c r="E21" s="24">
        <v>2.8848178395021237E-3</v>
      </c>
      <c r="F21" s="22">
        <v>1.6848627913838891E-2</v>
      </c>
      <c r="G21" s="32" t="s">
        <v>9</v>
      </c>
      <c r="H21" s="24">
        <v>1.0252435321977983E-3</v>
      </c>
      <c r="J21" s="21" t="s">
        <v>23</v>
      </c>
      <c r="K21" s="75">
        <f t="shared" si="4"/>
        <v>24.030640319478728</v>
      </c>
      <c r="L21" s="32" t="s">
        <v>9</v>
      </c>
      <c r="M21" s="74">
        <f t="shared" si="5"/>
        <v>2.8848178395021238</v>
      </c>
      <c r="N21" s="73">
        <f t="shared" si="5"/>
        <v>16.848627913838893</v>
      </c>
      <c r="O21" s="32" t="s">
        <v>9</v>
      </c>
      <c r="P21" s="74">
        <f t="shared" si="6"/>
        <v>1.0252435321977984</v>
      </c>
    </row>
    <row r="22" spans="1:16" x14ac:dyDescent="0.15">
      <c r="A22" s="116"/>
      <c r="B22" s="21" t="s">
        <v>24</v>
      </c>
      <c r="C22" s="25">
        <v>5.7242480209644286E-2</v>
      </c>
      <c r="D22" s="32" t="s">
        <v>9</v>
      </c>
      <c r="E22" s="24">
        <v>4.1887064582807748E-3</v>
      </c>
      <c r="F22" s="22">
        <v>2.1171437002065505E-2</v>
      </c>
      <c r="G22" s="32" t="s">
        <v>9</v>
      </c>
      <c r="H22" s="24">
        <v>5.174292687149661E-4</v>
      </c>
      <c r="J22" s="21" t="s">
        <v>24</v>
      </c>
      <c r="K22" s="75">
        <f t="shared" si="4"/>
        <v>57.242480209644285</v>
      </c>
      <c r="L22" s="32" t="s">
        <v>9</v>
      </c>
      <c r="M22" s="74">
        <f t="shared" si="5"/>
        <v>4.1887064582807749</v>
      </c>
      <c r="N22" s="73">
        <f t="shared" si="5"/>
        <v>21.171437002065506</v>
      </c>
      <c r="O22" s="32" t="s">
        <v>9</v>
      </c>
      <c r="P22" s="74">
        <f t="shared" si="6"/>
        <v>0.51742926871496608</v>
      </c>
    </row>
    <row r="23" spans="1:16" x14ac:dyDescent="0.15">
      <c r="A23" s="116"/>
      <c r="B23" s="21" t="s">
        <v>25</v>
      </c>
      <c r="C23" s="25">
        <v>2.9369814055102455E-2</v>
      </c>
      <c r="D23" s="32" t="s">
        <v>9</v>
      </c>
      <c r="E23" s="24">
        <v>2.8817294551268051E-3</v>
      </c>
      <c r="F23" s="22">
        <v>1.6140454411330777E-2</v>
      </c>
      <c r="G23" s="32" t="s">
        <v>9</v>
      </c>
      <c r="H23" s="24">
        <v>6.5041523886565664E-4</v>
      </c>
      <c r="J23" s="21" t="s">
        <v>25</v>
      </c>
      <c r="K23" s="75">
        <f t="shared" si="4"/>
        <v>29.369814055102456</v>
      </c>
      <c r="L23" s="32" t="s">
        <v>9</v>
      </c>
      <c r="M23" s="74">
        <f t="shared" si="5"/>
        <v>2.8817294551268051</v>
      </c>
      <c r="N23" s="73">
        <f t="shared" si="5"/>
        <v>16.140454411330776</v>
      </c>
      <c r="O23" s="32" t="s">
        <v>9</v>
      </c>
      <c r="P23" s="74">
        <f t="shared" si="6"/>
        <v>0.65041523886565666</v>
      </c>
    </row>
    <row r="24" spans="1:16" x14ac:dyDescent="0.15">
      <c r="A24" s="116"/>
      <c r="B24" s="21" t="s">
        <v>26</v>
      </c>
      <c r="C24" s="25">
        <v>5.519398089883356E-2</v>
      </c>
      <c r="D24" s="32" t="s">
        <v>9</v>
      </c>
      <c r="E24" s="24">
        <v>2.4253448974955296E-3</v>
      </c>
      <c r="F24" s="22">
        <v>1.9961640601947477E-2</v>
      </c>
      <c r="G24" s="32" t="s">
        <v>9</v>
      </c>
      <c r="H24" s="24">
        <v>1.4407643108891087E-3</v>
      </c>
      <c r="J24" s="21" t="s">
        <v>26</v>
      </c>
      <c r="K24" s="75">
        <f t="shared" si="4"/>
        <v>55.193980898833559</v>
      </c>
      <c r="L24" s="32" t="s">
        <v>9</v>
      </c>
      <c r="M24" s="74">
        <f t="shared" si="5"/>
        <v>2.4253448974955294</v>
      </c>
      <c r="N24" s="73">
        <f t="shared" si="5"/>
        <v>19.961640601947476</v>
      </c>
      <c r="O24" s="32" t="s">
        <v>9</v>
      </c>
      <c r="P24" s="74">
        <f t="shared" si="6"/>
        <v>1.4407643108891086</v>
      </c>
    </row>
    <row r="25" spans="1:16" x14ac:dyDescent="0.15">
      <c r="A25" s="116"/>
      <c r="B25" s="21" t="s">
        <v>27</v>
      </c>
      <c r="C25" s="25">
        <v>5.3603125051076297E-2</v>
      </c>
      <c r="D25" s="32" t="s">
        <v>9</v>
      </c>
      <c r="E25" s="24">
        <v>2.699198373493584E-3</v>
      </c>
      <c r="F25" s="22">
        <v>1.7246975508999705E-2</v>
      </c>
      <c r="G25" s="32" t="s">
        <v>9</v>
      </c>
      <c r="H25" s="24">
        <v>3.7235270709583654E-3</v>
      </c>
      <c r="J25" s="21" t="s">
        <v>27</v>
      </c>
      <c r="K25" s="75">
        <f t="shared" si="4"/>
        <v>53.603125051076297</v>
      </c>
      <c r="L25" s="32" t="s">
        <v>9</v>
      </c>
      <c r="M25" s="74">
        <f t="shared" si="5"/>
        <v>2.699198373493584</v>
      </c>
      <c r="N25" s="73">
        <f t="shared" si="5"/>
        <v>17.246975508999704</v>
      </c>
      <c r="O25" s="32" t="s">
        <v>9</v>
      </c>
      <c r="P25" s="74">
        <f t="shared" si="6"/>
        <v>3.7235270709583652</v>
      </c>
    </row>
    <row r="26" spans="1:16" x14ac:dyDescent="0.15">
      <c r="A26" s="117"/>
      <c r="B26" s="28" t="s">
        <v>28</v>
      </c>
      <c r="C26" s="41">
        <v>4.5256579986815502E-2</v>
      </c>
      <c r="D26" s="34" t="s">
        <v>9</v>
      </c>
      <c r="E26" s="42">
        <v>1.9386793818574218E-3</v>
      </c>
      <c r="F26" s="43">
        <v>3.1439952788433166E-2</v>
      </c>
      <c r="G26" s="34" t="s">
        <v>9</v>
      </c>
      <c r="H26" s="42">
        <v>6.744330558947304E-3</v>
      </c>
      <c r="J26" s="28" t="s">
        <v>28</v>
      </c>
      <c r="K26" s="75">
        <f t="shared" si="4"/>
        <v>45.256579986815503</v>
      </c>
      <c r="L26" s="32" t="s">
        <v>9</v>
      </c>
      <c r="M26" s="74">
        <f t="shared" si="5"/>
        <v>1.9386793818574217</v>
      </c>
      <c r="N26" s="73">
        <f t="shared" si="5"/>
        <v>31.439952788433168</v>
      </c>
      <c r="O26" s="32" t="s">
        <v>9</v>
      </c>
      <c r="P26" s="74">
        <f t="shared" si="6"/>
        <v>6.7443305589473042</v>
      </c>
    </row>
    <row r="27" spans="1:16" x14ac:dyDescent="0.15">
      <c r="A27" s="94"/>
      <c r="B27" s="28"/>
      <c r="C27" s="41"/>
      <c r="D27" s="34"/>
      <c r="E27" s="42"/>
      <c r="F27" s="43"/>
      <c r="G27" s="34"/>
      <c r="H27" s="42"/>
      <c r="J27" s="28" t="s">
        <v>130</v>
      </c>
      <c r="K27" s="102">
        <f>AVERAGE(K20:K26)</f>
        <v>42.890532150620743</v>
      </c>
      <c r="L27" s="102"/>
      <c r="M27" s="102"/>
      <c r="N27" s="102">
        <f>AVERAGE(N20:N26)</f>
        <v>19.967963579648444</v>
      </c>
      <c r="O27" s="102"/>
      <c r="P27" s="102"/>
    </row>
    <row r="28" spans="1:16" ht="15" x14ac:dyDescent="0.15">
      <c r="A28" s="71"/>
      <c r="B28" s="44" t="s">
        <v>29</v>
      </c>
      <c r="C28" s="103" t="s">
        <v>87</v>
      </c>
      <c r="D28" s="103"/>
      <c r="E28" s="103"/>
      <c r="F28" s="103" t="s">
        <v>96</v>
      </c>
      <c r="G28" s="103"/>
      <c r="H28" s="103"/>
      <c r="J28" s="44" t="s">
        <v>29</v>
      </c>
      <c r="K28" s="103" t="s">
        <v>87</v>
      </c>
      <c r="L28" s="103"/>
      <c r="M28" s="103"/>
      <c r="N28" s="103" t="s">
        <v>96</v>
      </c>
      <c r="O28" s="103"/>
      <c r="P28" s="103"/>
    </row>
    <row r="29" spans="1:16" x14ac:dyDescent="0.15">
      <c r="A29" s="69"/>
    </row>
  </sheetData>
  <mergeCells count="18">
    <mergeCell ref="C28:E28"/>
    <mergeCell ref="F28:H28"/>
    <mergeCell ref="C1:H1"/>
    <mergeCell ref="A4:A17"/>
    <mergeCell ref="A20:A26"/>
    <mergeCell ref="K1:P1"/>
    <mergeCell ref="K2:M2"/>
    <mergeCell ref="N2:P2"/>
    <mergeCell ref="C2:E2"/>
    <mergeCell ref="F2:H2"/>
    <mergeCell ref="K28:M28"/>
    <mergeCell ref="N28:P28"/>
    <mergeCell ref="J3:P3"/>
    <mergeCell ref="K18:M18"/>
    <mergeCell ref="N18:P18"/>
    <mergeCell ref="J19:P19"/>
    <mergeCell ref="K27:M27"/>
    <mergeCell ref="N27:P27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DDBE01-D3FB-4259-BD83-A7637B7398D9}">
  <dimension ref="A1:R16"/>
  <sheetViews>
    <sheetView tabSelected="1" topLeftCell="J1" workbookViewId="0">
      <selection activeCell="J2" sqref="J2:Q15"/>
    </sheetView>
  </sheetViews>
  <sheetFormatPr baseColWidth="10" defaultColWidth="8.83203125" defaultRowHeight="14" x14ac:dyDescent="0.15"/>
  <cols>
    <col min="1" max="1" width="14" bestFit="1" customWidth="1"/>
    <col min="2" max="2" width="6.33203125" bestFit="1" customWidth="1"/>
    <col min="3" max="3" width="8.5" bestFit="1" customWidth="1"/>
    <col min="4" max="4" width="8.33203125" bestFit="1" customWidth="1"/>
    <col min="5" max="5" width="6.1640625" bestFit="1" customWidth="1"/>
    <col min="6" max="6" width="8.5" bestFit="1" customWidth="1"/>
    <col min="7" max="7" width="6.6640625" bestFit="1" customWidth="1"/>
    <col min="8" max="8" width="8.6640625" bestFit="1" customWidth="1"/>
    <col min="10" max="10" width="14.33203125" bestFit="1" customWidth="1"/>
    <col min="11" max="11" width="5.83203125" bestFit="1" customWidth="1"/>
    <col min="17" max="17" width="8.6640625" bestFit="1" customWidth="1"/>
  </cols>
  <sheetData>
    <row r="1" spans="1:18" x14ac:dyDescent="0.15">
      <c r="A1" s="124" t="s">
        <v>62</v>
      </c>
      <c r="B1" s="124"/>
      <c r="C1" s="124"/>
      <c r="D1" s="124"/>
      <c r="E1" s="124"/>
      <c r="F1" s="124"/>
      <c r="G1" s="124"/>
      <c r="H1" s="124"/>
      <c r="J1" s="123"/>
      <c r="K1" s="123"/>
      <c r="L1" s="123"/>
      <c r="M1" s="123"/>
      <c r="N1" s="123"/>
      <c r="O1" s="123"/>
      <c r="P1" s="123"/>
      <c r="Q1" s="123"/>
      <c r="R1" s="11"/>
    </row>
    <row r="2" spans="1:18" ht="15" x14ac:dyDescent="0.2">
      <c r="A2" s="3" t="s">
        <v>61</v>
      </c>
      <c r="B2" s="4" t="s">
        <v>50</v>
      </c>
      <c r="C2" s="2" t="s">
        <v>42</v>
      </c>
      <c r="D2" s="2" t="s">
        <v>43</v>
      </c>
      <c r="E2" s="2" t="s">
        <v>44</v>
      </c>
      <c r="F2" s="2" t="s">
        <v>45</v>
      </c>
      <c r="G2" s="2" t="s">
        <v>46</v>
      </c>
      <c r="H2" s="2" t="s">
        <v>59</v>
      </c>
      <c r="J2" s="3" t="s">
        <v>61</v>
      </c>
      <c r="K2" s="4" t="s">
        <v>50</v>
      </c>
      <c r="L2" s="2" t="s">
        <v>42</v>
      </c>
      <c r="M2" s="2" t="s">
        <v>43</v>
      </c>
      <c r="N2" s="2" t="s">
        <v>44</v>
      </c>
      <c r="O2" s="2" t="s">
        <v>45</v>
      </c>
      <c r="P2" s="2" t="s">
        <v>46</v>
      </c>
      <c r="Q2" s="2" t="s">
        <v>101</v>
      </c>
      <c r="R2" s="11"/>
    </row>
    <row r="3" spans="1:18" x14ac:dyDescent="0.15">
      <c r="A3" s="17" t="s">
        <v>58</v>
      </c>
      <c r="B3" s="5">
        <v>21</v>
      </c>
      <c r="C3" s="6">
        <v>6</v>
      </c>
      <c r="D3" s="6">
        <v>2</v>
      </c>
      <c r="E3" s="6">
        <v>19</v>
      </c>
      <c r="F3" s="6">
        <v>1</v>
      </c>
      <c r="G3" s="6">
        <v>23</v>
      </c>
      <c r="H3" s="6">
        <v>51</v>
      </c>
      <c r="I3" s="18"/>
      <c r="J3" s="16" t="s">
        <v>66</v>
      </c>
      <c r="K3" s="5">
        <v>22</v>
      </c>
      <c r="L3" s="6">
        <f>6+5</f>
        <v>11</v>
      </c>
      <c r="M3" s="6">
        <f>2+3</f>
        <v>5</v>
      </c>
      <c r="N3" s="6">
        <f>19+6</f>
        <v>25</v>
      </c>
      <c r="O3" s="6">
        <v>4</v>
      </c>
      <c r="P3" s="6">
        <v>27</v>
      </c>
      <c r="Q3" s="15">
        <f>SUM(L3:P3)</f>
        <v>72</v>
      </c>
      <c r="R3" s="11"/>
    </row>
    <row r="4" spans="1:18" x14ac:dyDescent="0.15">
      <c r="A4" s="13" t="s">
        <v>53</v>
      </c>
      <c r="B4" s="7">
        <v>20</v>
      </c>
      <c r="C4" s="8">
        <v>12</v>
      </c>
      <c r="D4" s="8">
        <v>0</v>
      </c>
      <c r="E4" s="8">
        <v>15</v>
      </c>
      <c r="F4" s="8">
        <v>0</v>
      </c>
      <c r="G4" s="8">
        <v>21</v>
      </c>
      <c r="H4" s="15">
        <v>48</v>
      </c>
      <c r="I4" s="18"/>
      <c r="J4" s="13" t="s">
        <v>53</v>
      </c>
      <c r="K4" s="7">
        <v>20</v>
      </c>
      <c r="L4" s="8">
        <v>12</v>
      </c>
      <c r="M4" s="8">
        <v>0</v>
      </c>
      <c r="N4" s="8">
        <v>15</v>
      </c>
      <c r="O4" s="8">
        <v>0</v>
      </c>
      <c r="P4" s="8">
        <v>21</v>
      </c>
      <c r="Q4" s="15">
        <v>48</v>
      </c>
      <c r="R4" s="11"/>
    </row>
    <row r="5" spans="1:18" x14ac:dyDescent="0.15">
      <c r="A5" s="13" t="s">
        <v>54</v>
      </c>
      <c r="B5" s="7">
        <v>9</v>
      </c>
      <c r="C5" s="8">
        <v>2</v>
      </c>
      <c r="D5" s="8">
        <v>0</v>
      </c>
      <c r="E5" s="8">
        <v>7</v>
      </c>
      <c r="F5" s="8">
        <v>0</v>
      </c>
      <c r="G5" s="8">
        <v>1</v>
      </c>
      <c r="H5" s="15">
        <v>10</v>
      </c>
      <c r="I5" s="18"/>
      <c r="J5" s="13" t="s">
        <v>54</v>
      </c>
      <c r="K5" s="7">
        <v>8</v>
      </c>
      <c r="L5" s="8">
        <v>2</v>
      </c>
      <c r="M5" s="8">
        <v>0</v>
      </c>
      <c r="N5" s="8">
        <v>6</v>
      </c>
      <c r="O5" s="8">
        <v>0</v>
      </c>
      <c r="P5" s="8">
        <v>0</v>
      </c>
      <c r="Q5" s="15">
        <v>8</v>
      </c>
      <c r="R5" s="11"/>
    </row>
    <row r="6" spans="1:18" x14ac:dyDescent="0.15">
      <c r="A6" s="13" t="s">
        <v>48</v>
      </c>
      <c r="B6" s="7">
        <v>3</v>
      </c>
      <c r="C6" s="8">
        <v>0</v>
      </c>
      <c r="D6" s="8">
        <v>0</v>
      </c>
      <c r="E6" s="8">
        <v>3</v>
      </c>
      <c r="F6" s="8">
        <v>0</v>
      </c>
      <c r="G6" s="8">
        <v>0</v>
      </c>
      <c r="H6" s="15">
        <v>3</v>
      </c>
      <c r="I6" s="18"/>
      <c r="J6" s="13" t="s">
        <v>48</v>
      </c>
      <c r="K6" s="7">
        <v>9</v>
      </c>
      <c r="L6" s="8">
        <v>3</v>
      </c>
      <c r="M6" s="8">
        <v>1</v>
      </c>
      <c r="N6" s="8">
        <v>7</v>
      </c>
      <c r="O6" s="8">
        <v>1</v>
      </c>
      <c r="P6" s="8">
        <v>1</v>
      </c>
      <c r="Q6" s="15">
        <v>13</v>
      </c>
      <c r="R6" s="11"/>
    </row>
    <row r="7" spans="1:18" x14ac:dyDescent="0.15">
      <c r="A7" s="16" t="s">
        <v>47</v>
      </c>
      <c r="B7" s="7">
        <v>7</v>
      </c>
      <c r="C7" s="15">
        <v>1</v>
      </c>
      <c r="D7" s="15">
        <v>0</v>
      </c>
      <c r="E7" s="15">
        <v>7</v>
      </c>
      <c r="F7" s="15">
        <v>0</v>
      </c>
      <c r="G7" s="15">
        <v>0</v>
      </c>
      <c r="H7" s="15">
        <v>8</v>
      </c>
      <c r="I7" s="18"/>
      <c r="J7" s="16" t="s">
        <v>47</v>
      </c>
      <c r="K7" s="7">
        <v>7</v>
      </c>
      <c r="L7" s="15">
        <v>1</v>
      </c>
      <c r="M7" s="15">
        <v>0</v>
      </c>
      <c r="N7" s="15">
        <v>7</v>
      </c>
      <c r="O7" s="15">
        <v>0</v>
      </c>
      <c r="P7" s="15">
        <v>0</v>
      </c>
      <c r="Q7" s="15">
        <v>8</v>
      </c>
      <c r="R7" s="11"/>
    </row>
    <row r="8" spans="1:18" x14ac:dyDescent="0.15">
      <c r="A8" s="13" t="s">
        <v>51</v>
      </c>
      <c r="B8" s="7">
        <v>20</v>
      </c>
      <c r="C8" s="8">
        <v>16</v>
      </c>
      <c r="D8" s="8">
        <v>2</v>
      </c>
      <c r="E8" s="8">
        <v>12</v>
      </c>
      <c r="F8" s="8">
        <v>1</v>
      </c>
      <c r="G8" s="8">
        <v>20</v>
      </c>
      <c r="H8" s="15">
        <v>51</v>
      </c>
      <c r="I8" s="18"/>
      <c r="J8" s="13" t="s">
        <v>51</v>
      </c>
      <c r="K8" s="7">
        <v>21</v>
      </c>
      <c r="L8" s="8">
        <v>18</v>
      </c>
      <c r="M8" s="8">
        <v>3</v>
      </c>
      <c r="N8" s="8">
        <v>24</v>
      </c>
      <c r="O8" s="8">
        <v>8</v>
      </c>
      <c r="P8" s="8">
        <v>28</v>
      </c>
      <c r="Q8" s="15">
        <v>81</v>
      </c>
      <c r="R8" s="11"/>
    </row>
    <row r="9" spans="1:18" x14ac:dyDescent="0.15">
      <c r="A9" s="13" t="s">
        <v>49</v>
      </c>
      <c r="B9" s="7">
        <v>20</v>
      </c>
      <c r="C9" s="8">
        <v>10</v>
      </c>
      <c r="D9" s="8">
        <v>0</v>
      </c>
      <c r="E9" s="8">
        <v>21</v>
      </c>
      <c r="F9" s="8">
        <v>0</v>
      </c>
      <c r="G9" s="8">
        <v>6</v>
      </c>
      <c r="H9" s="15">
        <v>37</v>
      </c>
      <c r="I9" s="18"/>
      <c r="J9" s="13" t="s">
        <v>67</v>
      </c>
      <c r="K9" s="7">
        <v>21</v>
      </c>
      <c r="L9" s="8">
        <v>15</v>
      </c>
      <c r="M9" s="8">
        <v>3</v>
      </c>
      <c r="N9" s="8">
        <v>27</v>
      </c>
      <c r="O9" s="8">
        <v>3</v>
      </c>
      <c r="P9" s="8">
        <v>10</v>
      </c>
      <c r="Q9" s="15">
        <v>58</v>
      </c>
      <c r="R9" s="11"/>
    </row>
    <row r="10" spans="1:18" x14ac:dyDescent="0.15">
      <c r="A10" s="13" t="s">
        <v>56</v>
      </c>
      <c r="B10" s="7">
        <v>16</v>
      </c>
      <c r="C10" s="8">
        <v>1</v>
      </c>
      <c r="D10" s="8">
        <v>1</v>
      </c>
      <c r="E10" s="8">
        <v>17</v>
      </c>
      <c r="F10" s="8">
        <v>0</v>
      </c>
      <c r="G10" s="8">
        <v>16</v>
      </c>
      <c r="H10" s="15">
        <v>35</v>
      </c>
      <c r="I10" s="18"/>
      <c r="J10" s="13" t="s">
        <v>56</v>
      </c>
      <c r="K10" s="7">
        <v>13</v>
      </c>
      <c r="L10" s="8">
        <v>1</v>
      </c>
      <c r="M10" s="8">
        <v>0</v>
      </c>
      <c r="N10" s="8">
        <v>7</v>
      </c>
      <c r="O10" s="8">
        <v>0</v>
      </c>
      <c r="P10" s="8">
        <v>16</v>
      </c>
      <c r="Q10" s="15">
        <v>24</v>
      </c>
      <c r="R10" s="11"/>
    </row>
    <row r="11" spans="1:18" ht="15" x14ac:dyDescent="0.2">
      <c r="A11" s="13" t="s">
        <v>57</v>
      </c>
      <c r="B11" s="7">
        <v>7</v>
      </c>
      <c r="C11" s="8">
        <v>1</v>
      </c>
      <c r="D11" s="8">
        <v>2</v>
      </c>
      <c r="E11" s="8">
        <v>4</v>
      </c>
      <c r="F11" s="8">
        <v>1</v>
      </c>
      <c r="G11" s="8">
        <v>1</v>
      </c>
      <c r="H11" s="15">
        <v>9</v>
      </c>
      <c r="I11" s="1"/>
      <c r="J11" s="13" t="s">
        <v>100</v>
      </c>
      <c r="K11" s="7">
        <v>8</v>
      </c>
      <c r="L11" s="8">
        <v>7</v>
      </c>
      <c r="M11" s="8">
        <v>7</v>
      </c>
      <c r="N11" s="8">
        <v>12</v>
      </c>
      <c r="O11" s="8">
        <v>5</v>
      </c>
      <c r="P11" s="8">
        <v>6</v>
      </c>
      <c r="Q11" s="15">
        <v>37</v>
      </c>
      <c r="R11" s="11"/>
    </row>
    <row r="12" spans="1:18" ht="15" x14ac:dyDescent="0.2">
      <c r="A12" s="13" t="s">
        <v>39</v>
      </c>
      <c r="B12" s="7">
        <v>43</v>
      </c>
      <c r="C12" s="8">
        <v>20</v>
      </c>
      <c r="D12" s="8">
        <v>6</v>
      </c>
      <c r="E12" s="8">
        <v>41</v>
      </c>
      <c r="F12" s="8">
        <v>1</v>
      </c>
      <c r="G12" s="8">
        <f>29-4</f>
        <v>25</v>
      </c>
      <c r="H12" s="15">
        <f t="shared" ref="H12:H15" si="0">SUM(C12:G12)</f>
        <v>93</v>
      </c>
      <c r="I12" s="1"/>
      <c r="J12" s="13" t="s">
        <v>65</v>
      </c>
      <c r="K12" s="7">
        <v>43</v>
      </c>
      <c r="L12" s="8">
        <v>25</v>
      </c>
      <c r="M12" s="8">
        <v>9</v>
      </c>
      <c r="N12" s="8">
        <v>47</v>
      </c>
      <c r="O12" s="8">
        <v>4</v>
      </c>
      <c r="P12" s="8">
        <v>29</v>
      </c>
      <c r="Q12" s="15">
        <v>114</v>
      </c>
      <c r="R12" s="11"/>
    </row>
    <row r="13" spans="1:18" ht="15" x14ac:dyDescent="0.2">
      <c r="A13" s="13" t="s">
        <v>55</v>
      </c>
      <c r="B13" s="7">
        <v>22</v>
      </c>
      <c r="C13" s="8">
        <v>9</v>
      </c>
      <c r="D13" s="8">
        <v>13</v>
      </c>
      <c r="E13" s="8">
        <f>23-6</f>
        <v>17</v>
      </c>
      <c r="F13" s="8">
        <v>3</v>
      </c>
      <c r="G13" s="8">
        <f>23-4</f>
        <v>19</v>
      </c>
      <c r="H13" s="15">
        <f t="shared" si="0"/>
        <v>61</v>
      </c>
      <c r="I13" s="1"/>
      <c r="J13" s="13" t="s">
        <v>63</v>
      </c>
      <c r="K13" s="7">
        <v>23</v>
      </c>
      <c r="L13" s="8">
        <v>14</v>
      </c>
      <c r="M13" s="8">
        <v>16</v>
      </c>
      <c r="N13" s="8">
        <v>23</v>
      </c>
      <c r="O13" s="8">
        <v>6</v>
      </c>
      <c r="P13" s="8">
        <v>23</v>
      </c>
      <c r="Q13" s="15">
        <v>82</v>
      </c>
      <c r="R13" s="11"/>
    </row>
    <row r="14" spans="1:18" ht="15" x14ac:dyDescent="0.2">
      <c r="A14" s="14" t="s">
        <v>52</v>
      </c>
      <c r="B14" s="9">
        <v>1</v>
      </c>
      <c r="C14" s="10">
        <v>3</v>
      </c>
      <c r="D14" s="10">
        <v>0</v>
      </c>
      <c r="E14" s="10">
        <v>0</v>
      </c>
      <c r="F14" s="10">
        <v>0</v>
      </c>
      <c r="G14" s="10">
        <v>0</v>
      </c>
      <c r="H14" s="15">
        <v>3</v>
      </c>
      <c r="I14" s="1"/>
      <c r="J14" s="14" t="s">
        <v>64</v>
      </c>
      <c r="K14" s="9">
        <v>2</v>
      </c>
      <c r="L14" s="10">
        <v>8</v>
      </c>
      <c r="M14" s="10">
        <v>3</v>
      </c>
      <c r="N14" s="10">
        <v>6</v>
      </c>
      <c r="O14" s="10">
        <v>3</v>
      </c>
      <c r="P14" s="10">
        <v>4</v>
      </c>
      <c r="Q14" s="15">
        <v>24</v>
      </c>
      <c r="R14" s="11"/>
    </row>
    <row r="15" spans="1:18" ht="15" x14ac:dyDescent="0.2">
      <c r="A15" s="11"/>
      <c r="B15" s="12" t="s">
        <v>60</v>
      </c>
      <c r="C15" s="12">
        <f t="shared" ref="C15:G15" si="1">SUM(C3:C14)</f>
        <v>81</v>
      </c>
      <c r="D15" s="12">
        <f t="shared" si="1"/>
        <v>26</v>
      </c>
      <c r="E15" s="12">
        <f t="shared" si="1"/>
        <v>163</v>
      </c>
      <c r="F15" s="12">
        <f t="shared" si="1"/>
        <v>7</v>
      </c>
      <c r="G15" s="12">
        <f t="shared" si="1"/>
        <v>132</v>
      </c>
      <c r="H15" s="12">
        <f t="shared" si="0"/>
        <v>409</v>
      </c>
      <c r="I15" s="1"/>
      <c r="J15" s="12" t="s">
        <v>60</v>
      </c>
      <c r="K15" s="48">
        <f>SUM(K3:K14)</f>
        <v>197</v>
      </c>
      <c r="L15" s="12">
        <f t="shared" ref="L15:P15" si="2">SUM(L3:L14)</f>
        <v>117</v>
      </c>
      <c r="M15" s="12">
        <f t="shared" si="2"/>
        <v>47</v>
      </c>
      <c r="N15" s="12">
        <f t="shared" si="2"/>
        <v>206</v>
      </c>
      <c r="O15" s="12">
        <f t="shared" si="2"/>
        <v>34</v>
      </c>
      <c r="P15" s="12">
        <f t="shared" si="2"/>
        <v>165</v>
      </c>
      <c r="Q15" s="12">
        <f>SUM(L15:P15)</f>
        <v>569</v>
      </c>
      <c r="R15" s="11"/>
    </row>
    <row r="16" spans="1:18" x14ac:dyDescent="0.15">
      <c r="J16" s="11"/>
      <c r="K16" s="11"/>
      <c r="L16" s="11"/>
      <c r="M16" s="11"/>
      <c r="N16" s="11"/>
      <c r="O16" s="11"/>
      <c r="P16" s="11"/>
      <c r="Q16" s="11"/>
      <c r="R16" s="11"/>
    </row>
  </sheetData>
  <sortState xmlns:xlrd2="http://schemas.microsoft.com/office/spreadsheetml/2017/richdata2" ref="A3:H15">
    <sortCondition ref="A14:A15"/>
  </sortState>
  <mergeCells count="2">
    <mergeCell ref="J1:Q1"/>
    <mergeCell ref="A1:H1"/>
  </mergeCells>
  <conditionalFormatting sqref="H3:H15">
    <cfRule type="dataBar" priority="1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{AAC2722B-97CD-40D0-BE4A-2E6F2D52320C}</x14:id>
        </ext>
      </extLst>
    </cfRule>
  </conditionalFormatting>
  <conditionalFormatting sqref="C3:G14">
    <cfRule type="colorScale" priority="14">
      <colorScale>
        <cfvo type="min"/>
        <cfvo type="max"/>
        <color theme="0"/>
        <color theme="4"/>
      </colorScale>
    </cfRule>
  </conditionalFormatting>
  <conditionalFormatting sqref="C15:G15">
    <cfRule type="colorScale" priority="13">
      <colorScale>
        <cfvo type="min"/>
        <cfvo type="max"/>
        <color theme="0"/>
        <color theme="4"/>
      </colorScale>
    </cfRule>
  </conditionalFormatting>
  <conditionalFormatting sqref="H3:H15">
    <cfRule type="dataBar" priority="1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{29AF16AF-9A9E-4306-A87E-2C95434CA011}</x14:id>
        </ext>
      </extLst>
    </cfRule>
  </conditionalFormatting>
  <conditionalFormatting sqref="Q3:Q15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{E7E322FC-0B26-4693-96BF-DB9D46DD0B35}</x14:id>
        </ext>
      </extLst>
    </cfRule>
  </conditionalFormatting>
  <conditionalFormatting sqref="L3:P14">
    <cfRule type="colorScale" priority="4">
      <colorScale>
        <cfvo type="min"/>
        <cfvo type="max"/>
        <color theme="0"/>
        <color theme="4"/>
      </colorScale>
    </cfRule>
  </conditionalFormatting>
  <conditionalFormatting sqref="L15:P15">
    <cfRule type="colorScale" priority="3">
      <colorScale>
        <cfvo type="min"/>
        <cfvo type="max"/>
        <color theme="0"/>
        <color theme="4"/>
      </colorScale>
    </cfRule>
  </conditionalFormatting>
  <conditionalFormatting sqref="Q3:Q15">
    <cfRule type="dataBar" priority="1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{19A5545E-7688-4278-BE41-06B61F0D2176}</x14:id>
        </ext>
      </extLst>
    </cfRule>
  </conditionalFormatting>
  <pageMargins left="0.511811024" right="0.511811024" top="0.78740157499999996" bottom="0.78740157499999996" header="0.31496062000000002" footer="0.3149606200000000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AC2722B-97CD-40D0-BE4A-2E6F2D52320C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H3:H15</xm:sqref>
        </x14:conditionalFormatting>
        <x14:conditionalFormatting xmlns:xm="http://schemas.microsoft.com/office/excel/2006/main">
          <x14:cfRule type="dataBar" id="{29AF16AF-9A9E-4306-A87E-2C95434CA011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H3:H15</xm:sqref>
        </x14:conditionalFormatting>
        <x14:conditionalFormatting xmlns:xm="http://schemas.microsoft.com/office/excel/2006/main">
          <x14:cfRule type="dataBar" id="{E7E322FC-0B26-4693-96BF-DB9D46DD0B35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Q3:Q15</xm:sqref>
        </x14:conditionalFormatting>
        <x14:conditionalFormatting xmlns:xm="http://schemas.microsoft.com/office/excel/2006/main">
          <x14:cfRule type="dataBar" id="{19A5545E-7688-4278-BE41-06B61F0D2176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Q3:Q15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Composition</vt:lpstr>
      <vt:lpstr>NSC </vt:lpstr>
      <vt:lpstr>Mono</vt:lpstr>
      <vt:lpstr>essencial</vt:lpstr>
      <vt:lpstr>nao essencial</vt:lpstr>
      <vt:lpstr>2 met</vt:lpstr>
      <vt:lpstr>frequencia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Débora</dc:creator>
  <cp:lastModifiedBy>Marcos Buckeridge</cp:lastModifiedBy>
  <dcterms:created xsi:type="dcterms:W3CDTF">2021-10-08T17:28:44Z</dcterms:created>
  <dcterms:modified xsi:type="dcterms:W3CDTF">2021-12-30T17:43:33Z</dcterms:modified>
</cp:coreProperties>
</file>