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1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2.xml" ContentType="application/vnd.openxmlformats-officedocument.themeOverrid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3.xml" ContentType="application/vnd.openxmlformats-officedocument.themeOverrid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4.xml" ContentType="application/vnd.openxmlformats-officedocument.themeOverrid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5.xml" ContentType="application/vnd.openxmlformats-officedocument.themeOverrid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6.xml" ContentType="application/vnd.openxmlformats-officedocument.themeOverrid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7.xml" ContentType="application/vnd.openxmlformats-officedocument.themeOverrid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8.xml" ContentType="application/vnd.openxmlformats-officedocument.themeOverrid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9.xml" ContentType="application/vnd.openxmlformats-officedocument.themeOverrid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10.xml" ContentType="application/vnd.openxmlformats-officedocument.themeOverrid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theme/themeOverride11.xml" ContentType="application/vnd.openxmlformats-officedocument.themeOverrid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theme/themeOverride12.xml" ContentType="application/vnd.openxmlformats-officedocument.themeOverrid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13.xml" ContentType="application/vnd.openxmlformats-officedocument.themeOverrid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14.xml" ContentType="application/vnd.openxmlformats-officedocument.themeOverrid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heme/themeOverride15.xml" ContentType="application/vnd.openxmlformats-officedocument.themeOverrid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theme/themeOverride16.xml" ContentType="application/vnd.openxmlformats-officedocument.themeOverrid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theme/themeOverride17.xml" ContentType="application/vnd.openxmlformats-officedocument.themeOverrid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theme/themeOverride18.xml" ContentType="application/vnd.openxmlformats-officedocument.themeOverrid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theme/themeOverride19.xml" ContentType="application/vnd.openxmlformats-officedocument.themeOverrid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theme/themeOverride20.xml" ContentType="application/vnd.openxmlformats-officedocument.themeOverrid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theme/themeOverride21.xml" ContentType="application/vnd.openxmlformats-officedocument.themeOverrid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theme/themeOverride22.xml" ContentType="application/vnd.openxmlformats-officedocument.themeOverrid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theme/themeOverride23.xml" ContentType="application/vnd.openxmlformats-officedocument.themeOverrid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theme/themeOverride24.xml" ContentType="application/vnd.openxmlformats-officedocument.themeOverrid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theme/themeOverride25.xml" ContentType="application/vnd.openxmlformats-officedocument.themeOverrid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theme/themeOverride26.xml" ContentType="application/vnd.openxmlformats-officedocument.themeOverride+xml"/>
  <Override PartName="/xl/drawings/drawing5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theme/themeOverride27.xml" ContentType="application/vnd.openxmlformats-officedocument.themeOverrid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6.xml" ContentType="application/vnd.openxmlformats-officedocument.drawingml.chartshapes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7.xml" ContentType="application/vnd.openxmlformats-officedocument.drawingml.chartshapes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theme/themeOverride28.xml" ContentType="application/vnd.openxmlformats-officedocument.themeOverrid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theme/themeOverride29.xml" ContentType="application/vnd.openxmlformats-officedocument.themeOverrid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theme/themeOverride30.xml" ContentType="application/vnd.openxmlformats-officedocument.themeOverrid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theme/themeOverride31.xml" ContentType="application/vnd.openxmlformats-officedocument.themeOverrid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theme/themeOverride32.xml" ContentType="application/vnd.openxmlformats-officedocument.themeOverrid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theme/themeOverride33.xml" ContentType="application/vnd.openxmlformats-officedocument.themeOverrid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theme/themeOverride34.xml" ContentType="application/vnd.openxmlformats-officedocument.themeOverrid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theme/themeOverride35.xml" ContentType="application/vnd.openxmlformats-officedocument.themeOverrid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theme/themeOverride36.xml" ContentType="application/vnd.openxmlformats-officedocument.themeOverrid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theme/themeOverride37.xml" ContentType="application/vnd.openxmlformats-officedocument.themeOverrid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theme/themeOverride38.xml" ContentType="application/vnd.openxmlformats-officedocument.themeOverrid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theme/themeOverride39.xml" ContentType="application/vnd.openxmlformats-officedocument.themeOverrid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theme/themeOverride40.xml" ContentType="application/vnd.openxmlformats-officedocument.themeOverrid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theme/themeOverride41.xml" ContentType="application/vnd.openxmlformats-officedocument.themeOverrid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theme/themeOverride42.xml" ContentType="application/vnd.openxmlformats-officedocument.themeOverrid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theme/themeOverride43.xml" ContentType="application/vnd.openxmlformats-officedocument.themeOverride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theme/themeOverride44.xml" ContentType="application/vnd.openxmlformats-officedocument.themeOverrid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theme/themeOverride45.xml" ContentType="application/vnd.openxmlformats-officedocument.themeOverride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theme/themeOverride46.xml" ContentType="application/vnd.openxmlformats-officedocument.themeOverrid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theme/themeOverride47.xml" ContentType="application/vnd.openxmlformats-officedocument.themeOverride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theme/themeOverride48.xml" ContentType="application/vnd.openxmlformats-officedocument.themeOverrid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theme/themeOverride49.xml" ContentType="application/vnd.openxmlformats-officedocument.themeOverride+xml"/>
  <Override PartName="/xl/drawings/drawing8.xml" ContentType="application/vnd.openxmlformats-officedocument.drawing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theme/themeOverride50.xml" ContentType="application/vnd.openxmlformats-officedocument.themeOverrid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theme/themeOverride51.xml" ContentType="application/vnd.openxmlformats-officedocument.themeOverride+xml"/>
  <Override PartName="/xl/drawings/drawing9.xml" ContentType="application/vnd.openxmlformats-officedocument.drawingml.chartshapes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theme/themeOverride52.xml" ContentType="application/vnd.openxmlformats-officedocument.themeOverride+xml"/>
  <Override PartName="/xl/drawings/drawing10.xml" ContentType="application/vnd.openxmlformats-officedocument.drawingml.chartshapes+xml"/>
  <Override PartName="/xl/charts/chart62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theme/themeOverride53.xml" ContentType="application/vnd.openxmlformats-officedocument.themeOverride+xml"/>
  <Override PartName="/xl/drawings/drawing11.xml" ContentType="application/vnd.openxmlformats-officedocument.drawingml.chartshapes+xml"/>
  <Override PartName="/xl/charts/chart63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theme/themeOverride54.xml" ContentType="application/vnd.openxmlformats-officedocument.themeOverride+xml"/>
  <Override PartName="/xl/drawings/drawing12.xml" ContentType="application/vnd.openxmlformats-officedocument.drawingml.chartshapes+xml"/>
  <Override PartName="/xl/charts/chart64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theme/themeOverride55.xml" ContentType="application/vnd.openxmlformats-officedocument.themeOverride+xml"/>
  <Override PartName="/xl/drawings/drawing13.xml" ContentType="application/vnd.openxmlformats-officedocument.drawingml.chartshapes+xml"/>
  <Override PartName="/xl/charts/chart65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theme/themeOverride56.xml" ContentType="application/vnd.openxmlformats-officedocument.themeOverride+xml"/>
  <Override PartName="/xl/drawings/drawing14.xml" ContentType="application/vnd.openxmlformats-officedocument.drawingml.chartshapes+xml"/>
  <Override PartName="/xl/charts/chart66.xml" ContentType="application/vnd.openxmlformats-officedocument.drawingml.chart+xml"/>
  <Override PartName="/xl/charts/style66.xml" ContentType="application/vnd.ms-office.chartstyle+xml"/>
  <Override PartName="/xl/charts/colors66.xml" ContentType="application/vnd.ms-office.chartcolorstyle+xml"/>
  <Override PartName="/xl/theme/themeOverride57.xml" ContentType="application/vnd.openxmlformats-officedocument.themeOverride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omments1.xml" ContentType="application/vnd.openxmlformats-officedocument.spreadsheetml.comments+xml"/>
  <Override PartName="/xl/charts/chart67.xml" ContentType="application/vnd.openxmlformats-officedocument.drawingml.chart+xml"/>
  <Override PartName="/xl/charts/style67.xml" ContentType="application/vnd.ms-office.chartstyle+xml"/>
  <Override PartName="/xl/charts/colors67.xml" ContentType="application/vnd.ms-office.chartcolorstyle+xml"/>
  <Override PartName="/xl/charts/chart68.xml" ContentType="application/vnd.openxmlformats-officedocument.drawingml.chart+xml"/>
  <Override PartName="/xl/charts/style68.xml" ContentType="application/vnd.ms-office.chartstyle+xml"/>
  <Override PartName="/xl/charts/colors68.xml" ContentType="application/vnd.ms-office.chartcolorstyle+xml"/>
  <Override PartName="/xl/charts/chart69.xml" ContentType="application/vnd.openxmlformats-officedocument.drawingml.chart+xml"/>
  <Override PartName="/xl/charts/style69.xml" ContentType="application/vnd.ms-office.chartstyle+xml"/>
  <Override PartName="/xl/charts/colors69.xml" ContentType="application/vnd.ms-office.chartcolorstyle+xml"/>
  <Override PartName="/xl/charts/chart70.xml" ContentType="application/vnd.openxmlformats-officedocument.drawingml.chart+xml"/>
  <Override PartName="/xl/charts/style70.xml" ContentType="application/vnd.ms-office.chartstyle+xml"/>
  <Override PartName="/xl/charts/colors70.xml" ContentType="application/vnd.ms-office.chartcolorstyle+xml"/>
  <Override PartName="/xl/charts/chart71.xml" ContentType="application/vnd.openxmlformats-officedocument.drawingml.chart+xml"/>
  <Override PartName="/xl/charts/style71.xml" ContentType="application/vnd.ms-office.chartstyle+xml"/>
  <Override PartName="/xl/charts/colors71.xml" ContentType="application/vnd.ms-office.chartcolorstyle+xml"/>
  <Override PartName="/xl/charts/chart72.xml" ContentType="application/vnd.openxmlformats-officedocument.drawingml.chart+xml"/>
  <Override PartName="/xl/charts/style72.xml" ContentType="application/vnd.ms-office.chartstyle+xml"/>
  <Override PartName="/xl/charts/colors72.xml" ContentType="application/vnd.ms-office.chartcolorstyle+xml"/>
  <Override PartName="/xl/charts/chart73.xml" ContentType="application/vnd.openxmlformats-officedocument.drawingml.chart+xml"/>
  <Override PartName="/xl/charts/style73.xml" ContentType="application/vnd.ms-office.chartstyle+xml"/>
  <Override PartName="/xl/charts/colors73.xml" ContentType="application/vnd.ms-office.chartcolorstyle+xml"/>
  <Override PartName="/xl/charts/chart74.xml" ContentType="application/vnd.openxmlformats-officedocument.drawingml.chart+xml"/>
  <Override PartName="/xl/charts/style74.xml" ContentType="application/vnd.ms-office.chartstyle+xml"/>
  <Override PartName="/xl/charts/colors7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1.Documents\1.Academic\3.Publications\1.First Drafts\5.To the Dumpster\U1.Poincare Maps in Leukemia\1.Supporting Files\1.Raw Data\"/>
    </mc:Choice>
  </mc:AlternateContent>
  <bookViews>
    <workbookView xWindow="0" yWindow="0" windowWidth="20490" windowHeight="7755" activeTab="7"/>
  </bookViews>
  <sheets>
    <sheet name="20cells per μl" sheetId="1" r:id="rId1"/>
    <sheet name="20cells per μl (means)" sheetId="4" r:id="rId2"/>
    <sheet name="200cells per μl" sheetId="2" r:id="rId3"/>
    <sheet name="200cells per μl (mean)" sheetId="3" r:id="rId4"/>
    <sheet name="Lyapunov (initial conditions) " sheetId="6" r:id="rId5"/>
    <sheet name="20cells per ul_f1&amp;f2&amp;average" sheetId="8" r:id="rId6"/>
    <sheet name="200cells per ul_f1&amp;f2&amp;average" sheetId="9" r:id="rId7"/>
    <sheet name="EXPI &amp; II" sheetId="10" r:id="rId8"/>
    <sheet name="LYAPUNOV_ per ul" sheetId="11" r:id="rId9"/>
    <sheet name="Phase Space &amp; Poincare Map" sheetId="12" r:id="rId10"/>
    <sheet name="First Return Map_matrix" sheetId="13" r:id="rId11"/>
    <sheet name="Poincare Map_ first return map" sheetId="14" r:id="rId12"/>
    <sheet name="FACS" sheetId="20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4" i="20" l="1"/>
  <c r="AX5" i="20"/>
  <c r="AX6" i="20"/>
  <c r="AX7" i="20"/>
  <c r="AX8" i="20"/>
  <c r="AX9" i="20"/>
  <c r="AX10" i="20"/>
  <c r="AX11" i="20"/>
  <c r="AX12" i="20"/>
  <c r="AX13" i="20"/>
  <c r="AX14" i="20"/>
  <c r="AX15" i="20"/>
  <c r="AX16" i="20"/>
  <c r="AX17" i="20"/>
  <c r="AX18" i="20"/>
  <c r="AX19" i="20"/>
  <c r="AX20" i="20"/>
  <c r="AX21" i="20"/>
  <c r="AX22" i="20"/>
  <c r="AX23" i="20"/>
  <c r="AX24" i="20"/>
  <c r="AX25" i="20"/>
  <c r="AX26" i="20"/>
  <c r="AX27" i="20"/>
  <c r="AX28" i="20"/>
  <c r="AX29" i="20"/>
  <c r="AX30" i="20"/>
  <c r="AX31" i="20"/>
  <c r="AX32" i="20"/>
  <c r="AT4" i="20"/>
  <c r="AT5" i="20"/>
  <c r="AT6" i="20"/>
  <c r="AT7" i="20"/>
  <c r="AT8" i="20"/>
  <c r="AT9" i="20"/>
  <c r="AT10" i="20"/>
  <c r="AT11" i="20"/>
  <c r="AT12" i="20"/>
  <c r="AT13" i="20"/>
  <c r="AT14" i="20"/>
  <c r="AT15" i="20"/>
  <c r="AT16" i="20"/>
  <c r="AT17" i="20"/>
  <c r="AT18" i="20"/>
  <c r="AT19" i="20"/>
  <c r="AT20" i="20"/>
  <c r="AT21" i="20"/>
  <c r="AT22" i="20"/>
  <c r="AT23" i="20"/>
  <c r="AT24" i="20"/>
  <c r="AT25" i="20"/>
  <c r="AT26" i="20"/>
  <c r="AT27" i="20"/>
  <c r="AT28" i="20"/>
  <c r="AT29" i="20"/>
  <c r="AT30" i="20"/>
  <c r="AT31" i="20"/>
  <c r="AT32" i="20"/>
  <c r="AX3" i="20"/>
  <c r="AT3" i="20"/>
  <c r="AL22" i="20"/>
  <c r="AE32" i="20"/>
  <c r="AE31" i="20"/>
  <c r="AE30" i="20"/>
  <c r="AE29" i="20"/>
  <c r="AE28" i="20"/>
  <c r="AE27" i="20"/>
  <c r="AE26" i="20"/>
  <c r="AE25" i="20"/>
  <c r="AE24" i="20"/>
  <c r="AE23" i="20"/>
  <c r="AE22" i="20"/>
  <c r="AE21" i="20"/>
  <c r="AE11" i="20"/>
  <c r="AE8" i="20"/>
  <c r="AE7" i="20"/>
  <c r="X32" i="20"/>
  <c r="X31" i="20"/>
  <c r="X30" i="20"/>
  <c r="X29" i="20"/>
  <c r="X28" i="20"/>
  <c r="X27" i="20"/>
  <c r="X26" i="20"/>
  <c r="X25" i="20"/>
  <c r="X24" i="20"/>
  <c r="X23" i="20"/>
  <c r="X22" i="20"/>
  <c r="X21" i="20"/>
  <c r="X20" i="20"/>
  <c r="X19" i="20"/>
  <c r="X18" i="20"/>
  <c r="X17" i="20"/>
  <c r="X16" i="20"/>
  <c r="X15" i="20"/>
  <c r="X14" i="20"/>
  <c r="X13" i="20"/>
  <c r="X12" i="20"/>
  <c r="X11" i="20"/>
  <c r="X10" i="20"/>
  <c r="X9" i="20"/>
  <c r="X8" i="20"/>
  <c r="X7" i="20"/>
  <c r="X6" i="20"/>
  <c r="X5" i="20"/>
  <c r="X4" i="20"/>
  <c r="X3" i="20"/>
  <c r="Q23" i="20"/>
  <c r="Q24" i="20"/>
  <c r="Q25" i="20"/>
  <c r="Q26" i="20"/>
  <c r="Q27" i="20"/>
  <c r="Q28" i="20"/>
  <c r="Q29" i="20"/>
  <c r="Q30" i="20"/>
  <c r="Q31" i="20"/>
  <c r="Q32" i="20"/>
  <c r="Q4" i="20"/>
  <c r="Q5" i="20"/>
  <c r="Q6" i="20"/>
  <c r="Q7" i="20"/>
  <c r="Q8" i="20"/>
  <c r="Q9" i="20"/>
  <c r="Q10" i="20"/>
  <c r="Q11" i="20"/>
  <c r="Q12" i="20"/>
  <c r="Q13" i="20"/>
  <c r="Q14" i="20"/>
  <c r="Q15" i="20"/>
  <c r="Q16" i="20"/>
  <c r="Q17" i="20"/>
  <c r="Q18" i="20"/>
  <c r="Q19" i="20"/>
  <c r="Q20" i="20"/>
  <c r="Q21" i="20"/>
  <c r="Q22" i="20"/>
  <c r="Q3" i="20"/>
  <c r="AB32" i="20"/>
  <c r="AB31" i="20"/>
  <c r="AB30" i="20"/>
  <c r="AB29" i="20"/>
  <c r="AB28" i="20"/>
  <c r="AB27" i="20"/>
  <c r="AB26" i="20"/>
  <c r="AB25" i="20"/>
  <c r="AB24" i="20"/>
  <c r="AB23" i="20"/>
  <c r="AB22" i="20"/>
  <c r="AB21" i="20"/>
  <c r="AB11" i="20"/>
  <c r="AB8" i="20"/>
  <c r="AB7" i="20"/>
  <c r="U32" i="20"/>
  <c r="U31" i="20"/>
  <c r="U26" i="20"/>
  <c r="U22" i="20"/>
  <c r="U20" i="20"/>
  <c r="U19" i="20"/>
  <c r="U18" i="20"/>
  <c r="U17" i="20"/>
  <c r="U16" i="20"/>
  <c r="U15" i="20"/>
  <c r="U14" i="20"/>
  <c r="U13" i="20"/>
  <c r="U12" i="20"/>
  <c r="U11" i="20"/>
  <c r="U10" i="20"/>
  <c r="U9" i="20"/>
  <c r="U8" i="20"/>
  <c r="U7" i="20"/>
  <c r="U6" i="20"/>
  <c r="U5" i="20"/>
  <c r="U4" i="20"/>
  <c r="U3" i="20"/>
  <c r="N16" i="20"/>
  <c r="N15" i="20"/>
  <c r="N14" i="20"/>
  <c r="N13" i="20"/>
  <c r="N12" i="20"/>
  <c r="N11" i="20"/>
  <c r="N10" i="20"/>
  <c r="N8" i="20"/>
  <c r="N6" i="20"/>
  <c r="N5" i="20"/>
  <c r="N4" i="20"/>
  <c r="N3" i="20"/>
  <c r="AW67" i="20" l="1"/>
  <c r="AV67" i="20"/>
  <c r="AU67" i="20"/>
  <c r="AS67" i="20"/>
  <c r="AR67" i="20"/>
  <c r="AQ67" i="20"/>
  <c r="AW66" i="20"/>
  <c r="AV66" i="20"/>
  <c r="AU66" i="20"/>
  <c r="AS66" i="20"/>
  <c r="AR66" i="20"/>
  <c r="AQ66" i="20"/>
  <c r="AW65" i="20"/>
  <c r="AV65" i="20"/>
  <c r="AU65" i="20"/>
  <c r="AS65" i="20"/>
  <c r="AR65" i="20"/>
  <c r="AQ65" i="20"/>
  <c r="AW64" i="20"/>
  <c r="AV64" i="20"/>
  <c r="AU64" i="20"/>
  <c r="AS64" i="20"/>
  <c r="AR64" i="20"/>
  <c r="AQ64" i="20"/>
  <c r="AW63" i="20"/>
  <c r="AV63" i="20"/>
  <c r="AU63" i="20"/>
  <c r="AS63" i="20"/>
  <c r="AR63" i="20"/>
  <c r="AQ63" i="20"/>
  <c r="AW62" i="20"/>
  <c r="AV62" i="20"/>
  <c r="AU62" i="20"/>
  <c r="AS62" i="20"/>
  <c r="AR62" i="20"/>
  <c r="AQ62" i="20"/>
  <c r="AW61" i="20"/>
  <c r="AV61" i="20"/>
  <c r="AU61" i="20"/>
  <c r="AS61" i="20"/>
  <c r="AR61" i="20"/>
  <c r="AQ61" i="20"/>
  <c r="AW60" i="20"/>
  <c r="AV60" i="20"/>
  <c r="AU60" i="20"/>
  <c r="AS60" i="20"/>
  <c r="AR60" i="20"/>
  <c r="AQ60" i="20"/>
  <c r="AW59" i="20"/>
  <c r="AV59" i="20"/>
  <c r="AU59" i="20"/>
  <c r="AS59" i="20"/>
  <c r="AR59" i="20"/>
  <c r="AQ59" i="20"/>
  <c r="AW58" i="20"/>
  <c r="AV58" i="20"/>
  <c r="AU58" i="20"/>
  <c r="AS58" i="20"/>
  <c r="AR58" i="20"/>
  <c r="AQ58" i="20"/>
  <c r="AW57" i="20"/>
  <c r="AV57" i="20"/>
  <c r="AU57" i="20"/>
  <c r="AS57" i="20"/>
  <c r="AR57" i="20"/>
  <c r="AQ57" i="20"/>
  <c r="AW56" i="20"/>
  <c r="AV56" i="20"/>
  <c r="AU56" i="20"/>
  <c r="AS56" i="20"/>
  <c r="AR56" i="20"/>
  <c r="AQ56" i="20"/>
  <c r="AW55" i="20"/>
  <c r="AV55" i="20"/>
  <c r="AU55" i="20"/>
  <c r="AS55" i="20"/>
  <c r="AR55" i="20"/>
  <c r="AQ55" i="20"/>
  <c r="AW54" i="20"/>
  <c r="AV54" i="20"/>
  <c r="AU54" i="20"/>
  <c r="AS54" i="20"/>
  <c r="AR54" i="20"/>
  <c r="AQ54" i="20"/>
  <c r="AW53" i="20"/>
  <c r="AV53" i="20"/>
  <c r="AU53" i="20"/>
  <c r="AS53" i="20"/>
  <c r="AR53" i="20"/>
  <c r="AQ53" i="20"/>
  <c r="AW52" i="20"/>
  <c r="AV52" i="20"/>
  <c r="AU52" i="20"/>
  <c r="AS52" i="20"/>
  <c r="AR52" i="20"/>
  <c r="AQ52" i="20"/>
  <c r="AW51" i="20"/>
  <c r="AV51" i="20"/>
  <c r="AU51" i="20"/>
  <c r="AS51" i="20"/>
  <c r="AR51" i="20"/>
  <c r="AQ51" i="20"/>
  <c r="AW50" i="20"/>
  <c r="AV50" i="20"/>
  <c r="AU50" i="20"/>
  <c r="AS50" i="20"/>
  <c r="AR50" i="20"/>
  <c r="AQ50" i="20"/>
  <c r="AW49" i="20"/>
  <c r="AV49" i="20"/>
  <c r="AU49" i="20"/>
  <c r="AS49" i="20"/>
  <c r="AR49" i="20"/>
  <c r="AQ49" i="20"/>
  <c r="AW48" i="20"/>
  <c r="AV48" i="20"/>
  <c r="AU48" i="20"/>
  <c r="AS48" i="20"/>
  <c r="AR48" i="20"/>
  <c r="AQ48" i="20"/>
  <c r="AW47" i="20"/>
  <c r="AV47" i="20"/>
  <c r="AU47" i="20"/>
  <c r="AS47" i="20"/>
  <c r="AR47" i="20"/>
  <c r="AQ47" i="20"/>
  <c r="AW46" i="20"/>
  <c r="AV46" i="20"/>
  <c r="AU46" i="20"/>
  <c r="AS46" i="20"/>
  <c r="AR46" i="20"/>
  <c r="AQ46" i="20"/>
  <c r="AW45" i="20"/>
  <c r="AV45" i="20"/>
  <c r="AU45" i="20"/>
  <c r="AS45" i="20"/>
  <c r="AR45" i="20"/>
  <c r="AQ45" i="20"/>
  <c r="AW44" i="20"/>
  <c r="AV44" i="20"/>
  <c r="AU44" i="20"/>
  <c r="AS44" i="20"/>
  <c r="AR44" i="20"/>
  <c r="AQ44" i="20"/>
  <c r="AW43" i="20"/>
  <c r="AV43" i="20"/>
  <c r="AU43" i="20"/>
  <c r="AS43" i="20"/>
  <c r="AR43" i="20"/>
  <c r="AQ43" i="20"/>
  <c r="AW42" i="20"/>
  <c r="AV42" i="20"/>
  <c r="AU42" i="20"/>
  <c r="AS42" i="20"/>
  <c r="AR42" i="20"/>
  <c r="AQ42" i="20"/>
  <c r="AW41" i="20"/>
  <c r="AV41" i="20"/>
  <c r="AU41" i="20"/>
  <c r="AS41" i="20"/>
  <c r="AR41" i="20"/>
  <c r="AQ41" i="20"/>
  <c r="AW40" i="20"/>
  <c r="AV40" i="20"/>
  <c r="AU40" i="20"/>
  <c r="AS40" i="20"/>
  <c r="AR40" i="20"/>
  <c r="AQ40" i="20"/>
  <c r="AW39" i="20"/>
  <c r="AV39" i="20"/>
  <c r="AU39" i="20"/>
  <c r="AS39" i="20"/>
  <c r="AR39" i="20"/>
  <c r="AQ39" i="20"/>
  <c r="AW38" i="20"/>
  <c r="AV38" i="20"/>
  <c r="AU38" i="20"/>
  <c r="AS38" i="20"/>
  <c r="AR38" i="20"/>
  <c r="AQ38" i="20"/>
  <c r="AW37" i="20"/>
  <c r="AV37" i="20"/>
  <c r="AU37" i="20"/>
  <c r="AS37" i="20"/>
  <c r="AR37" i="20"/>
  <c r="AQ37" i="20"/>
  <c r="AQ21" i="20"/>
  <c r="AR21" i="20"/>
  <c r="AS21" i="20"/>
  <c r="AU21" i="20"/>
  <c r="AV21" i="20"/>
  <c r="AW21" i="20"/>
  <c r="AQ22" i="20"/>
  <c r="AR22" i="20"/>
  <c r="AS22" i="20"/>
  <c r="AU22" i="20"/>
  <c r="AV22" i="20"/>
  <c r="AW22" i="20"/>
  <c r="AQ23" i="20"/>
  <c r="AR23" i="20"/>
  <c r="AS23" i="20"/>
  <c r="AU23" i="20"/>
  <c r="AV23" i="20"/>
  <c r="AW23" i="20"/>
  <c r="AQ24" i="20"/>
  <c r="AR24" i="20"/>
  <c r="AS24" i="20"/>
  <c r="AU24" i="20"/>
  <c r="AV24" i="20"/>
  <c r="AW24" i="20"/>
  <c r="AQ25" i="20"/>
  <c r="AR25" i="20"/>
  <c r="AS25" i="20"/>
  <c r="AU25" i="20"/>
  <c r="AV25" i="20"/>
  <c r="AW25" i="20"/>
  <c r="AQ26" i="20"/>
  <c r="AR26" i="20"/>
  <c r="AS26" i="20"/>
  <c r="AU26" i="20"/>
  <c r="AV26" i="20"/>
  <c r="AW26" i="20"/>
  <c r="AQ27" i="20"/>
  <c r="AR27" i="20"/>
  <c r="AS27" i="20"/>
  <c r="AU27" i="20"/>
  <c r="AV27" i="20"/>
  <c r="AW27" i="20"/>
  <c r="AQ28" i="20"/>
  <c r="AR28" i="20"/>
  <c r="AS28" i="20"/>
  <c r="AU28" i="20"/>
  <c r="AV28" i="20"/>
  <c r="AW28" i="20"/>
  <c r="AQ29" i="20"/>
  <c r="AR29" i="20"/>
  <c r="AS29" i="20"/>
  <c r="AU29" i="20"/>
  <c r="AV29" i="20"/>
  <c r="AW29" i="20"/>
  <c r="AQ30" i="20"/>
  <c r="AR30" i="20"/>
  <c r="AS30" i="20"/>
  <c r="AU30" i="20"/>
  <c r="AV30" i="20"/>
  <c r="AW30" i="20"/>
  <c r="AQ31" i="20"/>
  <c r="AR31" i="20"/>
  <c r="AS31" i="20"/>
  <c r="AU31" i="20"/>
  <c r="AV31" i="20"/>
  <c r="AW31" i="20"/>
  <c r="AQ32" i="20"/>
  <c r="AR32" i="20"/>
  <c r="AS32" i="20"/>
  <c r="AU32" i="20"/>
  <c r="AV32" i="20"/>
  <c r="AW32" i="20"/>
  <c r="AQ4" i="20"/>
  <c r="AR4" i="20"/>
  <c r="AS4" i="20"/>
  <c r="AU4" i="20"/>
  <c r="AV4" i="20"/>
  <c r="AW4" i="20"/>
  <c r="AQ5" i="20"/>
  <c r="AR5" i="20"/>
  <c r="AS5" i="20"/>
  <c r="AU5" i="20"/>
  <c r="AV5" i="20"/>
  <c r="AW5" i="20"/>
  <c r="AQ6" i="20"/>
  <c r="AR6" i="20"/>
  <c r="AS6" i="20"/>
  <c r="AU6" i="20"/>
  <c r="AV6" i="20"/>
  <c r="AW6" i="20"/>
  <c r="AQ7" i="20"/>
  <c r="AR7" i="20"/>
  <c r="AS7" i="20"/>
  <c r="AU7" i="20"/>
  <c r="AV7" i="20"/>
  <c r="AW7" i="20"/>
  <c r="AQ8" i="20"/>
  <c r="AR8" i="20"/>
  <c r="AS8" i="20"/>
  <c r="AU8" i="20"/>
  <c r="AV8" i="20"/>
  <c r="AW8" i="20"/>
  <c r="AQ9" i="20"/>
  <c r="AR9" i="20"/>
  <c r="AS9" i="20"/>
  <c r="AU9" i="20"/>
  <c r="AV9" i="20"/>
  <c r="AW9" i="20"/>
  <c r="AQ10" i="20"/>
  <c r="AR10" i="20"/>
  <c r="AS10" i="20"/>
  <c r="AU10" i="20"/>
  <c r="AV10" i="20"/>
  <c r="AW10" i="20"/>
  <c r="AQ11" i="20"/>
  <c r="AR11" i="20"/>
  <c r="AS11" i="20"/>
  <c r="AU11" i="20"/>
  <c r="AV11" i="20"/>
  <c r="AW11" i="20"/>
  <c r="AQ12" i="20"/>
  <c r="AR12" i="20"/>
  <c r="AS12" i="20"/>
  <c r="AU12" i="20"/>
  <c r="AV12" i="20"/>
  <c r="AW12" i="20"/>
  <c r="AQ13" i="20"/>
  <c r="AR13" i="20"/>
  <c r="AS13" i="20"/>
  <c r="AU13" i="20"/>
  <c r="AV13" i="20"/>
  <c r="AW13" i="20"/>
  <c r="AQ14" i="20"/>
  <c r="AR14" i="20"/>
  <c r="AS14" i="20"/>
  <c r="AU14" i="20"/>
  <c r="AV14" i="20"/>
  <c r="AW14" i="20"/>
  <c r="AQ15" i="20"/>
  <c r="AR15" i="20"/>
  <c r="AS15" i="20"/>
  <c r="AU15" i="20"/>
  <c r="AV15" i="20"/>
  <c r="AW15" i="20"/>
  <c r="AQ16" i="20"/>
  <c r="AR16" i="20"/>
  <c r="AS16" i="20"/>
  <c r="AU16" i="20"/>
  <c r="AV16" i="20"/>
  <c r="AW16" i="20"/>
  <c r="AQ17" i="20"/>
  <c r="AR17" i="20"/>
  <c r="AS17" i="20"/>
  <c r="AU17" i="20"/>
  <c r="AV17" i="20"/>
  <c r="AW17" i="20"/>
  <c r="AQ18" i="20"/>
  <c r="AR18" i="20"/>
  <c r="AS18" i="20"/>
  <c r="AU18" i="20"/>
  <c r="AV18" i="20"/>
  <c r="AW18" i="20"/>
  <c r="AQ19" i="20"/>
  <c r="AR19" i="20"/>
  <c r="AS19" i="20"/>
  <c r="AU19" i="20"/>
  <c r="AV19" i="20"/>
  <c r="AW19" i="20"/>
  <c r="AQ20" i="20"/>
  <c r="AR20" i="20"/>
  <c r="AS20" i="20"/>
  <c r="AU20" i="20"/>
  <c r="AV20" i="20"/>
  <c r="AW20" i="20"/>
  <c r="AV3" i="20"/>
  <c r="AW3" i="20"/>
  <c r="AR3" i="20"/>
  <c r="AS3" i="20"/>
  <c r="AU3" i="20" l="1"/>
  <c r="AQ3" i="20"/>
  <c r="Q82" i="8"/>
  <c r="Q83" i="8"/>
  <c r="Q84" i="8"/>
  <c r="Q85" i="8"/>
  <c r="Q86" i="8"/>
  <c r="Q87" i="8"/>
  <c r="Q88" i="8"/>
  <c r="Q89" i="8"/>
  <c r="Q90" i="8"/>
  <c r="Q91" i="8"/>
  <c r="Q92" i="8"/>
  <c r="Q93" i="8"/>
  <c r="Q94" i="8"/>
  <c r="Q95" i="8"/>
  <c r="Q96" i="8"/>
  <c r="Q97" i="8"/>
  <c r="Q98" i="8"/>
  <c r="Q99" i="8"/>
  <c r="Q100" i="8"/>
  <c r="Q101" i="8"/>
  <c r="Q102" i="8"/>
  <c r="Q103" i="8"/>
  <c r="Q104" i="8"/>
  <c r="Q56" i="8"/>
  <c r="Q57" i="8"/>
  <c r="Q58" i="8"/>
  <c r="Q59" i="8"/>
  <c r="Q60" i="8"/>
  <c r="Q61" i="8"/>
  <c r="Q62" i="8"/>
  <c r="Q63" i="8"/>
  <c r="Q64" i="8"/>
  <c r="Q65" i="8"/>
  <c r="Q66" i="8"/>
  <c r="Q67" i="8"/>
  <c r="Q68" i="8"/>
  <c r="Q69" i="8"/>
  <c r="Q70" i="8"/>
  <c r="Q71" i="8"/>
  <c r="Q72" i="8"/>
  <c r="Q73" i="8"/>
  <c r="Q74" i="8"/>
  <c r="Q75" i="8"/>
  <c r="Q76" i="8"/>
  <c r="Q77" i="8"/>
  <c r="Q78" i="8"/>
  <c r="Q79" i="8"/>
  <c r="Q80" i="8"/>
  <c r="Q81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7" i="8"/>
  <c r="Q38" i="8"/>
  <c r="Q39" i="8"/>
  <c r="Q40" i="8"/>
  <c r="Q41" i="8"/>
  <c r="Q42" i="8"/>
  <c r="Q43" i="8"/>
  <c r="Q44" i="8"/>
  <c r="Q45" i="8"/>
  <c r="Q46" i="8"/>
  <c r="Q47" i="8"/>
  <c r="Q48" i="8"/>
  <c r="Q49" i="8"/>
  <c r="Q50" i="8"/>
  <c r="Q51" i="8"/>
  <c r="Q52" i="8"/>
  <c r="Q53" i="8"/>
  <c r="Q54" i="8"/>
  <c r="Q55" i="8"/>
  <c r="Q3" i="8"/>
  <c r="Q4" i="8"/>
  <c r="Q5" i="8"/>
  <c r="Q6" i="8"/>
  <c r="Q7" i="8"/>
  <c r="Q8" i="8"/>
  <c r="Q9" i="8"/>
  <c r="Q10" i="8"/>
  <c r="Q11" i="8"/>
  <c r="Q12" i="8"/>
  <c r="Q13" i="8"/>
  <c r="Q14" i="8"/>
  <c r="Q15" i="8"/>
  <c r="Q16" i="8"/>
  <c r="Q17" i="8"/>
  <c r="Q18" i="8"/>
  <c r="Q19" i="8"/>
  <c r="Q20" i="8"/>
  <c r="Q21" i="8"/>
  <c r="Q22" i="8"/>
  <c r="Q23" i="8"/>
  <c r="Q2" i="8"/>
  <c r="N95" i="2" l="1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4" i="2"/>
  <c r="O4" i="2"/>
  <c r="N5" i="2"/>
  <c r="O5" i="2"/>
  <c r="N6" i="2"/>
  <c r="O6" i="2"/>
  <c r="N7" i="2"/>
  <c r="O7" i="2"/>
  <c r="N8" i="2"/>
  <c r="O8" i="2"/>
  <c r="N9" i="2"/>
  <c r="O9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O3" i="2"/>
  <c r="N3" i="2"/>
  <c r="K97" i="2"/>
  <c r="L97" i="2"/>
  <c r="K98" i="2"/>
  <c r="L98" i="2"/>
  <c r="K99" i="2"/>
  <c r="L99" i="2"/>
  <c r="K100" i="2"/>
  <c r="L100" i="2"/>
  <c r="K101" i="2"/>
  <c r="L101" i="2"/>
  <c r="K102" i="2"/>
  <c r="L102" i="2"/>
  <c r="K103" i="2"/>
  <c r="L103" i="2"/>
  <c r="K104" i="2"/>
  <c r="L104" i="2"/>
  <c r="K105" i="2"/>
  <c r="L105" i="2"/>
  <c r="K73" i="2"/>
  <c r="L73" i="2"/>
  <c r="K74" i="2"/>
  <c r="L74" i="2"/>
  <c r="K75" i="2"/>
  <c r="L75" i="2"/>
  <c r="K76" i="2"/>
  <c r="L76" i="2"/>
  <c r="K77" i="2"/>
  <c r="L77" i="2"/>
  <c r="K78" i="2"/>
  <c r="L78" i="2"/>
  <c r="K79" i="2"/>
  <c r="L79" i="2"/>
  <c r="K80" i="2"/>
  <c r="L80" i="2"/>
  <c r="K81" i="2"/>
  <c r="L81" i="2"/>
  <c r="K82" i="2"/>
  <c r="L82" i="2"/>
  <c r="K83" i="2"/>
  <c r="L83" i="2"/>
  <c r="K84" i="2"/>
  <c r="L84" i="2"/>
  <c r="K85" i="2"/>
  <c r="L85" i="2"/>
  <c r="K86" i="2"/>
  <c r="L86" i="2"/>
  <c r="K87" i="2"/>
  <c r="L87" i="2"/>
  <c r="K88" i="2"/>
  <c r="L88" i="2"/>
  <c r="K89" i="2"/>
  <c r="L89" i="2"/>
  <c r="K90" i="2"/>
  <c r="L90" i="2"/>
  <c r="K91" i="2"/>
  <c r="L91" i="2"/>
  <c r="K92" i="2"/>
  <c r="L92" i="2"/>
  <c r="K93" i="2"/>
  <c r="L93" i="2"/>
  <c r="K94" i="2"/>
  <c r="L94" i="2"/>
  <c r="K95" i="2"/>
  <c r="L95" i="2"/>
  <c r="K96" i="2"/>
  <c r="L96" i="2"/>
  <c r="K47" i="2"/>
  <c r="L47" i="2"/>
  <c r="K48" i="2"/>
  <c r="L48" i="2"/>
  <c r="K49" i="2"/>
  <c r="L49" i="2"/>
  <c r="K50" i="2"/>
  <c r="L50" i="2"/>
  <c r="K51" i="2"/>
  <c r="L51" i="2"/>
  <c r="K52" i="2"/>
  <c r="L52" i="2"/>
  <c r="K53" i="2"/>
  <c r="L53" i="2"/>
  <c r="K54" i="2"/>
  <c r="L54" i="2"/>
  <c r="K55" i="2"/>
  <c r="L55" i="2"/>
  <c r="K56" i="2"/>
  <c r="L56" i="2"/>
  <c r="K57" i="2"/>
  <c r="L57" i="2"/>
  <c r="K58" i="2"/>
  <c r="L58" i="2"/>
  <c r="K59" i="2"/>
  <c r="L59" i="2"/>
  <c r="K60" i="2"/>
  <c r="L60" i="2"/>
  <c r="K61" i="2"/>
  <c r="L61" i="2"/>
  <c r="K62" i="2"/>
  <c r="L62" i="2"/>
  <c r="K63" i="2"/>
  <c r="L63" i="2"/>
  <c r="K64" i="2"/>
  <c r="L64" i="2"/>
  <c r="K65" i="2"/>
  <c r="L65" i="2"/>
  <c r="K66" i="2"/>
  <c r="L66" i="2"/>
  <c r="K67" i="2"/>
  <c r="L67" i="2"/>
  <c r="K68" i="2"/>
  <c r="L68" i="2"/>
  <c r="K69" i="2"/>
  <c r="L69" i="2"/>
  <c r="K70" i="2"/>
  <c r="L70" i="2"/>
  <c r="K71" i="2"/>
  <c r="L71" i="2"/>
  <c r="K72" i="2"/>
  <c r="L72" i="2"/>
  <c r="K24" i="2"/>
  <c r="L24" i="2"/>
  <c r="K25" i="2"/>
  <c r="L25" i="2"/>
  <c r="K26" i="2"/>
  <c r="L26" i="2"/>
  <c r="K27" i="2"/>
  <c r="L27" i="2"/>
  <c r="K28" i="2"/>
  <c r="L28" i="2"/>
  <c r="K29" i="2"/>
  <c r="L29" i="2"/>
  <c r="K30" i="2"/>
  <c r="L30" i="2"/>
  <c r="K31" i="2"/>
  <c r="L31" i="2"/>
  <c r="K32" i="2"/>
  <c r="L32" i="2"/>
  <c r="K33" i="2"/>
  <c r="L33" i="2"/>
  <c r="K34" i="2"/>
  <c r="L34" i="2"/>
  <c r="K35" i="2"/>
  <c r="L35" i="2"/>
  <c r="K36" i="2"/>
  <c r="L36" i="2"/>
  <c r="K37" i="2"/>
  <c r="L37" i="2"/>
  <c r="K38" i="2"/>
  <c r="L38" i="2"/>
  <c r="K39" i="2"/>
  <c r="L39" i="2"/>
  <c r="K40" i="2"/>
  <c r="L40" i="2"/>
  <c r="K41" i="2"/>
  <c r="L41" i="2"/>
  <c r="K42" i="2"/>
  <c r="L42" i="2"/>
  <c r="K43" i="2"/>
  <c r="L43" i="2"/>
  <c r="K44" i="2"/>
  <c r="L44" i="2"/>
  <c r="K45" i="2"/>
  <c r="L45" i="2"/>
  <c r="K46" i="2"/>
  <c r="L46" i="2"/>
  <c r="K4" i="2"/>
  <c r="L4" i="2"/>
  <c r="K5" i="2"/>
  <c r="L5" i="2"/>
  <c r="K6" i="2"/>
  <c r="L6" i="2"/>
  <c r="K7" i="2"/>
  <c r="L7" i="2"/>
  <c r="K8" i="2"/>
  <c r="L8" i="2"/>
  <c r="K9" i="2"/>
  <c r="L9" i="2"/>
  <c r="K10" i="2"/>
  <c r="L10" i="2"/>
  <c r="K11" i="2"/>
  <c r="L11" i="2"/>
  <c r="K12" i="2"/>
  <c r="L12" i="2"/>
  <c r="K13" i="2"/>
  <c r="L13" i="2"/>
  <c r="K14" i="2"/>
  <c r="L14" i="2"/>
  <c r="K15" i="2"/>
  <c r="L15" i="2"/>
  <c r="K16" i="2"/>
  <c r="L16" i="2"/>
  <c r="K17" i="2"/>
  <c r="L17" i="2"/>
  <c r="K18" i="2"/>
  <c r="L18" i="2"/>
  <c r="K19" i="2"/>
  <c r="L19" i="2"/>
  <c r="K20" i="2"/>
  <c r="L20" i="2"/>
  <c r="K21" i="2"/>
  <c r="L21" i="2"/>
  <c r="K22" i="2"/>
  <c r="L22" i="2"/>
  <c r="K23" i="2"/>
  <c r="L23" i="2"/>
  <c r="L3" i="2"/>
  <c r="K3" i="2"/>
  <c r="B13" i="1"/>
  <c r="G13" i="1"/>
  <c r="M91" i="1"/>
  <c r="N91" i="1"/>
  <c r="M92" i="1"/>
  <c r="N92" i="1"/>
  <c r="M93" i="1"/>
  <c r="N93" i="1"/>
  <c r="M94" i="1"/>
  <c r="N94" i="1"/>
  <c r="M95" i="1"/>
  <c r="N95" i="1"/>
  <c r="M96" i="1"/>
  <c r="N96" i="1"/>
  <c r="M97" i="1"/>
  <c r="N97" i="1"/>
  <c r="M98" i="1"/>
  <c r="N98" i="1"/>
  <c r="M99" i="1"/>
  <c r="N99" i="1"/>
  <c r="M100" i="1"/>
  <c r="N100" i="1"/>
  <c r="M101" i="1"/>
  <c r="N101" i="1"/>
  <c r="M102" i="1"/>
  <c r="N102" i="1"/>
  <c r="M103" i="1"/>
  <c r="N103" i="1"/>
  <c r="M104" i="1"/>
  <c r="N104" i="1"/>
  <c r="M105" i="1"/>
  <c r="N105" i="1"/>
  <c r="M68" i="1"/>
  <c r="N68" i="1"/>
  <c r="M69" i="1"/>
  <c r="N69" i="1"/>
  <c r="M70" i="1"/>
  <c r="N70" i="1"/>
  <c r="M71" i="1"/>
  <c r="N71" i="1"/>
  <c r="M72" i="1"/>
  <c r="N72" i="1"/>
  <c r="M73" i="1"/>
  <c r="N73" i="1"/>
  <c r="M74" i="1"/>
  <c r="N74" i="1"/>
  <c r="M75" i="1"/>
  <c r="N75" i="1"/>
  <c r="M76" i="1"/>
  <c r="N76" i="1"/>
  <c r="M77" i="1"/>
  <c r="N77" i="1"/>
  <c r="M78" i="1"/>
  <c r="N78" i="1"/>
  <c r="M79" i="1"/>
  <c r="N79" i="1"/>
  <c r="M80" i="1"/>
  <c r="N80" i="1"/>
  <c r="M81" i="1"/>
  <c r="N81" i="1"/>
  <c r="M82" i="1"/>
  <c r="N82" i="1"/>
  <c r="M83" i="1"/>
  <c r="N83" i="1"/>
  <c r="M84" i="1"/>
  <c r="N84" i="1"/>
  <c r="M85" i="1"/>
  <c r="N85" i="1"/>
  <c r="M86" i="1"/>
  <c r="N86" i="1"/>
  <c r="M87" i="1"/>
  <c r="N87" i="1"/>
  <c r="M88" i="1"/>
  <c r="N88" i="1"/>
  <c r="M89" i="1"/>
  <c r="N89" i="1"/>
  <c r="M90" i="1"/>
  <c r="N90" i="1"/>
  <c r="M4" i="1"/>
  <c r="N4" i="1"/>
  <c r="M5" i="1"/>
  <c r="N5" i="1"/>
  <c r="M6" i="1"/>
  <c r="N6" i="1"/>
  <c r="M7" i="1"/>
  <c r="N7" i="1"/>
  <c r="M8" i="1"/>
  <c r="N8" i="1"/>
  <c r="M9" i="1"/>
  <c r="N9" i="1"/>
  <c r="M10" i="1"/>
  <c r="N10" i="1"/>
  <c r="M11" i="1"/>
  <c r="N11" i="1"/>
  <c r="M12" i="1"/>
  <c r="N12" i="1"/>
  <c r="M13" i="1"/>
  <c r="N13" i="1"/>
  <c r="M14" i="1"/>
  <c r="N14" i="1"/>
  <c r="M15" i="1"/>
  <c r="N15" i="1"/>
  <c r="M16" i="1"/>
  <c r="N16" i="1"/>
  <c r="M17" i="1"/>
  <c r="N17" i="1"/>
  <c r="M18" i="1"/>
  <c r="N18" i="1"/>
  <c r="M19" i="1"/>
  <c r="N19" i="1"/>
  <c r="M20" i="1"/>
  <c r="N20" i="1"/>
  <c r="M21" i="1"/>
  <c r="N21" i="1"/>
  <c r="M22" i="1"/>
  <c r="N22" i="1"/>
  <c r="M23" i="1"/>
  <c r="N23" i="1"/>
  <c r="M24" i="1"/>
  <c r="N24" i="1"/>
  <c r="M25" i="1"/>
  <c r="N25" i="1"/>
  <c r="M26" i="1"/>
  <c r="N26" i="1"/>
  <c r="M27" i="1"/>
  <c r="N27" i="1"/>
  <c r="M28" i="1"/>
  <c r="N28" i="1"/>
  <c r="M29" i="1"/>
  <c r="N29" i="1"/>
  <c r="M30" i="1"/>
  <c r="N30" i="1"/>
  <c r="M31" i="1"/>
  <c r="N31" i="1"/>
  <c r="M32" i="1"/>
  <c r="N32" i="1"/>
  <c r="M33" i="1"/>
  <c r="N33" i="1"/>
  <c r="M34" i="1"/>
  <c r="N34" i="1"/>
  <c r="M35" i="1"/>
  <c r="N35" i="1"/>
  <c r="M36" i="1"/>
  <c r="N36" i="1"/>
  <c r="M37" i="1"/>
  <c r="N37" i="1"/>
  <c r="M38" i="1"/>
  <c r="N38" i="1"/>
  <c r="M39" i="1"/>
  <c r="N39" i="1"/>
  <c r="M40" i="1"/>
  <c r="N40" i="1"/>
  <c r="M41" i="1"/>
  <c r="N41" i="1"/>
  <c r="M42" i="1"/>
  <c r="N42" i="1"/>
  <c r="M43" i="1"/>
  <c r="N43" i="1"/>
  <c r="M44" i="1"/>
  <c r="N44" i="1"/>
  <c r="M45" i="1"/>
  <c r="N45" i="1"/>
  <c r="M46" i="1"/>
  <c r="N46" i="1"/>
  <c r="M47" i="1"/>
  <c r="N47" i="1"/>
  <c r="M48" i="1"/>
  <c r="N48" i="1"/>
  <c r="M49" i="1"/>
  <c r="N49" i="1"/>
  <c r="M50" i="1"/>
  <c r="N50" i="1"/>
  <c r="M51" i="1"/>
  <c r="N51" i="1"/>
  <c r="M52" i="1"/>
  <c r="N52" i="1"/>
  <c r="M53" i="1"/>
  <c r="N53" i="1"/>
  <c r="M54" i="1"/>
  <c r="N54" i="1"/>
  <c r="M55" i="1"/>
  <c r="N55" i="1"/>
  <c r="M56" i="1"/>
  <c r="N56" i="1"/>
  <c r="M57" i="1"/>
  <c r="N57" i="1"/>
  <c r="M58" i="1"/>
  <c r="N58" i="1"/>
  <c r="M59" i="1"/>
  <c r="N59" i="1"/>
  <c r="M60" i="1"/>
  <c r="N60" i="1"/>
  <c r="M61" i="1"/>
  <c r="N61" i="1"/>
  <c r="M62" i="1"/>
  <c r="N62" i="1"/>
  <c r="M63" i="1"/>
  <c r="N63" i="1"/>
  <c r="M64" i="1"/>
  <c r="N64" i="1"/>
  <c r="M65" i="1"/>
  <c r="N65" i="1"/>
  <c r="M66" i="1"/>
  <c r="N66" i="1"/>
  <c r="M67" i="1"/>
  <c r="N67" i="1"/>
  <c r="N3" i="1"/>
  <c r="M3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3" i="1"/>
  <c r="O55" i="9" l="1"/>
  <c r="O56" i="9"/>
  <c r="O57" i="9"/>
  <c r="O58" i="9"/>
  <c r="O59" i="9"/>
  <c r="O60" i="9"/>
  <c r="O61" i="9"/>
  <c r="O62" i="9"/>
  <c r="O63" i="9"/>
  <c r="O64" i="9"/>
  <c r="O65" i="9"/>
  <c r="O66" i="9"/>
  <c r="O67" i="9"/>
  <c r="O68" i="9"/>
  <c r="O69" i="9"/>
  <c r="O70" i="9"/>
  <c r="O71" i="9"/>
  <c r="O72" i="9"/>
  <c r="O73" i="9"/>
  <c r="O74" i="9"/>
  <c r="O75" i="9"/>
  <c r="O76" i="9"/>
  <c r="O77" i="9"/>
  <c r="O78" i="9"/>
  <c r="O79" i="9"/>
  <c r="O80" i="9"/>
  <c r="O81" i="9"/>
  <c r="O82" i="9"/>
  <c r="O83" i="9"/>
  <c r="O84" i="9"/>
  <c r="O85" i="9"/>
  <c r="O86" i="9"/>
  <c r="O87" i="9"/>
  <c r="O88" i="9"/>
  <c r="O89" i="9"/>
  <c r="O90" i="9"/>
  <c r="O91" i="9"/>
  <c r="O92" i="9"/>
  <c r="O93" i="9"/>
  <c r="O94" i="9"/>
  <c r="O95" i="9"/>
  <c r="O96" i="9"/>
  <c r="O97" i="9"/>
  <c r="O98" i="9"/>
  <c r="O99" i="9"/>
  <c r="O100" i="9"/>
  <c r="O101" i="9"/>
  <c r="O102" i="9"/>
  <c r="O103" i="9"/>
  <c r="O104" i="9"/>
  <c r="O105" i="9"/>
  <c r="O54" i="9"/>
  <c r="O10" i="9"/>
  <c r="O11" i="9"/>
  <c r="O12" i="9"/>
  <c r="O13" i="9"/>
  <c r="O14" i="9"/>
  <c r="O15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34" i="9"/>
  <c r="O35" i="9"/>
  <c r="O36" i="9"/>
  <c r="O37" i="9"/>
  <c r="O38" i="9"/>
  <c r="O39" i="9"/>
  <c r="O40" i="9"/>
  <c r="O41" i="9"/>
  <c r="O42" i="9"/>
  <c r="O43" i="9"/>
  <c r="O44" i="9"/>
  <c r="O45" i="9"/>
  <c r="O46" i="9"/>
  <c r="O47" i="9"/>
  <c r="O48" i="9"/>
  <c r="O49" i="9"/>
  <c r="O50" i="9"/>
  <c r="O51" i="9"/>
  <c r="O52" i="9"/>
  <c r="O53" i="9"/>
  <c r="O9" i="9"/>
  <c r="O8" i="9"/>
  <c r="O7" i="9"/>
  <c r="O6" i="9"/>
  <c r="O5" i="9"/>
  <c r="O4" i="9"/>
  <c r="O3" i="9"/>
  <c r="O54" i="8" l="1"/>
  <c r="O102" i="8"/>
  <c r="O56" i="8"/>
  <c r="O55" i="8"/>
  <c r="O53" i="8"/>
  <c r="O57" i="8"/>
  <c r="O58" i="8"/>
  <c r="O59" i="8"/>
  <c r="O60" i="8"/>
  <c r="O61" i="8"/>
  <c r="O62" i="8"/>
  <c r="O63" i="8"/>
  <c r="O64" i="8"/>
  <c r="O65" i="8"/>
  <c r="O66" i="8"/>
  <c r="O67" i="8"/>
  <c r="O68" i="8"/>
  <c r="O69" i="8"/>
  <c r="O70" i="8"/>
  <c r="O71" i="8"/>
  <c r="O72" i="8"/>
  <c r="O73" i="8"/>
  <c r="O74" i="8"/>
  <c r="O75" i="8"/>
  <c r="O76" i="8"/>
  <c r="O77" i="8"/>
  <c r="O78" i="8"/>
  <c r="O79" i="8"/>
  <c r="O80" i="8"/>
  <c r="O81" i="8"/>
  <c r="O82" i="8"/>
  <c r="O83" i="8"/>
  <c r="O84" i="8"/>
  <c r="O85" i="8"/>
  <c r="O86" i="8"/>
  <c r="O87" i="8"/>
  <c r="O88" i="8"/>
  <c r="O89" i="8"/>
  <c r="O90" i="8"/>
  <c r="O91" i="8"/>
  <c r="O92" i="8"/>
  <c r="O93" i="8"/>
  <c r="O94" i="8"/>
  <c r="O95" i="8"/>
  <c r="O96" i="8"/>
  <c r="O97" i="8"/>
  <c r="O98" i="8"/>
  <c r="O99" i="8"/>
  <c r="O100" i="8"/>
  <c r="O101" i="8"/>
  <c r="O103" i="8"/>
  <c r="O104" i="8"/>
  <c r="O105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O52" i="8"/>
  <c r="O3" i="8"/>
  <c r="H9" i="11" l="1"/>
  <c r="G3" i="11"/>
  <c r="H2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57" i="11"/>
  <c r="H58" i="11"/>
  <c r="H59" i="11"/>
  <c r="H60" i="11"/>
  <c r="H61" i="11"/>
  <c r="H62" i="11"/>
  <c r="H63" i="11"/>
  <c r="H64" i="11"/>
  <c r="H65" i="11"/>
  <c r="H66" i="11"/>
  <c r="H67" i="11"/>
  <c r="H68" i="11"/>
  <c r="H69" i="11"/>
  <c r="H70" i="11"/>
  <c r="H71" i="11"/>
  <c r="H72" i="11"/>
  <c r="H73" i="11"/>
  <c r="H74" i="11"/>
  <c r="H75" i="11"/>
  <c r="H76" i="11"/>
  <c r="H77" i="11"/>
  <c r="H78" i="11"/>
  <c r="H79" i="11"/>
  <c r="H80" i="11"/>
  <c r="H81" i="11"/>
  <c r="H82" i="11"/>
  <c r="H83" i="11"/>
  <c r="H84" i="11"/>
  <c r="H85" i="11"/>
  <c r="H86" i="11"/>
  <c r="H87" i="11"/>
  <c r="H88" i="11"/>
  <c r="H89" i="11"/>
  <c r="H90" i="11"/>
  <c r="H91" i="11"/>
  <c r="H92" i="11"/>
  <c r="H93" i="11"/>
  <c r="H94" i="11"/>
  <c r="H95" i="11"/>
  <c r="H96" i="11"/>
  <c r="H97" i="11"/>
  <c r="H98" i="11"/>
  <c r="H99" i="11"/>
  <c r="H100" i="11"/>
  <c r="H101" i="11"/>
  <c r="H102" i="11"/>
  <c r="H103" i="11"/>
  <c r="H104" i="11"/>
  <c r="G4" i="11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66" i="11"/>
  <c r="G67" i="11"/>
  <c r="G68" i="11"/>
  <c r="G69" i="11"/>
  <c r="G70" i="11"/>
  <c r="G71" i="11"/>
  <c r="G72" i="11"/>
  <c r="G73" i="11"/>
  <c r="G74" i="11"/>
  <c r="G75" i="11"/>
  <c r="G76" i="11"/>
  <c r="G77" i="11"/>
  <c r="G78" i="11"/>
  <c r="G79" i="11"/>
  <c r="G80" i="11"/>
  <c r="G81" i="11"/>
  <c r="G82" i="11"/>
  <c r="G83" i="11"/>
  <c r="G84" i="11"/>
  <c r="G85" i="11"/>
  <c r="G86" i="11"/>
  <c r="G87" i="11"/>
  <c r="G88" i="11"/>
  <c r="G89" i="11"/>
  <c r="G90" i="11"/>
  <c r="G91" i="11"/>
  <c r="G92" i="11"/>
  <c r="G93" i="11"/>
  <c r="G94" i="11"/>
  <c r="G95" i="11"/>
  <c r="G96" i="11"/>
  <c r="G97" i="11"/>
  <c r="G98" i="11"/>
  <c r="G99" i="11"/>
  <c r="G100" i="11"/>
  <c r="G101" i="11"/>
  <c r="G102" i="11"/>
  <c r="G103" i="11"/>
  <c r="G104" i="11"/>
  <c r="G2" i="11"/>
  <c r="F2" i="11"/>
  <c r="D3" i="11"/>
  <c r="D4" i="11"/>
  <c r="D5" i="11"/>
  <c r="D6" i="11"/>
  <c r="F6" i="11" s="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F38" i="11" s="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F54" i="11" s="1"/>
  <c r="D55" i="11"/>
  <c r="D56" i="11"/>
  <c r="D57" i="11"/>
  <c r="D58" i="11"/>
  <c r="D59" i="11"/>
  <c r="D60" i="11"/>
  <c r="D61" i="11"/>
  <c r="D62" i="11"/>
  <c r="D63" i="11"/>
  <c r="D64" i="11"/>
  <c r="D65" i="11"/>
  <c r="D66" i="11"/>
  <c r="D67" i="11"/>
  <c r="D68" i="11"/>
  <c r="D69" i="11"/>
  <c r="D70" i="11"/>
  <c r="F70" i="11" s="1"/>
  <c r="D71" i="11"/>
  <c r="D72" i="11"/>
  <c r="D73" i="11"/>
  <c r="D74" i="11"/>
  <c r="D75" i="11"/>
  <c r="D76" i="11"/>
  <c r="D77" i="11"/>
  <c r="D78" i="11"/>
  <c r="D79" i="11"/>
  <c r="D80" i="11"/>
  <c r="D81" i="11"/>
  <c r="D82" i="11"/>
  <c r="D83" i="11"/>
  <c r="D84" i="11"/>
  <c r="D85" i="11"/>
  <c r="D86" i="11"/>
  <c r="D87" i="11"/>
  <c r="D88" i="11"/>
  <c r="D89" i="11"/>
  <c r="D90" i="11"/>
  <c r="D91" i="11"/>
  <c r="D92" i="11"/>
  <c r="D93" i="11"/>
  <c r="D94" i="11"/>
  <c r="D95" i="11"/>
  <c r="D96" i="11"/>
  <c r="D97" i="11"/>
  <c r="D98" i="11"/>
  <c r="D99" i="11"/>
  <c r="D100" i="11"/>
  <c r="D101" i="11"/>
  <c r="D102" i="11"/>
  <c r="F102" i="11" s="1"/>
  <c r="D103" i="11"/>
  <c r="D104" i="11"/>
  <c r="D2" i="11"/>
  <c r="B3" i="11"/>
  <c r="B4" i="11"/>
  <c r="B5" i="11"/>
  <c r="B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48" i="11"/>
  <c r="B49" i="11"/>
  <c r="B50" i="11"/>
  <c r="B51" i="11"/>
  <c r="B52" i="11"/>
  <c r="B53" i="11"/>
  <c r="B54" i="11"/>
  <c r="B55" i="11"/>
  <c r="B56" i="11"/>
  <c r="B57" i="11"/>
  <c r="B58" i="11"/>
  <c r="B59" i="11"/>
  <c r="B60" i="11"/>
  <c r="B61" i="11"/>
  <c r="B62" i="11"/>
  <c r="B63" i="11"/>
  <c r="B64" i="11"/>
  <c r="B65" i="11"/>
  <c r="B66" i="11"/>
  <c r="B67" i="11"/>
  <c r="B68" i="11"/>
  <c r="B69" i="11"/>
  <c r="B70" i="11"/>
  <c r="B71" i="11"/>
  <c r="B72" i="11"/>
  <c r="B73" i="11"/>
  <c r="B74" i="11"/>
  <c r="B75" i="11"/>
  <c r="B76" i="11"/>
  <c r="B77" i="11"/>
  <c r="B78" i="11"/>
  <c r="B79" i="11"/>
  <c r="B80" i="11"/>
  <c r="B81" i="11"/>
  <c r="B82" i="11"/>
  <c r="B83" i="11"/>
  <c r="B84" i="11"/>
  <c r="B85" i="11"/>
  <c r="B86" i="11"/>
  <c r="B87" i="11"/>
  <c r="B88" i="11"/>
  <c r="B89" i="11"/>
  <c r="B90" i="11"/>
  <c r="B91" i="11"/>
  <c r="B92" i="11"/>
  <c r="B93" i="11"/>
  <c r="B94" i="11"/>
  <c r="B95" i="11"/>
  <c r="B96" i="11"/>
  <c r="B97" i="11"/>
  <c r="B98" i="11"/>
  <c r="B99" i="11"/>
  <c r="B100" i="11"/>
  <c r="B101" i="11"/>
  <c r="B102" i="11"/>
  <c r="B103" i="11"/>
  <c r="B104" i="11"/>
  <c r="B2" i="11"/>
  <c r="F22" i="11"/>
  <c r="F86" i="11"/>
  <c r="F3" i="11"/>
  <c r="F4" i="11"/>
  <c r="F5" i="11"/>
  <c r="F7" i="11"/>
  <c r="F8" i="11"/>
  <c r="F9" i="11"/>
  <c r="F11" i="11"/>
  <c r="F12" i="11"/>
  <c r="F13" i="11"/>
  <c r="F15" i="11"/>
  <c r="F16" i="11"/>
  <c r="F17" i="11"/>
  <c r="F19" i="11"/>
  <c r="F20" i="11"/>
  <c r="F21" i="11"/>
  <c r="F23" i="11"/>
  <c r="F24" i="11"/>
  <c r="F25" i="11"/>
  <c r="F27" i="11"/>
  <c r="F28" i="11"/>
  <c r="F29" i="11"/>
  <c r="F31" i="11"/>
  <c r="F32" i="11"/>
  <c r="F33" i="11"/>
  <c r="F35" i="11"/>
  <c r="F36" i="11"/>
  <c r="F37" i="11"/>
  <c r="F39" i="11"/>
  <c r="F40" i="11"/>
  <c r="F41" i="11"/>
  <c r="F43" i="11"/>
  <c r="F44" i="11"/>
  <c r="F45" i="11"/>
  <c r="F47" i="11"/>
  <c r="F48" i="11"/>
  <c r="F49" i="11"/>
  <c r="F51" i="11"/>
  <c r="F52" i="11"/>
  <c r="F53" i="11"/>
  <c r="F55" i="11"/>
  <c r="F56" i="11"/>
  <c r="F57" i="11"/>
  <c r="F59" i="11"/>
  <c r="F60" i="11"/>
  <c r="F61" i="11"/>
  <c r="F63" i="11"/>
  <c r="F64" i="11"/>
  <c r="F65" i="11"/>
  <c r="F67" i="11"/>
  <c r="F68" i="11"/>
  <c r="F69" i="11"/>
  <c r="F71" i="11"/>
  <c r="F72" i="11"/>
  <c r="F73" i="11"/>
  <c r="F75" i="11"/>
  <c r="F76" i="11"/>
  <c r="F77" i="11"/>
  <c r="F79" i="11"/>
  <c r="F80" i="11"/>
  <c r="F81" i="11"/>
  <c r="F83" i="11"/>
  <c r="F84" i="11"/>
  <c r="F85" i="11"/>
  <c r="F87" i="11"/>
  <c r="F88" i="11"/>
  <c r="F89" i="11"/>
  <c r="F91" i="11"/>
  <c r="F92" i="11"/>
  <c r="F93" i="11"/>
  <c r="F95" i="11"/>
  <c r="F96" i="11"/>
  <c r="F97" i="11"/>
  <c r="F99" i="11"/>
  <c r="F100" i="11"/>
  <c r="F101" i="11"/>
  <c r="F103" i="11"/>
  <c r="F104" i="11"/>
  <c r="E3" i="11"/>
  <c r="E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63" i="11"/>
  <c r="E64" i="11"/>
  <c r="E65" i="11"/>
  <c r="E66" i="11"/>
  <c r="E67" i="11"/>
  <c r="E68" i="11"/>
  <c r="E69" i="11"/>
  <c r="E70" i="11"/>
  <c r="E71" i="11"/>
  <c r="E72" i="11"/>
  <c r="E73" i="11"/>
  <c r="E74" i="11"/>
  <c r="E75" i="11"/>
  <c r="E76" i="11"/>
  <c r="E77" i="11"/>
  <c r="E78" i="11"/>
  <c r="E79" i="11"/>
  <c r="E80" i="11"/>
  <c r="E81" i="11"/>
  <c r="E82" i="11"/>
  <c r="E83" i="11"/>
  <c r="E84" i="11"/>
  <c r="E85" i="11"/>
  <c r="E86" i="11"/>
  <c r="E87" i="11"/>
  <c r="E88" i="11"/>
  <c r="E89" i="11"/>
  <c r="E90" i="11"/>
  <c r="E91" i="11"/>
  <c r="E92" i="11"/>
  <c r="E93" i="11"/>
  <c r="E94" i="11"/>
  <c r="E95" i="11"/>
  <c r="E96" i="11"/>
  <c r="E97" i="11"/>
  <c r="E98" i="11"/>
  <c r="E99" i="11"/>
  <c r="E100" i="11"/>
  <c r="E101" i="11"/>
  <c r="E102" i="11"/>
  <c r="E103" i="11"/>
  <c r="E104" i="11"/>
  <c r="E2" i="11"/>
  <c r="F98" i="11" l="1"/>
  <c r="F94" i="11"/>
  <c r="F90" i="11"/>
  <c r="F82" i="11"/>
  <c r="F78" i="11"/>
  <c r="F74" i="11"/>
  <c r="F66" i="11"/>
  <c r="F62" i="11"/>
  <c r="F58" i="11"/>
  <c r="F50" i="11"/>
  <c r="F46" i="11"/>
  <c r="F42" i="11"/>
  <c r="F34" i="11"/>
  <c r="F30" i="11"/>
  <c r="F26" i="11"/>
  <c r="F18" i="11"/>
  <c r="F14" i="11"/>
  <c r="F10" i="11"/>
  <c r="M2" i="8"/>
  <c r="N105" i="9" l="1"/>
  <c r="M105" i="9"/>
  <c r="N104" i="9"/>
  <c r="M104" i="9"/>
  <c r="N103" i="9"/>
  <c r="M103" i="9"/>
  <c r="N102" i="9"/>
  <c r="M102" i="9"/>
  <c r="N101" i="9"/>
  <c r="M101" i="9"/>
  <c r="N100" i="9"/>
  <c r="M100" i="9"/>
  <c r="N99" i="9"/>
  <c r="M99" i="9"/>
  <c r="N98" i="9"/>
  <c r="M98" i="9"/>
  <c r="N97" i="9"/>
  <c r="M97" i="9"/>
  <c r="N96" i="9"/>
  <c r="M96" i="9"/>
  <c r="N95" i="9"/>
  <c r="M95" i="9"/>
  <c r="N94" i="9"/>
  <c r="M94" i="9"/>
  <c r="N93" i="9"/>
  <c r="M93" i="9"/>
  <c r="N92" i="9"/>
  <c r="M92" i="9"/>
  <c r="N91" i="9"/>
  <c r="M91" i="9"/>
  <c r="N90" i="9"/>
  <c r="M90" i="9"/>
  <c r="N89" i="9"/>
  <c r="M89" i="9"/>
  <c r="N88" i="9"/>
  <c r="M88" i="9"/>
  <c r="N87" i="9"/>
  <c r="M87" i="9"/>
  <c r="N86" i="9"/>
  <c r="M86" i="9"/>
  <c r="N85" i="9"/>
  <c r="M85" i="9"/>
  <c r="N84" i="9"/>
  <c r="M84" i="9"/>
  <c r="N83" i="9"/>
  <c r="M83" i="9"/>
  <c r="N82" i="9"/>
  <c r="M82" i="9"/>
  <c r="N81" i="9"/>
  <c r="M81" i="9"/>
  <c r="N80" i="9"/>
  <c r="M80" i="9"/>
  <c r="N79" i="9"/>
  <c r="M79" i="9"/>
  <c r="N78" i="9"/>
  <c r="M78" i="9"/>
  <c r="N77" i="9"/>
  <c r="M77" i="9"/>
  <c r="N76" i="9"/>
  <c r="M76" i="9"/>
  <c r="N75" i="9"/>
  <c r="M75" i="9"/>
  <c r="N74" i="9"/>
  <c r="M74" i="9"/>
  <c r="N73" i="9"/>
  <c r="M73" i="9"/>
  <c r="N72" i="9"/>
  <c r="M72" i="9"/>
  <c r="N71" i="9"/>
  <c r="M71" i="9"/>
  <c r="N70" i="9"/>
  <c r="M70" i="9"/>
  <c r="N69" i="9"/>
  <c r="M69" i="9"/>
  <c r="N68" i="9"/>
  <c r="M68" i="9"/>
  <c r="N67" i="9"/>
  <c r="M67" i="9"/>
  <c r="N66" i="9"/>
  <c r="M66" i="9"/>
  <c r="N65" i="9"/>
  <c r="M65" i="9"/>
  <c r="N64" i="9"/>
  <c r="M64" i="9"/>
  <c r="N63" i="9"/>
  <c r="M63" i="9"/>
  <c r="N62" i="9"/>
  <c r="M62" i="9"/>
  <c r="N61" i="9"/>
  <c r="M61" i="9"/>
  <c r="N60" i="9"/>
  <c r="M60" i="9"/>
  <c r="N59" i="9"/>
  <c r="M59" i="9"/>
  <c r="N58" i="9"/>
  <c r="M58" i="9"/>
  <c r="N57" i="9"/>
  <c r="M57" i="9"/>
  <c r="N56" i="9"/>
  <c r="M56" i="9"/>
  <c r="N55" i="9"/>
  <c r="M55" i="9"/>
  <c r="N54" i="9"/>
  <c r="M54" i="9"/>
  <c r="N53" i="9"/>
  <c r="M53" i="9"/>
  <c r="N52" i="9"/>
  <c r="M52" i="9"/>
  <c r="N51" i="9"/>
  <c r="M51" i="9"/>
  <c r="N50" i="9"/>
  <c r="M50" i="9"/>
  <c r="N49" i="9"/>
  <c r="M49" i="9"/>
  <c r="N48" i="9"/>
  <c r="M48" i="9"/>
  <c r="N47" i="9"/>
  <c r="M47" i="9"/>
  <c r="N46" i="9"/>
  <c r="M46" i="9"/>
  <c r="N45" i="9"/>
  <c r="M45" i="9"/>
  <c r="N44" i="9"/>
  <c r="M44" i="9"/>
  <c r="N43" i="9"/>
  <c r="M43" i="9"/>
  <c r="N42" i="9"/>
  <c r="M42" i="9"/>
  <c r="N41" i="9"/>
  <c r="M41" i="9"/>
  <c r="N40" i="9"/>
  <c r="M40" i="9"/>
  <c r="N39" i="9"/>
  <c r="M39" i="9"/>
  <c r="N38" i="9"/>
  <c r="M38" i="9"/>
  <c r="N37" i="9"/>
  <c r="M37" i="9"/>
  <c r="N36" i="9"/>
  <c r="M36" i="9"/>
  <c r="N35" i="9"/>
  <c r="M35" i="9"/>
  <c r="N34" i="9"/>
  <c r="M34" i="9"/>
  <c r="N33" i="9"/>
  <c r="M33" i="9"/>
  <c r="N32" i="9"/>
  <c r="M32" i="9"/>
  <c r="N31" i="9"/>
  <c r="M31" i="9"/>
  <c r="N30" i="9"/>
  <c r="M30" i="9"/>
  <c r="N29" i="9"/>
  <c r="M29" i="9"/>
  <c r="N28" i="9"/>
  <c r="M28" i="9"/>
  <c r="N27" i="9"/>
  <c r="M27" i="9"/>
  <c r="N26" i="9"/>
  <c r="M26" i="9"/>
  <c r="N25" i="9"/>
  <c r="M25" i="9"/>
  <c r="N24" i="9"/>
  <c r="M24" i="9"/>
  <c r="N23" i="9"/>
  <c r="M23" i="9"/>
  <c r="N22" i="9"/>
  <c r="M22" i="9"/>
  <c r="N21" i="9"/>
  <c r="M21" i="9"/>
  <c r="N20" i="9"/>
  <c r="M20" i="9"/>
  <c r="N19" i="9"/>
  <c r="M19" i="9"/>
  <c r="N18" i="9"/>
  <c r="M18" i="9"/>
  <c r="N17" i="9"/>
  <c r="M17" i="9"/>
  <c r="N16" i="9"/>
  <c r="M16" i="9"/>
  <c r="N15" i="9"/>
  <c r="M15" i="9"/>
  <c r="N14" i="9"/>
  <c r="M14" i="9"/>
  <c r="N13" i="9"/>
  <c r="M13" i="9"/>
  <c r="N12" i="9"/>
  <c r="M12" i="9"/>
  <c r="N11" i="9"/>
  <c r="M11" i="9"/>
  <c r="N10" i="9"/>
  <c r="M10" i="9"/>
  <c r="N9" i="9"/>
  <c r="M9" i="9"/>
  <c r="N8" i="9"/>
  <c r="M8" i="9"/>
  <c r="N7" i="9"/>
  <c r="M7" i="9"/>
  <c r="N6" i="9"/>
  <c r="M6" i="9"/>
  <c r="N5" i="9"/>
  <c r="M5" i="9"/>
  <c r="N4" i="9"/>
  <c r="M4" i="9"/>
  <c r="N3" i="9"/>
  <c r="M3" i="9"/>
  <c r="N2" i="9"/>
  <c r="M2" i="9"/>
  <c r="N3" i="8"/>
  <c r="N4" i="8"/>
  <c r="N5" i="8"/>
  <c r="N6" i="8"/>
  <c r="N7" i="8"/>
  <c r="N8" i="8"/>
  <c r="N9" i="8"/>
  <c r="N10" i="8"/>
  <c r="N1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51" i="8"/>
  <c r="N52" i="8"/>
  <c r="N53" i="8"/>
  <c r="N54" i="8"/>
  <c r="N55" i="8"/>
  <c r="N56" i="8"/>
  <c r="N57" i="8"/>
  <c r="N58" i="8"/>
  <c r="N59" i="8"/>
  <c r="N60" i="8"/>
  <c r="N61" i="8"/>
  <c r="N62" i="8"/>
  <c r="N63" i="8"/>
  <c r="N64" i="8"/>
  <c r="N65" i="8"/>
  <c r="N66" i="8"/>
  <c r="N67" i="8"/>
  <c r="N68" i="8"/>
  <c r="N69" i="8"/>
  <c r="N70" i="8"/>
  <c r="N71" i="8"/>
  <c r="N72" i="8"/>
  <c r="N73" i="8"/>
  <c r="N74" i="8"/>
  <c r="N75" i="8"/>
  <c r="N76" i="8"/>
  <c r="N77" i="8"/>
  <c r="N78" i="8"/>
  <c r="N79" i="8"/>
  <c r="N80" i="8"/>
  <c r="N81" i="8"/>
  <c r="N82" i="8"/>
  <c r="N83" i="8"/>
  <c r="N84" i="8"/>
  <c r="N85" i="8"/>
  <c r="N86" i="8"/>
  <c r="N87" i="8"/>
  <c r="N88" i="8"/>
  <c r="N89" i="8"/>
  <c r="N90" i="8"/>
  <c r="N91" i="8"/>
  <c r="N92" i="8"/>
  <c r="N93" i="8"/>
  <c r="N94" i="8"/>
  <c r="N95" i="8"/>
  <c r="N96" i="8"/>
  <c r="N97" i="8"/>
  <c r="N98" i="8"/>
  <c r="N99" i="8"/>
  <c r="N100" i="8"/>
  <c r="N101" i="8"/>
  <c r="N102" i="8"/>
  <c r="N103" i="8"/>
  <c r="N104" i="8"/>
  <c r="N105" i="8"/>
  <c r="M3" i="8"/>
  <c r="M4" i="8"/>
  <c r="M5" i="8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7" i="8"/>
  <c r="M38" i="8"/>
  <c r="M39" i="8"/>
  <c r="M40" i="8"/>
  <c r="M41" i="8"/>
  <c r="M42" i="8"/>
  <c r="M43" i="8"/>
  <c r="M44" i="8"/>
  <c r="M45" i="8"/>
  <c r="M46" i="8"/>
  <c r="M47" i="8"/>
  <c r="M48" i="8"/>
  <c r="M49" i="8"/>
  <c r="M50" i="8"/>
  <c r="M51" i="8"/>
  <c r="M52" i="8"/>
  <c r="M53" i="8"/>
  <c r="M54" i="8"/>
  <c r="M55" i="8"/>
  <c r="M56" i="8"/>
  <c r="M57" i="8"/>
  <c r="M58" i="8"/>
  <c r="M59" i="8"/>
  <c r="M60" i="8"/>
  <c r="M61" i="8"/>
  <c r="M62" i="8"/>
  <c r="M63" i="8"/>
  <c r="M64" i="8"/>
  <c r="M65" i="8"/>
  <c r="M66" i="8"/>
  <c r="M67" i="8"/>
  <c r="M68" i="8"/>
  <c r="M69" i="8"/>
  <c r="M70" i="8"/>
  <c r="M71" i="8"/>
  <c r="M72" i="8"/>
  <c r="M73" i="8"/>
  <c r="M74" i="8"/>
  <c r="M75" i="8"/>
  <c r="M76" i="8"/>
  <c r="M77" i="8"/>
  <c r="M78" i="8"/>
  <c r="M79" i="8"/>
  <c r="M80" i="8"/>
  <c r="M81" i="8"/>
  <c r="M82" i="8"/>
  <c r="M83" i="8"/>
  <c r="M84" i="8"/>
  <c r="M85" i="8"/>
  <c r="M86" i="8"/>
  <c r="M87" i="8"/>
  <c r="M88" i="8"/>
  <c r="M89" i="8"/>
  <c r="M90" i="8"/>
  <c r="M91" i="8"/>
  <c r="M92" i="8"/>
  <c r="M93" i="8"/>
  <c r="M94" i="8"/>
  <c r="M95" i="8"/>
  <c r="M96" i="8"/>
  <c r="M97" i="8"/>
  <c r="M98" i="8"/>
  <c r="M99" i="8"/>
  <c r="M100" i="8"/>
  <c r="M101" i="8"/>
  <c r="M102" i="8"/>
  <c r="M103" i="8"/>
  <c r="M104" i="8"/>
  <c r="M105" i="8"/>
  <c r="N2" i="8"/>
  <c r="F4" i="1" l="1"/>
  <c r="I56" i="2" l="1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55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4" i="2"/>
  <c r="F57" i="1" l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56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L3" i="6" l="1"/>
  <c r="L4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2" i="6"/>
  <c r="H3" i="6"/>
  <c r="I3" i="6" s="1"/>
  <c r="J3" i="6" s="1"/>
  <c r="K3" i="6" s="1"/>
  <c r="H4" i="6"/>
  <c r="I4" i="6" s="1"/>
  <c r="J4" i="6" s="1"/>
  <c r="K4" i="6" s="1"/>
  <c r="H5" i="6"/>
  <c r="I5" i="6" s="1"/>
  <c r="J5" i="6" s="1"/>
  <c r="K5" i="6" s="1"/>
  <c r="H6" i="6"/>
  <c r="I6" i="6" s="1"/>
  <c r="J6" i="6" s="1"/>
  <c r="K6" i="6" s="1"/>
  <c r="H7" i="6"/>
  <c r="I7" i="6" s="1"/>
  <c r="J7" i="6" s="1"/>
  <c r="K7" i="6" s="1"/>
  <c r="H8" i="6"/>
  <c r="I8" i="6" s="1"/>
  <c r="J8" i="6" s="1"/>
  <c r="K8" i="6" s="1"/>
  <c r="H9" i="6"/>
  <c r="I9" i="6" s="1"/>
  <c r="J9" i="6" s="1"/>
  <c r="K9" i="6" s="1"/>
  <c r="H10" i="6"/>
  <c r="I10" i="6" s="1"/>
  <c r="J10" i="6" s="1"/>
  <c r="K10" i="6" s="1"/>
  <c r="H11" i="6"/>
  <c r="I11" i="6" s="1"/>
  <c r="J11" i="6" s="1"/>
  <c r="K11" i="6" s="1"/>
  <c r="H12" i="6"/>
  <c r="I12" i="6" s="1"/>
  <c r="J12" i="6" s="1"/>
  <c r="K12" i="6" s="1"/>
  <c r="H13" i="6"/>
  <c r="I13" i="6" s="1"/>
  <c r="J13" i="6" s="1"/>
  <c r="K13" i="6" s="1"/>
  <c r="H14" i="6"/>
  <c r="I14" i="6" s="1"/>
  <c r="J14" i="6" s="1"/>
  <c r="K14" i="6" s="1"/>
  <c r="H15" i="6"/>
  <c r="I15" i="6" s="1"/>
  <c r="J15" i="6" s="1"/>
  <c r="K15" i="6" s="1"/>
  <c r="H16" i="6"/>
  <c r="I16" i="6" s="1"/>
  <c r="J16" i="6" s="1"/>
  <c r="K16" i="6" s="1"/>
  <c r="H17" i="6"/>
  <c r="I17" i="6" s="1"/>
  <c r="J17" i="6" s="1"/>
  <c r="K17" i="6" s="1"/>
  <c r="H18" i="6"/>
  <c r="I18" i="6" s="1"/>
  <c r="J18" i="6" s="1"/>
  <c r="K18" i="6" s="1"/>
  <c r="H19" i="6"/>
  <c r="I19" i="6" s="1"/>
  <c r="J19" i="6" s="1"/>
  <c r="K19" i="6" s="1"/>
  <c r="H20" i="6"/>
  <c r="I20" i="6" s="1"/>
  <c r="J20" i="6" s="1"/>
  <c r="K20" i="6" s="1"/>
  <c r="H21" i="6"/>
  <c r="I21" i="6" s="1"/>
  <c r="J21" i="6" s="1"/>
  <c r="K21" i="6" s="1"/>
  <c r="H22" i="6"/>
  <c r="I22" i="6" s="1"/>
  <c r="J22" i="6" s="1"/>
  <c r="K22" i="6" s="1"/>
  <c r="H23" i="6"/>
  <c r="I23" i="6" s="1"/>
  <c r="J23" i="6" s="1"/>
  <c r="K23" i="6" s="1"/>
  <c r="H24" i="6"/>
  <c r="I24" i="6" s="1"/>
  <c r="J24" i="6" s="1"/>
  <c r="K24" i="6" s="1"/>
  <c r="H25" i="6"/>
  <c r="I25" i="6" s="1"/>
  <c r="J25" i="6" s="1"/>
  <c r="K25" i="6" s="1"/>
  <c r="H26" i="6"/>
  <c r="I26" i="6" s="1"/>
  <c r="J26" i="6" s="1"/>
  <c r="K26" i="6" s="1"/>
  <c r="H27" i="6"/>
  <c r="I27" i="6" s="1"/>
  <c r="J27" i="6" s="1"/>
  <c r="K27" i="6" s="1"/>
  <c r="H28" i="6"/>
  <c r="I28" i="6" s="1"/>
  <c r="J28" i="6" s="1"/>
  <c r="K28" i="6" s="1"/>
  <c r="H29" i="6"/>
  <c r="I29" i="6" s="1"/>
  <c r="J29" i="6" s="1"/>
  <c r="K29" i="6" s="1"/>
  <c r="H30" i="6"/>
  <c r="I30" i="6" s="1"/>
  <c r="J30" i="6" s="1"/>
  <c r="K30" i="6" s="1"/>
  <c r="H31" i="6"/>
  <c r="I31" i="6" s="1"/>
  <c r="J31" i="6" s="1"/>
  <c r="K31" i="6" s="1"/>
  <c r="H32" i="6"/>
  <c r="I32" i="6" s="1"/>
  <c r="J32" i="6" s="1"/>
  <c r="K32" i="6" s="1"/>
  <c r="H33" i="6"/>
  <c r="I33" i="6" s="1"/>
  <c r="J33" i="6" s="1"/>
  <c r="K33" i="6" s="1"/>
  <c r="H34" i="6"/>
  <c r="I34" i="6" s="1"/>
  <c r="J34" i="6" s="1"/>
  <c r="K34" i="6" s="1"/>
  <c r="H35" i="6"/>
  <c r="I35" i="6" s="1"/>
  <c r="J35" i="6" s="1"/>
  <c r="K35" i="6" s="1"/>
  <c r="H36" i="6"/>
  <c r="I36" i="6" s="1"/>
  <c r="J36" i="6" s="1"/>
  <c r="K36" i="6" s="1"/>
  <c r="H37" i="6"/>
  <c r="I37" i="6" s="1"/>
  <c r="J37" i="6" s="1"/>
  <c r="K37" i="6" s="1"/>
  <c r="H38" i="6"/>
  <c r="I38" i="6" s="1"/>
  <c r="J38" i="6" s="1"/>
  <c r="K38" i="6" s="1"/>
  <c r="H39" i="6"/>
  <c r="I39" i="6" s="1"/>
  <c r="J39" i="6" s="1"/>
  <c r="K39" i="6" s="1"/>
  <c r="H40" i="6"/>
  <c r="I40" i="6" s="1"/>
  <c r="J40" i="6" s="1"/>
  <c r="K40" i="6" s="1"/>
  <c r="H41" i="6"/>
  <c r="I41" i="6" s="1"/>
  <c r="J41" i="6" s="1"/>
  <c r="K41" i="6" s="1"/>
  <c r="H42" i="6"/>
  <c r="I42" i="6" s="1"/>
  <c r="J42" i="6" s="1"/>
  <c r="K42" i="6" s="1"/>
  <c r="H43" i="6"/>
  <c r="I43" i="6" s="1"/>
  <c r="J43" i="6" s="1"/>
  <c r="K43" i="6" s="1"/>
  <c r="H44" i="6"/>
  <c r="I44" i="6" s="1"/>
  <c r="J44" i="6" s="1"/>
  <c r="K44" i="6" s="1"/>
  <c r="H45" i="6"/>
  <c r="I45" i="6" s="1"/>
  <c r="J45" i="6" s="1"/>
  <c r="K45" i="6" s="1"/>
  <c r="H46" i="6"/>
  <c r="I46" i="6" s="1"/>
  <c r="J46" i="6" s="1"/>
  <c r="K46" i="6" s="1"/>
  <c r="H47" i="6"/>
  <c r="I47" i="6" s="1"/>
  <c r="J47" i="6" s="1"/>
  <c r="K47" i="6" s="1"/>
  <c r="H48" i="6"/>
  <c r="I48" i="6" s="1"/>
  <c r="J48" i="6" s="1"/>
  <c r="K48" i="6" s="1"/>
  <c r="H49" i="6"/>
  <c r="I49" i="6" s="1"/>
  <c r="J49" i="6" s="1"/>
  <c r="K49" i="6" s="1"/>
  <c r="H50" i="6"/>
  <c r="I50" i="6" s="1"/>
  <c r="J50" i="6" s="1"/>
  <c r="K50" i="6" s="1"/>
  <c r="H51" i="6"/>
  <c r="I51" i="6" s="1"/>
  <c r="J51" i="6" s="1"/>
  <c r="K51" i="6" s="1"/>
  <c r="H52" i="6"/>
  <c r="I52" i="6" s="1"/>
  <c r="J52" i="6" s="1"/>
  <c r="K52" i="6" s="1"/>
  <c r="H53" i="6"/>
  <c r="I53" i="6" s="1"/>
  <c r="J53" i="6" s="1"/>
  <c r="K53" i="6" s="1"/>
  <c r="H2" i="6"/>
  <c r="I2" i="6" s="1"/>
  <c r="J2" i="6" s="1"/>
  <c r="K2" i="6" s="1"/>
  <c r="J10" i="3" l="1"/>
  <c r="I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10" i="3"/>
  <c r="F50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1" i="3"/>
  <c r="F52" i="3"/>
  <c r="F53" i="3"/>
  <c r="F2" i="3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13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2" i="4"/>
  <c r="I13" i="4" l="1"/>
  <c r="J13" i="4" s="1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11" i="4"/>
  <c r="L12" i="4"/>
  <c r="L13" i="4"/>
  <c r="L14" i="4"/>
  <c r="L15" i="4"/>
  <c r="L3" i="4"/>
  <c r="L4" i="4"/>
  <c r="L5" i="4"/>
  <c r="L6" i="4"/>
  <c r="L7" i="4"/>
  <c r="L8" i="4"/>
  <c r="L9" i="4"/>
  <c r="L10" i="4"/>
  <c r="L2" i="4"/>
  <c r="M1" i="4" l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21" i="1"/>
</calcChain>
</file>

<file path=xl/comments1.xml><?xml version="1.0" encoding="utf-8"?>
<comments xmlns="http://schemas.openxmlformats.org/spreadsheetml/2006/main">
  <authors>
    <author>user_02</author>
  </authors>
  <commentList>
    <comment ref="H2" authorId="0" shapeId="0">
      <text>
        <r>
          <rPr>
            <b/>
            <sz val="8"/>
            <color indexed="81"/>
            <rFont val="Tahoma"/>
          </rPr>
          <t>user_02:</t>
        </r>
        <r>
          <rPr>
            <sz val="8"/>
            <color indexed="81"/>
            <rFont val="Tahoma"/>
          </rPr>
          <t xml:space="preserve">
Media is added after the measurement. This means that the N0 of the next day is calculated accordnig to the new volume 
</t>
        </r>
      </text>
    </comment>
    <comment ref="J2" authorId="0" shapeId="0">
      <text>
        <r>
          <rPr>
            <b/>
            <sz val="8"/>
            <color indexed="81"/>
            <rFont val="Tahoma"/>
          </rPr>
          <t xml:space="preserve">chaosgl: 
</t>
        </r>
        <r>
          <rPr>
            <sz val="8"/>
            <color indexed="81"/>
            <rFont val="Tahoma"/>
            <family val="2"/>
            <charset val="161"/>
          </rPr>
          <t>It calculates the N0 of each day by taking in account the media added on the previous day.</t>
        </r>
      </text>
    </comment>
    <comment ref="H36" authorId="0" shapeId="0">
      <text>
        <r>
          <rPr>
            <b/>
            <sz val="8"/>
            <color indexed="81"/>
            <rFont val="Tahoma"/>
          </rPr>
          <t>user_02:</t>
        </r>
        <r>
          <rPr>
            <sz val="8"/>
            <color indexed="81"/>
            <rFont val="Tahoma"/>
          </rPr>
          <t xml:space="preserve">
Media is added after the measurement. This means that the N0 of the next day is calculated accordnig to the new volume 
</t>
        </r>
      </text>
    </comment>
    <comment ref="J36" authorId="0" shapeId="0">
      <text>
        <r>
          <rPr>
            <b/>
            <sz val="8"/>
            <color indexed="81"/>
            <rFont val="Tahoma"/>
          </rPr>
          <t xml:space="preserve">chaosgl: 
</t>
        </r>
        <r>
          <rPr>
            <sz val="8"/>
            <color indexed="81"/>
            <rFont val="Tahoma"/>
            <family val="2"/>
            <charset val="161"/>
          </rPr>
          <t>It calculates the N0 of each day by taking in account the media added on the previous day.</t>
        </r>
      </text>
    </comment>
    <comment ref="A49" authorId="0" shapeId="0">
      <text>
        <r>
          <rPr>
            <b/>
            <sz val="8"/>
            <color indexed="81"/>
            <rFont val="Tahoma"/>
          </rPr>
          <t>user_02:</t>
        </r>
        <r>
          <rPr>
            <sz val="8"/>
            <color indexed="81"/>
            <rFont val="Tahoma"/>
          </rPr>
          <t xml:space="preserve">
centrifugation and new media</t>
        </r>
      </text>
    </comment>
  </commentList>
</comments>
</file>

<file path=xl/sharedStrings.xml><?xml version="1.0" encoding="utf-8"?>
<sst xmlns="http://schemas.openxmlformats.org/spreadsheetml/2006/main" count="1060" uniqueCount="108">
  <si>
    <t>τελικός όγκος (ml)</t>
  </si>
  <si>
    <t>Cells per μl</t>
  </si>
  <si>
    <t>Total Cells</t>
  </si>
  <si>
    <t>Experiment I (2005)</t>
  </si>
  <si>
    <t>Ημέρα</t>
  </si>
  <si>
    <t>Experiment IV (2007) flask1</t>
  </si>
  <si>
    <t>Experiment IV (2007) flask2</t>
  </si>
  <si>
    <t>Average cells/ul (N)</t>
  </si>
  <si>
    <t>Cells per μl (F1)</t>
  </si>
  <si>
    <t>Cells per ul (F2)</t>
  </si>
  <si>
    <t>Average</t>
  </si>
  <si>
    <t>ln (xn)</t>
  </si>
  <si>
    <t>ln (f')</t>
  </si>
  <si>
    <t>df /dx ()</t>
  </si>
  <si>
    <t>SUM ln (f')</t>
  </si>
  <si>
    <t>lyapunov</t>
  </si>
  <si>
    <t>Δν</t>
  </si>
  <si>
    <t>Δο</t>
  </si>
  <si>
    <t>Δν/Δ0</t>
  </si>
  <si>
    <t>ln(Δν/Δ0)</t>
  </si>
  <si>
    <t>Lyapunov</t>
  </si>
  <si>
    <t>τotal Cells</t>
  </si>
  <si>
    <t>TOTAL CELLS (F1)</t>
  </si>
  <si>
    <t>TOTAL CELLS</t>
  </si>
  <si>
    <t>Day</t>
  </si>
  <si>
    <t>Average cells/ul Xo=20</t>
  </si>
  <si>
    <t>Average total cells Xo=20</t>
  </si>
  <si>
    <t>Average cells/ul Xo=209</t>
  </si>
  <si>
    <t>Average total cells Xo=209</t>
  </si>
  <si>
    <t>Δν              cells per ul</t>
  </si>
  <si>
    <t xml:space="preserve">Δν              Percentage cells </t>
  </si>
  <si>
    <t>|Δν/Δο|</t>
  </si>
  <si>
    <t>ln |Δν/Δο|</t>
  </si>
  <si>
    <t>Total Cells (same volume)</t>
  </si>
  <si>
    <t>Χν+1</t>
  </si>
  <si>
    <t>Total Cells (same volume) Χν</t>
  </si>
  <si>
    <t>Σ</t>
  </si>
  <si>
    <t>Σ'</t>
  </si>
  <si>
    <t>VALE AFTO ANTI TOY DIAGRAMMATOS ME TA BELAKIA</t>
  </si>
  <si>
    <t>StDev</t>
  </si>
  <si>
    <t>cells/ul</t>
  </si>
  <si>
    <t>Total</t>
  </si>
  <si>
    <t>Flask 1</t>
  </si>
  <si>
    <t>CCRF-CEM</t>
  </si>
  <si>
    <t>HEMOCYTO COUNT</t>
  </si>
  <si>
    <t>HEMOCYTOMETER COUNT</t>
  </si>
  <si>
    <t>APOPTOSIS &amp; NECROSIS USING FACS</t>
  </si>
  <si>
    <t>CELL CYCLE USING FAQS (PI)</t>
  </si>
  <si>
    <t>Date of Measurement</t>
  </si>
  <si>
    <t>Time of Measurement</t>
  </si>
  <si>
    <t>Hours (exact)</t>
  </si>
  <si>
    <t>Hours (by approximation)</t>
  </si>
  <si>
    <t>Volume of Sample taken for measurement (μl)  Flask 1</t>
  </si>
  <si>
    <t>Remaining Media Volume (ml) in Flask 1</t>
  </si>
  <si>
    <t>Media Added (μl) in  Flask 1</t>
  </si>
  <si>
    <t>Final Volume of Media (ml) in Flask 1</t>
  </si>
  <si>
    <t>Initial Number of Cells/μl (N0) Flask 1</t>
  </si>
  <si>
    <t>Total Initial Number of Cells (N0-total)  Flask 1</t>
  </si>
  <si>
    <t>Cells/μl-Flask 1 (N-hemocytometer) (using hemocytometer)</t>
  </si>
  <si>
    <t>Total Number of Cells Flask 1 (N-total-hemocytometer)</t>
  </si>
  <si>
    <t>Viable Cells (%)-Flask 1</t>
  </si>
  <si>
    <t>Apoptotic Cells (%)-Flask 1</t>
  </si>
  <si>
    <t>Necrotic Cells (%) Flask 1</t>
  </si>
  <si>
    <t>G1 Phase (%) Flask 1</t>
  </si>
  <si>
    <t>G2 Phase (%) Flask 1</t>
  </si>
  <si>
    <t>S Phase (%) Flask 1</t>
  </si>
  <si>
    <t>Mean Viable</t>
  </si>
  <si>
    <t>Mean Apoptotic</t>
  </si>
  <si>
    <t>Mean Necrotic</t>
  </si>
  <si>
    <t>StDev Viable</t>
  </si>
  <si>
    <t>StDev Necrotic</t>
  </si>
  <si>
    <t>Mean G1</t>
  </si>
  <si>
    <t>Mean G2</t>
  </si>
  <si>
    <t>Mean S</t>
  </si>
  <si>
    <t>StDev G1</t>
  </si>
  <si>
    <t>StDev S</t>
  </si>
  <si>
    <t>NaN</t>
  </si>
  <si>
    <t>StDev Apoptotic</t>
  </si>
  <si>
    <t>StDev G2</t>
  </si>
  <si>
    <t>Total Death (%) Flask 1</t>
  </si>
  <si>
    <t>Total Death (%) Flask 2</t>
  </si>
  <si>
    <t>Total Death (%) Flask 3</t>
  </si>
  <si>
    <t>Total Death (%) Flask 4</t>
  </si>
  <si>
    <t>Mean Total Death</t>
  </si>
  <si>
    <t>StDev Total Death</t>
  </si>
  <si>
    <t>|f'|</t>
  </si>
  <si>
    <t>Σ (ln)</t>
  </si>
  <si>
    <t>Final Volume (ml)</t>
  </si>
  <si>
    <t>Experiment III (2007)</t>
  </si>
  <si>
    <t>|Δν|</t>
  </si>
  <si>
    <r>
      <t xml:space="preserve">Remaining Media Volume (ml) in </t>
    </r>
    <r>
      <rPr>
        <b/>
        <sz val="10"/>
        <color theme="1"/>
        <rFont val="Times New Roman"/>
        <family val="1"/>
        <charset val="161"/>
      </rPr>
      <t>Flask 1</t>
    </r>
  </si>
  <si>
    <r>
      <t xml:space="preserve">Media Added (μl) in  </t>
    </r>
    <r>
      <rPr>
        <b/>
        <sz val="10"/>
        <color theme="1"/>
        <rFont val="Times New Roman"/>
        <family val="1"/>
        <charset val="161"/>
      </rPr>
      <t>Flask 1</t>
    </r>
  </si>
  <si>
    <r>
      <t>Final Volume of Media (ml) in</t>
    </r>
    <r>
      <rPr>
        <b/>
        <sz val="10"/>
        <color theme="1"/>
        <rFont val="Times New Roman"/>
        <family val="1"/>
        <charset val="161"/>
      </rPr>
      <t xml:space="preserve"> Flask 1</t>
    </r>
  </si>
  <si>
    <r>
      <t xml:space="preserve">Initial Number of Cells/μl (N0) </t>
    </r>
    <r>
      <rPr>
        <b/>
        <sz val="10"/>
        <color theme="1"/>
        <rFont val="Times New Roman"/>
        <family val="1"/>
        <charset val="161"/>
      </rPr>
      <t>Flask 1</t>
    </r>
  </si>
  <si>
    <r>
      <t>Total Initial Number of Cells (N0-total)</t>
    </r>
    <r>
      <rPr>
        <b/>
        <sz val="10"/>
        <color theme="1"/>
        <rFont val="Times New Roman"/>
        <family val="1"/>
        <charset val="161"/>
      </rPr>
      <t>Flask 1</t>
    </r>
  </si>
  <si>
    <r>
      <t>Cells/μl-</t>
    </r>
    <r>
      <rPr>
        <b/>
        <sz val="10"/>
        <color theme="1"/>
        <rFont val="Times New Roman"/>
        <family val="1"/>
        <charset val="161"/>
      </rPr>
      <t>Flask 1</t>
    </r>
    <r>
      <rPr>
        <sz val="10"/>
        <color theme="1"/>
        <rFont val="Times New Roman"/>
        <family val="1"/>
        <charset val="161"/>
      </rPr>
      <t xml:space="preserve"> (N-microscopy) (using microscopy)</t>
    </r>
  </si>
  <si>
    <r>
      <t xml:space="preserve">Total Number of Cells </t>
    </r>
    <r>
      <rPr>
        <b/>
        <sz val="10"/>
        <color theme="1"/>
        <rFont val="Times New Roman"/>
        <family val="1"/>
        <charset val="161"/>
      </rPr>
      <t>Flask 1</t>
    </r>
    <r>
      <rPr>
        <sz val="10"/>
        <color theme="1"/>
        <rFont val="Times New Roman"/>
        <family val="1"/>
        <charset val="161"/>
      </rPr>
      <t>(N-total-microscopy) (using microscopy)</t>
    </r>
  </si>
  <si>
    <r>
      <t xml:space="preserve">Initial Number of Cells/μl (N0) </t>
    </r>
    <r>
      <rPr>
        <b/>
        <sz val="10"/>
        <color theme="1"/>
        <rFont val="Times New Roman"/>
        <family val="1"/>
        <charset val="161"/>
      </rPr>
      <t>Flask 2</t>
    </r>
  </si>
  <si>
    <r>
      <t xml:space="preserve">Total Initial Number of Cells (N0-total)  </t>
    </r>
    <r>
      <rPr>
        <b/>
        <sz val="10"/>
        <color theme="1"/>
        <rFont val="Times New Roman"/>
        <family val="1"/>
        <charset val="161"/>
      </rPr>
      <t>Flask 2</t>
    </r>
  </si>
  <si>
    <r>
      <t>Cells/μl-</t>
    </r>
    <r>
      <rPr>
        <b/>
        <sz val="10"/>
        <color theme="1"/>
        <rFont val="Times New Roman"/>
        <family val="1"/>
        <charset val="161"/>
      </rPr>
      <t>Flask</t>
    </r>
    <r>
      <rPr>
        <sz val="10"/>
        <color theme="1"/>
        <rFont val="Times New Roman"/>
        <family val="1"/>
        <charset val="161"/>
      </rPr>
      <t xml:space="preserve"> </t>
    </r>
    <r>
      <rPr>
        <b/>
        <sz val="10"/>
        <color theme="1"/>
        <rFont val="Times New Roman"/>
        <family val="1"/>
        <charset val="161"/>
      </rPr>
      <t xml:space="preserve">2 </t>
    </r>
    <r>
      <rPr>
        <sz val="10"/>
        <color theme="1"/>
        <rFont val="Times New Roman"/>
        <family val="1"/>
        <charset val="161"/>
      </rPr>
      <t>(N-microscopy) (using microscopy)</t>
    </r>
  </si>
  <si>
    <r>
      <t xml:space="preserve">Total Number of Cells </t>
    </r>
    <r>
      <rPr>
        <b/>
        <sz val="10"/>
        <color theme="1"/>
        <rFont val="Times New Roman"/>
        <family val="1"/>
        <charset val="161"/>
      </rPr>
      <t xml:space="preserve">Flask 2  </t>
    </r>
    <r>
      <rPr>
        <sz val="10"/>
        <color theme="1"/>
        <rFont val="Times New Roman"/>
        <family val="1"/>
        <charset val="161"/>
      </rPr>
      <t>(N-total-microscopy) (using microscopy)</t>
    </r>
  </si>
  <si>
    <r>
      <t xml:space="preserve">Remaining Media Volume (ml) in </t>
    </r>
    <r>
      <rPr>
        <b/>
        <u/>
        <sz val="10"/>
        <color theme="1"/>
        <rFont val="Times New Roman"/>
        <family val="1"/>
        <charset val="161"/>
      </rPr>
      <t>Flask 1</t>
    </r>
  </si>
  <si>
    <r>
      <t xml:space="preserve">Media Added (μl) in  </t>
    </r>
    <r>
      <rPr>
        <b/>
        <u/>
        <sz val="10"/>
        <color theme="1"/>
        <rFont val="Times New Roman"/>
        <family val="1"/>
        <charset val="161"/>
      </rPr>
      <t>Flask 1</t>
    </r>
  </si>
  <si>
    <r>
      <rPr>
        <b/>
        <i/>
        <u/>
        <sz val="10"/>
        <color theme="1"/>
        <rFont val="Times New Roman"/>
        <family val="1"/>
        <charset val="161"/>
      </rPr>
      <t>EXP I</t>
    </r>
    <r>
      <rPr>
        <sz val="10"/>
        <color theme="1"/>
        <rFont val="Times New Roman"/>
        <family val="1"/>
        <charset val="161"/>
      </rPr>
      <t xml:space="preserve"> Initial Number of Cells/μl (N0) </t>
    </r>
    <r>
      <rPr>
        <b/>
        <sz val="10"/>
        <color theme="1"/>
        <rFont val="Times New Roman"/>
        <family val="1"/>
        <charset val="161"/>
      </rPr>
      <t>Flask 1</t>
    </r>
  </si>
  <si>
    <r>
      <rPr>
        <b/>
        <i/>
        <u/>
        <sz val="10"/>
        <color theme="1"/>
        <rFont val="Times New Roman"/>
        <family val="1"/>
        <charset val="161"/>
      </rPr>
      <t>EXP II</t>
    </r>
    <r>
      <rPr>
        <sz val="10"/>
        <color theme="1"/>
        <rFont val="Times New Roman"/>
        <family val="1"/>
        <charset val="161"/>
      </rPr>
      <t xml:space="preserve"> Initial Number of Cells/μl (N0) </t>
    </r>
    <r>
      <rPr>
        <b/>
        <sz val="10"/>
        <color theme="1"/>
        <rFont val="Times New Roman"/>
        <family val="1"/>
        <charset val="161"/>
      </rPr>
      <t>Flask 2</t>
    </r>
  </si>
  <si>
    <t>LYAPUNOV/Ν</t>
  </si>
  <si>
    <r>
      <t xml:space="preserve">Average per </t>
    </r>
    <r>
      <rPr>
        <b/>
        <u/>
        <sz val="10"/>
        <color theme="1"/>
        <rFont val="Times New Roman"/>
        <family val="1"/>
        <charset val="161"/>
      </rPr>
      <t>MAX</t>
    </r>
    <r>
      <rPr>
        <b/>
        <sz val="10"/>
        <color theme="1"/>
        <rFont val="Times New Roman"/>
        <family val="1"/>
        <charset val="161"/>
      </rPr>
      <t xml:space="preserve"> Xo=20</t>
    </r>
  </si>
  <si>
    <r>
      <t xml:space="preserve">Average per </t>
    </r>
    <r>
      <rPr>
        <b/>
        <u/>
        <sz val="10"/>
        <color theme="1"/>
        <rFont val="Times New Roman"/>
        <family val="1"/>
        <charset val="161"/>
      </rPr>
      <t>Max</t>
    </r>
    <r>
      <rPr>
        <b/>
        <sz val="10"/>
        <color theme="1"/>
        <rFont val="Times New Roman"/>
        <family val="1"/>
        <charset val="161"/>
      </rPr>
      <t xml:space="preserve"> Xo=209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</si>
</sst>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€_-;\-* #,##0.00\ _€_-;_-* &quot;-&quot;??\ _€_-;_-@_-"/>
    <numFmt numFmtId="165" formatCode="_-* #,##0\ _€_-;\-* #,##0\ _€_-;_-* &quot;-&quot;??\ _€_-;_-@_-"/>
    <numFmt numFmtId="166" formatCode="dd/mm/yy;@"/>
    <numFmt numFmtId="167" formatCode="h:mm:ss;@"/>
    <numFmt numFmtId="168" formatCode="#,##0.000"/>
    <numFmt numFmtId="169" formatCode="0.000E+00"/>
  </numFmts>
  <fonts count="29" x14ac:knownFonts="1"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b/>
      <i/>
      <sz val="11"/>
      <color theme="1"/>
      <name val="Calibri"/>
      <family val="2"/>
      <charset val="161"/>
      <scheme val="minor"/>
    </font>
    <font>
      <i/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i/>
      <sz val="10"/>
      <color theme="1"/>
      <name val="Times New Roman"/>
      <family val="1"/>
      <charset val="161"/>
    </font>
    <font>
      <sz val="10"/>
      <color theme="1"/>
      <name val="Times New Roman"/>
      <family val="1"/>
      <charset val="161"/>
    </font>
    <font>
      <b/>
      <sz val="10"/>
      <color theme="1"/>
      <name val="Times New Roman"/>
      <family val="1"/>
      <charset val="161"/>
    </font>
    <font>
      <sz val="16"/>
      <color indexed="16"/>
      <name val="Times New Roman"/>
      <family val="1"/>
      <charset val="161"/>
    </font>
    <font>
      <b/>
      <sz val="10"/>
      <color indexed="56"/>
      <name val="Times New Roman"/>
      <family val="1"/>
      <charset val="161"/>
    </font>
    <font>
      <sz val="10"/>
      <name val="Times New Roman"/>
      <family val="1"/>
      <charset val="161"/>
    </font>
    <font>
      <sz val="14"/>
      <name val="Times New Roman"/>
      <family val="1"/>
      <charset val="161"/>
    </font>
    <font>
      <b/>
      <sz val="7"/>
      <name val="Times New Roman"/>
      <family val="1"/>
      <charset val="161"/>
    </font>
    <font>
      <b/>
      <sz val="10"/>
      <name val="Times New Roman"/>
      <family val="1"/>
      <charset val="161"/>
    </font>
    <font>
      <b/>
      <sz val="7"/>
      <color indexed="16"/>
      <name val="Times New Roman"/>
      <family val="1"/>
      <charset val="161"/>
    </font>
    <font>
      <b/>
      <sz val="7"/>
      <color indexed="56"/>
      <name val="Times New Roman"/>
      <family val="1"/>
      <charset val="161"/>
    </font>
    <font>
      <b/>
      <sz val="10"/>
      <color indexed="16"/>
      <name val="Times New Roman"/>
      <family val="1"/>
      <charset val="161"/>
    </font>
    <font>
      <b/>
      <sz val="8"/>
      <color indexed="81"/>
      <name val="Tahoma"/>
    </font>
    <font>
      <sz val="8"/>
      <color indexed="81"/>
      <name val="Tahoma"/>
    </font>
    <font>
      <sz val="8"/>
      <color indexed="81"/>
      <name val="Tahoma"/>
      <family val="2"/>
      <charset val="161"/>
    </font>
    <font>
      <sz val="10"/>
      <color rgb="FFFF0000"/>
      <name val="Times New Roman"/>
      <family val="1"/>
      <charset val="161"/>
    </font>
    <font>
      <b/>
      <sz val="10"/>
      <color rgb="FFFF0000"/>
      <name val="Times New Roman"/>
      <family val="1"/>
      <charset val="161"/>
    </font>
    <font>
      <b/>
      <i/>
      <sz val="10"/>
      <color rgb="FFFF0000"/>
      <name val="Times New Roman"/>
      <family val="1"/>
      <charset val="161"/>
    </font>
    <font>
      <b/>
      <i/>
      <sz val="10"/>
      <color theme="8" tint="-0.249977111117893"/>
      <name val="Times New Roman"/>
      <family val="1"/>
      <charset val="161"/>
    </font>
    <font>
      <i/>
      <sz val="10"/>
      <color theme="1"/>
      <name val="Times New Roman"/>
      <family val="1"/>
      <charset val="161"/>
    </font>
    <font>
      <b/>
      <sz val="10"/>
      <color rgb="FF002060"/>
      <name val="Times New Roman"/>
      <family val="1"/>
      <charset val="161"/>
    </font>
    <font>
      <u/>
      <sz val="10"/>
      <color theme="1"/>
      <name val="Times New Roman"/>
      <family val="1"/>
      <charset val="161"/>
    </font>
    <font>
      <b/>
      <u/>
      <sz val="10"/>
      <color theme="1"/>
      <name val="Times New Roman"/>
      <family val="1"/>
      <charset val="161"/>
    </font>
    <font>
      <b/>
      <i/>
      <u/>
      <sz val="10"/>
      <color theme="1"/>
      <name val="Times New Roman"/>
      <family val="1"/>
      <charset val="161"/>
    </font>
  </fonts>
  <fills count="1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4" fillId="0" borderId="0" applyFont="0" applyFill="0" applyBorder="0" applyAlignment="0" applyProtection="0"/>
  </cellStyleXfs>
  <cellXfs count="159">
    <xf numFmtId="0" fontId="0" fillId="0" borderId="0" xfId="0"/>
    <xf numFmtId="3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3" fontId="3" fillId="10" borderId="17" xfId="0" applyNumberFormat="1" applyFont="1" applyFill="1" applyBorder="1" applyAlignment="1">
      <alignment horizontal="center" vertical="center"/>
    </xf>
    <xf numFmtId="3" fontId="3" fillId="10" borderId="27" xfId="0" applyNumberFormat="1" applyFont="1" applyFill="1" applyBorder="1" applyAlignment="1">
      <alignment horizontal="center" vertical="center"/>
    </xf>
    <xf numFmtId="0" fontId="6" fillId="0" borderId="0" xfId="0" applyFont="1"/>
    <xf numFmtId="0" fontId="7" fillId="4" borderId="1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8" borderId="6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11" fontId="6" fillId="3" borderId="1" xfId="0" applyNumberFormat="1" applyFont="1" applyFill="1" applyBorder="1" applyAlignment="1">
      <alignment horizontal="center"/>
    </xf>
    <xf numFmtId="11" fontId="6" fillId="2" borderId="2" xfId="0" applyNumberFormat="1" applyFont="1" applyFill="1" applyBorder="1" applyAlignment="1">
      <alignment horizontal="center"/>
    </xf>
    <xf numFmtId="0" fontId="6" fillId="7" borderId="5" xfId="0" applyFont="1" applyFill="1" applyBorder="1" applyAlignment="1">
      <alignment horizontal="center"/>
    </xf>
    <xf numFmtId="11" fontId="6" fillId="5" borderId="1" xfId="0" applyNumberFormat="1" applyFont="1" applyFill="1" applyBorder="1" applyAlignment="1">
      <alignment horizontal="center"/>
    </xf>
    <xf numFmtId="11" fontId="6" fillId="9" borderId="1" xfId="0" applyNumberFormat="1" applyFont="1" applyFill="1" applyBorder="1" applyAlignment="1">
      <alignment horizontal="center"/>
    </xf>
    <xf numFmtId="11" fontId="6" fillId="2" borderId="1" xfId="0" applyNumberFormat="1" applyFont="1" applyFill="1" applyBorder="1" applyAlignment="1">
      <alignment horizontal="center"/>
    </xf>
    <xf numFmtId="0" fontId="6" fillId="6" borderId="2" xfId="0" applyFont="1" applyFill="1" applyBorder="1" applyAlignment="1">
      <alignment horizontal="center"/>
    </xf>
    <xf numFmtId="11" fontId="6" fillId="8" borderId="6" xfId="0" applyNumberFormat="1" applyFont="1" applyFill="1" applyBorder="1" applyAlignment="1">
      <alignment horizontal="center"/>
    </xf>
    <xf numFmtId="11" fontId="7" fillId="9" borderId="1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7" borderId="7" xfId="0" applyFont="1" applyFill="1" applyBorder="1" applyAlignment="1">
      <alignment horizontal="center"/>
    </xf>
    <xf numFmtId="0" fontId="6" fillId="5" borderId="8" xfId="0" applyFont="1" applyFill="1" applyBorder="1"/>
    <xf numFmtId="0" fontId="6" fillId="9" borderId="8" xfId="0" applyFont="1" applyFill="1" applyBorder="1"/>
    <xf numFmtId="0" fontId="6" fillId="2" borderId="8" xfId="0" applyFont="1" applyFill="1" applyBorder="1" applyAlignment="1">
      <alignment horizontal="center"/>
    </xf>
    <xf numFmtId="0" fontId="6" fillId="6" borderId="11" xfId="0" applyFont="1" applyFill="1" applyBorder="1" applyAlignment="1">
      <alignment horizontal="center"/>
    </xf>
    <xf numFmtId="0" fontId="6" fillId="8" borderId="9" xfId="0" applyFont="1" applyFill="1" applyBorder="1"/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11" fontId="6" fillId="0" borderId="0" xfId="0" applyNumberFormat="1" applyFont="1" applyAlignment="1">
      <alignment horizontal="center" vertical="center"/>
    </xf>
    <xf numFmtId="0" fontId="9" fillId="11" borderId="29" xfId="0" applyFont="1" applyFill="1" applyBorder="1" applyAlignment="1">
      <alignment horizontal="center"/>
    </xf>
    <xf numFmtId="0" fontId="10" fillId="11" borderId="30" xfId="0" applyFont="1" applyFill="1" applyBorder="1" applyAlignment="1">
      <alignment horizontal="center"/>
    </xf>
    <xf numFmtId="0" fontId="10" fillId="11" borderId="31" xfId="0" applyFont="1" applyFill="1" applyBorder="1" applyAlignment="1">
      <alignment horizontal="center"/>
    </xf>
    <xf numFmtId="0" fontId="10" fillId="11" borderId="32" xfId="0" applyFont="1" applyFill="1" applyBorder="1" applyAlignment="1">
      <alignment horizontal="center"/>
    </xf>
    <xf numFmtId="0" fontId="12" fillId="12" borderId="34" xfId="0" applyFont="1" applyFill="1" applyBorder="1" applyAlignment="1">
      <alignment horizontal="center" wrapText="1"/>
    </xf>
    <xf numFmtId="0" fontId="12" fillId="12" borderId="31" xfId="0" applyFont="1" applyFill="1" applyBorder="1" applyAlignment="1">
      <alignment horizontal="center" wrapText="1"/>
    </xf>
    <xf numFmtId="0" fontId="12" fillId="12" borderId="32" xfId="0" applyFont="1" applyFill="1" applyBorder="1" applyAlignment="1">
      <alignment horizontal="center" wrapText="1"/>
    </xf>
    <xf numFmtId="0" fontId="12" fillId="12" borderId="35" xfId="0" applyFont="1" applyFill="1" applyBorder="1" applyAlignment="1">
      <alignment horizontal="center" wrapText="1"/>
    </xf>
    <xf numFmtId="0" fontId="12" fillId="12" borderId="36" xfId="0" applyFont="1" applyFill="1" applyBorder="1" applyAlignment="1">
      <alignment horizontal="center" wrapText="1"/>
    </xf>
    <xf numFmtId="0" fontId="13" fillId="13" borderId="37" xfId="0" applyFont="1" applyFill="1" applyBorder="1" applyAlignment="1">
      <alignment horizontal="center" wrapText="1"/>
    </xf>
    <xf numFmtId="0" fontId="13" fillId="13" borderId="18" xfId="0" applyFont="1" applyFill="1" applyBorder="1" applyAlignment="1">
      <alignment horizontal="center" wrapText="1"/>
    </xf>
    <xf numFmtId="0" fontId="13" fillId="0" borderId="17" xfId="0" applyFont="1" applyBorder="1" applyAlignment="1">
      <alignment horizontal="center" wrapText="1"/>
    </xf>
    <xf numFmtId="0" fontId="13" fillId="0" borderId="27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169" fontId="9" fillId="13" borderId="16" xfId="0" applyNumberFormat="1" applyFont="1" applyFill="1" applyBorder="1" applyAlignment="1">
      <alignment horizontal="center"/>
    </xf>
    <xf numFmtId="169" fontId="16" fillId="0" borderId="16" xfId="0" applyNumberFormat="1" applyFont="1" applyBorder="1" applyAlignment="1">
      <alignment horizontal="center"/>
    </xf>
    <xf numFmtId="169" fontId="9" fillId="0" borderId="16" xfId="0" applyNumberFormat="1" applyFont="1" applyBorder="1" applyAlignment="1">
      <alignment horizontal="center"/>
    </xf>
    <xf numFmtId="166" fontId="14" fillId="12" borderId="5" xfId="0" applyNumberFormat="1" applyFont="1" applyFill="1" applyBorder="1" applyAlignment="1">
      <alignment horizontal="center"/>
    </xf>
    <xf numFmtId="167" fontId="14" fillId="12" borderId="1" xfId="0" applyNumberFormat="1" applyFont="1" applyFill="1" applyBorder="1" applyAlignment="1">
      <alignment horizontal="center"/>
    </xf>
    <xf numFmtId="2" fontId="15" fillId="12" borderId="1" xfId="0" applyNumberFormat="1" applyFont="1" applyFill="1" applyBorder="1"/>
    <xf numFmtId="2" fontId="15" fillId="12" borderId="2" xfId="0" applyNumberFormat="1" applyFont="1" applyFill="1" applyBorder="1"/>
    <xf numFmtId="168" fontId="14" fillId="12" borderId="5" xfId="0" applyNumberFormat="1" applyFont="1" applyFill="1" applyBorder="1" applyAlignment="1">
      <alignment horizontal="center"/>
    </xf>
    <xf numFmtId="168" fontId="15" fillId="12" borderId="1" xfId="0" applyNumberFormat="1" applyFont="1" applyFill="1" applyBorder="1" applyAlignment="1">
      <alignment horizontal="center"/>
    </xf>
    <xf numFmtId="168" fontId="14" fillId="12" borderId="1" xfId="0" applyNumberFormat="1" applyFont="1" applyFill="1" applyBorder="1" applyAlignment="1">
      <alignment horizontal="center"/>
    </xf>
    <xf numFmtId="168" fontId="15" fillId="12" borderId="6" xfId="0" applyNumberFormat="1" applyFont="1" applyFill="1" applyBorder="1" applyAlignment="1">
      <alignment horizontal="center"/>
    </xf>
    <xf numFmtId="169" fontId="9" fillId="13" borderId="21" xfId="0" applyNumberFormat="1" applyFont="1" applyFill="1" applyBorder="1" applyAlignment="1">
      <alignment horizontal="center"/>
    </xf>
    <xf numFmtId="169" fontId="16" fillId="0" borderId="1" xfId="0" applyNumberFormat="1" applyFont="1" applyBorder="1" applyAlignment="1">
      <alignment horizontal="center"/>
    </xf>
    <xf numFmtId="169" fontId="16" fillId="13" borderId="21" xfId="0" applyNumberFormat="1" applyFont="1" applyFill="1" applyBorder="1" applyAlignment="1">
      <alignment horizontal="center"/>
    </xf>
    <xf numFmtId="0" fontId="11" fillId="11" borderId="38" xfId="0" applyFont="1" applyFill="1" applyBorder="1" applyAlignment="1">
      <alignment horizontal="center"/>
    </xf>
    <xf numFmtId="168" fontId="14" fillId="12" borderId="16" xfId="0" applyNumberFormat="1" applyFont="1" applyFill="1" applyBorder="1" applyAlignment="1">
      <alignment horizontal="center"/>
    </xf>
    <xf numFmtId="168" fontId="15" fillId="12" borderId="16" xfId="0" applyNumberFormat="1" applyFont="1" applyFill="1" applyBorder="1" applyAlignment="1">
      <alignment horizontal="center"/>
    </xf>
    <xf numFmtId="2" fontId="15" fillId="12" borderId="6" xfId="0" applyNumberFormat="1" applyFont="1" applyFill="1" applyBorder="1"/>
    <xf numFmtId="166" fontId="14" fillId="12" borderId="1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wrapText="1"/>
    </xf>
    <xf numFmtId="10" fontId="6" fillId="0" borderId="0" xfId="0" applyNumberFormat="1" applyFont="1" applyAlignment="1">
      <alignment horizontal="center" vertical="center"/>
    </xf>
    <xf numFmtId="0" fontId="13" fillId="0" borderId="25" xfId="0" applyFont="1" applyBorder="1" applyAlignment="1">
      <alignment horizontal="center" wrapText="1"/>
    </xf>
    <xf numFmtId="0" fontId="13" fillId="0" borderId="37" xfId="0" applyFont="1" applyBorder="1" applyAlignment="1">
      <alignment horizontal="center" wrapText="1"/>
    </xf>
    <xf numFmtId="0" fontId="13" fillId="0" borderId="7" xfId="0" applyFont="1" applyBorder="1" applyAlignment="1">
      <alignment horizontal="center" wrapText="1"/>
    </xf>
    <xf numFmtId="0" fontId="13" fillId="0" borderId="8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6" fillId="6" borderId="6" xfId="0" applyFont="1" applyFill="1" applyBorder="1" applyAlignment="1">
      <alignment horizontal="center"/>
    </xf>
    <xf numFmtId="0" fontId="6" fillId="6" borderId="9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7" fillId="4" borderId="5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11" fontId="6" fillId="5" borderId="1" xfId="0" applyNumberFormat="1" applyFont="1" applyFill="1" applyBorder="1" applyAlignment="1">
      <alignment horizontal="center" vertical="center"/>
    </xf>
    <xf numFmtId="11" fontId="6" fillId="2" borderId="1" xfId="0" applyNumberFormat="1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0" borderId="10" xfId="0" applyFont="1" applyBorder="1"/>
    <xf numFmtId="11" fontId="6" fillId="0" borderId="0" xfId="0" applyNumberFormat="1" applyFont="1"/>
    <xf numFmtId="11" fontId="7" fillId="4" borderId="0" xfId="0" applyNumberFormat="1" applyFont="1" applyFill="1" applyBorder="1" applyAlignment="1">
      <alignment horizontal="center"/>
    </xf>
    <xf numFmtId="0" fontId="6" fillId="0" borderId="0" xfId="0" applyFont="1" applyAlignment="1">
      <alignment vertical="center"/>
    </xf>
    <xf numFmtId="0" fontId="6" fillId="5" borderId="8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7" fillId="4" borderId="17" xfId="0" applyFont="1" applyFill="1" applyBorder="1" applyAlignment="1">
      <alignment horizontal="center"/>
    </xf>
    <xf numFmtId="0" fontId="7" fillId="4" borderId="18" xfId="0" applyFont="1" applyFill="1" applyBorder="1" applyAlignment="1">
      <alignment horizontal="center"/>
    </xf>
    <xf numFmtId="0" fontId="7" fillId="4" borderId="25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6" fillId="0" borderId="26" xfId="0" applyFont="1" applyBorder="1"/>
    <xf numFmtId="11" fontId="6" fillId="2" borderId="16" xfId="0" applyNumberFormat="1" applyFont="1" applyFill="1" applyBorder="1" applyAlignment="1">
      <alignment horizontal="center"/>
    </xf>
    <xf numFmtId="11" fontId="6" fillId="0" borderId="16" xfId="0" applyNumberFormat="1" applyFont="1" applyBorder="1"/>
    <xf numFmtId="0" fontId="6" fillId="0" borderId="16" xfId="0" applyFont="1" applyBorder="1"/>
    <xf numFmtId="0" fontId="6" fillId="0" borderId="19" xfId="0" applyFont="1" applyBorder="1"/>
    <xf numFmtId="0" fontId="7" fillId="4" borderId="22" xfId="0" applyFont="1" applyFill="1" applyBorder="1" applyAlignment="1">
      <alignment horizontal="center"/>
    </xf>
    <xf numFmtId="0" fontId="6" fillId="0" borderId="20" xfId="0" applyFont="1" applyBorder="1"/>
    <xf numFmtId="11" fontId="6" fillId="0" borderId="1" xfId="0" applyNumberFormat="1" applyFont="1" applyBorder="1"/>
    <xf numFmtId="0" fontId="6" fillId="0" borderId="1" xfId="0" applyFont="1" applyBorder="1"/>
    <xf numFmtId="0" fontId="6" fillId="0" borderId="2" xfId="0" applyFont="1" applyBorder="1"/>
    <xf numFmtId="0" fontId="7" fillId="4" borderId="23" xfId="0" applyFont="1" applyFill="1" applyBorder="1" applyAlignment="1">
      <alignment horizontal="center"/>
    </xf>
    <xf numFmtId="0" fontId="6" fillId="0" borderId="21" xfId="0" applyFont="1" applyBorder="1"/>
    <xf numFmtId="0" fontId="7" fillId="4" borderId="24" xfId="0" applyFont="1" applyFill="1" applyBorder="1" applyAlignment="1">
      <alignment horizontal="center"/>
    </xf>
    <xf numFmtId="0" fontId="6" fillId="10" borderId="1" xfId="0" applyFont="1" applyFill="1" applyBorder="1" applyAlignment="1">
      <alignment horizontal="center" vertical="center"/>
    </xf>
    <xf numFmtId="0" fontId="6" fillId="10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165" fontId="6" fillId="8" borderId="1" xfId="2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2" applyNumberFormat="1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165" fontId="7" fillId="10" borderId="2" xfId="2" applyNumberFormat="1" applyFont="1" applyFill="1" applyBorder="1" applyAlignment="1">
      <alignment horizontal="center" vertical="center" wrapText="1"/>
    </xf>
    <xf numFmtId="165" fontId="7" fillId="2" borderId="1" xfId="2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/>
    </xf>
    <xf numFmtId="165" fontId="5" fillId="0" borderId="1" xfId="2" applyNumberFormat="1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165" fontId="25" fillId="0" borderId="2" xfId="2" applyNumberFormat="1" applyFont="1" applyBorder="1" applyAlignment="1">
      <alignment horizontal="center"/>
    </xf>
    <xf numFmtId="165" fontId="7" fillId="0" borderId="1" xfId="2" applyNumberFormat="1" applyFont="1" applyBorder="1" applyAlignment="1">
      <alignment horizontal="center"/>
    </xf>
    <xf numFmtId="165" fontId="6" fillId="0" borderId="0" xfId="2" applyNumberFormat="1" applyFont="1"/>
    <xf numFmtId="165" fontId="7" fillId="0" borderId="0" xfId="2" applyNumberFormat="1" applyFont="1" applyAlignment="1">
      <alignment horizontal="center"/>
    </xf>
    <xf numFmtId="3" fontId="7" fillId="10" borderId="1" xfId="0" applyNumberFormat="1" applyFont="1" applyFill="1" applyBorder="1" applyAlignment="1">
      <alignment horizontal="center" vertical="center" wrapText="1"/>
    </xf>
    <xf numFmtId="3" fontId="25" fillId="0" borderId="1" xfId="0" applyNumberFormat="1" applyFont="1" applyBorder="1" applyAlignment="1">
      <alignment horizontal="center"/>
    </xf>
    <xf numFmtId="3" fontId="6" fillId="0" borderId="0" xfId="0" applyNumberFormat="1" applyFont="1"/>
    <xf numFmtId="0" fontId="26" fillId="10" borderId="1" xfId="0" applyFont="1" applyFill="1" applyBorder="1" applyAlignment="1">
      <alignment horizontal="center" vertical="center"/>
    </xf>
    <xf numFmtId="0" fontId="7" fillId="10" borderId="16" xfId="0" applyFont="1" applyFill="1" applyBorder="1" applyAlignment="1">
      <alignment horizontal="center" vertical="center" wrapText="1"/>
    </xf>
    <xf numFmtId="0" fontId="24" fillId="0" borderId="1" xfId="0" applyFont="1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11" fillId="11" borderId="33" xfId="0" applyFont="1" applyFill="1" applyBorder="1" applyAlignment="1">
      <alignment horizontal="center"/>
    </xf>
    <xf numFmtId="0" fontId="11" fillId="11" borderId="38" xfId="0" applyFont="1" applyFill="1" applyBorder="1" applyAlignment="1">
      <alignment horizontal="center"/>
    </xf>
    <xf numFmtId="0" fontId="11" fillId="11" borderId="26" xfId="0" applyFont="1" applyFill="1" applyBorder="1" applyAlignment="1">
      <alignment horizontal="center"/>
    </xf>
    <xf numFmtId="0" fontId="11" fillId="11" borderId="4" xfId="0" applyFont="1" applyFill="1" applyBorder="1" applyAlignment="1">
      <alignment horizontal="center"/>
    </xf>
    <xf numFmtId="0" fontId="11" fillId="11" borderId="3" xfId="0" applyFont="1" applyFill="1" applyBorder="1" applyAlignment="1">
      <alignment horizontal="center"/>
    </xf>
    <xf numFmtId="0" fontId="11" fillId="11" borderId="39" xfId="0" applyFont="1" applyFill="1" applyBorder="1" applyAlignment="1">
      <alignment horizontal="center"/>
    </xf>
    <xf numFmtId="49" fontId="8" fillId="11" borderId="28" xfId="0" applyNumberFormat="1" applyFont="1" applyFill="1" applyBorder="1" applyAlignment="1">
      <alignment horizontal="center"/>
    </xf>
    <xf numFmtId="49" fontId="8" fillId="11" borderId="10" xfId="0" applyNumberFormat="1" applyFont="1" applyFill="1" applyBorder="1" applyAlignment="1">
      <alignment horizontal="center"/>
    </xf>
    <xf numFmtId="0" fontId="11" fillId="11" borderId="17" xfId="0" applyFont="1" applyFill="1" applyBorder="1" applyAlignment="1">
      <alignment horizontal="center"/>
    </xf>
    <xf numFmtId="0" fontId="11" fillId="11" borderId="25" xfId="0" applyFont="1" applyFill="1" applyBorder="1" applyAlignment="1">
      <alignment horizontal="center"/>
    </xf>
    <xf numFmtId="0" fontId="8" fillId="11" borderId="28" xfId="0" applyFont="1" applyFill="1" applyBorder="1" applyAlignment="1">
      <alignment horizontal="center"/>
    </xf>
    <xf numFmtId="0" fontId="8" fillId="11" borderId="10" xfId="0" applyFont="1" applyFill="1" applyBorder="1" applyAlignment="1">
      <alignment horizontal="center"/>
    </xf>
    <xf numFmtId="0" fontId="11" fillId="11" borderId="27" xfId="0" applyFont="1" applyFill="1" applyBorder="1" applyAlignment="1">
      <alignment horizontal="center"/>
    </xf>
  </cellXfs>
  <cellStyles count="3">
    <cellStyle name="Comma" xfId="2" builtinId="3"/>
    <cellStyle name="Normal" xfId="0" builtinId="0"/>
    <cellStyle name="Κανονικό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8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9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0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1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2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3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4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5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6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7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8.xml"/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9.xml"/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0.xml"/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1.xml"/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2.xml"/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3.xml"/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4.xml"/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5.xml"/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6.xml"/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7.xml"/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8.xml"/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9.xml"/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0.xml"/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1.xml"/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2.xml"/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3.xml"/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4.xml"/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5.xml"/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6.xml"/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7.xml"/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8.xml"/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9.xml"/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0.xml"/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1.xml"/><Relationship Id="rId2" Type="http://schemas.microsoft.com/office/2011/relationships/chartColorStyle" Target="colors60.xml"/><Relationship Id="rId1" Type="http://schemas.microsoft.com/office/2011/relationships/chartStyle" Target="style60.xml"/><Relationship Id="rId4" Type="http://schemas.openxmlformats.org/officeDocument/2006/relationships/chartUserShapes" Target="../drawings/drawing9.xml"/></Relationships>
</file>

<file path=xl/charts/_rels/chart6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2.xml"/><Relationship Id="rId2" Type="http://schemas.microsoft.com/office/2011/relationships/chartColorStyle" Target="colors61.xml"/><Relationship Id="rId1" Type="http://schemas.microsoft.com/office/2011/relationships/chartStyle" Target="style61.xml"/><Relationship Id="rId4" Type="http://schemas.openxmlformats.org/officeDocument/2006/relationships/chartUserShapes" Target="../drawings/drawing10.xml"/></Relationships>
</file>

<file path=xl/charts/_rels/chart6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3.xml"/><Relationship Id="rId2" Type="http://schemas.microsoft.com/office/2011/relationships/chartColorStyle" Target="colors62.xml"/><Relationship Id="rId1" Type="http://schemas.microsoft.com/office/2011/relationships/chartStyle" Target="style62.xml"/><Relationship Id="rId4" Type="http://schemas.openxmlformats.org/officeDocument/2006/relationships/chartUserShapes" Target="../drawings/drawing11.xml"/></Relationships>
</file>

<file path=xl/charts/_rels/chart6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4.xml"/><Relationship Id="rId2" Type="http://schemas.microsoft.com/office/2011/relationships/chartColorStyle" Target="colors63.xml"/><Relationship Id="rId1" Type="http://schemas.microsoft.com/office/2011/relationships/chartStyle" Target="style63.xml"/><Relationship Id="rId4" Type="http://schemas.openxmlformats.org/officeDocument/2006/relationships/chartUserShapes" Target="../drawings/drawing12.xml"/></Relationships>
</file>

<file path=xl/charts/_rels/chart6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5.xml"/><Relationship Id="rId2" Type="http://schemas.microsoft.com/office/2011/relationships/chartColorStyle" Target="colors64.xml"/><Relationship Id="rId1" Type="http://schemas.microsoft.com/office/2011/relationships/chartStyle" Target="style64.xml"/><Relationship Id="rId4" Type="http://schemas.openxmlformats.org/officeDocument/2006/relationships/chartUserShapes" Target="../drawings/drawing13.xml"/></Relationships>
</file>

<file path=xl/charts/_rels/chart6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6.xml"/><Relationship Id="rId2" Type="http://schemas.microsoft.com/office/2011/relationships/chartColorStyle" Target="colors65.xml"/><Relationship Id="rId1" Type="http://schemas.microsoft.com/office/2011/relationships/chartStyle" Target="style65.xml"/><Relationship Id="rId4" Type="http://schemas.openxmlformats.org/officeDocument/2006/relationships/chartUserShapes" Target="../drawings/drawing14.xml"/></Relationships>
</file>

<file path=xl/charts/_rels/chart6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7.xml"/><Relationship Id="rId2" Type="http://schemas.microsoft.com/office/2011/relationships/chartColorStyle" Target="colors66.xml"/><Relationship Id="rId1" Type="http://schemas.microsoft.com/office/2011/relationships/chartStyle" Target="style66.xml"/><Relationship Id="rId4" Type="http://schemas.openxmlformats.org/officeDocument/2006/relationships/chartUserShapes" Target="../drawings/drawing15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67.xml"/><Relationship Id="rId1" Type="http://schemas.microsoft.com/office/2011/relationships/chartStyle" Target="style67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68.xml"/><Relationship Id="rId1" Type="http://schemas.microsoft.com/office/2011/relationships/chartStyle" Target="style68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69.xml"/><Relationship Id="rId1" Type="http://schemas.microsoft.com/office/2011/relationships/chartStyle" Target="style69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70.xml"/><Relationship Id="rId1" Type="http://schemas.microsoft.com/office/2011/relationships/chartStyle" Target="style70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71.xml"/><Relationship Id="rId1" Type="http://schemas.microsoft.com/office/2011/relationships/chartStyle" Target="style71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72.xml"/><Relationship Id="rId1" Type="http://schemas.microsoft.com/office/2011/relationships/chartStyle" Target="style72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73.xml"/><Relationship Id="rId1" Type="http://schemas.microsoft.com/office/2011/relationships/chartStyle" Target="style73.xml"/></Relationships>
</file>

<file path=xl/charts/_rels/chart74.xml.rels><?xml version="1.0" encoding="UTF-8" standalone="yes"?>
<Relationships xmlns="http://schemas.openxmlformats.org/package/2006/relationships"><Relationship Id="rId2" Type="http://schemas.microsoft.com/office/2011/relationships/chartColorStyle" Target="colors74.xml"/><Relationship Id="rId1" Type="http://schemas.microsoft.com/office/2011/relationships/chartStyle" Target="style74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CCRF-CEM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lt1"/>
              </a:solidFill>
              <a:ln w="15875">
                <a:solidFill>
                  <a:schemeClr val="accent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'20cells per μl'!$K$3:$K$105</c:f>
                <c:numCache>
                  <c:formatCode>General</c:formatCode>
                  <c:ptCount val="103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50</c:v>
                  </c:pt>
                  <c:pt idx="12">
                    <c:v>0</c:v>
                  </c:pt>
                  <c:pt idx="13">
                    <c:v>0</c:v>
                  </c:pt>
                  <c:pt idx="14">
                    <c:v>50</c:v>
                  </c:pt>
                  <c:pt idx="15">
                    <c:v>150</c:v>
                  </c:pt>
                  <c:pt idx="16">
                    <c:v>250</c:v>
                  </c:pt>
                  <c:pt idx="17">
                    <c:v>100</c:v>
                  </c:pt>
                  <c:pt idx="18">
                    <c:v>50</c:v>
                  </c:pt>
                  <c:pt idx="19">
                    <c:v>0</c:v>
                  </c:pt>
                  <c:pt idx="20">
                    <c:v>250</c:v>
                  </c:pt>
                  <c:pt idx="21">
                    <c:v>250</c:v>
                  </c:pt>
                  <c:pt idx="22">
                    <c:v>400</c:v>
                  </c:pt>
                  <c:pt idx="23">
                    <c:v>50</c:v>
                  </c:pt>
                  <c:pt idx="24">
                    <c:v>100</c:v>
                  </c:pt>
                  <c:pt idx="25">
                    <c:v>100</c:v>
                  </c:pt>
                  <c:pt idx="26">
                    <c:v>150</c:v>
                  </c:pt>
                  <c:pt idx="27">
                    <c:v>150</c:v>
                  </c:pt>
                  <c:pt idx="28">
                    <c:v>0</c:v>
                  </c:pt>
                  <c:pt idx="29">
                    <c:v>50</c:v>
                  </c:pt>
                  <c:pt idx="30">
                    <c:v>150</c:v>
                  </c:pt>
                  <c:pt idx="31">
                    <c:v>50</c:v>
                  </c:pt>
                  <c:pt idx="32">
                    <c:v>400</c:v>
                  </c:pt>
                  <c:pt idx="33">
                    <c:v>150</c:v>
                  </c:pt>
                  <c:pt idx="34">
                    <c:v>50</c:v>
                  </c:pt>
                  <c:pt idx="35">
                    <c:v>100</c:v>
                  </c:pt>
                  <c:pt idx="36">
                    <c:v>400</c:v>
                  </c:pt>
                  <c:pt idx="37">
                    <c:v>100</c:v>
                  </c:pt>
                  <c:pt idx="38">
                    <c:v>250</c:v>
                  </c:pt>
                  <c:pt idx="39">
                    <c:v>350</c:v>
                  </c:pt>
                  <c:pt idx="40">
                    <c:v>150</c:v>
                  </c:pt>
                  <c:pt idx="41">
                    <c:v>0</c:v>
                  </c:pt>
                  <c:pt idx="42">
                    <c:v>100</c:v>
                  </c:pt>
                  <c:pt idx="43">
                    <c:v>400</c:v>
                  </c:pt>
                  <c:pt idx="44">
                    <c:v>250</c:v>
                  </c:pt>
                  <c:pt idx="45">
                    <c:v>300</c:v>
                  </c:pt>
                  <c:pt idx="46">
                    <c:v>150</c:v>
                  </c:pt>
                  <c:pt idx="47">
                    <c:v>150</c:v>
                  </c:pt>
                  <c:pt idx="48">
                    <c:v>850</c:v>
                  </c:pt>
                  <c:pt idx="49">
                    <c:v>100</c:v>
                  </c:pt>
                  <c:pt idx="50">
                    <c:v>200</c:v>
                  </c:pt>
                  <c:pt idx="51">
                    <c:v>0</c:v>
                  </c:pt>
                  <c:pt idx="52">
                    <c:v>50</c:v>
                  </c:pt>
                  <c:pt idx="53">
                    <c:v>50</c:v>
                  </c:pt>
                  <c:pt idx="54">
                    <c:v>0</c:v>
                  </c:pt>
                  <c:pt idx="55">
                    <c:v>50</c:v>
                  </c:pt>
                  <c:pt idx="56">
                    <c:v>0</c:v>
                  </c:pt>
                  <c:pt idx="57">
                    <c:v>50</c:v>
                  </c:pt>
                  <c:pt idx="58">
                    <c:v>0</c:v>
                  </c:pt>
                  <c:pt idx="59">
                    <c:v>200</c:v>
                  </c:pt>
                  <c:pt idx="60">
                    <c:v>150</c:v>
                  </c:pt>
                  <c:pt idx="61">
                    <c:v>100</c:v>
                  </c:pt>
                  <c:pt idx="62">
                    <c:v>100</c:v>
                  </c:pt>
                  <c:pt idx="63">
                    <c:v>50</c:v>
                  </c:pt>
                  <c:pt idx="64">
                    <c:v>0</c:v>
                  </c:pt>
                  <c:pt idx="65">
                    <c:v>50</c:v>
                  </c:pt>
                  <c:pt idx="66">
                    <c:v>200</c:v>
                  </c:pt>
                  <c:pt idx="67">
                    <c:v>200</c:v>
                  </c:pt>
                  <c:pt idx="68">
                    <c:v>200</c:v>
                  </c:pt>
                  <c:pt idx="69">
                    <c:v>50</c:v>
                  </c:pt>
                  <c:pt idx="70">
                    <c:v>150</c:v>
                  </c:pt>
                  <c:pt idx="71">
                    <c:v>100</c:v>
                  </c:pt>
                  <c:pt idx="72">
                    <c:v>200</c:v>
                  </c:pt>
                  <c:pt idx="73">
                    <c:v>250</c:v>
                  </c:pt>
                  <c:pt idx="74">
                    <c:v>200</c:v>
                  </c:pt>
                  <c:pt idx="75">
                    <c:v>350</c:v>
                  </c:pt>
                  <c:pt idx="76">
                    <c:v>250</c:v>
                  </c:pt>
                  <c:pt idx="77">
                    <c:v>50</c:v>
                  </c:pt>
                  <c:pt idx="78">
                    <c:v>100</c:v>
                  </c:pt>
                  <c:pt idx="79">
                    <c:v>50</c:v>
                  </c:pt>
                  <c:pt idx="80">
                    <c:v>50</c:v>
                  </c:pt>
                  <c:pt idx="81">
                    <c:v>100</c:v>
                  </c:pt>
                  <c:pt idx="82">
                    <c:v>200</c:v>
                  </c:pt>
                  <c:pt idx="83">
                    <c:v>200</c:v>
                  </c:pt>
                  <c:pt idx="84">
                    <c:v>150</c:v>
                  </c:pt>
                  <c:pt idx="85">
                    <c:v>150</c:v>
                  </c:pt>
                  <c:pt idx="86">
                    <c:v>250</c:v>
                  </c:pt>
                  <c:pt idx="87">
                    <c:v>200</c:v>
                  </c:pt>
                  <c:pt idx="88">
                    <c:v>350</c:v>
                  </c:pt>
                  <c:pt idx="89">
                    <c:v>100</c:v>
                  </c:pt>
                  <c:pt idx="90">
                    <c:v>50</c:v>
                  </c:pt>
                  <c:pt idx="91">
                    <c:v>50</c:v>
                  </c:pt>
                  <c:pt idx="92">
                    <c:v>50</c:v>
                  </c:pt>
                  <c:pt idx="93">
                    <c:v>1500</c:v>
                  </c:pt>
                  <c:pt idx="94">
                    <c:v>50</c:v>
                  </c:pt>
                  <c:pt idx="95">
                    <c:v>250</c:v>
                  </c:pt>
                  <c:pt idx="96">
                    <c:v>250</c:v>
                  </c:pt>
                  <c:pt idx="97">
                    <c:v>200</c:v>
                  </c:pt>
                  <c:pt idx="98">
                    <c:v>300</c:v>
                  </c:pt>
                  <c:pt idx="99">
                    <c:v>150</c:v>
                  </c:pt>
                  <c:pt idx="100">
                    <c:v>250</c:v>
                  </c:pt>
                  <c:pt idx="101">
                    <c:v>250</c:v>
                  </c:pt>
                  <c:pt idx="102">
                    <c:v>250</c:v>
                  </c:pt>
                </c:numCache>
              </c:numRef>
            </c:plus>
            <c:minus>
              <c:numRef>
                <c:f>'20cells per μl'!$K$3:$K$105</c:f>
                <c:numCache>
                  <c:formatCode>General</c:formatCode>
                  <c:ptCount val="103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50</c:v>
                  </c:pt>
                  <c:pt idx="12">
                    <c:v>0</c:v>
                  </c:pt>
                  <c:pt idx="13">
                    <c:v>0</c:v>
                  </c:pt>
                  <c:pt idx="14">
                    <c:v>50</c:v>
                  </c:pt>
                  <c:pt idx="15">
                    <c:v>150</c:v>
                  </c:pt>
                  <c:pt idx="16">
                    <c:v>250</c:v>
                  </c:pt>
                  <c:pt idx="17">
                    <c:v>100</c:v>
                  </c:pt>
                  <c:pt idx="18">
                    <c:v>50</c:v>
                  </c:pt>
                  <c:pt idx="19">
                    <c:v>0</c:v>
                  </c:pt>
                  <c:pt idx="20">
                    <c:v>250</c:v>
                  </c:pt>
                  <c:pt idx="21">
                    <c:v>250</c:v>
                  </c:pt>
                  <c:pt idx="22">
                    <c:v>400</c:v>
                  </c:pt>
                  <c:pt idx="23">
                    <c:v>50</c:v>
                  </c:pt>
                  <c:pt idx="24">
                    <c:v>100</c:v>
                  </c:pt>
                  <c:pt idx="25">
                    <c:v>100</c:v>
                  </c:pt>
                  <c:pt idx="26">
                    <c:v>150</c:v>
                  </c:pt>
                  <c:pt idx="27">
                    <c:v>150</c:v>
                  </c:pt>
                  <c:pt idx="28">
                    <c:v>0</c:v>
                  </c:pt>
                  <c:pt idx="29">
                    <c:v>50</c:v>
                  </c:pt>
                  <c:pt idx="30">
                    <c:v>150</c:v>
                  </c:pt>
                  <c:pt idx="31">
                    <c:v>50</c:v>
                  </c:pt>
                  <c:pt idx="32">
                    <c:v>400</c:v>
                  </c:pt>
                  <c:pt idx="33">
                    <c:v>150</c:v>
                  </c:pt>
                  <c:pt idx="34">
                    <c:v>50</c:v>
                  </c:pt>
                  <c:pt idx="35">
                    <c:v>100</c:v>
                  </c:pt>
                  <c:pt idx="36">
                    <c:v>400</c:v>
                  </c:pt>
                  <c:pt idx="37">
                    <c:v>100</c:v>
                  </c:pt>
                  <c:pt idx="38">
                    <c:v>250</c:v>
                  </c:pt>
                  <c:pt idx="39">
                    <c:v>350</c:v>
                  </c:pt>
                  <c:pt idx="40">
                    <c:v>150</c:v>
                  </c:pt>
                  <c:pt idx="41">
                    <c:v>0</c:v>
                  </c:pt>
                  <c:pt idx="42">
                    <c:v>100</c:v>
                  </c:pt>
                  <c:pt idx="43">
                    <c:v>400</c:v>
                  </c:pt>
                  <c:pt idx="44">
                    <c:v>250</c:v>
                  </c:pt>
                  <c:pt idx="45">
                    <c:v>300</c:v>
                  </c:pt>
                  <c:pt idx="46">
                    <c:v>150</c:v>
                  </c:pt>
                  <c:pt idx="47">
                    <c:v>150</c:v>
                  </c:pt>
                  <c:pt idx="48">
                    <c:v>850</c:v>
                  </c:pt>
                  <c:pt idx="49">
                    <c:v>100</c:v>
                  </c:pt>
                  <c:pt idx="50">
                    <c:v>200</c:v>
                  </c:pt>
                  <c:pt idx="51">
                    <c:v>0</c:v>
                  </c:pt>
                  <c:pt idx="52">
                    <c:v>50</c:v>
                  </c:pt>
                  <c:pt idx="53">
                    <c:v>50</c:v>
                  </c:pt>
                  <c:pt idx="54">
                    <c:v>0</c:v>
                  </c:pt>
                  <c:pt idx="55">
                    <c:v>50</c:v>
                  </c:pt>
                  <c:pt idx="56">
                    <c:v>0</c:v>
                  </c:pt>
                  <c:pt idx="57">
                    <c:v>50</c:v>
                  </c:pt>
                  <c:pt idx="58">
                    <c:v>0</c:v>
                  </c:pt>
                  <c:pt idx="59">
                    <c:v>200</c:v>
                  </c:pt>
                  <c:pt idx="60">
                    <c:v>150</c:v>
                  </c:pt>
                  <c:pt idx="61">
                    <c:v>100</c:v>
                  </c:pt>
                  <c:pt idx="62">
                    <c:v>100</c:v>
                  </c:pt>
                  <c:pt idx="63">
                    <c:v>50</c:v>
                  </c:pt>
                  <c:pt idx="64">
                    <c:v>0</c:v>
                  </c:pt>
                  <c:pt idx="65">
                    <c:v>50</c:v>
                  </c:pt>
                  <c:pt idx="66">
                    <c:v>200</c:v>
                  </c:pt>
                  <c:pt idx="67">
                    <c:v>200</c:v>
                  </c:pt>
                  <c:pt idx="68">
                    <c:v>200</c:v>
                  </c:pt>
                  <c:pt idx="69">
                    <c:v>50</c:v>
                  </c:pt>
                  <c:pt idx="70">
                    <c:v>150</c:v>
                  </c:pt>
                  <c:pt idx="71">
                    <c:v>100</c:v>
                  </c:pt>
                  <c:pt idx="72">
                    <c:v>200</c:v>
                  </c:pt>
                  <c:pt idx="73">
                    <c:v>250</c:v>
                  </c:pt>
                  <c:pt idx="74">
                    <c:v>200</c:v>
                  </c:pt>
                  <c:pt idx="75">
                    <c:v>350</c:v>
                  </c:pt>
                  <c:pt idx="76">
                    <c:v>250</c:v>
                  </c:pt>
                  <c:pt idx="77">
                    <c:v>50</c:v>
                  </c:pt>
                  <c:pt idx="78">
                    <c:v>100</c:v>
                  </c:pt>
                  <c:pt idx="79">
                    <c:v>50</c:v>
                  </c:pt>
                  <c:pt idx="80">
                    <c:v>50</c:v>
                  </c:pt>
                  <c:pt idx="81">
                    <c:v>100</c:v>
                  </c:pt>
                  <c:pt idx="82">
                    <c:v>200</c:v>
                  </c:pt>
                  <c:pt idx="83">
                    <c:v>200</c:v>
                  </c:pt>
                  <c:pt idx="84">
                    <c:v>150</c:v>
                  </c:pt>
                  <c:pt idx="85">
                    <c:v>150</c:v>
                  </c:pt>
                  <c:pt idx="86">
                    <c:v>250</c:v>
                  </c:pt>
                  <c:pt idx="87">
                    <c:v>200</c:v>
                  </c:pt>
                  <c:pt idx="88">
                    <c:v>350</c:v>
                  </c:pt>
                  <c:pt idx="89">
                    <c:v>100</c:v>
                  </c:pt>
                  <c:pt idx="90">
                    <c:v>50</c:v>
                  </c:pt>
                  <c:pt idx="91">
                    <c:v>50</c:v>
                  </c:pt>
                  <c:pt idx="92">
                    <c:v>50</c:v>
                  </c:pt>
                  <c:pt idx="93">
                    <c:v>1500</c:v>
                  </c:pt>
                  <c:pt idx="94">
                    <c:v>50</c:v>
                  </c:pt>
                  <c:pt idx="95">
                    <c:v>250</c:v>
                  </c:pt>
                  <c:pt idx="96">
                    <c:v>250</c:v>
                  </c:pt>
                  <c:pt idx="97">
                    <c:v>200</c:v>
                  </c:pt>
                  <c:pt idx="98">
                    <c:v>300</c:v>
                  </c:pt>
                  <c:pt idx="99">
                    <c:v>150</c:v>
                  </c:pt>
                  <c:pt idx="100">
                    <c:v>250</c:v>
                  </c:pt>
                  <c:pt idx="101">
                    <c:v>250</c:v>
                  </c:pt>
                  <c:pt idx="102">
                    <c:v>250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dk1">
                    <a:lumMod val="50000"/>
                    <a:lumOff val="50000"/>
                  </a:schemeClr>
                </a:solidFill>
                <a:round/>
              </a:ln>
              <a:effectLst/>
            </c:spPr>
          </c:errBars>
          <c:cat>
            <c:numRef>
              <c:f>'20cells per μl'!$I$3:$I$105</c:f>
              <c:numCache>
                <c:formatCode>General</c:formatCode>
                <c:ptCount val="103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  <c:pt idx="21">
                  <c:v>24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34</c:v>
                </c:pt>
                <c:pt idx="28">
                  <c:v>38</c:v>
                </c:pt>
                <c:pt idx="29">
                  <c:v>44</c:v>
                </c:pt>
                <c:pt idx="30">
                  <c:v>52</c:v>
                </c:pt>
                <c:pt idx="31">
                  <c:v>53</c:v>
                </c:pt>
                <c:pt idx="32">
                  <c:v>55</c:v>
                </c:pt>
                <c:pt idx="33">
                  <c:v>56</c:v>
                </c:pt>
                <c:pt idx="34">
                  <c:v>57</c:v>
                </c:pt>
                <c:pt idx="35">
                  <c:v>58</c:v>
                </c:pt>
                <c:pt idx="36">
                  <c:v>59</c:v>
                </c:pt>
                <c:pt idx="37">
                  <c:v>60</c:v>
                </c:pt>
                <c:pt idx="38">
                  <c:v>62</c:v>
                </c:pt>
                <c:pt idx="39">
                  <c:v>63</c:v>
                </c:pt>
                <c:pt idx="40">
                  <c:v>64</c:v>
                </c:pt>
                <c:pt idx="41">
                  <c:v>65</c:v>
                </c:pt>
                <c:pt idx="42">
                  <c:v>66</c:v>
                </c:pt>
                <c:pt idx="43">
                  <c:v>69</c:v>
                </c:pt>
                <c:pt idx="44">
                  <c:v>70</c:v>
                </c:pt>
                <c:pt idx="45">
                  <c:v>71</c:v>
                </c:pt>
                <c:pt idx="46">
                  <c:v>72</c:v>
                </c:pt>
                <c:pt idx="47">
                  <c:v>73</c:v>
                </c:pt>
                <c:pt idx="48">
                  <c:v>76</c:v>
                </c:pt>
                <c:pt idx="49">
                  <c:v>77</c:v>
                </c:pt>
                <c:pt idx="50">
                  <c:v>78</c:v>
                </c:pt>
                <c:pt idx="51">
                  <c:v>79</c:v>
                </c:pt>
                <c:pt idx="52">
                  <c:v>80</c:v>
                </c:pt>
                <c:pt idx="53">
                  <c:v>85</c:v>
                </c:pt>
                <c:pt idx="54">
                  <c:v>86</c:v>
                </c:pt>
                <c:pt idx="55">
                  <c:v>87</c:v>
                </c:pt>
                <c:pt idx="56">
                  <c:v>91</c:v>
                </c:pt>
                <c:pt idx="57">
                  <c:v>92</c:v>
                </c:pt>
                <c:pt idx="58">
                  <c:v>93</c:v>
                </c:pt>
                <c:pt idx="59">
                  <c:v>94</c:v>
                </c:pt>
                <c:pt idx="60">
                  <c:v>95</c:v>
                </c:pt>
                <c:pt idx="61">
                  <c:v>97</c:v>
                </c:pt>
                <c:pt idx="62">
                  <c:v>98</c:v>
                </c:pt>
                <c:pt idx="63">
                  <c:v>99</c:v>
                </c:pt>
                <c:pt idx="64">
                  <c:v>100</c:v>
                </c:pt>
                <c:pt idx="65">
                  <c:v>101</c:v>
                </c:pt>
                <c:pt idx="66">
                  <c:v>103</c:v>
                </c:pt>
                <c:pt idx="67">
                  <c:v>104</c:v>
                </c:pt>
                <c:pt idx="68">
                  <c:v>105</c:v>
                </c:pt>
                <c:pt idx="69">
                  <c:v>106</c:v>
                </c:pt>
                <c:pt idx="70">
                  <c:v>107</c:v>
                </c:pt>
                <c:pt idx="71">
                  <c:v>108</c:v>
                </c:pt>
                <c:pt idx="72">
                  <c:v>109</c:v>
                </c:pt>
                <c:pt idx="73">
                  <c:v>111</c:v>
                </c:pt>
                <c:pt idx="74">
                  <c:v>112</c:v>
                </c:pt>
                <c:pt idx="75">
                  <c:v>113</c:v>
                </c:pt>
                <c:pt idx="76">
                  <c:v>114</c:v>
                </c:pt>
                <c:pt idx="77">
                  <c:v>115</c:v>
                </c:pt>
                <c:pt idx="78">
                  <c:v>116</c:v>
                </c:pt>
                <c:pt idx="79">
                  <c:v>118</c:v>
                </c:pt>
                <c:pt idx="80">
                  <c:v>119</c:v>
                </c:pt>
                <c:pt idx="81">
                  <c:v>120</c:v>
                </c:pt>
                <c:pt idx="82">
                  <c:v>121</c:v>
                </c:pt>
                <c:pt idx="83">
                  <c:v>122</c:v>
                </c:pt>
                <c:pt idx="84">
                  <c:v>123</c:v>
                </c:pt>
                <c:pt idx="85">
                  <c:v>125</c:v>
                </c:pt>
                <c:pt idx="86">
                  <c:v>126</c:v>
                </c:pt>
                <c:pt idx="87">
                  <c:v>127</c:v>
                </c:pt>
                <c:pt idx="88">
                  <c:v>128</c:v>
                </c:pt>
                <c:pt idx="89">
                  <c:v>129</c:v>
                </c:pt>
                <c:pt idx="90">
                  <c:v>130</c:v>
                </c:pt>
                <c:pt idx="91">
                  <c:v>132</c:v>
                </c:pt>
                <c:pt idx="92">
                  <c:v>133</c:v>
                </c:pt>
                <c:pt idx="93">
                  <c:v>134</c:v>
                </c:pt>
                <c:pt idx="94">
                  <c:v>135</c:v>
                </c:pt>
                <c:pt idx="95">
                  <c:v>136</c:v>
                </c:pt>
                <c:pt idx="96">
                  <c:v>137</c:v>
                </c:pt>
                <c:pt idx="97">
                  <c:v>139</c:v>
                </c:pt>
                <c:pt idx="98">
                  <c:v>140</c:v>
                </c:pt>
                <c:pt idx="99">
                  <c:v>141</c:v>
                </c:pt>
                <c:pt idx="100">
                  <c:v>142</c:v>
                </c:pt>
                <c:pt idx="101">
                  <c:v>143</c:v>
                </c:pt>
                <c:pt idx="102">
                  <c:v>146</c:v>
                </c:pt>
              </c:numCache>
            </c:numRef>
          </c:cat>
          <c:val>
            <c:numRef>
              <c:f>'20cells per μl'!$J$3:$J$105</c:f>
              <c:numCache>
                <c:formatCode>0.00E+00</c:formatCode>
                <c:ptCount val="103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100</c:v>
                </c:pt>
                <c:pt idx="11">
                  <c:v>150</c:v>
                </c:pt>
                <c:pt idx="12">
                  <c:v>400</c:v>
                </c:pt>
                <c:pt idx="13">
                  <c:v>2500</c:v>
                </c:pt>
                <c:pt idx="14">
                  <c:v>3050</c:v>
                </c:pt>
                <c:pt idx="15">
                  <c:v>3350</c:v>
                </c:pt>
                <c:pt idx="16">
                  <c:v>6350</c:v>
                </c:pt>
                <c:pt idx="17">
                  <c:v>8000</c:v>
                </c:pt>
                <c:pt idx="18">
                  <c:v>7850</c:v>
                </c:pt>
                <c:pt idx="19">
                  <c:v>6800</c:v>
                </c:pt>
                <c:pt idx="20">
                  <c:v>8750</c:v>
                </c:pt>
                <c:pt idx="21">
                  <c:v>9450</c:v>
                </c:pt>
                <c:pt idx="22">
                  <c:v>11900</c:v>
                </c:pt>
                <c:pt idx="23">
                  <c:v>12050</c:v>
                </c:pt>
                <c:pt idx="24">
                  <c:v>12900</c:v>
                </c:pt>
                <c:pt idx="25">
                  <c:v>13000</c:v>
                </c:pt>
                <c:pt idx="26">
                  <c:v>13850</c:v>
                </c:pt>
                <c:pt idx="27">
                  <c:v>13450</c:v>
                </c:pt>
                <c:pt idx="28">
                  <c:v>14000</c:v>
                </c:pt>
                <c:pt idx="29">
                  <c:v>16750</c:v>
                </c:pt>
                <c:pt idx="30">
                  <c:v>19350</c:v>
                </c:pt>
                <c:pt idx="31">
                  <c:v>15650</c:v>
                </c:pt>
                <c:pt idx="32">
                  <c:v>17300</c:v>
                </c:pt>
                <c:pt idx="33">
                  <c:v>17850</c:v>
                </c:pt>
                <c:pt idx="34">
                  <c:v>18450</c:v>
                </c:pt>
                <c:pt idx="35">
                  <c:v>16000</c:v>
                </c:pt>
                <c:pt idx="36">
                  <c:v>17100</c:v>
                </c:pt>
                <c:pt idx="37">
                  <c:v>18100</c:v>
                </c:pt>
                <c:pt idx="38">
                  <c:v>19550</c:v>
                </c:pt>
                <c:pt idx="39">
                  <c:v>16350</c:v>
                </c:pt>
                <c:pt idx="40">
                  <c:v>16950</c:v>
                </c:pt>
                <c:pt idx="41">
                  <c:v>17500</c:v>
                </c:pt>
                <c:pt idx="42">
                  <c:v>18800</c:v>
                </c:pt>
                <c:pt idx="43">
                  <c:v>16600</c:v>
                </c:pt>
                <c:pt idx="44">
                  <c:v>17050</c:v>
                </c:pt>
                <c:pt idx="45">
                  <c:v>17200</c:v>
                </c:pt>
                <c:pt idx="46">
                  <c:v>14950</c:v>
                </c:pt>
                <c:pt idx="47">
                  <c:v>15750</c:v>
                </c:pt>
                <c:pt idx="48">
                  <c:v>17350</c:v>
                </c:pt>
                <c:pt idx="49">
                  <c:v>14900</c:v>
                </c:pt>
                <c:pt idx="50">
                  <c:v>15500</c:v>
                </c:pt>
                <c:pt idx="51">
                  <c:v>16200</c:v>
                </c:pt>
                <c:pt idx="52">
                  <c:v>16550</c:v>
                </c:pt>
                <c:pt idx="53">
                  <c:v>9650</c:v>
                </c:pt>
                <c:pt idx="54">
                  <c:v>9900</c:v>
                </c:pt>
                <c:pt idx="55">
                  <c:v>9950</c:v>
                </c:pt>
                <c:pt idx="56">
                  <c:v>10700</c:v>
                </c:pt>
                <c:pt idx="57">
                  <c:v>11050</c:v>
                </c:pt>
                <c:pt idx="58">
                  <c:v>10900</c:v>
                </c:pt>
                <c:pt idx="59">
                  <c:v>11100</c:v>
                </c:pt>
                <c:pt idx="60">
                  <c:v>7250</c:v>
                </c:pt>
                <c:pt idx="61">
                  <c:v>8400</c:v>
                </c:pt>
                <c:pt idx="62">
                  <c:v>8700</c:v>
                </c:pt>
                <c:pt idx="63">
                  <c:v>8950</c:v>
                </c:pt>
                <c:pt idx="64">
                  <c:v>7200</c:v>
                </c:pt>
                <c:pt idx="65">
                  <c:v>7750</c:v>
                </c:pt>
                <c:pt idx="66">
                  <c:v>8500</c:v>
                </c:pt>
                <c:pt idx="67">
                  <c:v>8700</c:v>
                </c:pt>
                <c:pt idx="68">
                  <c:v>8700</c:v>
                </c:pt>
                <c:pt idx="69">
                  <c:v>9050</c:v>
                </c:pt>
                <c:pt idx="70">
                  <c:v>9250</c:v>
                </c:pt>
                <c:pt idx="71">
                  <c:v>9600</c:v>
                </c:pt>
                <c:pt idx="72">
                  <c:v>7400</c:v>
                </c:pt>
                <c:pt idx="73">
                  <c:v>8450</c:v>
                </c:pt>
                <c:pt idx="74">
                  <c:v>8700</c:v>
                </c:pt>
                <c:pt idx="75">
                  <c:v>8850</c:v>
                </c:pt>
                <c:pt idx="76">
                  <c:v>9050</c:v>
                </c:pt>
                <c:pt idx="77">
                  <c:v>9350</c:v>
                </c:pt>
                <c:pt idx="78">
                  <c:v>7900</c:v>
                </c:pt>
                <c:pt idx="79">
                  <c:v>8750</c:v>
                </c:pt>
                <c:pt idx="80">
                  <c:v>9150</c:v>
                </c:pt>
                <c:pt idx="81">
                  <c:v>9400</c:v>
                </c:pt>
                <c:pt idx="82">
                  <c:v>8000</c:v>
                </c:pt>
                <c:pt idx="83">
                  <c:v>9000</c:v>
                </c:pt>
                <c:pt idx="84">
                  <c:v>9050</c:v>
                </c:pt>
                <c:pt idx="85">
                  <c:v>9750</c:v>
                </c:pt>
                <c:pt idx="86">
                  <c:v>7950</c:v>
                </c:pt>
                <c:pt idx="87">
                  <c:v>8700</c:v>
                </c:pt>
                <c:pt idx="88">
                  <c:v>8850</c:v>
                </c:pt>
                <c:pt idx="89">
                  <c:v>9200</c:v>
                </c:pt>
                <c:pt idx="90">
                  <c:v>9550</c:v>
                </c:pt>
                <c:pt idx="91">
                  <c:v>9950</c:v>
                </c:pt>
                <c:pt idx="92">
                  <c:v>10150</c:v>
                </c:pt>
                <c:pt idx="93">
                  <c:v>9100</c:v>
                </c:pt>
                <c:pt idx="94">
                  <c:v>7850</c:v>
                </c:pt>
                <c:pt idx="95">
                  <c:v>6550</c:v>
                </c:pt>
                <c:pt idx="96">
                  <c:v>7050</c:v>
                </c:pt>
                <c:pt idx="97">
                  <c:v>7700</c:v>
                </c:pt>
                <c:pt idx="98">
                  <c:v>8300</c:v>
                </c:pt>
                <c:pt idx="99">
                  <c:v>8850</c:v>
                </c:pt>
                <c:pt idx="100">
                  <c:v>9050</c:v>
                </c:pt>
                <c:pt idx="101">
                  <c:v>9050</c:v>
                </c:pt>
                <c:pt idx="102">
                  <c:v>9750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93024"/>
        <c:axId val="211893584"/>
      </c:lineChart>
      <c:catAx>
        <c:axId val="211893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dk1">
                  <a:lumMod val="15000"/>
                  <a:lumOff val="85000"/>
                  <a:alpha val="51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893584"/>
        <c:crosses val="autoZero"/>
        <c:auto val="1"/>
        <c:lblAlgn val="ctr"/>
        <c:lblOffset val="100"/>
        <c:noMultiLvlLbl val="0"/>
      </c:catAx>
      <c:valAx>
        <c:axId val="21189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cells/ul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893024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Phase Space xo=20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Map'!$A$11:$A$34</c:f>
              <c:numCache>
                <c:formatCode>#,##0</c:formatCode>
                <c:ptCount val="24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</c:numCache>
            </c:numRef>
          </c:xVal>
          <c:yVal>
            <c:numRef>
              <c:f>'Phase Space &amp; Poincare Map'!$B$11:$B$34</c:f>
              <c:numCache>
                <c:formatCode>#,##0</c:formatCode>
                <c:ptCount val="24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383824"/>
        <c:axId val="244384384"/>
      </c:scatterChart>
      <c:valAx>
        <c:axId val="244383824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384384"/>
        <c:crosses val="autoZero"/>
        <c:crossBetween val="midCat"/>
      </c:valAx>
      <c:valAx>
        <c:axId val="244384384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383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Phase Space 2 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Map'!$A$13:$A$37</c:f>
              <c:numCache>
                <c:formatCode>#,##0</c:formatCode>
                <c:ptCount val="25"/>
                <c:pt idx="0">
                  <c:v>3750000</c:v>
                </c:pt>
                <c:pt idx="1">
                  <c:v>10000000</c:v>
                </c:pt>
                <c:pt idx="2">
                  <c:v>62500000</c:v>
                </c:pt>
                <c:pt idx="3">
                  <c:v>76250000</c:v>
                </c:pt>
                <c:pt idx="4">
                  <c:v>83749999.999999985</c:v>
                </c:pt>
                <c:pt idx="5">
                  <c:v>158749999.99999997</c:v>
                </c:pt>
                <c:pt idx="6">
                  <c:v>199999999.99999997</c:v>
                </c:pt>
                <c:pt idx="7">
                  <c:v>196250000.00000003</c:v>
                </c:pt>
                <c:pt idx="8">
                  <c:v>170000000</c:v>
                </c:pt>
                <c:pt idx="9">
                  <c:v>218750000</c:v>
                </c:pt>
                <c:pt idx="10">
                  <c:v>236250000</c:v>
                </c:pt>
                <c:pt idx="11">
                  <c:v>297500000.00000006</c:v>
                </c:pt>
                <c:pt idx="12">
                  <c:v>301250000</c:v>
                </c:pt>
                <c:pt idx="13">
                  <c:v>322500000</c:v>
                </c:pt>
                <c:pt idx="14">
                  <c:v>325000000</c:v>
                </c:pt>
                <c:pt idx="15">
                  <c:v>346250000</c:v>
                </c:pt>
                <c:pt idx="16">
                  <c:v>336250000</c:v>
                </c:pt>
                <c:pt idx="17">
                  <c:v>350000000</c:v>
                </c:pt>
                <c:pt idx="18">
                  <c:v>418749999.99999994</c:v>
                </c:pt>
                <c:pt idx="19">
                  <c:v>483750000</c:v>
                </c:pt>
                <c:pt idx="20">
                  <c:v>391250000.00000006</c:v>
                </c:pt>
                <c:pt idx="21">
                  <c:v>432500000</c:v>
                </c:pt>
                <c:pt idx="22">
                  <c:v>446250000</c:v>
                </c:pt>
                <c:pt idx="23">
                  <c:v>461250000</c:v>
                </c:pt>
                <c:pt idx="24">
                  <c:v>400000000</c:v>
                </c:pt>
              </c:numCache>
            </c:numRef>
          </c:xVal>
          <c:yVal>
            <c:numRef>
              <c:f>'Phase Space &amp; Poincare Map'!$B$13:$B$37</c:f>
              <c:numCache>
                <c:formatCode>#,##0</c:formatCode>
                <c:ptCount val="25"/>
                <c:pt idx="0">
                  <c:v>10000000</c:v>
                </c:pt>
                <c:pt idx="1">
                  <c:v>62500000</c:v>
                </c:pt>
                <c:pt idx="2">
                  <c:v>76250000</c:v>
                </c:pt>
                <c:pt idx="3">
                  <c:v>83749999.999999985</c:v>
                </c:pt>
                <c:pt idx="4">
                  <c:v>158749999.99999997</c:v>
                </c:pt>
                <c:pt idx="5">
                  <c:v>199999999.99999997</c:v>
                </c:pt>
                <c:pt idx="6">
                  <c:v>196250000.00000003</c:v>
                </c:pt>
                <c:pt idx="7">
                  <c:v>170000000</c:v>
                </c:pt>
                <c:pt idx="8">
                  <c:v>218750000</c:v>
                </c:pt>
                <c:pt idx="9">
                  <c:v>236250000</c:v>
                </c:pt>
                <c:pt idx="10">
                  <c:v>297500000.00000006</c:v>
                </c:pt>
                <c:pt idx="11">
                  <c:v>301250000</c:v>
                </c:pt>
                <c:pt idx="12">
                  <c:v>322500000</c:v>
                </c:pt>
                <c:pt idx="13">
                  <c:v>325000000</c:v>
                </c:pt>
                <c:pt idx="14">
                  <c:v>346250000</c:v>
                </c:pt>
                <c:pt idx="15">
                  <c:v>336250000</c:v>
                </c:pt>
                <c:pt idx="16">
                  <c:v>350000000</c:v>
                </c:pt>
                <c:pt idx="17">
                  <c:v>418749999.99999994</c:v>
                </c:pt>
                <c:pt idx="18">
                  <c:v>483750000</c:v>
                </c:pt>
                <c:pt idx="19">
                  <c:v>391250000.00000006</c:v>
                </c:pt>
                <c:pt idx="20">
                  <c:v>432500000</c:v>
                </c:pt>
                <c:pt idx="21">
                  <c:v>446250000</c:v>
                </c:pt>
                <c:pt idx="22">
                  <c:v>461250000</c:v>
                </c:pt>
                <c:pt idx="23">
                  <c:v>400000000</c:v>
                </c:pt>
                <c:pt idx="24">
                  <c:v>427500000</c:v>
                </c:pt>
              </c:numCache>
            </c:numRef>
          </c:yVal>
          <c:smooth val="1"/>
        </c:ser>
        <c:ser>
          <c:idx val="1"/>
          <c:order val="1"/>
          <c:tx>
            <c:v>Phase Space_2 new</c:v>
          </c:tx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Map'!$A$33:$A$37</c:f>
              <c:numCache>
                <c:formatCode>#,##0</c:formatCode>
                <c:ptCount val="5"/>
                <c:pt idx="0">
                  <c:v>391250000.00000006</c:v>
                </c:pt>
                <c:pt idx="1">
                  <c:v>432500000</c:v>
                </c:pt>
                <c:pt idx="2">
                  <c:v>446250000</c:v>
                </c:pt>
                <c:pt idx="3">
                  <c:v>461250000</c:v>
                </c:pt>
                <c:pt idx="4">
                  <c:v>400000000</c:v>
                </c:pt>
              </c:numCache>
            </c:numRef>
          </c:xVal>
          <c:yVal>
            <c:numRef>
              <c:f>'Phase Space &amp; Poincare Map'!$B$33:$B$37</c:f>
              <c:numCache>
                <c:formatCode>#,##0</c:formatCode>
                <c:ptCount val="5"/>
                <c:pt idx="0">
                  <c:v>432500000</c:v>
                </c:pt>
                <c:pt idx="1">
                  <c:v>446250000</c:v>
                </c:pt>
                <c:pt idx="2">
                  <c:v>461250000</c:v>
                </c:pt>
                <c:pt idx="3">
                  <c:v>400000000</c:v>
                </c:pt>
                <c:pt idx="4">
                  <c:v>427500000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387184"/>
        <c:axId val="244387744"/>
      </c:scatterChart>
      <c:valAx>
        <c:axId val="244387184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387744"/>
        <c:crosses val="autoZero"/>
        <c:crossBetween val="midCat"/>
      </c:valAx>
      <c:valAx>
        <c:axId val="244387744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3871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Phase Space 3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Map'!$A$11:$A$40</c:f>
              <c:numCache>
                <c:formatCode>#,##0</c:formatCode>
                <c:ptCount val="30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</c:numCache>
            </c:numRef>
          </c:xVal>
          <c:yVal>
            <c:numRef>
              <c:f>'Phase Space &amp; Poincare Map'!$B$11:$B$40</c:f>
              <c:numCache>
                <c:formatCode>#,##0</c:formatCode>
                <c:ptCount val="30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</c:numCache>
            </c:numRef>
          </c:yVal>
          <c:smooth val="1"/>
        </c:ser>
        <c:ser>
          <c:idx val="1"/>
          <c:order val="1"/>
          <c:tx>
            <c:v>Phase Space_3 new</c:v>
          </c:tx>
          <c:spPr>
            <a:ln w="9525" cap="rnd">
              <a:solidFill>
                <a:schemeClr val="accent2"/>
              </a:solidFill>
              <a:round/>
              <a:headEnd type="none" w="sm" len="sm"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Map'!$A$37:$A$40</c:f>
              <c:numCache>
                <c:formatCode>#,##0</c:formatCode>
                <c:ptCount val="4"/>
                <c:pt idx="0">
                  <c:v>400000000</c:v>
                </c:pt>
                <c:pt idx="1">
                  <c:v>427500000</c:v>
                </c:pt>
                <c:pt idx="2">
                  <c:v>452500000</c:v>
                </c:pt>
                <c:pt idx="3">
                  <c:v>488750000</c:v>
                </c:pt>
              </c:numCache>
            </c:numRef>
          </c:xVal>
          <c:yVal>
            <c:numRef>
              <c:f>'Phase Space &amp; Poincare Map'!$B$37:$B$40</c:f>
              <c:numCache>
                <c:formatCode>#,##0</c:formatCode>
                <c:ptCount val="4"/>
                <c:pt idx="0">
                  <c:v>427500000</c:v>
                </c:pt>
                <c:pt idx="1">
                  <c:v>452500000</c:v>
                </c:pt>
                <c:pt idx="2">
                  <c:v>488750000</c:v>
                </c:pt>
                <c:pt idx="3">
                  <c:v>408750000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390544"/>
        <c:axId val="244391104"/>
      </c:scatterChart>
      <c:valAx>
        <c:axId val="244390544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391104"/>
        <c:crosses val="autoZero"/>
        <c:crossBetween val="midCat"/>
      </c:valAx>
      <c:valAx>
        <c:axId val="244391104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3905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Phase Space 4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Map'!$A$11:$A$42</c:f>
              <c:numCache>
                <c:formatCode>#,##0</c:formatCode>
                <c:ptCount val="32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</c:numCache>
            </c:numRef>
          </c:xVal>
          <c:yVal>
            <c:numRef>
              <c:f>'Phase Space &amp; Poincare Map'!$B$11:$B$42</c:f>
              <c:numCache>
                <c:formatCode>#,##0</c:formatCode>
                <c:ptCount val="32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</c:numCache>
            </c:numRef>
          </c:yVal>
          <c:smooth val="1"/>
        </c:ser>
        <c:ser>
          <c:idx val="1"/>
          <c:order val="1"/>
          <c:tx>
            <c:v>Phase Space_4 new</c:v>
          </c:tx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Map'!$A$40:$A$42</c:f>
              <c:numCache>
                <c:formatCode>#,##0</c:formatCode>
                <c:ptCount val="3"/>
                <c:pt idx="0">
                  <c:v>488750000</c:v>
                </c:pt>
                <c:pt idx="1">
                  <c:v>408750000</c:v>
                </c:pt>
                <c:pt idx="2">
                  <c:v>423750000</c:v>
                </c:pt>
              </c:numCache>
            </c:numRef>
          </c:xVal>
          <c:yVal>
            <c:numRef>
              <c:f>'Phase Space &amp; Poincare Map'!$B$40:$B$42</c:f>
              <c:numCache>
                <c:formatCode>#,##0</c:formatCode>
                <c:ptCount val="3"/>
                <c:pt idx="0">
                  <c:v>408750000</c:v>
                </c:pt>
                <c:pt idx="1">
                  <c:v>423750000</c:v>
                </c:pt>
                <c:pt idx="2">
                  <c:v>437500000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393904"/>
        <c:axId val="245344048"/>
      </c:scatterChart>
      <c:valAx>
        <c:axId val="244393904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344048"/>
        <c:crosses val="autoZero"/>
        <c:crossBetween val="midCat"/>
      </c:valAx>
      <c:valAx>
        <c:axId val="245344048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3939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Phase Space 5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Map'!$A$11:$A$48</c:f>
              <c:numCache>
                <c:formatCode>#,##0</c:formatCode>
                <c:ptCount val="38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</c:numCache>
            </c:numRef>
          </c:xVal>
          <c:yVal>
            <c:numRef>
              <c:f>'Phase Space &amp; Poincare Map'!$B$11:$B$48</c:f>
              <c:numCache>
                <c:formatCode>#,##0</c:formatCode>
                <c:ptCount val="38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</c:numCache>
            </c:numRef>
          </c:yVal>
          <c:smooth val="1"/>
        </c:ser>
        <c:ser>
          <c:idx val="1"/>
          <c:order val="1"/>
          <c:tx>
            <c:v>Phase Space_5 new</c:v>
          </c:tx>
          <c:spPr>
            <a:ln w="9525" cap="rnd">
              <a:solidFill>
                <a:schemeClr val="accent2"/>
              </a:solidFill>
              <a:round/>
              <a:headEnd type="none"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Map'!$A$42:$A$48</c:f>
              <c:numCache>
                <c:formatCode>#,##0</c:formatCode>
                <c:ptCount val="7"/>
                <c:pt idx="0">
                  <c:v>423750000</c:v>
                </c:pt>
                <c:pt idx="1">
                  <c:v>437500000</c:v>
                </c:pt>
                <c:pt idx="2">
                  <c:v>470000000</c:v>
                </c:pt>
                <c:pt idx="3">
                  <c:v>415000000</c:v>
                </c:pt>
                <c:pt idx="4">
                  <c:v>426250000</c:v>
                </c:pt>
                <c:pt idx="5">
                  <c:v>430000000</c:v>
                </c:pt>
                <c:pt idx="6">
                  <c:v>373750000</c:v>
                </c:pt>
              </c:numCache>
            </c:numRef>
          </c:xVal>
          <c:yVal>
            <c:numRef>
              <c:f>'Phase Space &amp; Poincare Map'!$B$42:$B$48</c:f>
              <c:numCache>
                <c:formatCode>#,##0</c:formatCode>
                <c:ptCount val="7"/>
                <c:pt idx="0">
                  <c:v>437500000</c:v>
                </c:pt>
                <c:pt idx="1">
                  <c:v>470000000</c:v>
                </c:pt>
                <c:pt idx="2">
                  <c:v>415000000</c:v>
                </c:pt>
                <c:pt idx="3">
                  <c:v>426250000</c:v>
                </c:pt>
                <c:pt idx="4">
                  <c:v>430000000</c:v>
                </c:pt>
                <c:pt idx="5">
                  <c:v>373750000</c:v>
                </c:pt>
                <c:pt idx="6">
                  <c:v>393749999.99999994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346848"/>
        <c:axId val="245347408"/>
      </c:scatterChart>
      <c:valAx>
        <c:axId val="245346848"/>
        <c:scaling>
          <c:orientation val="minMax"/>
        </c:scaling>
        <c:delete val="1"/>
        <c:axPos val="b"/>
        <c:numFmt formatCode="#,##0" sourceLinked="1"/>
        <c:majorTickMark val="none"/>
        <c:minorTickMark val="none"/>
        <c:tickLblPos val="nextTo"/>
        <c:crossAx val="245347408"/>
        <c:crosses val="autoZero"/>
        <c:crossBetween val="midCat"/>
      </c:valAx>
      <c:valAx>
        <c:axId val="245347408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3468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Phase Space 6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Map'!$A$11:$A$49</c:f>
              <c:numCache>
                <c:formatCode>#,##0</c:formatCode>
                <c:ptCount val="39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</c:numCache>
            </c:numRef>
          </c:xVal>
          <c:yVal>
            <c:numRef>
              <c:f>'Phase Space &amp; Poincare Map'!$B$11:$B$49</c:f>
              <c:numCache>
                <c:formatCode>#,##0</c:formatCode>
                <c:ptCount val="39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</c:numCache>
            </c:numRef>
          </c:yVal>
          <c:smooth val="1"/>
        </c:ser>
        <c:ser>
          <c:idx val="1"/>
          <c:order val="1"/>
          <c:tx>
            <c:v>Phase Space_6 new</c:v>
          </c:tx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Map'!$A$48:$A$49</c:f>
              <c:numCache>
                <c:formatCode>#,##0</c:formatCode>
                <c:ptCount val="2"/>
                <c:pt idx="0">
                  <c:v>373750000</c:v>
                </c:pt>
                <c:pt idx="1">
                  <c:v>393749999.99999994</c:v>
                </c:pt>
              </c:numCache>
            </c:numRef>
          </c:xVal>
          <c:yVal>
            <c:numRef>
              <c:f>'Phase Space &amp; Poincare Map'!$B$48:$B$49</c:f>
              <c:numCache>
                <c:formatCode>#,##0</c:formatCode>
                <c:ptCount val="2"/>
                <c:pt idx="0">
                  <c:v>393749999.99999994</c:v>
                </c:pt>
                <c:pt idx="1">
                  <c:v>433750000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350208"/>
        <c:axId val="245350768"/>
      </c:scatterChart>
      <c:valAx>
        <c:axId val="245350208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350768"/>
        <c:crosses val="autoZero"/>
        <c:crossBetween val="midCat"/>
      </c:valAx>
      <c:valAx>
        <c:axId val="245350768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350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Phase Space 7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Map'!$A$11:$A$53</c:f>
              <c:numCache>
                <c:formatCode>#,##0</c:formatCode>
                <c:ptCount val="43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</c:numCache>
            </c:numRef>
          </c:xVal>
          <c:yVal>
            <c:numRef>
              <c:f>'Phase Space &amp; Poincare Map'!$B$11:$B$53</c:f>
              <c:numCache>
                <c:formatCode>#,##0</c:formatCode>
                <c:ptCount val="43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</c:numCache>
            </c:numRef>
          </c:yVal>
          <c:smooth val="1"/>
        </c:ser>
        <c:ser>
          <c:idx val="1"/>
          <c:order val="1"/>
          <c:tx>
            <c:v>Phase Space_7 new</c:v>
          </c:tx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Map'!$A$49:$A$53</c:f>
              <c:numCache>
                <c:formatCode>#,##0</c:formatCode>
                <c:ptCount val="5"/>
                <c:pt idx="0">
                  <c:v>393749999.99999994</c:v>
                </c:pt>
                <c:pt idx="1">
                  <c:v>433750000</c:v>
                </c:pt>
                <c:pt idx="2">
                  <c:v>372500000</c:v>
                </c:pt>
                <c:pt idx="3">
                  <c:v>387500000</c:v>
                </c:pt>
                <c:pt idx="4">
                  <c:v>405000000</c:v>
                </c:pt>
              </c:numCache>
            </c:numRef>
          </c:xVal>
          <c:yVal>
            <c:numRef>
              <c:f>'Phase Space &amp; Poincare Map'!$B$49:$B$53</c:f>
              <c:numCache>
                <c:formatCode>#,##0</c:formatCode>
                <c:ptCount val="5"/>
                <c:pt idx="0">
                  <c:v>433750000</c:v>
                </c:pt>
                <c:pt idx="1">
                  <c:v>372500000</c:v>
                </c:pt>
                <c:pt idx="2">
                  <c:v>387500000</c:v>
                </c:pt>
                <c:pt idx="3">
                  <c:v>405000000</c:v>
                </c:pt>
                <c:pt idx="4">
                  <c:v>413749999.99999994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353568"/>
        <c:axId val="245354128"/>
      </c:scatterChart>
      <c:valAx>
        <c:axId val="245353568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354128"/>
        <c:crosses val="autoZero"/>
        <c:crossBetween val="midCat"/>
      </c:valAx>
      <c:valAx>
        <c:axId val="245354128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353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Phase Space 8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Map'!$A$11:$A$57</c:f>
              <c:numCache>
                <c:formatCode>#,##0</c:formatCode>
                <c:ptCount val="47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</c:numCache>
            </c:numRef>
          </c:xVal>
          <c:yVal>
            <c:numRef>
              <c:f>'Phase Space &amp; Poincare Map'!$B$11:$B$57</c:f>
              <c:numCache>
                <c:formatCode>#,##0</c:formatCode>
                <c:ptCount val="47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</c:numCache>
            </c:numRef>
          </c:yVal>
          <c:smooth val="1"/>
        </c:ser>
        <c:ser>
          <c:idx val="1"/>
          <c:order val="1"/>
          <c:tx>
            <c:v>Phase Space_8 new</c:v>
          </c:tx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Map'!$A$53:$A$57</c:f>
              <c:numCache>
                <c:formatCode>#,##0</c:formatCode>
                <c:ptCount val="5"/>
                <c:pt idx="0">
                  <c:v>405000000</c:v>
                </c:pt>
                <c:pt idx="1">
                  <c:v>413749999.99999994</c:v>
                </c:pt>
                <c:pt idx="2">
                  <c:v>482500000</c:v>
                </c:pt>
                <c:pt idx="3">
                  <c:v>495000000</c:v>
                </c:pt>
                <c:pt idx="4">
                  <c:v>497500000</c:v>
                </c:pt>
              </c:numCache>
            </c:numRef>
          </c:xVal>
          <c:yVal>
            <c:numRef>
              <c:f>'Phase Space &amp; Poincare Map'!$B$53:$B$57</c:f>
              <c:numCache>
                <c:formatCode>#,##0</c:formatCode>
                <c:ptCount val="5"/>
                <c:pt idx="0">
                  <c:v>413749999.99999994</c:v>
                </c:pt>
                <c:pt idx="1">
                  <c:v>482500000</c:v>
                </c:pt>
                <c:pt idx="2">
                  <c:v>495000000</c:v>
                </c:pt>
                <c:pt idx="3">
                  <c:v>497500000</c:v>
                </c:pt>
                <c:pt idx="4">
                  <c:v>535000000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356928"/>
        <c:axId val="245357488"/>
      </c:scatterChart>
      <c:valAx>
        <c:axId val="245356928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357488"/>
        <c:crosses val="autoZero"/>
        <c:crossBetween val="midCat"/>
      </c:valAx>
      <c:valAx>
        <c:axId val="245357488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3569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Phase Space 9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Map'!$A$11:$A$61</c:f>
              <c:numCache>
                <c:formatCode>#,##0</c:formatCode>
                <c:ptCount val="51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</c:numCache>
            </c:numRef>
          </c:xVal>
          <c:yVal>
            <c:numRef>
              <c:f>'Phase Space &amp; Poincare Map'!$B$11:$B$61</c:f>
              <c:numCache>
                <c:formatCode>#,##0</c:formatCode>
                <c:ptCount val="51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</c:numCache>
            </c:numRef>
          </c:yVal>
          <c:smooth val="1"/>
        </c:ser>
        <c:ser>
          <c:idx val="1"/>
          <c:order val="1"/>
          <c:tx>
            <c:v>Phase Space_9 new</c:v>
          </c:tx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Map'!$A$57:$A$61</c:f>
              <c:numCache>
                <c:formatCode>#,##0</c:formatCode>
                <c:ptCount val="5"/>
                <c:pt idx="0">
                  <c:v>497500000</c:v>
                </c:pt>
                <c:pt idx="1">
                  <c:v>535000000</c:v>
                </c:pt>
                <c:pt idx="2">
                  <c:v>552500000</c:v>
                </c:pt>
                <c:pt idx="3">
                  <c:v>545000000</c:v>
                </c:pt>
                <c:pt idx="4">
                  <c:v>554999999.99999988</c:v>
                </c:pt>
              </c:numCache>
            </c:numRef>
          </c:xVal>
          <c:yVal>
            <c:numRef>
              <c:f>'Phase Space &amp; Poincare Map'!$B$57:$B$61</c:f>
              <c:numCache>
                <c:formatCode>#,##0</c:formatCode>
                <c:ptCount val="5"/>
                <c:pt idx="0">
                  <c:v>535000000</c:v>
                </c:pt>
                <c:pt idx="1">
                  <c:v>552500000</c:v>
                </c:pt>
                <c:pt idx="2">
                  <c:v>545000000</c:v>
                </c:pt>
                <c:pt idx="3">
                  <c:v>554999999.99999988</c:v>
                </c:pt>
                <c:pt idx="4">
                  <c:v>362500000.00000006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657456"/>
        <c:axId val="245658016"/>
      </c:scatterChart>
      <c:valAx>
        <c:axId val="245657456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658016"/>
        <c:crosses val="autoZero"/>
        <c:crossBetween val="midCat"/>
      </c:valAx>
      <c:valAx>
        <c:axId val="24565801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6574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Phase Space 10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Map'!$A$11:$A$62</c:f>
              <c:numCache>
                <c:formatCode>#,##0</c:formatCode>
                <c:ptCount val="52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</c:numCache>
            </c:numRef>
          </c:xVal>
          <c:yVal>
            <c:numRef>
              <c:f>'Phase Space &amp; Poincare Map'!$B$11:$B$62</c:f>
              <c:numCache>
                <c:formatCode>#,##0</c:formatCode>
                <c:ptCount val="52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</c:numCache>
            </c:numRef>
          </c:yVal>
          <c:smooth val="1"/>
        </c:ser>
        <c:ser>
          <c:idx val="1"/>
          <c:order val="1"/>
          <c:tx>
            <c:v>Phase Space_10 new</c:v>
          </c:tx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Map'!$A$61:$A$62</c:f>
              <c:numCache>
                <c:formatCode>#,##0</c:formatCode>
                <c:ptCount val="2"/>
                <c:pt idx="0">
                  <c:v>554999999.99999988</c:v>
                </c:pt>
                <c:pt idx="1">
                  <c:v>362500000.00000006</c:v>
                </c:pt>
              </c:numCache>
            </c:numRef>
          </c:xVal>
          <c:yVal>
            <c:numRef>
              <c:f>'Phase Space &amp; Poincare Map'!$B$61:$B$62</c:f>
              <c:numCache>
                <c:formatCode>#,##0</c:formatCode>
                <c:ptCount val="2"/>
                <c:pt idx="0">
                  <c:v>362500000.00000006</c:v>
                </c:pt>
                <c:pt idx="1">
                  <c:v>420000000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660816"/>
        <c:axId val="245661376"/>
      </c:scatterChart>
      <c:valAx>
        <c:axId val="245660816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661376"/>
        <c:crosses val="autoZero"/>
        <c:crossBetween val="midCat"/>
      </c:valAx>
      <c:valAx>
        <c:axId val="24566137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6608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Cells per ul (F1)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Cells per ul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'200cells per μl'!$D$3:$D$105</c:f>
              <c:numCache>
                <c:formatCode>General</c:formatCode>
                <c:ptCount val="103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10</c:v>
                </c:pt>
                <c:pt idx="11">
                  <c:v>11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20</c:v>
                </c:pt>
                <c:pt idx="17">
                  <c:v>21</c:v>
                </c:pt>
                <c:pt idx="18">
                  <c:v>22</c:v>
                </c:pt>
                <c:pt idx="19">
                  <c:v>23</c:v>
                </c:pt>
                <c:pt idx="20">
                  <c:v>24</c:v>
                </c:pt>
                <c:pt idx="21">
                  <c:v>27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34</c:v>
                </c:pt>
                <c:pt idx="27">
                  <c:v>38</c:v>
                </c:pt>
                <c:pt idx="28">
                  <c:v>44</c:v>
                </c:pt>
                <c:pt idx="29">
                  <c:v>52</c:v>
                </c:pt>
                <c:pt idx="30">
                  <c:v>53</c:v>
                </c:pt>
                <c:pt idx="31">
                  <c:v>55</c:v>
                </c:pt>
                <c:pt idx="32">
                  <c:v>56</c:v>
                </c:pt>
                <c:pt idx="33">
                  <c:v>57</c:v>
                </c:pt>
                <c:pt idx="34">
                  <c:v>58</c:v>
                </c:pt>
                <c:pt idx="35">
                  <c:v>59</c:v>
                </c:pt>
                <c:pt idx="36">
                  <c:v>60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  <c:pt idx="41">
                  <c:v>66</c:v>
                </c:pt>
                <c:pt idx="42">
                  <c:v>69</c:v>
                </c:pt>
                <c:pt idx="43">
                  <c:v>70</c:v>
                </c:pt>
                <c:pt idx="44">
                  <c:v>71</c:v>
                </c:pt>
                <c:pt idx="45">
                  <c:v>72</c:v>
                </c:pt>
                <c:pt idx="46">
                  <c:v>73</c:v>
                </c:pt>
                <c:pt idx="47">
                  <c:v>76</c:v>
                </c:pt>
                <c:pt idx="48">
                  <c:v>77</c:v>
                </c:pt>
                <c:pt idx="49">
                  <c:v>78</c:v>
                </c:pt>
                <c:pt idx="50">
                  <c:v>79</c:v>
                </c:pt>
                <c:pt idx="51">
                  <c:v>80</c:v>
                </c:pt>
                <c:pt idx="52">
                  <c:v>85</c:v>
                </c:pt>
                <c:pt idx="53">
                  <c:v>86</c:v>
                </c:pt>
                <c:pt idx="54">
                  <c:v>87</c:v>
                </c:pt>
                <c:pt idx="55">
                  <c:v>91</c:v>
                </c:pt>
                <c:pt idx="56">
                  <c:v>92</c:v>
                </c:pt>
                <c:pt idx="57">
                  <c:v>93</c:v>
                </c:pt>
                <c:pt idx="58">
                  <c:v>94</c:v>
                </c:pt>
                <c:pt idx="59">
                  <c:v>95</c:v>
                </c:pt>
                <c:pt idx="60">
                  <c:v>97</c:v>
                </c:pt>
                <c:pt idx="61">
                  <c:v>98</c:v>
                </c:pt>
                <c:pt idx="62">
                  <c:v>99</c:v>
                </c:pt>
                <c:pt idx="63">
                  <c:v>100</c:v>
                </c:pt>
                <c:pt idx="64">
                  <c:v>101</c:v>
                </c:pt>
                <c:pt idx="65">
                  <c:v>103</c:v>
                </c:pt>
                <c:pt idx="66">
                  <c:v>104</c:v>
                </c:pt>
                <c:pt idx="67">
                  <c:v>105</c:v>
                </c:pt>
                <c:pt idx="68">
                  <c:v>106</c:v>
                </c:pt>
                <c:pt idx="69">
                  <c:v>107</c:v>
                </c:pt>
                <c:pt idx="70">
                  <c:v>108</c:v>
                </c:pt>
                <c:pt idx="71">
                  <c:v>109</c:v>
                </c:pt>
                <c:pt idx="72">
                  <c:v>111</c:v>
                </c:pt>
                <c:pt idx="73">
                  <c:v>112</c:v>
                </c:pt>
                <c:pt idx="74">
                  <c:v>113</c:v>
                </c:pt>
                <c:pt idx="75">
                  <c:v>114</c:v>
                </c:pt>
                <c:pt idx="76">
                  <c:v>115</c:v>
                </c:pt>
                <c:pt idx="77">
                  <c:v>116</c:v>
                </c:pt>
                <c:pt idx="78">
                  <c:v>118</c:v>
                </c:pt>
                <c:pt idx="79">
                  <c:v>119</c:v>
                </c:pt>
                <c:pt idx="80">
                  <c:v>120</c:v>
                </c:pt>
                <c:pt idx="81">
                  <c:v>121</c:v>
                </c:pt>
                <c:pt idx="82">
                  <c:v>122</c:v>
                </c:pt>
                <c:pt idx="83">
                  <c:v>123</c:v>
                </c:pt>
                <c:pt idx="84">
                  <c:v>125</c:v>
                </c:pt>
                <c:pt idx="85">
                  <c:v>126</c:v>
                </c:pt>
                <c:pt idx="86">
                  <c:v>127</c:v>
                </c:pt>
                <c:pt idx="87">
                  <c:v>128</c:v>
                </c:pt>
                <c:pt idx="88">
                  <c:v>129</c:v>
                </c:pt>
                <c:pt idx="89">
                  <c:v>130</c:v>
                </c:pt>
                <c:pt idx="90">
                  <c:v>132</c:v>
                </c:pt>
                <c:pt idx="91">
                  <c:v>133</c:v>
                </c:pt>
                <c:pt idx="92">
                  <c:v>134</c:v>
                </c:pt>
                <c:pt idx="93">
                  <c:v>135</c:v>
                </c:pt>
                <c:pt idx="94">
                  <c:v>136</c:v>
                </c:pt>
                <c:pt idx="95">
                  <c:v>137</c:v>
                </c:pt>
                <c:pt idx="96">
                  <c:v>139</c:v>
                </c:pt>
                <c:pt idx="97">
                  <c:v>140</c:v>
                </c:pt>
                <c:pt idx="98">
                  <c:v>141</c:v>
                </c:pt>
                <c:pt idx="99">
                  <c:v>142</c:v>
                </c:pt>
                <c:pt idx="100">
                  <c:v>143</c:v>
                </c:pt>
                <c:pt idx="101">
                  <c:v>147</c:v>
                </c:pt>
                <c:pt idx="102">
                  <c:v>149</c:v>
                </c:pt>
              </c:numCache>
            </c:numRef>
          </c:cat>
          <c:val>
            <c:numRef>
              <c:f>'200cells per μl'!$B$3:$B$105</c:f>
              <c:numCache>
                <c:formatCode>0.00E+00</c:formatCode>
                <c:ptCount val="103"/>
                <c:pt idx="0">
                  <c:v>209</c:v>
                </c:pt>
                <c:pt idx="1">
                  <c:v>209</c:v>
                </c:pt>
                <c:pt idx="2">
                  <c:v>209</c:v>
                </c:pt>
                <c:pt idx="3">
                  <c:v>209</c:v>
                </c:pt>
                <c:pt idx="4">
                  <c:v>209</c:v>
                </c:pt>
                <c:pt idx="5">
                  <c:v>209</c:v>
                </c:pt>
                <c:pt idx="6">
                  <c:v>209</c:v>
                </c:pt>
                <c:pt idx="7">
                  <c:v>209</c:v>
                </c:pt>
                <c:pt idx="8">
                  <c:v>209</c:v>
                </c:pt>
                <c:pt idx="9">
                  <c:v>200</c:v>
                </c:pt>
                <c:pt idx="10">
                  <c:v>400</c:v>
                </c:pt>
                <c:pt idx="11">
                  <c:v>1000</c:v>
                </c:pt>
                <c:pt idx="12">
                  <c:v>4500</c:v>
                </c:pt>
                <c:pt idx="13">
                  <c:v>4600</c:v>
                </c:pt>
                <c:pt idx="14">
                  <c:v>3800</c:v>
                </c:pt>
                <c:pt idx="15">
                  <c:v>6900</c:v>
                </c:pt>
                <c:pt idx="16">
                  <c:v>9100</c:v>
                </c:pt>
                <c:pt idx="17">
                  <c:v>8900</c:v>
                </c:pt>
                <c:pt idx="18">
                  <c:v>7300</c:v>
                </c:pt>
                <c:pt idx="19">
                  <c:v>9700</c:v>
                </c:pt>
                <c:pt idx="20">
                  <c:v>10500</c:v>
                </c:pt>
                <c:pt idx="21">
                  <c:v>12500</c:v>
                </c:pt>
                <c:pt idx="22">
                  <c:v>11900</c:v>
                </c:pt>
                <c:pt idx="23">
                  <c:v>12800</c:v>
                </c:pt>
                <c:pt idx="24">
                  <c:v>13000</c:v>
                </c:pt>
                <c:pt idx="25">
                  <c:v>13300</c:v>
                </c:pt>
                <c:pt idx="26">
                  <c:v>13600</c:v>
                </c:pt>
                <c:pt idx="27">
                  <c:v>14000</c:v>
                </c:pt>
                <c:pt idx="28">
                  <c:v>16500</c:v>
                </c:pt>
                <c:pt idx="29">
                  <c:v>19000</c:v>
                </c:pt>
                <c:pt idx="30">
                  <c:v>15200</c:v>
                </c:pt>
                <c:pt idx="31">
                  <c:v>16600</c:v>
                </c:pt>
                <c:pt idx="32">
                  <c:v>17200</c:v>
                </c:pt>
                <c:pt idx="33">
                  <c:v>18400</c:v>
                </c:pt>
                <c:pt idx="34">
                  <c:v>15600</c:v>
                </c:pt>
                <c:pt idx="35">
                  <c:v>16500</c:v>
                </c:pt>
                <c:pt idx="36">
                  <c:v>17600</c:v>
                </c:pt>
                <c:pt idx="37">
                  <c:v>18600</c:v>
                </c:pt>
                <c:pt idx="38">
                  <c:v>15800</c:v>
                </c:pt>
                <c:pt idx="39">
                  <c:v>16700</c:v>
                </c:pt>
                <c:pt idx="40">
                  <c:v>17200</c:v>
                </c:pt>
                <c:pt idx="41">
                  <c:v>18400</c:v>
                </c:pt>
                <c:pt idx="42">
                  <c:v>16200</c:v>
                </c:pt>
                <c:pt idx="43">
                  <c:v>16100</c:v>
                </c:pt>
                <c:pt idx="44">
                  <c:v>16800</c:v>
                </c:pt>
                <c:pt idx="45">
                  <c:v>14300</c:v>
                </c:pt>
                <c:pt idx="46">
                  <c:v>14900</c:v>
                </c:pt>
                <c:pt idx="47">
                  <c:v>17200</c:v>
                </c:pt>
                <c:pt idx="48">
                  <c:v>14400</c:v>
                </c:pt>
                <c:pt idx="49">
                  <c:v>14600</c:v>
                </c:pt>
                <c:pt idx="50">
                  <c:v>16200</c:v>
                </c:pt>
                <c:pt idx="51">
                  <c:v>16100</c:v>
                </c:pt>
                <c:pt idx="52">
                  <c:v>9500</c:v>
                </c:pt>
                <c:pt idx="53">
                  <c:v>9600</c:v>
                </c:pt>
                <c:pt idx="54">
                  <c:v>9800</c:v>
                </c:pt>
                <c:pt idx="55">
                  <c:v>10900</c:v>
                </c:pt>
                <c:pt idx="56">
                  <c:v>11100</c:v>
                </c:pt>
                <c:pt idx="57">
                  <c:v>10900</c:v>
                </c:pt>
                <c:pt idx="58">
                  <c:v>11000</c:v>
                </c:pt>
                <c:pt idx="59">
                  <c:v>7400</c:v>
                </c:pt>
                <c:pt idx="60">
                  <c:v>8500</c:v>
                </c:pt>
                <c:pt idx="61">
                  <c:v>8900</c:v>
                </c:pt>
                <c:pt idx="62">
                  <c:v>9300</c:v>
                </c:pt>
                <c:pt idx="63">
                  <c:v>7200</c:v>
                </c:pt>
                <c:pt idx="64">
                  <c:v>7800</c:v>
                </c:pt>
                <c:pt idx="65">
                  <c:v>8700</c:v>
                </c:pt>
                <c:pt idx="66">
                  <c:v>8800</c:v>
                </c:pt>
                <c:pt idx="67">
                  <c:v>8800</c:v>
                </c:pt>
                <c:pt idx="68">
                  <c:v>9000</c:v>
                </c:pt>
                <c:pt idx="69">
                  <c:v>9600</c:v>
                </c:pt>
                <c:pt idx="70">
                  <c:v>9700</c:v>
                </c:pt>
                <c:pt idx="71">
                  <c:v>7800</c:v>
                </c:pt>
                <c:pt idx="72">
                  <c:v>8600</c:v>
                </c:pt>
                <c:pt idx="73">
                  <c:v>9200</c:v>
                </c:pt>
                <c:pt idx="74">
                  <c:v>9200</c:v>
                </c:pt>
                <c:pt idx="75">
                  <c:v>9300</c:v>
                </c:pt>
                <c:pt idx="76">
                  <c:v>9800</c:v>
                </c:pt>
                <c:pt idx="77">
                  <c:v>8000</c:v>
                </c:pt>
                <c:pt idx="78">
                  <c:v>9000</c:v>
                </c:pt>
                <c:pt idx="79">
                  <c:v>9400</c:v>
                </c:pt>
                <c:pt idx="80">
                  <c:v>9600</c:v>
                </c:pt>
                <c:pt idx="81">
                  <c:v>8300</c:v>
                </c:pt>
                <c:pt idx="82">
                  <c:v>8900</c:v>
                </c:pt>
                <c:pt idx="83">
                  <c:v>9200</c:v>
                </c:pt>
                <c:pt idx="84">
                  <c:v>9500</c:v>
                </c:pt>
                <c:pt idx="85">
                  <c:v>8100</c:v>
                </c:pt>
                <c:pt idx="86">
                  <c:v>8400</c:v>
                </c:pt>
                <c:pt idx="87">
                  <c:v>8900</c:v>
                </c:pt>
                <c:pt idx="88">
                  <c:v>8900</c:v>
                </c:pt>
                <c:pt idx="89">
                  <c:v>9200</c:v>
                </c:pt>
                <c:pt idx="90">
                  <c:v>9800</c:v>
                </c:pt>
                <c:pt idx="91">
                  <c:v>9900</c:v>
                </c:pt>
                <c:pt idx="92">
                  <c:v>10100</c:v>
                </c:pt>
                <c:pt idx="93">
                  <c:v>7800</c:v>
                </c:pt>
                <c:pt idx="94">
                  <c:v>6200</c:v>
                </c:pt>
                <c:pt idx="95">
                  <c:v>6900</c:v>
                </c:pt>
                <c:pt idx="96">
                  <c:v>7300</c:v>
                </c:pt>
                <c:pt idx="97">
                  <c:v>8200</c:v>
                </c:pt>
                <c:pt idx="98">
                  <c:v>8800</c:v>
                </c:pt>
                <c:pt idx="99">
                  <c:v>9100</c:v>
                </c:pt>
                <c:pt idx="100">
                  <c:v>8800</c:v>
                </c:pt>
                <c:pt idx="101">
                  <c:v>9900</c:v>
                </c:pt>
                <c:pt idx="102">
                  <c:v>10100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rgbClr val="FF0000"/>
              </a:solidFill>
              <a:round/>
            </a:ln>
            <a:effectLst/>
          </c:spPr>
        </c:dropLines>
        <c:smooth val="0"/>
        <c:axId val="211898624"/>
        <c:axId val="211899184"/>
      </c:lineChart>
      <c:catAx>
        <c:axId val="211898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899184"/>
        <c:crosses val="autoZero"/>
        <c:auto val="1"/>
        <c:lblAlgn val="ctr"/>
        <c:lblOffset val="100"/>
        <c:noMultiLvlLbl val="0"/>
      </c:catAx>
      <c:valAx>
        <c:axId val="211899184"/>
        <c:scaling>
          <c:orientation val="minMax"/>
        </c:scaling>
        <c:delete val="0"/>
        <c:axPos val="l"/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898624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Phase Space 11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Map'!$A$11:$A$65</c:f>
              <c:numCache>
                <c:formatCode>#,##0</c:formatCode>
                <c:ptCount val="55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  <c:pt idx="52">
                  <c:v>420000000</c:v>
                </c:pt>
                <c:pt idx="53">
                  <c:v>435000000</c:v>
                </c:pt>
                <c:pt idx="54">
                  <c:v>447500000</c:v>
                </c:pt>
              </c:numCache>
            </c:numRef>
          </c:xVal>
          <c:yVal>
            <c:numRef>
              <c:f>'Phase Space &amp; Poincare Map'!$B$11:$B$65</c:f>
              <c:numCache>
                <c:formatCode>#,##0</c:formatCode>
                <c:ptCount val="55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  <c:pt idx="52">
                  <c:v>435000000</c:v>
                </c:pt>
                <c:pt idx="53">
                  <c:v>447500000</c:v>
                </c:pt>
                <c:pt idx="54">
                  <c:v>360000000</c:v>
                </c:pt>
              </c:numCache>
            </c:numRef>
          </c:yVal>
          <c:smooth val="1"/>
        </c:ser>
        <c:ser>
          <c:idx val="1"/>
          <c:order val="1"/>
          <c:tx>
            <c:v>Phase Space_11 new</c:v>
          </c:tx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Map'!$A$62:$A$65</c:f>
              <c:numCache>
                <c:formatCode>#,##0</c:formatCode>
                <c:ptCount val="4"/>
                <c:pt idx="0">
                  <c:v>362500000.00000006</c:v>
                </c:pt>
                <c:pt idx="1">
                  <c:v>420000000</c:v>
                </c:pt>
                <c:pt idx="2">
                  <c:v>435000000</c:v>
                </c:pt>
                <c:pt idx="3">
                  <c:v>447500000</c:v>
                </c:pt>
              </c:numCache>
            </c:numRef>
          </c:xVal>
          <c:yVal>
            <c:numRef>
              <c:f>'Phase Space &amp; Poincare Map'!$B$62:$B$65</c:f>
              <c:numCache>
                <c:formatCode>#,##0</c:formatCode>
                <c:ptCount val="4"/>
                <c:pt idx="0">
                  <c:v>420000000</c:v>
                </c:pt>
                <c:pt idx="1">
                  <c:v>435000000</c:v>
                </c:pt>
                <c:pt idx="2">
                  <c:v>447500000</c:v>
                </c:pt>
                <c:pt idx="3">
                  <c:v>360000000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664176"/>
        <c:axId val="245664736"/>
      </c:scatterChart>
      <c:valAx>
        <c:axId val="245664176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664736"/>
        <c:crosses val="autoZero"/>
        <c:crossBetween val="midCat"/>
      </c:valAx>
      <c:valAx>
        <c:axId val="24566473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6641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Phase Space 12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Map'!$A$11:$A$66</c:f>
              <c:numCache>
                <c:formatCode>#,##0</c:formatCode>
                <c:ptCount val="56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  <c:pt idx="52">
                  <c:v>420000000</c:v>
                </c:pt>
                <c:pt idx="53">
                  <c:v>435000000</c:v>
                </c:pt>
                <c:pt idx="54">
                  <c:v>447500000</c:v>
                </c:pt>
                <c:pt idx="55">
                  <c:v>360000000</c:v>
                </c:pt>
              </c:numCache>
            </c:numRef>
          </c:xVal>
          <c:yVal>
            <c:numRef>
              <c:f>'Phase Space &amp; Poincare Map'!$B$11:$B$66</c:f>
              <c:numCache>
                <c:formatCode>#,##0</c:formatCode>
                <c:ptCount val="56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  <c:pt idx="52">
                  <c:v>435000000</c:v>
                </c:pt>
                <c:pt idx="53">
                  <c:v>447500000</c:v>
                </c:pt>
                <c:pt idx="54">
                  <c:v>360000000</c:v>
                </c:pt>
                <c:pt idx="55">
                  <c:v>387500000.00000006</c:v>
                </c:pt>
              </c:numCache>
            </c:numRef>
          </c:yVal>
          <c:smooth val="1"/>
        </c:ser>
        <c:ser>
          <c:idx val="1"/>
          <c:order val="1"/>
          <c:tx>
            <c:v>Phase Space_12 new</c:v>
          </c:tx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Map'!$A$65:$A$66</c:f>
              <c:numCache>
                <c:formatCode>#,##0</c:formatCode>
                <c:ptCount val="2"/>
                <c:pt idx="0">
                  <c:v>447500000</c:v>
                </c:pt>
                <c:pt idx="1">
                  <c:v>360000000</c:v>
                </c:pt>
              </c:numCache>
            </c:numRef>
          </c:xVal>
          <c:yVal>
            <c:numRef>
              <c:f>'Phase Space &amp; Poincare Map'!$B$65:$B$66</c:f>
              <c:numCache>
                <c:formatCode>#,##0</c:formatCode>
                <c:ptCount val="2"/>
                <c:pt idx="0">
                  <c:v>360000000</c:v>
                </c:pt>
                <c:pt idx="1">
                  <c:v>387500000.00000006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667536"/>
        <c:axId val="245668096"/>
      </c:scatterChart>
      <c:valAx>
        <c:axId val="245667536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668096"/>
        <c:crosses val="autoZero"/>
        <c:crossBetween val="midCat"/>
      </c:valAx>
      <c:valAx>
        <c:axId val="24566809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667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Phase Space 13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Map'!$A$11:$A$72</c:f>
              <c:numCache>
                <c:formatCode>#,##0</c:formatCode>
                <c:ptCount val="62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  <c:pt idx="52">
                  <c:v>420000000</c:v>
                </c:pt>
                <c:pt idx="53">
                  <c:v>435000000</c:v>
                </c:pt>
                <c:pt idx="54">
                  <c:v>447500000</c:v>
                </c:pt>
                <c:pt idx="55">
                  <c:v>360000000</c:v>
                </c:pt>
                <c:pt idx="56">
                  <c:v>387500000.00000006</c:v>
                </c:pt>
                <c:pt idx="57">
                  <c:v>425000000</c:v>
                </c:pt>
                <c:pt idx="58">
                  <c:v>435000000</c:v>
                </c:pt>
                <c:pt idx="59">
                  <c:v>435000000</c:v>
                </c:pt>
                <c:pt idx="60">
                  <c:v>452500000</c:v>
                </c:pt>
                <c:pt idx="61">
                  <c:v>462500000</c:v>
                </c:pt>
              </c:numCache>
            </c:numRef>
          </c:xVal>
          <c:yVal>
            <c:numRef>
              <c:f>'Phase Space &amp; Poincare Map'!$B$11:$B$72</c:f>
              <c:numCache>
                <c:formatCode>#,##0</c:formatCode>
                <c:ptCount val="62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  <c:pt idx="52">
                  <c:v>435000000</c:v>
                </c:pt>
                <c:pt idx="53">
                  <c:v>447500000</c:v>
                </c:pt>
                <c:pt idx="54">
                  <c:v>360000000</c:v>
                </c:pt>
                <c:pt idx="55">
                  <c:v>387500000.00000006</c:v>
                </c:pt>
                <c:pt idx="56">
                  <c:v>425000000</c:v>
                </c:pt>
                <c:pt idx="57">
                  <c:v>435000000</c:v>
                </c:pt>
                <c:pt idx="58">
                  <c:v>435000000</c:v>
                </c:pt>
                <c:pt idx="59">
                  <c:v>452500000</c:v>
                </c:pt>
                <c:pt idx="60">
                  <c:v>462500000</c:v>
                </c:pt>
                <c:pt idx="61">
                  <c:v>480000000</c:v>
                </c:pt>
              </c:numCache>
            </c:numRef>
          </c:yVal>
          <c:smooth val="1"/>
        </c:ser>
        <c:ser>
          <c:idx val="1"/>
          <c:order val="1"/>
          <c:tx>
            <c:v>Phase Space_13 new</c:v>
          </c:tx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Map'!$A$66:$A$72</c:f>
              <c:numCache>
                <c:formatCode>#,##0</c:formatCode>
                <c:ptCount val="7"/>
                <c:pt idx="0">
                  <c:v>360000000</c:v>
                </c:pt>
                <c:pt idx="1">
                  <c:v>387500000.00000006</c:v>
                </c:pt>
                <c:pt idx="2">
                  <c:v>425000000</c:v>
                </c:pt>
                <c:pt idx="3">
                  <c:v>435000000</c:v>
                </c:pt>
                <c:pt idx="4">
                  <c:v>435000000</c:v>
                </c:pt>
                <c:pt idx="5">
                  <c:v>452500000</c:v>
                </c:pt>
                <c:pt idx="6">
                  <c:v>462500000</c:v>
                </c:pt>
              </c:numCache>
            </c:numRef>
          </c:xVal>
          <c:yVal>
            <c:numRef>
              <c:f>'Phase Space &amp; Poincare Map'!$B$66:$B$72</c:f>
              <c:numCache>
                <c:formatCode>#,##0</c:formatCode>
                <c:ptCount val="7"/>
                <c:pt idx="0">
                  <c:v>387500000.00000006</c:v>
                </c:pt>
                <c:pt idx="1">
                  <c:v>425000000</c:v>
                </c:pt>
                <c:pt idx="2">
                  <c:v>435000000</c:v>
                </c:pt>
                <c:pt idx="3">
                  <c:v>435000000</c:v>
                </c:pt>
                <c:pt idx="4">
                  <c:v>452500000</c:v>
                </c:pt>
                <c:pt idx="5">
                  <c:v>462500000</c:v>
                </c:pt>
                <c:pt idx="6">
                  <c:v>480000000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670896"/>
        <c:axId val="245671456"/>
      </c:scatterChart>
      <c:valAx>
        <c:axId val="245670896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671456"/>
        <c:crosses val="autoZero"/>
        <c:crossBetween val="midCat"/>
      </c:valAx>
      <c:valAx>
        <c:axId val="24567145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6708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Phase Space 14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Map'!$A$11:$A$73</c:f>
              <c:numCache>
                <c:formatCode>#,##0</c:formatCode>
                <c:ptCount val="63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  <c:pt idx="52">
                  <c:v>420000000</c:v>
                </c:pt>
                <c:pt idx="53">
                  <c:v>435000000</c:v>
                </c:pt>
                <c:pt idx="54">
                  <c:v>447500000</c:v>
                </c:pt>
                <c:pt idx="55">
                  <c:v>360000000</c:v>
                </c:pt>
                <c:pt idx="56">
                  <c:v>387500000.00000006</c:v>
                </c:pt>
                <c:pt idx="57">
                  <c:v>425000000</c:v>
                </c:pt>
                <c:pt idx="58">
                  <c:v>435000000</c:v>
                </c:pt>
                <c:pt idx="59">
                  <c:v>435000000</c:v>
                </c:pt>
                <c:pt idx="60">
                  <c:v>452500000</c:v>
                </c:pt>
                <c:pt idx="61">
                  <c:v>462500000</c:v>
                </c:pt>
                <c:pt idx="62">
                  <c:v>480000000</c:v>
                </c:pt>
              </c:numCache>
            </c:numRef>
          </c:xVal>
          <c:yVal>
            <c:numRef>
              <c:f>'Phase Space &amp; Poincare Map'!$B$11:$B$73</c:f>
              <c:numCache>
                <c:formatCode>#,##0</c:formatCode>
                <c:ptCount val="63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  <c:pt idx="52">
                  <c:v>435000000</c:v>
                </c:pt>
                <c:pt idx="53">
                  <c:v>447500000</c:v>
                </c:pt>
                <c:pt idx="54">
                  <c:v>360000000</c:v>
                </c:pt>
                <c:pt idx="55">
                  <c:v>387500000.00000006</c:v>
                </c:pt>
                <c:pt idx="56">
                  <c:v>425000000</c:v>
                </c:pt>
                <c:pt idx="57">
                  <c:v>435000000</c:v>
                </c:pt>
                <c:pt idx="58">
                  <c:v>435000000</c:v>
                </c:pt>
                <c:pt idx="59">
                  <c:v>452500000</c:v>
                </c:pt>
                <c:pt idx="60">
                  <c:v>462500000</c:v>
                </c:pt>
                <c:pt idx="61">
                  <c:v>480000000</c:v>
                </c:pt>
                <c:pt idx="62">
                  <c:v>370000000</c:v>
                </c:pt>
              </c:numCache>
            </c:numRef>
          </c:yVal>
          <c:smooth val="1"/>
        </c:ser>
        <c:ser>
          <c:idx val="1"/>
          <c:order val="1"/>
          <c:tx>
            <c:v>Phase Space_14 new</c:v>
          </c:tx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Map'!$A$72:$A$73</c:f>
              <c:numCache>
                <c:formatCode>#,##0</c:formatCode>
                <c:ptCount val="2"/>
                <c:pt idx="0">
                  <c:v>462500000</c:v>
                </c:pt>
                <c:pt idx="1">
                  <c:v>480000000</c:v>
                </c:pt>
              </c:numCache>
            </c:numRef>
          </c:xVal>
          <c:yVal>
            <c:numRef>
              <c:f>'Phase Space &amp; Poincare Map'!$B$72:$B$73</c:f>
              <c:numCache>
                <c:formatCode>#,##0</c:formatCode>
                <c:ptCount val="2"/>
                <c:pt idx="0">
                  <c:v>480000000</c:v>
                </c:pt>
                <c:pt idx="1">
                  <c:v>370000000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217120"/>
        <c:axId val="246217680"/>
      </c:scatterChart>
      <c:valAx>
        <c:axId val="246217120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217680"/>
        <c:crosses val="autoZero"/>
        <c:crossBetween val="midCat"/>
      </c:valAx>
      <c:valAx>
        <c:axId val="246217680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2171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Phase Space 15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Map'!$A$11:$A$74</c:f>
              <c:numCache>
                <c:formatCode>#,##0</c:formatCode>
                <c:ptCount val="64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  <c:pt idx="52">
                  <c:v>420000000</c:v>
                </c:pt>
                <c:pt idx="53">
                  <c:v>435000000</c:v>
                </c:pt>
                <c:pt idx="54">
                  <c:v>447500000</c:v>
                </c:pt>
                <c:pt idx="55">
                  <c:v>360000000</c:v>
                </c:pt>
                <c:pt idx="56">
                  <c:v>387500000.00000006</c:v>
                </c:pt>
                <c:pt idx="57">
                  <c:v>425000000</c:v>
                </c:pt>
                <c:pt idx="58">
                  <c:v>435000000</c:v>
                </c:pt>
                <c:pt idx="59">
                  <c:v>435000000</c:v>
                </c:pt>
                <c:pt idx="60">
                  <c:v>452500000</c:v>
                </c:pt>
                <c:pt idx="61">
                  <c:v>462500000</c:v>
                </c:pt>
                <c:pt idx="62">
                  <c:v>480000000</c:v>
                </c:pt>
                <c:pt idx="63">
                  <c:v>370000000</c:v>
                </c:pt>
              </c:numCache>
            </c:numRef>
          </c:xVal>
          <c:yVal>
            <c:numRef>
              <c:f>'Phase Space &amp; Poincare Map'!$B$11:$B$74</c:f>
              <c:numCache>
                <c:formatCode>#,##0</c:formatCode>
                <c:ptCount val="64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  <c:pt idx="52">
                  <c:v>435000000</c:v>
                </c:pt>
                <c:pt idx="53">
                  <c:v>447500000</c:v>
                </c:pt>
                <c:pt idx="54">
                  <c:v>360000000</c:v>
                </c:pt>
                <c:pt idx="55">
                  <c:v>387500000.00000006</c:v>
                </c:pt>
                <c:pt idx="56">
                  <c:v>425000000</c:v>
                </c:pt>
                <c:pt idx="57">
                  <c:v>435000000</c:v>
                </c:pt>
                <c:pt idx="58">
                  <c:v>435000000</c:v>
                </c:pt>
                <c:pt idx="59">
                  <c:v>452500000</c:v>
                </c:pt>
                <c:pt idx="60">
                  <c:v>462500000</c:v>
                </c:pt>
                <c:pt idx="61">
                  <c:v>480000000</c:v>
                </c:pt>
                <c:pt idx="62">
                  <c:v>370000000</c:v>
                </c:pt>
                <c:pt idx="63">
                  <c:v>422500000</c:v>
                </c:pt>
              </c:numCache>
            </c:numRef>
          </c:yVal>
          <c:smooth val="1"/>
        </c:ser>
        <c:ser>
          <c:idx val="1"/>
          <c:order val="1"/>
          <c:tx>
            <c:v>Phase Space_15 new</c:v>
          </c:tx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Map'!$A$73:$A$74</c:f>
              <c:numCache>
                <c:formatCode>#,##0</c:formatCode>
                <c:ptCount val="2"/>
                <c:pt idx="0">
                  <c:v>480000000</c:v>
                </c:pt>
                <c:pt idx="1">
                  <c:v>370000000</c:v>
                </c:pt>
              </c:numCache>
            </c:numRef>
          </c:xVal>
          <c:yVal>
            <c:numRef>
              <c:f>'Phase Space &amp; Poincare Map'!$B$73:$B$74</c:f>
              <c:numCache>
                <c:formatCode>#,##0</c:formatCode>
                <c:ptCount val="2"/>
                <c:pt idx="0">
                  <c:v>370000000</c:v>
                </c:pt>
                <c:pt idx="1">
                  <c:v>422500000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220480"/>
        <c:axId val="246221040"/>
      </c:scatterChart>
      <c:valAx>
        <c:axId val="246220480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221040"/>
        <c:crosses val="autoZero"/>
        <c:crossBetween val="midCat"/>
      </c:valAx>
      <c:valAx>
        <c:axId val="246221040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220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Phase Space 16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Map'!$A$11:$A$80</c:f>
              <c:numCache>
                <c:formatCode>#,##0</c:formatCode>
                <c:ptCount val="70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  <c:pt idx="52">
                  <c:v>420000000</c:v>
                </c:pt>
                <c:pt idx="53">
                  <c:v>435000000</c:v>
                </c:pt>
                <c:pt idx="54">
                  <c:v>447500000</c:v>
                </c:pt>
                <c:pt idx="55">
                  <c:v>360000000</c:v>
                </c:pt>
                <c:pt idx="56">
                  <c:v>387500000.00000006</c:v>
                </c:pt>
                <c:pt idx="57">
                  <c:v>425000000</c:v>
                </c:pt>
                <c:pt idx="58">
                  <c:v>435000000</c:v>
                </c:pt>
                <c:pt idx="59">
                  <c:v>435000000</c:v>
                </c:pt>
                <c:pt idx="60">
                  <c:v>452500000</c:v>
                </c:pt>
                <c:pt idx="61">
                  <c:v>462500000</c:v>
                </c:pt>
                <c:pt idx="62">
                  <c:v>480000000</c:v>
                </c:pt>
                <c:pt idx="63">
                  <c:v>370000000</c:v>
                </c:pt>
                <c:pt idx="64">
                  <c:v>422500000</c:v>
                </c:pt>
                <c:pt idx="65">
                  <c:v>435000000</c:v>
                </c:pt>
                <c:pt idx="66">
                  <c:v>442500000</c:v>
                </c:pt>
                <c:pt idx="67">
                  <c:v>452500000</c:v>
                </c:pt>
                <c:pt idx="68">
                  <c:v>467500000</c:v>
                </c:pt>
                <c:pt idx="69">
                  <c:v>395000000</c:v>
                </c:pt>
              </c:numCache>
            </c:numRef>
          </c:xVal>
          <c:yVal>
            <c:numRef>
              <c:f>'Phase Space &amp; Poincare Map'!$B$11:$B$80</c:f>
              <c:numCache>
                <c:formatCode>#,##0</c:formatCode>
                <c:ptCount val="70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  <c:pt idx="52">
                  <c:v>435000000</c:v>
                </c:pt>
                <c:pt idx="53">
                  <c:v>447500000</c:v>
                </c:pt>
                <c:pt idx="54">
                  <c:v>360000000</c:v>
                </c:pt>
                <c:pt idx="55">
                  <c:v>387500000.00000006</c:v>
                </c:pt>
                <c:pt idx="56">
                  <c:v>425000000</c:v>
                </c:pt>
                <c:pt idx="57">
                  <c:v>435000000</c:v>
                </c:pt>
                <c:pt idx="58">
                  <c:v>435000000</c:v>
                </c:pt>
                <c:pt idx="59">
                  <c:v>452500000</c:v>
                </c:pt>
                <c:pt idx="60">
                  <c:v>462500000</c:v>
                </c:pt>
                <c:pt idx="61">
                  <c:v>480000000</c:v>
                </c:pt>
                <c:pt idx="62">
                  <c:v>370000000</c:v>
                </c:pt>
                <c:pt idx="63">
                  <c:v>422500000</c:v>
                </c:pt>
                <c:pt idx="64">
                  <c:v>435000000</c:v>
                </c:pt>
                <c:pt idx="65">
                  <c:v>442500000</c:v>
                </c:pt>
                <c:pt idx="66">
                  <c:v>452500000</c:v>
                </c:pt>
                <c:pt idx="67">
                  <c:v>467500000</c:v>
                </c:pt>
                <c:pt idx="68">
                  <c:v>395000000</c:v>
                </c:pt>
                <c:pt idx="69">
                  <c:v>437500000</c:v>
                </c:pt>
              </c:numCache>
            </c:numRef>
          </c:yVal>
          <c:smooth val="1"/>
        </c:ser>
        <c:ser>
          <c:idx val="1"/>
          <c:order val="1"/>
          <c:tx>
            <c:v>Phase Space_16 new</c:v>
          </c:tx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Map'!$A$74:$A$80</c:f>
              <c:numCache>
                <c:formatCode>#,##0</c:formatCode>
                <c:ptCount val="7"/>
                <c:pt idx="0">
                  <c:v>370000000</c:v>
                </c:pt>
                <c:pt idx="1">
                  <c:v>422500000</c:v>
                </c:pt>
                <c:pt idx="2">
                  <c:v>435000000</c:v>
                </c:pt>
                <c:pt idx="3">
                  <c:v>442500000</c:v>
                </c:pt>
                <c:pt idx="4">
                  <c:v>452500000</c:v>
                </c:pt>
                <c:pt idx="5">
                  <c:v>467500000</c:v>
                </c:pt>
                <c:pt idx="6">
                  <c:v>395000000</c:v>
                </c:pt>
              </c:numCache>
            </c:numRef>
          </c:xVal>
          <c:yVal>
            <c:numRef>
              <c:f>'Phase Space &amp; Poincare Map'!$B$74:$B$80</c:f>
              <c:numCache>
                <c:formatCode>#,##0</c:formatCode>
                <c:ptCount val="7"/>
                <c:pt idx="0">
                  <c:v>422500000</c:v>
                </c:pt>
                <c:pt idx="1">
                  <c:v>435000000</c:v>
                </c:pt>
                <c:pt idx="2">
                  <c:v>442500000</c:v>
                </c:pt>
                <c:pt idx="3">
                  <c:v>452500000</c:v>
                </c:pt>
                <c:pt idx="4">
                  <c:v>467500000</c:v>
                </c:pt>
                <c:pt idx="5">
                  <c:v>395000000</c:v>
                </c:pt>
                <c:pt idx="6">
                  <c:v>437500000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223840"/>
        <c:axId val="246224400"/>
      </c:scatterChart>
      <c:valAx>
        <c:axId val="246223840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224400"/>
        <c:crosses val="autoZero"/>
        <c:crossBetween val="midCat"/>
      </c:valAx>
      <c:valAx>
        <c:axId val="246224400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223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Phase Space 17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Map'!$A$11:$A$83</c:f>
              <c:numCache>
                <c:formatCode>#,##0</c:formatCode>
                <c:ptCount val="73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  <c:pt idx="52">
                  <c:v>420000000</c:v>
                </c:pt>
                <c:pt idx="53">
                  <c:v>435000000</c:v>
                </c:pt>
                <c:pt idx="54">
                  <c:v>447500000</c:v>
                </c:pt>
                <c:pt idx="55">
                  <c:v>360000000</c:v>
                </c:pt>
                <c:pt idx="56">
                  <c:v>387500000.00000006</c:v>
                </c:pt>
                <c:pt idx="57">
                  <c:v>425000000</c:v>
                </c:pt>
                <c:pt idx="58">
                  <c:v>435000000</c:v>
                </c:pt>
                <c:pt idx="59">
                  <c:v>435000000</c:v>
                </c:pt>
                <c:pt idx="60">
                  <c:v>452500000</c:v>
                </c:pt>
                <c:pt idx="61">
                  <c:v>462500000</c:v>
                </c:pt>
                <c:pt idx="62">
                  <c:v>480000000</c:v>
                </c:pt>
                <c:pt idx="63">
                  <c:v>370000000</c:v>
                </c:pt>
                <c:pt idx="64">
                  <c:v>422500000</c:v>
                </c:pt>
                <c:pt idx="65">
                  <c:v>435000000</c:v>
                </c:pt>
                <c:pt idx="66">
                  <c:v>442500000</c:v>
                </c:pt>
                <c:pt idx="67">
                  <c:v>452500000</c:v>
                </c:pt>
                <c:pt idx="68">
                  <c:v>467500000</c:v>
                </c:pt>
                <c:pt idx="69">
                  <c:v>395000000</c:v>
                </c:pt>
                <c:pt idx="70">
                  <c:v>437500000</c:v>
                </c:pt>
                <c:pt idx="71">
                  <c:v>457500000</c:v>
                </c:pt>
                <c:pt idx="72">
                  <c:v>470000000</c:v>
                </c:pt>
              </c:numCache>
            </c:numRef>
          </c:xVal>
          <c:yVal>
            <c:numRef>
              <c:f>'Phase Space &amp; Poincare Map'!$B$11:$B$83</c:f>
              <c:numCache>
                <c:formatCode>#,##0</c:formatCode>
                <c:ptCount val="73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  <c:pt idx="52">
                  <c:v>435000000</c:v>
                </c:pt>
                <c:pt idx="53">
                  <c:v>447500000</c:v>
                </c:pt>
                <c:pt idx="54">
                  <c:v>360000000</c:v>
                </c:pt>
                <c:pt idx="55">
                  <c:v>387500000.00000006</c:v>
                </c:pt>
                <c:pt idx="56">
                  <c:v>425000000</c:v>
                </c:pt>
                <c:pt idx="57">
                  <c:v>435000000</c:v>
                </c:pt>
                <c:pt idx="58">
                  <c:v>435000000</c:v>
                </c:pt>
                <c:pt idx="59">
                  <c:v>452500000</c:v>
                </c:pt>
                <c:pt idx="60">
                  <c:v>462500000</c:v>
                </c:pt>
                <c:pt idx="61">
                  <c:v>480000000</c:v>
                </c:pt>
                <c:pt idx="62">
                  <c:v>370000000</c:v>
                </c:pt>
                <c:pt idx="63">
                  <c:v>422500000</c:v>
                </c:pt>
                <c:pt idx="64">
                  <c:v>435000000</c:v>
                </c:pt>
                <c:pt idx="65">
                  <c:v>442500000</c:v>
                </c:pt>
                <c:pt idx="66">
                  <c:v>452500000</c:v>
                </c:pt>
                <c:pt idx="67">
                  <c:v>467500000</c:v>
                </c:pt>
                <c:pt idx="68">
                  <c:v>395000000</c:v>
                </c:pt>
                <c:pt idx="69">
                  <c:v>437500000</c:v>
                </c:pt>
                <c:pt idx="70">
                  <c:v>457500000</c:v>
                </c:pt>
                <c:pt idx="71">
                  <c:v>470000000</c:v>
                </c:pt>
                <c:pt idx="72">
                  <c:v>400000000</c:v>
                </c:pt>
              </c:numCache>
            </c:numRef>
          </c:yVal>
          <c:smooth val="1"/>
        </c:ser>
        <c:ser>
          <c:idx val="1"/>
          <c:order val="1"/>
          <c:tx>
            <c:v>Phase Space_17 new</c:v>
          </c:tx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Map'!$A$80:$A$83</c:f>
              <c:numCache>
                <c:formatCode>#,##0</c:formatCode>
                <c:ptCount val="4"/>
                <c:pt idx="0">
                  <c:v>395000000</c:v>
                </c:pt>
                <c:pt idx="1">
                  <c:v>437500000</c:v>
                </c:pt>
                <c:pt idx="2">
                  <c:v>457500000</c:v>
                </c:pt>
                <c:pt idx="3">
                  <c:v>470000000</c:v>
                </c:pt>
              </c:numCache>
            </c:numRef>
          </c:xVal>
          <c:yVal>
            <c:numRef>
              <c:f>'Phase Space &amp; Poincare Map'!$B$80:$B$83</c:f>
              <c:numCache>
                <c:formatCode>#,##0</c:formatCode>
                <c:ptCount val="4"/>
                <c:pt idx="0">
                  <c:v>437500000</c:v>
                </c:pt>
                <c:pt idx="1">
                  <c:v>457500000</c:v>
                </c:pt>
                <c:pt idx="2">
                  <c:v>470000000</c:v>
                </c:pt>
                <c:pt idx="3">
                  <c:v>400000000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227200"/>
        <c:axId val="246227760"/>
      </c:scatterChart>
      <c:valAx>
        <c:axId val="246227200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227760"/>
        <c:crosses val="autoZero"/>
        <c:crossBetween val="midCat"/>
      </c:valAx>
      <c:valAx>
        <c:axId val="246227760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227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Phase Space 18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Map'!$A$11:$A$87</c:f>
              <c:numCache>
                <c:formatCode>#,##0</c:formatCode>
                <c:ptCount val="77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  <c:pt idx="52">
                  <c:v>420000000</c:v>
                </c:pt>
                <c:pt idx="53">
                  <c:v>435000000</c:v>
                </c:pt>
                <c:pt idx="54">
                  <c:v>447500000</c:v>
                </c:pt>
                <c:pt idx="55">
                  <c:v>360000000</c:v>
                </c:pt>
                <c:pt idx="56">
                  <c:v>387500000.00000006</c:v>
                </c:pt>
                <c:pt idx="57">
                  <c:v>425000000</c:v>
                </c:pt>
                <c:pt idx="58">
                  <c:v>435000000</c:v>
                </c:pt>
                <c:pt idx="59">
                  <c:v>435000000</c:v>
                </c:pt>
                <c:pt idx="60">
                  <c:v>452500000</c:v>
                </c:pt>
                <c:pt idx="61">
                  <c:v>462500000</c:v>
                </c:pt>
                <c:pt idx="62">
                  <c:v>480000000</c:v>
                </c:pt>
                <c:pt idx="63">
                  <c:v>370000000</c:v>
                </c:pt>
                <c:pt idx="64">
                  <c:v>422500000</c:v>
                </c:pt>
                <c:pt idx="65">
                  <c:v>435000000</c:v>
                </c:pt>
                <c:pt idx="66">
                  <c:v>442500000</c:v>
                </c:pt>
                <c:pt idx="67">
                  <c:v>452500000</c:v>
                </c:pt>
                <c:pt idx="68">
                  <c:v>467500000</c:v>
                </c:pt>
                <c:pt idx="69">
                  <c:v>395000000</c:v>
                </c:pt>
                <c:pt idx="70">
                  <c:v>437500000</c:v>
                </c:pt>
                <c:pt idx="71">
                  <c:v>457500000</c:v>
                </c:pt>
                <c:pt idx="72">
                  <c:v>470000000</c:v>
                </c:pt>
                <c:pt idx="73">
                  <c:v>400000000</c:v>
                </c:pt>
                <c:pt idx="74">
                  <c:v>450000000</c:v>
                </c:pt>
                <c:pt idx="75">
                  <c:v>452500000</c:v>
                </c:pt>
                <c:pt idx="76">
                  <c:v>487500000</c:v>
                </c:pt>
              </c:numCache>
            </c:numRef>
          </c:xVal>
          <c:yVal>
            <c:numRef>
              <c:f>'Phase Space &amp; Poincare Map'!$B$11:$B$87</c:f>
              <c:numCache>
                <c:formatCode>#,##0</c:formatCode>
                <c:ptCount val="77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  <c:pt idx="52">
                  <c:v>435000000</c:v>
                </c:pt>
                <c:pt idx="53">
                  <c:v>447500000</c:v>
                </c:pt>
                <c:pt idx="54">
                  <c:v>360000000</c:v>
                </c:pt>
                <c:pt idx="55">
                  <c:v>387500000.00000006</c:v>
                </c:pt>
                <c:pt idx="56">
                  <c:v>425000000</c:v>
                </c:pt>
                <c:pt idx="57">
                  <c:v>435000000</c:v>
                </c:pt>
                <c:pt idx="58">
                  <c:v>435000000</c:v>
                </c:pt>
                <c:pt idx="59">
                  <c:v>452500000</c:v>
                </c:pt>
                <c:pt idx="60">
                  <c:v>462500000</c:v>
                </c:pt>
                <c:pt idx="61">
                  <c:v>480000000</c:v>
                </c:pt>
                <c:pt idx="62">
                  <c:v>370000000</c:v>
                </c:pt>
                <c:pt idx="63">
                  <c:v>422500000</c:v>
                </c:pt>
                <c:pt idx="64">
                  <c:v>435000000</c:v>
                </c:pt>
                <c:pt idx="65">
                  <c:v>442500000</c:v>
                </c:pt>
                <c:pt idx="66">
                  <c:v>452500000</c:v>
                </c:pt>
                <c:pt idx="67">
                  <c:v>467500000</c:v>
                </c:pt>
                <c:pt idx="68">
                  <c:v>395000000</c:v>
                </c:pt>
                <c:pt idx="69">
                  <c:v>437500000</c:v>
                </c:pt>
                <c:pt idx="70">
                  <c:v>457500000</c:v>
                </c:pt>
                <c:pt idx="71">
                  <c:v>470000000</c:v>
                </c:pt>
                <c:pt idx="72">
                  <c:v>400000000</c:v>
                </c:pt>
                <c:pt idx="73">
                  <c:v>450000000</c:v>
                </c:pt>
                <c:pt idx="74">
                  <c:v>452500000</c:v>
                </c:pt>
                <c:pt idx="75">
                  <c:v>487500000</c:v>
                </c:pt>
                <c:pt idx="76">
                  <c:v>397499999.99999994</c:v>
                </c:pt>
              </c:numCache>
            </c:numRef>
          </c:yVal>
          <c:smooth val="1"/>
        </c:ser>
        <c:ser>
          <c:idx val="1"/>
          <c:order val="1"/>
          <c:tx>
            <c:v>Phase Space_18 new</c:v>
          </c:tx>
          <c:spPr>
            <a:ln w="9525" cap="rnd">
              <a:solidFill>
                <a:schemeClr val="accent2"/>
              </a:solidFill>
              <a:round/>
              <a:headEnd type="none"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Map'!$A$83:$A$87</c:f>
              <c:numCache>
                <c:formatCode>#,##0</c:formatCode>
                <c:ptCount val="5"/>
                <c:pt idx="0">
                  <c:v>470000000</c:v>
                </c:pt>
                <c:pt idx="1">
                  <c:v>400000000</c:v>
                </c:pt>
                <c:pt idx="2">
                  <c:v>450000000</c:v>
                </c:pt>
                <c:pt idx="3">
                  <c:v>452500000</c:v>
                </c:pt>
                <c:pt idx="4">
                  <c:v>487500000</c:v>
                </c:pt>
              </c:numCache>
            </c:numRef>
          </c:xVal>
          <c:yVal>
            <c:numRef>
              <c:f>'Phase Space &amp; Poincare Map'!$B$83:$B$87</c:f>
              <c:numCache>
                <c:formatCode>#,##0</c:formatCode>
                <c:ptCount val="5"/>
                <c:pt idx="0">
                  <c:v>400000000</c:v>
                </c:pt>
                <c:pt idx="1">
                  <c:v>450000000</c:v>
                </c:pt>
                <c:pt idx="2">
                  <c:v>452500000</c:v>
                </c:pt>
                <c:pt idx="3">
                  <c:v>487500000</c:v>
                </c:pt>
                <c:pt idx="4">
                  <c:v>397499999.99999994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230560"/>
        <c:axId val="246231120"/>
      </c:scatterChart>
      <c:valAx>
        <c:axId val="246230560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231120"/>
        <c:crosses val="autoZero"/>
        <c:crossBetween val="midCat"/>
      </c:valAx>
      <c:valAx>
        <c:axId val="246231120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2305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Phase Space 19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Map'!$A$11:$A$92</c:f>
              <c:numCache>
                <c:formatCode>#,##0</c:formatCode>
                <c:ptCount val="82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  <c:pt idx="52">
                  <c:v>420000000</c:v>
                </c:pt>
                <c:pt idx="53">
                  <c:v>435000000</c:v>
                </c:pt>
                <c:pt idx="54">
                  <c:v>447500000</c:v>
                </c:pt>
                <c:pt idx="55">
                  <c:v>360000000</c:v>
                </c:pt>
                <c:pt idx="56">
                  <c:v>387500000.00000006</c:v>
                </c:pt>
                <c:pt idx="57">
                  <c:v>425000000</c:v>
                </c:pt>
                <c:pt idx="58">
                  <c:v>435000000</c:v>
                </c:pt>
                <c:pt idx="59">
                  <c:v>435000000</c:v>
                </c:pt>
                <c:pt idx="60">
                  <c:v>452500000</c:v>
                </c:pt>
                <c:pt idx="61">
                  <c:v>462500000</c:v>
                </c:pt>
                <c:pt idx="62">
                  <c:v>480000000</c:v>
                </c:pt>
                <c:pt idx="63">
                  <c:v>370000000</c:v>
                </c:pt>
                <c:pt idx="64">
                  <c:v>422500000</c:v>
                </c:pt>
                <c:pt idx="65">
                  <c:v>435000000</c:v>
                </c:pt>
                <c:pt idx="66">
                  <c:v>442500000</c:v>
                </c:pt>
                <c:pt idx="67">
                  <c:v>452500000</c:v>
                </c:pt>
                <c:pt idx="68">
                  <c:v>467500000</c:v>
                </c:pt>
                <c:pt idx="69">
                  <c:v>395000000</c:v>
                </c:pt>
                <c:pt idx="70">
                  <c:v>437500000</c:v>
                </c:pt>
                <c:pt idx="71">
                  <c:v>457500000</c:v>
                </c:pt>
                <c:pt idx="72">
                  <c:v>470000000</c:v>
                </c:pt>
                <c:pt idx="73">
                  <c:v>400000000</c:v>
                </c:pt>
                <c:pt idx="74">
                  <c:v>450000000</c:v>
                </c:pt>
                <c:pt idx="75">
                  <c:v>452500000</c:v>
                </c:pt>
                <c:pt idx="76">
                  <c:v>487500000</c:v>
                </c:pt>
                <c:pt idx="77">
                  <c:v>397499999.99999994</c:v>
                </c:pt>
                <c:pt idx="78">
                  <c:v>435000000</c:v>
                </c:pt>
                <c:pt idx="79">
                  <c:v>442500000</c:v>
                </c:pt>
                <c:pt idx="80">
                  <c:v>460000000</c:v>
                </c:pt>
                <c:pt idx="81">
                  <c:v>477500000</c:v>
                </c:pt>
              </c:numCache>
            </c:numRef>
          </c:xVal>
          <c:yVal>
            <c:numRef>
              <c:f>'Phase Space &amp; Poincare Map'!$B$11:$B$92</c:f>
              <c:numCache>
                <c:formatCode>#,##0</c:formatCode>
                <c:ptCount val="82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  <c:pt idx="52">
                  <c:v>435000000</c:v>
                </c:pt>
                <c:pt idx="53">
                  <c:v>447500000</c:v>
                </c:pt>
                <c:pt idx="54">
                  <c:v>360000000</c:v>
                </c:pt>
                <c:pt idx="55">
                  <c:v>387500000.00000006</c:v>
                </c:pt>
                <c:pt idx="56">
                  <c:v>425000000</c:v>
                </c:pt>
                <c:pt idx="57">
                  <c:v>435000000</c:v>
                </c:pt>
                <c:pt idx="58">
                  <c:v>435000000</c:v>
                </c:pt>
                <c:pt idx="59">
                  <c:v>452500000</c:v>
                </c:pt>
                <c:pt idx="60">
                  <c:v>462500000</c:v>
                </c:pt>
                <c:pt idx="61">
                  <c:v>480000000</c:v>
                </c:pt>
                <c:pt idx="62">
                  <c:v>370000000</c:v>
                </c:pt>
                <c:pt idx="63">
                  <c:v>422500000</c:v>
                </c:pt>
                <c:pt idx="64">
                  <c:v>435000000</c:v>
                </c:pt>
                <c:pt idx="65">
                  <c:v>442500000</c:v>
                </c:pt>
                <c:pt idx="66">
                  <c:v>452500000</c:v>
                </c:pt>
                <c:pt idx="67">
                  <c:v>467500000</c:v>
                </c:pt>
                <c:pt idx="68">
                  <c:v>395000000</c:v>
                </c:pt>
                <c:pt idx="69">
                  <c:v>437500000</c:v>
                </c:pt>
                <c:pt idx="70">
                  <c:v>457500000</c:v>
                </c:pt>
                <c:pt idx="71">
                  <c:v>470000000</c:v>
                </c:pt>
                <c:pt idx="72">
                  <c:v>400000000</c:v>
                </c:pt>
                <c:pt idx="73">
                  <c:v>450000000</c:v>
                </c:pt>
                <c:pt idx="74">
                  <c:v>452500000</c:v>
                </c:pt>
                <c:pt idx="75">
                  <c:v>487500000</c:v>
                </c:pt>
                <c:pt idx="76">
                  <c:v>397499999.99999994</c:v>
                </c:pt>
                <c:pt idx="77">
                  <c:v>435000000</c:v>
                </c:pt>
                <c:pt idx="78">
                  <c:v>442500000</c:v>
                </c:pt>
                <c:pt idx="79">
                  <c:v>460000000</c:v>
                </c:pt>
                <c:pt idx="80">
                  <c:v>477500000</c:v>
                </c:pt>
                <c:pt idx="81">
                  <c:v>497500000</c:v>
                </c:pt>
              </c:numCache>
            </c:numRef>
          </c:yVal>
          <c:smooth val="1"/>
        </c:ser>
        <c:ser>
          <c:idx val="1"/>
          <c:order val="1"/>
          <c:tx>
            <c:v>Phase Space_19 new</c:v>
          </c:tx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Map'!$A$87:$A$92</c:f>
              <c:numCache>
                <c:formatCode>#,##0</c:formatCode>
                <c:ptCount val="6"/>
                <c:pt idx="0">
                  <c:v>487500000</c:v>
                </c:pt>
                <c:pt idx="1">
                  <c:v>397499999.99999994</c:v>
                </c:pt>
                <c:pt idx="2">
                  <c:v>435000000</c:v>
                </c:pt>
                <c:pt idx="3">
                  <c:v>442500000</c:v>
                </c:pt>
                <c:pt idx="4">
                  <c:v>460000000</c:v>
                </c:pt>
                <c:pt idx="5">
                  <c:v>477500000</c:v>
                </c:pt>
              </c:numCache>
            </c:numRef>
          </c:xVal>
          <c:yVal>
            <c:numRef>
              <c:f>'Phase Space &amp; Poincare Map'!$B$87:$B$92</c:f>
              <c:numCache>
                <c:formatCode>#,##0</c:formatCode>
                <c:ptCount val="6"/>
                <c:pt idx="0">
                  <c:v>397499999.99999994</c:v>
                </c:pt>
                <c:pt idx="1">
                  <c:v>435000000</c:v>
                </c:pt>
                <c:pt idx="2">
                  <c:v>442500000</c:v>
                </c:pt>
                <c:pt idx="3">
                  <c:v>460000000</c:v>
                </c:pt>
                <c:pt idx="4">
                  <c:v>477500000</c:v>
                </c:pt>
                <c:pt idx="5">
                  <c:v>497500000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863840"/>
        <c:axId val="246864400"/>
      </c:scatterChart>
      <c:valAx>
        <c:axId val="246863840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864400"/>
        <c:crosses val="autoZero"/>
        <c:crossBetween val="midCat"/>
      </c:valAx>
      <c:valAx>
        <c:axId val="246864400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863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Phase Space 20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Map'!$A$11:$A$94</c:f>
              <c:numCache>
                <c:formatCode>#,##0</c:formatCode>
                <c:ptCount val="84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  <c:pt idx="52">
                  <c:v>420000000</c:v>
                </c:pt>
                <c:pt idx="53">
                  <c:v>435000000</c:v>
                </c:pt>
                <c:pt idx="54">
                  <c:v>447500000</c:v>
                </c:pt>
                <c:pt idx="55">
                  <c:v>360000000</c:v>
                </c:pt>
                <c:pt idx="56">
                  <c:v>387500000.00000006</c:v>
                </c:pt>
                <c:pt idx="57">
                  <c:v>425000000</c:v>
                </c:pt>
                <c:pt idx="58">
                  <c:v>435000000</c:v>
                </c:pt>
                <c:pt idx="59">
                  <c:v>435000000</c:v>
                </c:pt>
                <c:pt idx="60">
                  <c:v>452500000</c:v>
                </c:pt>
                <c:pt idx="61">
                  <c:v>462500000</c:v>
                </c:pt>
                <c:pt idx="62">
                  <c:v>480000000</c:v>
                </c:pt>
                <c:pt idx="63">
                  <c:v>370000000</c:v>
                </c:pt>
                <c:pt idx="64">
                  <c:v>422500000</c:v>
                </c:pt>
                <c:pt idx="65">
                  <c:v>435000000</c:v>
                </c:pt>
                <c:pt idx="66">
                  <c:v>442500000</c:v>
                </c:pt>
                <c:pt idx="67">
                  <c:v>452500000</c:v>
                </c:pt>
                <c:pt idx="68">
                  <c:v>467500000</c:v>
                </c:pt>
                <c:pt idx="69">
                  <c:v>395000000</c:v>
                </c:pt>
                <c:pt idx="70">
                  <c:v>437500000</c:v>
                </c:pt>
                <c:pt idx="71">
                  <c:v>457500000</c:v>
                </c:pt>
                <c:pt idx="72">
                  <c:v>470000000</c:v>
                </c:pt>
                <c:pt idx="73">
                  <c:v>400000000</c:v>
                </c:pt>
                <c:pt idx="74">
                  <c:v>450000000</c:v>
                </c:pt>
                <c:pt idx="75">
                  <c:v>452500000</c:v>
                </c:pt>
                <c:pt idx="76">
                  <c:v>487500000</c:v>
                </c:pt>
                <c:pt idx="77">
                  <c:v>397499999.99999994</c:v>
                </c:pt>
                <c:pt idx="78">
                  <c:v>435000000</c:v>
                </c:pt>
                <c:pt idx="79">
                  <c:v>442500000</c:v>
                </c:pt>
                <c:pt idx="80">
                  <c:v>460000000</c:v>
                </c:pt>
                <c:pt idx="81">
                  <c:v>477500000</c:v>
                </c:pt>
                <c:pt idx="82">
                  <c:v>497500000</c:v>
                </c:pt>
                <c:pt idx="83">
                  <c:v>507500000</c:v>
                </c:pt>
              </c:numCache>
            </c:numRef>
          </c:xVal>
          <c:yVal>
            <c:numRef>
              <c:f>'Phase Space &amp; Poincare Map'!$B$11:$B$94</c:f>
              <c:numCache>
                <c:formatCode>#,##0</c:formatCode>
                <c:ptCount val="84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  <c:pt idx="52">
                  <c:v>435000000</c:v>
                </c:pt>
                <c:pt idx="53">
                  <c:v>447500000</c:v>
                </c:pt>
                <c:pt idx="54">
                  <c:v>360000000</c:v>
                </c:pt>
                <c:pt idx="55">
                  <c:v>387500000.00000006</c:v>
                </c:pt>
                <c:pt idx="56">
                  <c:v>425000000</c:v>
                </c:pt>
                <c:pt idx="57">
                  <c:v>435000000</c:v>
                </c:pt>
                <c:pt idx="58">
                  <c:v>435000000</c:v>
                </c:pt>
                <c:pt idx="59">
                  <c:v>452500000</c:v>
                </c:pt>
                <c:pt idx="60">
                  <c:v>462500000</c:v>
                </c:pt>
                <c:pt idx="61">
                  <c:v>480000000</c:v>
                </c:pt>
                <c:pt idx="62">
                  <c:v>370000000</c:v>
                </c:pt>
                <c:pt idx="63">
                  <c:v>422500000</c:v>
                </c:pt>
                <c:pt idx="64">
                  <c:v>435000000</c:v>
                </c:pt>
                <c:pt idx="65">
                  <c:v>442500000</c:v>
                </c:pt>
                <c:pt idx="66">
                  <c:v>452500000</c:v>
                </c:pt>
                <c:pt idx="67">
                  <c:v>467500000</c:v>
                </c:pt>
                <c:pt idx="68">
                  <c:v>395000000</c:v>
                </c:pt>
                <c:pt idx="69">
                  <c:v>437500000</c:v>
                </c:pt>
                <c:pt idx="70">
                  <c:v>457500000</c:v>
                </c:pt>
                <c:pt idx="71">
                  <c:v>470000000</c:v>
                </c:pt>
                <c:pt idx="72">
                  <c:v>400000000</c:v>
                </c:pt>
                <c:pt idx="73">
                  <c:v>450000000</c:v>
                </c:pt>
                <c:pt idx="74">
                  <c:v>452500000</c:v>
                </c:pt>
                <c:pt idx="75">
                  <c:v>487500000</c:v>
                </c:pt>
                <c:pt idx="76">
                  <c:v>397499999.99999994</c:v>
                </c:pt>
                <c:pt idx="77">
                  <c:v>435000000</c:v>
                </c:pt>
                <c:pt idx="78">
                  <c:v>442500000</c:v>
                </c:pt>
                <c:pt idx="79">
                  <c:v>460000000</c:v>
                </c:pt>
                <c:pt idx="80">
                  <c:v>477500000</c:v>
                </c:pt>
                <c:pt idx="81">
                  <c:v>497500000</c:v>
                </c:pt>
                <c:pt idx="82">
                  <c:v>507500000</c:v>
                </c:pt>
                <c:pt idx="83">
                  <c:v>455000000</c:v>
                </c:pt>
              </c:numCache>
            </c:numRef>
          </c:yVal>
          <c:smooth val="1"/>
        </c:ser>
        <c:ser>
          <c:idx val="1"/>
          <c:order val="1"/>
          <c:tx>
            <c:v>Phase Space_20 new</c:v>
          </c:tx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Map'!$A$92:$A$94</c:f>
              <c:numCache>
                <c:formatCode>#,##0</c:formatCode>
                <c:ptCount val="3"/>
                <c:pt idx="0">
                  <c:v>477500000</c:v>
                </c:pt>
                <c:pt idx="1">
                  <c:v>497500000</c:v>
                </c:pt>
                <c:pt idx="2">
                  <c:v>507500000</c:v>
                </c:pt>
              </c:numCache>
            </c:numRef>
          </c:xVal>
          <c:yVal>
            <c:numRef>
              <c:f>'Phase Space &amp; Poincare Map'!$B$92:$B$94</c:f>
              <c:numCache>
                <c:formatCode>#,##0</c:formatCode>
                <c:ptCount val="3"/>
                <c:pt idx="0">
                  <c:v>497500000</c:v>
                </c:pt>
                <c:pt idx="1">
                  <c:v>507500000</c:v>
                </c:pt>
                <c:pt idx="2">
                  <c:v>455000000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867200"/>
        <c:axId val="246867760"/>
      </c:scatterChart>
      <c:valAx>
        <c:axId val="246867200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867760"/>
        <c:crosses val="autoZero"/>
        <c:crossBetween val="midCat"/>
      </c:valAx>
      <c:valAx>
        <c:axId val="246867760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867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1" i="0" u="none" strike="noStrike" kern="1200" cap="all" spc="10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Cells (F1) (*</a:t>
            </a:r>
            <a:r>
              <a:rPr lang="en-US" baseline="0"/>
              <a:t>different volume</a:t>
            </a:r>
            <a:r>
              <a:rPr lang="en-US"/>
              <a:t>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Total Cells</c:v>
          </c:tx>
          <c:spPr>
            <a:ln w="34925" cap="rnd">
              <a:solidFill>
                <a:schemeClr val="lt1"/>
              </a:solidFill>
              <a:round/>
            </a:ln>
            <a:effectLst>
              <a:outerShdw dist="25400" dir="2700000" algn="tl" rotWithShape="0">
                <a:schemeClr val="accent1"/>
              </a:outerShdw>
            </a:effectLst>
          </c:spPr>
          <c:marker>
            <c:symbol val="none"/>
          </c:marker>
          <c:cat>
            <c:numRef>
              <c:f>'200cells per μl'!$D$3:$D$105</c:f>
              <c:numCache>
                <c:formatCode>General</c:formatCode>
                <c:ptCount val="103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10</c:v>
                </c:pt>
                <c:pt idx="11">
                  <c:v>11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20</c:v>
                </c:pt>
                <c:pt idx="17">
                  <c:v>21</c:v>
                </c:pt>
                <c:pt idx="18">
                  <c:v>22</c:v>
                </c:pt>
                <c:pt idx="19">
                  <c:v>23</c:v>
                </c:pt>
                <c:pt idx="20">
                  <c:v>24</c:v>
                </c:pt>
                <c:pt idx="21">
                  <c:v>27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34</c:v>
                </c:pt>
                <c:pt idx="27">
                  <c:v>38</c:v>
                </c:pt>
                <c:pt idx="28">
                  <c:v>44</c:v>
                </c:pt>
                <c:pt idx="29">
                  <c:v>52</c:v>
                </c:pt>
                <c:pt idx="30">
                  <c:v>53</c:v>
                </c:pt>
                <c:pt idx="31">
                  <c:v>55</c:v>
                </c:pt>
                <c:pt idx="32">
                  <c:v>56</c:v>
                </c:pt>
                <c:pt idx="33">
                  <c:v>57</c:v>
                </c:pt>
                <c:pt idx="34">
                  <c:v>58</c:v>
                </c:pt>
                <c:pt idx="35">
                  <c:v>59</c:v>
                </c:pt>
                <c:pt idx="36">
                  <c:v>60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  <c:pt idx="41">
                  <c:v>66</c:v>
                </c:pt>
                <c:pt idx="42">
                  <c:v>69</c:v>
                </c:pt>
                <c:pt idx="43">
                  <c:v>70</c:v>
                </c:pt>
                <c:pt idx="44">
                  <c:v>71</c:v>
                </c:pt>
                <c:pt idx="45">
                  <c:v>72</c:v>
                </c:pt>
                <c:pt idx="46">
                  <c:v>73</c:v>
                </c:pt>
                <c:pt idx="47">
                  <c:v>76</c:v>
                </c:pt>
                <c:pt idx="48">
                  <c:v>77</c:v>
                </c:pt>
                <c:pt idx="49">
                  <c:v>78</c:v>
                </c:pt>
                <c:pt idx="50">
                  <c:v>79</c:v>
                </c:pt>
                <c:pt idx="51">
                  <c:v>80</c:v>
                </c:pt>
                <c:pt idx="52">
                  <c:v>85</c:v>
                </c:pt>
                <c:pt idx="53">
                  <c:v>86</c:v>
                </c:pt>
                <c:pt idx="54">
                  <c:v>87</c:v>
                </c:pt>
                <c:pt idx="55">
                  <c:v>91</c:v>
                </c:pt>
                <c:pt idx="56">
                  <c:v>92</c:v>
                </c:pt>
                <c:pt idx="57">
                  <c:v>93</c:v>
                </c:pt>
                <c:pt idx="58">
                  <c:v>94</c:v>
                </c:pt>
                <c:pt idx="59">
                  <c:v>95</c:v>
                </c:pt>
                <c:pt idx="60">
                  <c:v>97</c:v>
                </c:pt>
                <c:pt idx="61">
                  <c:v>98</c:v>
                </c:pt>
                <c:pt idx="62">
                  <c:v>99</c:v>
                </c:pt>
                <c:pt idx="63">
                  <c:v>100</c:v>
                </c:pt>
                <c:pt idx="64">
                  <c:v>101</c:v>
                </c:pt>
                <c:pt idx="65">
                  <c:v>103</c:v>
                </c:pt>
                <c:pt idx="66">
                  <c:v>104</c:v>
                </c:pt>
                <c:pt idx="67">
                  <c:v>105</c:v>
                </c:pt>
                <c:pt idx="68">
                  <c:v>106</c:v>
                </c:pt>
                <c:pt idx="69">
                  <c:v>107</c:v>
                </c:pt>
                <c:pt idx="70">
                  <c:v>108</c:v>
                </c:pt>
                <c:pt idx="71">
                  <c:v>109</c:v>
                </c:pt>
                <c:pt idx="72">
                  <c:v>111</c:v>
                </c:pt>
                <c:pt idx="73">
                  <c:v>112</c:v>
                </c:pt>
                <c:pt idx="74">
                  <c:v>113</c:v>
                </c:pt>
                <c:pt idx="75">
                  <c:v>114</c:v>
                </c:pt>
                <c:pt idx="76">
                  <c:v>115</c:v>
                </c:pt>
                <c:pt idx="77">
                  <c:v>116</c:v>
                </c:pt>
                <c:pt idx="78">
                  <c:v>118</c:v>
                </c:pt>
                <c:pt idx="79">
                  <c:v>119</c:v>
                </c:pt>
                <c:pt idx="80">
                  <c:v>120</c:v>
                </c:pt>
                <c:pt idx="81">
                  <c:v>121</c:v>
                </c:pt>
                <c:pt idx="82">
                  <c:v>122</c:v>
                </c:pt>
                <c:pt idx="83">
                  <c:v>123</c:v>
                </c:pt>
                <c:pt idx="84">
                  <c:v>125</c:v>
                </c:pt>
                <c:pt idx="85">
                  <c:v>126</c:v>
                </c:pt>
                <c:pt idx="86">
                  <c:v>127</c:v>
                </c:pt>
                <c:pt idx="87">
                  <c:v>128</c:v>
                </c:pt>
                <c:pt idx="88">
                  <c:v>129</c:v>
                </c:pt>
                <c:pt idx="89">
                  <c:v>130</c:v>
                </c:pt>
                <c:pt idx="90">
                  <c:v>132</c:v>
                </c:pt>
                <c:pt idx="91">
                  <c:v>133</c:v>
                </c:pt>
                <c:pt idx="92">
                  <c:v>134</c:v>
                </c:pt>
                <c:pt idx="93">
                  <c:v>135</c:v>
                </c:pt>
                <c:pt idx="94">
                  <c:v>136</c:v>
                </c:pt>
                <c:pt idx="95">
                  <c:v>137</c:v>
                </c:pt>
                <c:pt idx="96">
                  <c:v>139</c:v>
                </c:pt>
                <c:pt idx="97">
                  <c:v>140</c:v>
                </c:pt>
                <c:pt idx="98">
                  <c:v>141</c:v>
                </c:pt>
                <c:pt idx="99">
                  <c:v>142</c:v>
                </c:pt>
                <c:pt idx="100">
                  <c:v>143</c:v>
                </c:pt>
                <c:pt idx="101">
                  <c:v>147</c:v>
                </c:pt>
                <c:pt idx="102">
                  <c:v>149</c:v>
                </c:pt>
              </c:numCache>
            </c:numRef>
          </c:cat>
          <c:val>
            <c:numRef>
              <c:f>'200cells per μl'!$C$3:$C$105</c:f>
              <c:numCache>
                <c:formatCode>0.00E+00</c:formatCode>
                <c:ptCount val="103"/>
                <c:pt idx="0">
                  <c:v>5183000</c:v>
                </c:pt>
                <c:pt idx="1">
                  <c:v>5183000</c:v>
                </c:pt>
                <c:pt idx="2">
                  <c:v>5141000</c:v>
                </c:pt>
                <c:pt idx="3">
                  <c:v>5100000</c:v>
                </c:pt>
                <c:pt idx="4">
                  <c:v>5058000</c:v>
                </c:pt>
                <c:pt idx="5">
                  <c:v>5016000</c:v>
                </c:pt>
                <c:pt idx="6">
                  <c:v>4974000</c:v>
                </c:pt>
                <c:pt idx="7">
                  <c:v>4932000</c:v>
                </c:pt>
                <c:pt idx="8">
                  <c:v>4891000</c:v>
                </c:pt>
                <c:pt idx="9">
                  <c:v>4640000</c:v>
                </c:pt>
                <c:pt idx="10">
                  <c:v>9200000</c:v>
                </c:pt>
                <c:pt idx="11">
                  <c:v>22800000</c:v>
                </c:pt>
                <c:pt idx="12">
                  <c:v>101700000</c:v>
                </c:pt>
                <c:pt idx="13">
                  <c:v>103000000</c:v>
                </c:pt>
                <c:pt idx="14">
                  <c:v>84360000</c:v>
                </c:pt>
                <c:pt idx="15">
                  <c:v>171100000</c:v>
                </c:pt>
                <c:pt idx="16">
                  <c:v>223900000</c:v>
                </c:pt>
                <c:pt idx="17">
                  <c:v>217200000</c:v>
                </c:pt>
                <c:pt idx="18">
                  <c:v>176700000</c:v>
                </c:pt>
                <c:pt idx="19">
                  <c:v>242500000</c:v>
                </c:pt>
                <c:pt idx="20">
                  <c:v>260400000</c:v>
                </c:pt>
                <c:pt idx="21">
                  <c:v>307500000</c:v>
                </c:pt>
                <c:pt idx="22">
                  <c:v>297500000</c:v>
                </c:pt>
                <c:pt idx="23">
                  <c:v>317400000</c:v>
                </c:pt>
                <c:pt idx="24">
                  <c:v>319800000</c:v>
                </c:pt>
                <c:pt idx="25">
                  <c:v>324500000</c:v>
                </c:pt>
                <c:pt idx="26">
                  <c:v>329100000</c:v>
                </c:pt>
                <c:pt idx="27">
                  <c:v>350000000</c:v>
                </c:pt>
                <c:pt idx="28">
                  <c:v>409200000</c:v>
                </c:pt>
                <c:pt idx="29">
                  <c:v>467400000</c:v>
                </c:pt>
                <c:pt idx="30">
                  <c:v>370900000</c:v>
                </c:pt>
                <c:pt idx="31">
                  <c:v>415000000</c:v>
                </c:pt>
                <c:pt idx="32">
                  <c:v>426600000</c:v>
                </c:pt>
                <c:pt idx="33">
                  <c:v>452600000</c:v>
                </c:pt>
                <c:pt idx="34">
                  <c:v>380600000</c:v>
                </c:pt>
                <c:pt idx="35">
                  <c:v>412500000</c:v>
                </c:pt>
                <c:pt idx="36">
                  <c:v>436500000</c:v>
                </c:pt>
                <c:pt idx="37">
                  <c:v>457600000</c:v>
                </c:pt>
                <c:pt idx="38">
                  <c:v>385500000</c:v>
                </c:pt>
                <c:pt idx="39">
                  <c:v>417500000</c:v>
                </c:pt>
                <c:pt idx="40">
                  <c:v>426600000</c:v>
                </c:pt>
                <c:pt idx="41">
                  <c:v>452600000</c:v>
                </c:pt>
                <c:pt idx="42">
                  <c:v>395300000</c:v>
                </c:pt>
                <c:pt idx="43">
                  <c:v>402500000</c:v>
                </c:pt>
                <c:pt idx="44">
                  <c:v>416600000</c:v>
                </c:pt>
                <c:pt idx="45">
                  <c:v>351800000</c:v>
                </c:pt>
                <c:pt idx="46">
                  <c:v>372500000</c:v>
                </c:pt>
                <c:pt idx="47">
                  <c:v>426600000</c:v>
                </c:pt>
                <c:pt idx="48">
                  <c:v>354200000</c:v>
                </c:pt>
                <c:pt idx="49">
                  <c:v>365000000</c:v>
                </c:pt>
                <c:pt idx="50">
                  <c:v>401800000</c:v>
                </c:pt>
                <c:pt idx="51">
                  <c:v>396100000</c:v>
                </c:pt>
                <c:pt idx="52">
                  <c:v>231800000</c:v>
                </c:pt>
                <c:pt idx="53">
                  <c:v>480000000</c:v>
                </c:pt>
                <c:pt idx="54">
                  <c:v>488000000</c:v>
                </c:pt>
                <c:pt idx="55">
                  <c:v>540600000</c:v>
                </c:pt>
                <c:pt idx="56">
                  <c:v>548300000</c:v>
                </c:pt>
                <c:pt idx="57">
                  <c:v>536300000</c:v>
                </c:pt>
                <c:pt idx="58">
                  <c:v>539000000</c:v>
                </c:pt>
                <c:pt idx="59">
                  <c:v>370000000</c:v>
                </c:pt>
                <c:pt idx="60">
                  <c:v>423300000</c:v>
                </c:pt>
                <c:pt idx="61">
                  <c:v>441400000</c:v>
                </c:pt>
                <c:pt idx="62">
                  <c:v>459400000</c:v>
                </c:pt>
                <c:pt idx="63">
                  <c:v>360000000</c:v>
                </c:pt>
                <c:pt idx="64">
                  <c:v>388400000</c:v>
                </c:pt>
                <c:pt idx="65">
                  <c:v>431500000</c:v>
                </c:pt>
                <c:pt idx="66">
                  <c:v>434700000</c:v>
                </c:pt>
                <c:pt idx="67">
                  <c:v>433000000</c:v>
                </c:pt>
                <c:pt idx="68">
                  <c:v>441000000</c:v>
                </c:pt>
                <c:pt idx="69">
                  <c:v>468500000</c:v>
                </c:pt>
                <c:pt idx="70">
                  <c:v>471400000</c:v>
                </c:pt>
                <c:pt idx="71">
                  <c:v>390000000</c:v>
                </c:pt>
                <c:pt idx="72">
                  <c:v>428300000</c:v>
                </c:pt>
                <c:pt idx="73">
                  <c:v>456300000</c:v>
                </c:pt>
                <c:pt idx="74">
                  <c:v>454500000</c:v>
                </c:pt>
                <c:pt idx="75">
                  <c:v>457600000</c:v>
                </c:pt>
                <c:pt idx="76">
                  <c:v>480200000</c:v>
                </c:pt>
                <c:pt idx="77">
                  <c:v>400000000</c:v>
                </c:pt>
                <c:pt idx="78">
                  <c:v>448200000</c:v>
                </c:pt>
                <c:pt idx="79">
                  <c:v>466200000</c:v>
                </c:pt>
                <c:pt idx="80">
                  <c:v>474200000</c:v>
                </c:pt>
                <c:pt idx="81">
                  <c:v>415000000</c:v>
                </c:pt>
                <c:pt idx="82">
                  <c:v>443200000</c:v>
                </c:pt>
                <c:pt idx="83">
                  <c:v>456300000</c:v>
                </c:pt>
                <c:pt idx="84">
                  <c:v>469300000</c:v>
                </c:pt>
                <c:pt idx="85">
                  <c:v>405000000</c:v>
                </c:pt>
                <c:pt idx="86">
                  <c:v>420000000</c:v>
                </c:pt>
                <c:pt idx="87">
                  <c:v>445000000</c:v>
                </c:pt>
                <c:pt idx="88">
                  <c:v>445000000</c:v>
                </c:pt>
                <c:pt idx="89">
                  <c:v>460000000</c:v>
                </c:pt>
                <c:pt idx="90">
                  <c:v>490000000</c:v>
                </c:pt>
                <c:pt idx="91">
                  <c:v>495000000</c:v>
                </c:pt>
                <c:pt idx="92">
                  <c:v>505000000</c:v>
                </c:pt>
                <c:pt idx="93">
                  <c:v>390000000</c:v>
                </c:pt>
                <c:pt idx="94">
                  <c:v>310000000</c:v>
                </c:pt>
                <c:pt idx="95">
                  <c:v>345000000</c:v>
                </c:pt>
                <c:pt idx="96">
                  <c:v>365000000</c:v>
                </c:pt>
                <c:pt idx="97">
                  <c:v>410000000</c:v>
                </c:pt>
                <c:pt idx="98">
                  <c:v>440000000</c:v>
                </c:pt>
                <c:pt idx="99">
                  <c:v>455000000</c:v>
                </c:pt>
                <c:pt idx="100">
                  <c:v>440000000</c:v>
                </c:pt>
                <c:pt idx="101">
                  <c:v>495000000</c:v>
                </c:pt>
                <c:pt idx="102">
                  <c:v>505000000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rgbClr val="FF0000"/>
              </a:solidFill>
              <a:round/>
            </a:ln>
            <a:effectLst/>
          </c:spPr>
        </c:dropLines>
        <c:smooth val="0"/>
        <c:axId val="211901424"/>
        <c:axId val="211901984"/>
      </c:lineChart>
      <c:catAx>
        <c:axId val="21190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1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01984"/>
        <c:crosses val="autoZero"/>
        <c:auto val="1"/>
        <c:lblAlgn val="ctr"/>
        <c:lblOffset val="100"/>
        <c:noMultiLvlLbl val="0"/>
      </c:catAx>
      <c:valAx>
        <c:axId val="211901984"/>
        <c:scaling>
          <c:orientation val="minMax"/>
        </c:scaling>
        <c:delete val="0"/>
        <c:axPos val="l"/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01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Phase Space 21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Map'!$A$11:$A$96</c:f>
              <c:numCache>
                <c:formatCode>#,##0</c:formatCode>
                <c:ptCount val="86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  <c:pt idx="52">
                  <c:v>420000000</c:v>
                </c:pt>
                <c:pt idx="53">
                  <c:v>435000000</c:v>
                </c:pt>
                <c:pt idx="54">
                  <c:v>447500000</c:v>
                </c:pt>
                <c:pt idx="55">
                  <c:v>360000000</c:v>
                </c:pt>
                <c:pt idx="56">
                  <c:v>387500000.00000006</c:v>
                </c:pt>
                <c:pt idx="57">
                  <c:v>425000000</c:v>
                </c:pt>
                <c:pt idx="58">
                  <c:v>435000000</c:v>
                </c:pt>
                <c:pt idx="59">
                  <c:v>435000000</c:v>
                </c:pt>
                <c:pt idx="60">
                  <c:v>452500000</c:v>
                </c:pt>
                <c:pt idx="61">
                  <c:v>462500000</c:v>
                </c:pt>
                <c:pt idx="62">
                  <c:v>480000000</c:v>
                </c:pt>
                <c:pt idx="63">
                  <c:v>370000000</c:v>
                </c:pt>
                <c:pt idx="64">
                  <c:v>422500000</c:v>
                </c:pt>
                <c:pt idx="65">
                  <c:v>435000000</c:v>
                </c:pt>
                <c:pt idx="66">
                  <c:v>442500000</c:v>
                </c:pt>
                <c:pt idx="67">
                  <c:v>452500000</c:v>
                </c:pt>
                <c:pt idx="68">
                  <c:v>467500000</c:v>
                </c:pt>
                <c:pt idx="69">
                  <c:v>395000000</c:v>
                </c:pt>
                <c:pt idx="70">
                  <c:v>437500000</c:v>
                </c:pt>
                <c:pt idx="71">
                  <c:v>457500000</c:v>
                </c:pt>
                <c:pt idx="72">
                  <c:v>470000000</c:v>
                </c:pt>
                <c:pt idx="73">
                  <c:v>400000000</c:v>
                </c:pt>
                <c:pt idx="74">
                  <c:v>450000000</c:v>
                </c:pt>
                <c:pt idx="75">
                  <c:v>452500000</c:v>
                </c:pt>
                <c:pt idx="76">
                  <c:v>487500000</c:v>
                </c:pt>
                <c:pt idx="77">
                  <c:v>397499999.99999994</c:v>
                </c:pt>
                <c:pt idx="78">
                  <c:v>435000000</c:v>
                </c:pt>
                <c:pt idx="79">
                  <c:v>442500000</c:v>
                </c:pt>
                <c:pt idx="80">
                  <c:v>460000000</c:v>
                </c:pt>
                <c:pt idx="81">
                  <c:v>477500000</c:v>
                </c:pt>
                <c:pt idx="82">
                  <c:v>497500000</c:v>
                </c:pt>
                <c:pt idx="83">
                  <c:v>507500000</c:v>
                </c:pt>
                <c:pt idx="84">
                  <c:v>455000000</c:v>
                </c:pt>
                <c:pt idx="85">
                  <c:v>392500000.00000006</c:v>
                </c:pt>
              </c:numCache>
            </c:numRef>
          </c:xVal>
          <c:yVal>
            <c:numRef>
              <c:f>'Phase Space &amp; Poincare Map'!$B$11:$B$96</c:f>
              <c:numCache>
                <c:formatCode>#,##0</c:formatCode>
                <c:ptCount val="86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  <c:pt idx="52">
                  <c:v>435000000</c:v>
                </c:pt>
                <c:pt idx="53">
                  <c:v>447500000</c:v>
                </c:pt>
                <c:pt idx="54">
                  <c:v>360000000</c:v>
                </c:pt>
                <c:pt idx="55">
                  <c:v>387500000.00000006</c:v>
                </c:pt>
                <c:pt idx="56">
                  <c:v>425000000</c:v>
                </c:pt>
                <c:pt idx="57">
                  <c:v>435000000</c:v>
                </c:pt>
                <c:pt idx="58">
                  <c:v>435000000</c:v>
                </c:pt>
                <c:pt idx="59">
                  <c:v>452500000</c:v>
                </c:pt>
                <c:pt idx="60">
                  <c:v>462500000</c:v>
                </c:pt>
                <c:pt idx="61">
                  <c:v>480000000</c:v>
                </c:pt>
                <c:pt idx="62">
                  <c:v>370000000</c:v>
                </c:pt>
                <c:pt idx="63">
                  <c:v>422500000</c:v>
                </c:pt>
                <c:pt idx="64">
                  <c:v>435000000</c:v>
                </c:pt>
                <c:pt idx="65">
                  <c:v>442500000</c:v>
                </c:pt>
                <c:pt idx="66">
                  <c:v>452500000</c:v>
                </c:pt>
                <c:pt idx="67">
                  <c:v>467500000</c:v>
                </c:pt>
                <c:pt idx="68">
                  <c:v>395000000</c:v>
                </c:pt>
                <c:pt idx="69">
                  <c:v>437500000</c:v>
                </c:pt>
                <c:pt idx="70">
                  <c:v>457500000</c:v>
                </c:pt>
                <c:pt idx="71">
                  <c:v>470000000</c:v>
                </c:pt>
                <c:pt idx="72">
                  <c:v>400000000</c:v>
                </c:pt>
                <c:pt idx="73">
                  <c:v>450000000</c:v>
                </c:pt>
                <c:pt idx="74">
                  <c:v>452500000</c:v>
                </c:pt>
                <c:pt idx="75">
                  <c:v>487500000</c:v>
                </c:pt>
                <c:pt idx="76">
                  <c:v>397499999.99999994</c:v>
                </c:pt>
                <c:pt idx="77">
                  <c:v>435000000</c:v>
                </c:pt>
                <c:pt idx="78">
                  <c:v>442500000</c:v>
                </c:pt>
                <c:pt idx="79">
                  <c:v>460000000</c:v>
                </c:pt>
                <c:pt idx="80">
                  <c:v>477500000</c:v>
                </c:pt>
                <c:pt idx="81">
                  <c:v>497500000</c:v>
                </c:pt>
                <c:pt idx="82">
                  <c:v>507500000</c:v>
                </c:pt>
                <c:pt idx="83">
                  <c:v>455000000</c:v>
                </c:pt>
                <c:pt idx="84">
                  <c:v>392500000.00000006</c:v>
                </c:pt>
                <c:pt idx="85">
                  <c:v>327500000</c:v>
                </c:pt>
              </c:numCache>
            </c:numRef>
          </c:yVal>
          <c:smooth val="1"/>
        </c:ser>
        <c:ser>
          <c:idx val="1"/>
          <c:order val="1"/>
          <c:tx>
            <c:v>Phase Space_21 new</c:v>
          </c:tx>
          <c:spPr>
            <a:ln w="9525" cap="rnd">
              <a:solidFill>
                <a:schemeClr val="accent2"/>
              </a:solidFill>
              <a:round/>
              <a:headEnd type="none"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Map'!$A$94:$A$96</c:f>
              <c:numCache>
                <c:formatCode>#,##0</c:formatCode>
                <c:ptCount val="3"/>
                <c:pt idx="0">
                  <c:v>507500000</c:v>
                </c:pt>
                <c:pt idx="1">
                  <c:v>455000000</c:v>
                </c:pt>
                <c:pt idx="2">
                  <c:v>392500000.00000006</c:v>
                </c:pt>
              </c:numCache>
            </c:numRef>
          </c:xVal>
          <c:yVal>
            <c:numRef>
              <c:f>'Phase Space &amp; Poincare Map'!$B$94:$B$96</c:f>
              <c:numCache>
                <c:formatCode>#,##0</c:formatCode>
                <c:ptCount val="3"/>
                <c:pt idx="0">
                  <c:v>455000000</c:v>
                </c:pt>
                <c:pt idx="1">
                  <c:v>392500000.00000006</c:v>
                </c:pt>
                <c:pt idx="2">
                  <c:v>327500000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870560"/>
        <c:axId val="246871120"/>
      </c:scatterChart>
      <c:valAx>
        <c:axId val="246870560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871120"/>
        <c:crosses val="autoZero"/>
        <c:crossBetween val="midCat"/>
      </c:valAx>
      <c:valAx>
        <c:axId val="246871120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8705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Phase Space 22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Map'!$A$11:$A$98</c:f>
              <c:numCache>
                <c:formatCode>#,##0</c:formatCode>
                <c:ptCount val="88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  <c:pt idx="52">
                  <c:v>420000000</c:v>
                </c:pt>
                <c:pt idx="53">
                  <c:v>435000000</c:v>
                </c:pt>
                <c:pt idx="54">
                  <c:v>447500000</c:v>
                </c:pt>
                <c:pt idx="55">
                  <c:v>360000000</c:v>
                </c:pt>
                <c:pt idx="56">
                  <c:v>387500000.00000006</c:v>
                </c:pt>
                <c:pt idx="57">
                  <c:v>425000000</c:v>
                </c:pt>
                <c:pt idx="58">
                  <c:v>435000000</c:v>
                </c:pt>
                <c:pt idx="59">
                  <c:v>435000000</c:v>
                </c:pt>
                <c:pt idx="60">
                  <c:v>452500000</c:v>
                </c:pt>
                <c:pt idx="61">
                  <c:v>462500000</c:v>
                </c:pt>
                <c:pt idx="62">
                  <c:v>480000000</c:v>
                </c:pt>
                <c:pt idx="63">
                  <c:v>370000000</c:v>
                </c:pt>
                <c:pt idx="64">
                  <c:v>422500000</c:v>
                </c:pt>
                <c:pt idx="65">
                  <c:v>435000000</c:v>
                </c:pt>
                <c:pt idx="66">
                  <c:v>442500000</c:v>
                </c:pt>
                <c:pt idx="67">
                  <c:v>452500000</c:v>
                </c:pt>
                <c:pt idx="68">
                  <c:v>467500000</c:v>
                </c:pt>
                <c:pt idx="69">
                  <c:v>395000000</c:v>
                </c:pt>
                <c:pt idx="70">
                  <c:v>437500000</c:v>
                </c:pt>
                <c:pt idx="71">
                  <c:v>457500000</c:v>
                </c:pt>
                <c:pt idx="72">
                  <c:v>470000000</c:v>
                </c:pt>
                <c:pt idx="73">
                  <c:v>400000000</c:v>
                </c:pt>
                <c:pt idx="74">
                  <c:v>450000000</c:v>
                </c:pt>
                <c:pt idx="75">
                  <c:v>452500000</c:v>
                </c:pt>
                <c:pt idx="76">
                  <c:v>487500000</c:v>
                </c:pt>
                <c:pt idx="77">
                  <c:v>397499999.99999994</c:v>
                </c:pt>
                <c:pt idx="78">
                  <c:v>435000000</c:v>
                </c:pt>
                <c:pt idx="79">
                  <c:v>442500000</c:v>
                </c:pt>
                <c:pt idx="80">
                  <c:v>460000000</c:v>
                </c:pt>
                <c:pt idx="81">
                  <c:v>477500000</c:v>
                </c:pt>
                <c:pt idx="82">
                  <c:v>497500000</c:v>
                </c:pt>
                <c:pt idx="83">
                  <c:v>507500000</c:v>
                </c:pt>
                <c:pt idx="84">
                  <c:v>455000000</c:v>
                </c:pt>
                <c:pt idx="85">
                  <c:v>392500000.00000006</c:v>
                </c:pt>
                <c:pt idx="86">
                  <c:v>327500000</c:v>
                </c:pt>
                <c:pt idx="87">
                  <c:v>352500000</c:v>
                </c:pt>
              </c:numCache>
            </c:numRef>
          </c:xVal>
          <c:yVal>
            <c:numRef>
              <c:f>'Phase Space &amp; Poincare Map'!$B$11:$B$98</c:f>
              <c:numCache>
                <c:formatCode>#,##0</c:formatCode>
                <c:ptCount val="88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  <c:pt idx="52">
                  <c:v>435000000</c:v>
                </c:pt>
                <c:pt idx="53">
                  <c:v>447500000</c:v>
                </c:pt>
                <c:pt idx="54">
                  <c:v>360000000</c:v>
                </c:pt>
                <c:pt idx="55">
                  <c:v>387500000.00000006</c:v>
                </c:pt>
                <c:pt idx="56">
                  <c:v>425000000</c:v>
                </c:pt>
                <c:pt idx="57">
                  <c:v>435000000</c:v>
                </c:pt>
                <c:pt idx="58">
                  <c:v>435000000</c:v>
                </c:pt>
                <c:pt idx="59">
                  <c:v>452500000</c:v>
                </c:pt>
                <c:pt idx="60">
                  <c:v>462500000</c:v>
                </c:pt>
                <c:pt idx="61">
                  <c:v>480000000</c:v>
                </c:pt>
                <c:pt idx="62">
                  <c:v>370000000</c:v>
                </c:pt>
                <c:pt idx="63">
                  <c:v>422500000</c:v>
                </c:pt>
                <c:pt idx="64">
                  <c:v>435000000</c:v>
                </c:pt>
                <c:pt idx="65">
                  <c:v>442500000</c:v>
                </c:pt>
                <c:pt idx="66">
                  <c:v>452500000</c:v>
                </c:pt>
                <c:pt idx="67">
                  <c:v>467500000</c:v>
                </c:pt>
                <c:pt idx="68">
                  <c:v>395000000</c:v>
                </c:pt>
                <c:pt idx="69">
                  <c:v>437500000</c:v>
                </c:pt>
                <c:pt idx="70">
                  <c:v>457500000</c:v>
                </c:pt>
                <c:pt idx="71">
                  <c:v>470000000</c:v>
                </c:pt>
                <c:pt idx="72">
                  <c:v>400000000</c:v>
                </c:pt>
                <c:pt idx="73">
                  <c:v>450000000</c:v>
                </c:pt>
                <c:pt idx="74">
                  <c:v>452500000</c:v>
                </c:pt>
                <c:pt idx="75">
                  <c:v>487500000</c:v>
                </c:pt>
                <c:pt idx="76">
                  <c:v>397499999.99999994</c:v>
                </c:pt>
                <c:pt idx="77">
                  <c:v>435000000</c:v>
                </c:pt>
                <c:pt idx="78">
                  <c:v>442500000</c:v>
                </c:pt>
                <c:pt idx="79">
                  <c:v>460000000</c:v>
                </c:pt>
                <c:pt idx="80">
                  <c:v>477500000</c:v>
                </c:pt>
                <c:pt idx="81">
                  <c:v>497500000</c:v>
                </c:pt>
                <c:pt idx="82">
                  <c:v>507500000</c:v>
                </c:pt>
                <c:pt idx="83">
                  <c:v>455000000</c:v>
                </c:pt>
                <c:pt idx="84">
                  <c:v>392500000.00000006</c:v>
                </c:pt>
                <c:pt idx="85">
                  <c:v>327500000</c:v>
                </c:pt>
                <c:pt idx="86">
                  <c:v>352500000</c:v>
                </c:pt>
                <c:pt idx="87">
                  <c:v>384999999.99999994</c:v>
                </c:pt>
              </c:numCache>
            </c:numRef>
          </c:yVal>
          <c:smooth val="1"/>
        </c:ser>
        <c:ser>
          <c:idx val="1"/>
          <c:order val="1"/>
          <c:tx>
            <c:v>Phase Space_22 new</c:v>
          </c:tx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Map'!$A$96:$A$98</c:f>
              <c:numCache>
                <c:formatCode>#,##0</c:formatCode>
                <c:ptCount val="3"/>
                <c:pt idx="0">
                  <c:v>392500000.00000006</c:v>
                </c:pt>
                <c:pt idx="1">
                  <c:v>327500000</c:v>
                </c:pt>
                <c:pt idx="2">
                  <c:v>352500000</c:v>
                </c:pt>
              </c:numCache>
            </c:numRef>
          </c:xVal>
          <c:yVal>
            <c:numRef>
              <c:f>'Phase Space &amp; Poincare Map'!$B$96:$B$98</c:f>
              <c:numCache>
                <c:formatCode>#,##0</c:formatCode>
                <c:ptCount val="3"/>
                <c:pt idx="0">
                  <c:v>327500000</c:v>
                </c:pt>
                <c:pt idx="1">
                  <c:v>352500000</c:v>
                </c:pt>
                <c:pt idx="2">
                  <c:v>384999999.99999994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873920"/>
        <c:axId val="246874480"/>
      </c:scatterChart>
      <c:valAx>
        <c:axId val="246873920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874480"/>
        <c:crosses val="autoZero"/>
        <c:crossBetween val="midCat"/>
      </c:valAx>
      <c:valAx>
        <c:axId val="246874480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873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Phase Space 23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Map'!$A$11:$A$103</c:f>
              <c:numCache>
                <c:formatCode>#,##0</c:formatCode>
                <c:ptCount val="93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  <c:pt idx="52">
                  <c:v>420000000</c:v>
                </c:pt>
                <c:pt idx="53">
                  <c:v>435000000</c:v>
                </c:pt>
                <c:pt idx="54">
                  <c:v>447500000</c:v>
                </c:pt>
                <c:pt idx="55">
                  <c:v>360000000</c:v>
                </c:pt>
                <c:pt idx="56">
                  <c:v>387500000.00000006</c:v>
                </c:pt>
                <c:pt idx="57">
                  <c:v>425000000</c:v>
                </c:pt>
                <c:pt idx="58">
                  <c:v>435000000</c:v>
                </c:pt>
                <c:pt idx="59">
                  <c:v>435000000</c:v>
                </c:pt>
                <c:pt idx="60">
                  <c:v>452500000</c:v>
                </c:pt>
                <c:pt idx="61">
                  <c:v>462500000</c:v>
                </c:pt>
                <c:pt idx="62">
                  <c:v>480000000</c:v>
                </c:pt>
                <c:pt idx="63">
                  <c:v>370000000</c:v>
                </c:pt>
                <c:pt idx="64">
                  <c:v>422500000</c:v>
                </c:pt>
                <c:pt idx="65">
                  <c:v>435000000</c:v>
                </c:pt>
                <c:pt idx="66">
                  <c:v>442500000</c:v>
                </c:pt>
                <c:pt idx="67">
                  <c:v>452500000</c:v>
                </c:pt>
                <c:pt idx="68">
                  <c:v>467500000</c:v>
                </c:pt>
                <c:pt idx="69">
                  <c:v>395000000</c:v>
                </c:pt>
                <c:pt idx="70">
                  <c:v>437500000</c:v>
                </c:pt>
                <c:pt idx="71">
                  <c:v>457500000</c:v>
                </c:pt>
                <c:pt idx="72">
                  <c:v>470000000</c:v>
                </c:pt>
                <c:pt idx="73">
                  <c:v>400000000</c:v>
                </c:pt>
                <c:pt idx="74">
                  <c:v>450000000</c:v>
                </c:pt>
                <c:pt idx="75">
                  <c:v>452500000</c:v>
                </c:pt>
                <c:pt idx="76">
                  <c:v>487500000</c:v>
                </c:pt>
                <c:pt idx="77">
                  <c:v>397499999.99999994</c:v>
                </c:pt>
                <c:pt idx="78">
                  <c:v>435000000</c:v>
                </c:pt>
                <c:pt idx="79">
                  <c:v>442500000</c:v>
                </c:pt>
                <c:pt idx="80">
                  <c:v>460000000</c:v>
                </c:pt>
                <c:pt idx="81">
                  <c:v>477500000</c:v>
                </c:pt>
                <c:pt idx="82">
                  <c:v>497500000</c:v>
                </c:pt>
                <c:pt idx="83">
                  <c:v>507500000</c:v>
                </c:pt>
                <c:pt idx="84">
                  <c:v>455000000</c:v>
                </c:pt>
                <c:pt idx="85">
                  <c:v>392500000.00000006</c:v>
                </c:pt>
                <c:pt idx="86">
                  <c:v>327500000</c:v>
                </c:pt>
                <c:pt idx="87">
                  <c:v>352500000</c:v>
                </c:pt>
                <c:pt idx="88">
                  <c:v>384999999.99999994</c:v>
                </c:pt>
                <c:pt idx="89">
                  <c:v>415000000.00000006</c:v>
                </c:pt>
                <c:pt idx="90">
                  <c:v>442500000</c:v>
                </c:pt>
                <c:pt idx="91">
                  <c:v>452500000</c:v>
                </c:pt>
                <c:pt idx="92">
                  <c:v>452499999.99999988</c:v>
                </c:pt>
              </c:numCache>
            </c:numRef>
          </c:xVal>
          <c:yVal>
            <c:numRef>
              <c:f>'Phase Space &amp; Poincare Map'!$B$11:$B$103</c:f>
              <c:numCache>
                <c:formatCode>#,##0</c:formatCode>
                <c:ptCount val="93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  <c:pt idx="52">
                  <c:v>435000000</c:v>
                </c:pt>
                <c:pt idx="53">
                  <c:v>447500000</c:v>
                </c:pt>
                <c:pt idx="54">
                  <c:v>360000000</c:v>
                </c:pt>
                <c:pt idx="55">
                  <c:v>387500000.00000006</c:v>
                </c:pt>
                <c:pt idx="56">
                  <c:v>425000000</c:v>
                </c:pt>
                <c:pt idx="57">
                  <c:v>435000000</c:v>
                </c:pt>
                <c:pt idx="58">
                  <c:v>435000000</c:v>
                </c:pt>
                <c:pt idx="59">
                  <c:v>452500000</c:v>
                </c:pt>
                <c:pt idx="60">
                  <c:v>462500000</c:v>
                </c:pt>
                <c:pt idx="61">
                  <c:v>480000000</c:v>
                </c:pt>
                <c:pt idx="62">
                  <c:v>370000000</c:v>
                </c:pt>
                <c:pt idx="63">
                  <c:v>422500000</c:v>
                </c:pt>
                <c:pt idx="64">
                  <c:v>435000000</c:v>
                </c:pt>
                <c:pt idx="65">
                  <c:v>442500000</c:v>
                </c:pt>
                <c:pt idx="66">
                  <c:v>452500000</c:v>
                </c:pt>
                <c:pt idx="67">
                  <c:v>467500000</c:v>
                </c:pt>
                <c:pt idx="68">
                  <c:v>395000000</c:v>
                </c:pt>
                <c:pt idx="69">
                  <c:v>437500000</c:v>
                </c:pt>
                <c:pt idx="70">
                  <c:v>457500000</c:v>
                </c:pt>
                <c:pt idx="71">
                  <c:v>470000000</c:v>
                </c:pt>
                <c:pt idx="72">
                  <c:v>400000000</c:v>
                </c:pt>
                <c:pt idx="73">
                  <c:v>450000000</c:v>
                </c:pt>
                <c:pt idx="74">
                  <c:v>452500000</c:v>
                </c:pt>
                <c:pt idx="75">
                  <c:v>487500000</c:v>
                </c:pt>
                <c:pt idx="76">
                  <c:v>397499999.99999994</c:v>
                </c:pt>
                <c:pt idx="77">
                  <c:v>435000000</c:v>
                </c:pt>
                <c:pt idx="78">
                  <c:v>442500000</c:v>
                </c:pt>
                <c:pt idx="79">
                  <c:v>460000000</c:v>
                </c:pt>
                <c:pt idx="80">
                  <c:v>477500000</c:v>
                </c:pt>
                <c:pt idx="81">
                  <c:v>497500000</c:v>
                </c:pt>
                <c:pt idx="82">
                  <c:v>507500000</c:v>
                </c:pt>
                <c:pt idx="83">
                  <c:v>455000000</c:v>
                </c:pt>
                <c:pt idx="84">
                  <c:v>392500000.00000006</c:v>
                </c:pt>
                <c:pt idx="85">
                  <c:v>327500000</c:v>
                </c:pt>
                <c:pt idx="86">
                  <c:v>352500000</c:v>
                </c:pt>
                <c:pt idx="87">
                  <c:v>384999999.99999994</c:v>
                </c:pt>
                <c:pt idx="88">
                  <c:v>415000000.00000006</c:v>
                </c:pt>
                <c:pt idx="89">
                  <c:v>442500000</c:v>
                </c:pt>
                <c:pt idx="90">
                  <c:v>452500000</c:v>
                </c:pt>
                <c:pt idx="91">
                  <c:v>452499999.99999988</c:v>
                </c:pt>
                <c:pt idx="92">
                  <c:v>487500000.00000012</c:v>
                </c:pt>
              </c:numCache>
            </c:numRef>
          </c:yVal>
          <c:smooth val="1"/>
        </c:ser>
        <c:ser>
          <c:idx val="1"/>
          <c:order val="1"/>
          <c:tx>
            <c:v>Phase Space_23 new</c:v>
          </c:tx>
          <c:spPr>
            <a:ln w="9525" cap="rnd">
              <a:solidFill>
                <a:schemeClr val="accent2"/>
              </a:solidFill>
              <a:round/>
              <a:tailEnd type="diamond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Map'!$A$98:$A$103</c:f>
              <c:numCache>
                <c:formatCode>#,##0</c:formatCode>
                <c:ptCount val="6"/>
                <c:pt idx="0">
                  <c:v>352500000</c:v>
                </c:pt>
                <c:pt idx="1">
                  <c:v>384999999.99999994</c:v>
                </c:pt>
                <c:pt idx="2">
                  <c:v>415000000.00000006</c:v>
                </c:pt>
                <c:pt idx="3">
                  <c:v>442500000</c:v>
                </c:pt>
                <c:pt idx="4">
                  <c:v>452500000</c:v>
                </c:pt>
                <c:pt idx="5">
                  <c:v>452499999.99999988</c:v>
                </c:pt>
              </c:numCache>
            </c:numRef>
          </c:xVal>
          <c:yVal>
            <c:numRef>
              <c:f>'Phase Space &amp; Poincare Map'!$B$98:$B$103</c:f>
              <c:numCache>
                <c:formatCode>#,##0</c:formatCode>
                <c:ptCount val="6"/>
                <c:pt idx="0">
                  <c:v>384999999.99999994</c:v>
                </c:pt>
                <c:pt idx="1">
                  <c:v>415000000.00000006</c:v>
                </c:pt>
                <c:pt idx="2">
                  <c:v>442500000</c:v>
                </c:pt>
                <c:pt idx="3">
                  <c:v>452500000</c:v>
                </c:pt>
                <c:pt idx="4">
                  <c:v>452499999.99999988</c:v>
                </c:pt>
                <c:pt idx="5">
                  <c:v>487500000.00000012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877280"/>
        <c:axId val="246877840"/>
      </c:scatterChart>
      <c:valAx>
        <c:axId val="246877280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877840"/>
        <c:crosses val="autoZero"/>
        <c:crossBetween val="midCat"/>
      </c:valAx>
      <c:valAx>
        <c:axId val="246877840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877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Σ'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'First Return Map_matrix'!$E$1:$E$12</c:f>
              <c:numCache>
                <c:formatCode>General</c:formatCode>
                <c:ptCount val="12"/>
                <c:pt idx="0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200</c:v>
                </c:pt>
                <c:pt idx="7">
                  <c:v>200</c:v>
                </c:pt>
                <c:pt idx="8">
                  <c:v>200</c:v>
                </c:pt>
                <c:pt idx="9">
                  <c:v>200</c:v>
                </c:pt>
                <c:pt idx="10">
                  <c:v>200</c:v>
                </c:pt>
                <c:pt idx="11">
                  <c:v>200</c:v>
                </c:pt>
              </c:numCache>
            </c:numRef>
          </c:xVal>
          <c:yVal>
            <c:numRef>
              <c:f>'First Return Map_matrix'!$D$1:$D$12</c:f>
              <c:numCache>
                <c:formatCode>General</c:formatCode>
                <c:ptCount val="12"/>
                <c:pt idx="0">
                  <c:v>420</c:v>
                </c:pt>
                <c:pt idx="1">
                  <c:v>410</c:v>
                </c:pt>
                <c:pt idx="2">
                  <c:v>420</c:v>
                </c:pt>
                <c:pt idx="3">
                  <c:v>420</c:v>
                </c:pt>
                <c:pt idx="4">
                  <c:v>380</c:v>
                </c:pt>
                <c:pt idx="5">
                  <c:v>380</c:v>
                </c:pt>
                <c:pt idx="6">
                  <c:v>400</c:v>
                </c:pt>
                <c:pt idx="7">
                  <c:v>380</c:v>
                </c:pt>
                <c:pt idx="8">
                  <c:v>400</c:v>
                </c:pt>
                <c:pt idx="9">
                  <c:v>410</c:v>
                </c:pt>
                <c:pt idx="10">
                  <c:v>410</c:v>
                </c:pt>
                <c:pt idx="11">
                  <c:v>339</c:v>
                </c:pt>
              </c:numCache>
            </c:numRef>
          </c:yVal>
          <c:smooth val="0"/>
        </c:ser>
        <c:ser>
          <c:idx val="1"/>
          <c:order val="1"/>
          <c:tx>
            <c:v>Σ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'First Return Map_matrix'!$B$1:$B$12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</c:numCache>
            </c:numRef>
          </c:xVal>
          <c:yVal>
            <c:numRef>
              <c:f>'First Return Map_matrix'!$A$1:$A$12</c:f>
              <c:numCache>
                <c:formatCode>General</c:formatCode>
                <c:ptCount val="12"/>
                <c:pt idx="0">
                  <c:v>450</c:v>
                </c:pt>
                <c:pt idx="1">
                  <c:v>460</c:v>
                </c:pt>
                <c:pt idx="2">
                  <c:v>480</c:v>
                </c:pt>
                <c:pt idx="3">
                  <c:v>450</c:v>
                </c:pt>
                <c:pt idx="4">
                  <c:v>422</c:v>
                </c:pt>
                <c:pt idx="5">
                  <c:v>402</c:v>
                </c:pt>
                <c:pt idx="6">
                  <c:v>525</c:v>
                </c:pt>
                <c:pt idx="7">
                  <c:v>432</c:v>
                </c:pt>
                <c:pt idx="8">
                  <c:v>462</c:v>
                </c:pt>
                <c:pt idx="9">
                  <c:v>450</c:v>
                </c:pt>
                <c:pt idx="10">
                  <c:v>458</c:v>
                </c:pt>
                <c:pt idx="11">
                  <c:v>498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995488"/>
        <c:axId val="246996048"/>
      </c:scatterChart>
      <c:valAx>
        <c:axId val="246995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996048"/>
        <c:crosses val="autoZero"/>
        <c:crossBetween val="midCat"/>
      </c:valAx>
      <c:valAx>
        <c:axId val="24699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995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line3DChart>
        <c:grouping val="standard"/>
        <c:varyColors val="0"/>
        <c:ser>
          <c:idx val="0"/>
          <c:order val="0"/>
          <c:tx>
            <c:v>1</c:v>
          </c:tx>
          <c:spPr>
            <a:solidFill>
              <a:sysClr val="windowText" lastClr="000000"/>
            </a:solidFill>
            <a:ln>
              <a:noFill/>
            </a:ln>
            <a:effectLst/>
            <a:sp3d/>
          </c:spPr>
          <c:cat>
            <c:numRef>
              <c:f>'First Return Map_matrix'!$H$1:$H$2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cat>
          <c:val>
            <c:numRef>
              <c:f>'First Return Map_matrix'!$G$1:$G$2</c:f>
              <c:numCache>
                <c:formatCode>General</c:formatCode>
                <c:ptCount val="2"/>
                <c:pt idx="0">
                  <c:v>452</c:v>
                </c:pt>
                <c:pt idx="1">
                  <c:v>452</c:v>
                </c:pt>
              </c:numCache>
            </c:numRef>
          </c:val>
          <c:smooth val="0"/>
        </c:ser>
        <c:ser>
          <c:idx val="1"/>
          <c:order val="1"/>
          <c:tx>
            <c:v>2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  <a:effectLst/>
            <a:sp3d>
              <a:contourClr>
                <a:srgbClr val="FF0000"/>
              </a:contourClr>
            </a:sp3d>
          </c:spPr>
          <c:cat>
            <c:numRef>
              <c:f>'First Return Map_matrix'!$K$1:$K$2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cat>
          <c:val>
            <c:numRef>
              <c:f>'First Return Map_matrix'!$J$1:$J$2</c:f>
              <c:numCache>
                <c:formatCode>General</c:formatCode>
                <c:ptCount val="2"/>
                <c:pt idx="0">
                  <c:v>466</c:v>
                </c:pt>
                <c:pt idx="1">
                  <c:v>452</c:v>
                </c:pt>
              </c:numCache>
            </c:numRef>
          </c:val>
          <c:smooth val="0"/>
        </c:ser>
        <c:ser>
          <c:idx val="2"/>
          <c:order val="2"/>
          <c:tx>
            <c:v>3</c:v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cat>
            <c:numRef>
              <c:f>'First Return Map_matrix'!$N$1:$N$2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cat>
          <c:val>
            <c:numRef>
              <c:f>'First Return Map_matrix'!$M$1:$M$2</c:f>
              <c:numCache>
                <c:formatCode>General</c:formatCode>
                <c:ptCount val="2"/>
                <c:pt idx="0">
                  <c:v>426</c:v>
                </c:pt>
                <c:pt idx="1">
                  <c:v>413</c:v>
                </c:pt>
              </c:numCache>
            </c:numRef>
          </c:val>
          <c:smooth val="0"/>
        </c:ser>
        <c:ser>
          <c:idx val="3"/>
          <c:order val="3"/>
          <c:tx>
            <c:v>4</c:v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cat>
            <c:numRef>
              <c:f>'First Return Map_matrix'!$Q$1:$Q$2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cat>
          <c:val>
            <c:numRef>
              <c:f>'First Return Map_matrix'!$P$1:$P$2</c:f>
              <c:numCache>
                <c:formatCode>General</c:formatCode>
                <c:ptCount val="2"/>
                <c:pt idx="0">
                  <c:v>533</c:v>
                </c:pt>
                <c:pt idx="1">
                  <c:v>435</c:v>
                </c:pt>
              </c:numCache>
            </c:numRef>
          </c:val>
          <c:smooth val="0"/>
        </c:ser>
        <c:ser>
          <c:idx val="4"/>
          <c:order val="4"/>
          <c:tx>
            <c:v>5</c:v>
          </c:tx>
          <c:spPr>
            <a:solidFill>
              <a:srgbClr val="00B0F0"/>
            </a:solidFill>
            <a:ln>
              <a:solidFill>
                <a:srgbClr val="00B0F0"/>
              </a:solidFill>
            </a:ln>
            <a:effectLst/>
            <a:sp3d>
              <a:contourClr>
                <a:srgbClr val="00B0F0"/>
              </a:contourClr>
            </a:sp3d>
          </c:spPr>
          <c:cat>
            <c:numRef>
              <c:f>'First Return Map_matrix'!$T$1:$T$2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cat>
          <c:val>
            <c:numRef>
              <c:f>'First Return Map_matrix'!$S$1:$S$2</c:f>
              <c:numCache>
                <c:formatCode>General</c:formatCode>
                <c:ptCount val="2"/>
                <c:pt idx="0">
                  <c:v>435</c:v>
                </c:pt>
                <c:pt idx="1">
                  <c:v>460</c:v>
                </c:pt>
              </c:numCache>
            </c:numRef>
          </c:val>
          <c:smooth val="0"/>
        </c:ser>
        <c:ser>
          <c:idx val="5"/>
          <c:order val="5"/>
          <c:tx>
            <c:v>6</c:v>
          </c:tx>
          <c:spPr>
            <a:solidFill>
              <a:schemeClr val="accent6"/>
            </a:solidFill>
            <a:ln>
              <a:noFill/>
            </a:ln>
            <a:effectLst/>
            <a:sp3d/>
          </c:spPr>
          <c:cat>
            <c:numRef>
              <c:f>'First Return Map_matrix'!$H$4:$H$5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cat>
          <c:val>
            <c:numRef>
              <c:f>'First Return Map_matrix'!$G$4:$G$5</c:f>
              <c:numCache>
                <c:formatCode>General</c:formatCode>
                <c:ptCount val="2"/>
                <c:pt idx="0">
                  <c:v>405</c:v>
                </c:pt>
                <c:pt idx="1">
                  <c:v>420</c:v>
                </c:pt>
              </c:numCache>
            </c:numRef>
          </c:val>
          <c:smooth val="0"/>
        </c:ser>
        <c:ser>
          <c:idx val="6"/>
          <c:order val="6"/>
          <c:tx>
            <c:v>7</c:v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  <a:sp3d/>
          </c:spPr>
          <c:cat>
            <c:numRef>
              <c:f>'First Return Map_matrix'!$K$4:$K$5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cat>
          <c:val>
            <c:numRef>
              <c:f>'First Return Map_matrix'!$J$4:$J$5</c:f>
              <c:numCache>
                <c:formatCode>General</c:formatCode>
                <c:ptCount val="2"/>
                <c:pt idx="0">
                  <c:v>458</c:v>
                </c:pt>
                <c:pt idx="1">
                  <c:v>460</c:v>
                </c:pt>
              </c:numCache>
            </c:numRef>
          </c:val>
          <c:smooth val="0"/>
        </c:ser>
        <c:ser>
          <c:idx val="7"/>
          <c:order val="7"/>
          <c:tx>
            <c:v>8</c:v>
          </c:tx>
          <c:spPr>
            <a:solidFill>
              <a:srgbClr val="ED7D31">
                <a:lumMod val="75000"/>
              </a:srgbClr>
            </a:solidFill>
            <a:ln>
              <a:solidFill>
                <a:srgbClr val="ED7D31">
                  <a:lumMod val="75000"/>
                </a:srgbClr>
              </a:solidFill>
            </a:ln>
            <a:effectLst/>
            <a:sp3d>
              <a:contourClr>
                <a:srgbClr val="ED7D31">
                  <a:lumMod val="75000"/>
                </a:srgbClr>
              </a:contourClr>
            </a:sp3d>
          </c:spPr>
          <c:cat>
            <c:numRef>
              <c:f>'First Return Map_matrix'!$N$4:$N$5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cat>
          <c:val>
            <c:numRef>
              <c:f>'First Return Map_matrix'!$M$4:$M$5</c:f>
              <c:numCache>
                <c:formatCode>General</c:formatCode>
                <c:ptCount val="2"/>
                <c:pt idx="0">
                  <c:v>420</c:v>
                </c:pt>
                <c:pt idx="1">
                  <c:v>345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004448"/>
        <c:axId val="247005008"/>
        <c:axId val="246847584"/>
        <c:extLst>
          <c:ext xmlns:c15="http://schemas.microsoft.com/office/drawing/2012/chart" uri="{02D57815-91ED-43cb-92C2-25804820EDAC}">
            <c15:filteredLineSeries>
              <c15:ser>
                <c:idx val="8"/>
                <c:order val="8"/>
                <c:tx>
                  <c:v>9</c:v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  <a:sp3d/>
                </c:spPr>
                <c:cat>
                  <c:numRef>
                    <c:extLst>
                      <c:ext uri="{02D57815-91ED-43cb-92C2-25804820EDAC}">
                        <c15:formulaRef>
                          <c15:sqref>'First Return Map_matrix'!$Q$4:$Q$5</c15:sqref>
                        </c15:formulaRef>
                      </c:ext>
                    </c:extLst>
                    <c:numCache>
                      <c:formatCode>General</c:formatCode>
                      <c:ptCount val="2"/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'First Return Map_matrix'!$P$4:$P$5</c15:sqref>
                        </c15:formulaRef>
                      </c:ext>
                    </c:extLst>
                    <c:numCache>
                      <c:formatCode>General</c:formatCode>
                      <c:ptCount val="2"/>
                    </c:numCache>
                  </c:numRef>
                </c:val>
                <c:smooth val="0"/>
              </c15:ser>
            </c15:filteredLineSeries>
            <c15:filteredLineSeries>
              <c15:ser>
                <c:idx val="9"/>
                <c:order val="9"/>
                <c:tx>
                  <c:v>10</c:v>
                </c:tx>
                <c:spPr>
                  <a:solidFill>
                    <a:schemeClr val="accent4">
                      <a:lumMod val="60000"/>
                    </a:schemeClr>
                  </a:solidFill>
                  <a:ln>
                    <a:noFill/>
                  </a:ln>
                  <a:effectLst/>
                  <a:sp3d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'First Return Map_matrix'!$T$4:$T$5</c15:sqref>
                        </c15:formulaRef>
                      </c:ext>
                    </c:extLst>
                    <c:numCache>
                      <c:formatCode>General</c:formatCode>
                      <c:ptCount val="2"/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'First Return Map_matrix'!$S$4:$S$5</c15:sqref>
                        </c15:formulaRef>
                      </c:ext>
                    </c:extLst>
                    <c:numCache>
                      <c:formatCode>General</c:formatCode>
                      <c:ptCount val="2"/>
                    </c:numCache>
                  </c:numRef>
                </c:val>
                <c:smooth val="0"/>
              </c15:ser>
            </c15:filteredLineSeries>
            <c15:filteredLineSeries>
              <c15:ser>
                <c:idx val="10"/>
                <c:order val="10"/>
                <c:tx>
                  <c:v>11</c:v>
                </c:tx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  <a:sp3d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'First Return Map_matrix'!$H$7:$H$8</c15:sqref>
                        </c15:formulaRef>
                      </c:ext>
                    </c:extLst>
                    <c:numCache>
                      <c:formatCode>General</c:formatCode>
                      <c:ptCount val="2"/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'First Return Map_matrix'!$G$7:$G$8</c15:sqref>
                        </c15:formulaRef>
                      </c:ext>
                    </c:extLst>
                    <c:numCache>
                      <c:formatCode>General</c:formatCode>
                      <c:ptCount val="2"/>
                    </c:numCache>
                  </c:numRef>
                </c:val>
                <c:smooth val="0"/>
              </c15:ser>
            </c15:filteredLineSeries>
            <c15:filteredLineSeries>
              <c15:ser>
                <c:idx val="11"/>
                <c:order val="11"/>
                <c:tx>
                  <c:v>12</c:v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  <a:sp3d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'First Return Map_matrix'!$K$7:$K$8</c15:sqref>
                        </c15:formulaRef>
                      </c:ext>
                    </c:extLst>
                    <c:numCache>
                      <c:formatCode>General</c:formatCode>
                      <c:ptCount val="2"/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'First Return Map_matrix'!$J$7:$J$8</c15:sqref>
                        </c15:formulaRef>
                      </c:ext>
                    </c:extLst>
                    <c:numCache>
                      <c:formatCode>General</c:formatCode>
                      <c:ptCount val="2"/>
                    </c:numCache>
                  </c:numRef>
                </c:val>
                <c:smooth val="0"/>
              </c15:ser>
            </c15:filteredLineSeries>
          </c:ext>
        </c:extLst>
      </c:line3DChart>
      <c:catAx>
        <c:axId val="247004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7005008"/>
        <c:crosses val="autoZero"/>
        <c:auto val="1"/>
        <c:lblAlgn val="ctr"/>
        <c:lblOffset val="100"/>
        <c:noMultiLvlLbl val="0"/>
      </c:catAx>
      <c:valAx>
        <c:axId val="247005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7004448"/>
        <c:crosses val="autoZero"/>
        <c:crossBetween val="between"/>
      </c:valAx>
      <c:serAx>
        <c:axId val="24684758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7005008"/>
        <c:crosses val="autoZero"/>
      </c:ser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324445830409814E-2"/>
          <c:y val="2.2058311988109921E-2"/>
          <c:w val="0.88062929757542685"/>
          <c:h val="0.88675394491351234"/>
        </c:manualLayout>
      </c:layout>
      <c:scatterChart>
        <c:scatterStyle val="smoothMarker"/>
        <c:varyColors val="0"/>
        <c:ser>
          <c:idx val="0"/>
          <c:order val="0"/>
          <c:tx>
            <c:v>1</c:v>
          </c:tx>
          <c:spPr>
            <a:ln w="9525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  <a:round/>
              </a:ln>
              <a:effectLst/>
            </c:spPr>
          </c:marker>
          <c:xVal>
            <c:numRef>
              <c:f>'First Return Map_matrix'!$H$1:$H$2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xVal>
          <c:yVal>
            <c:numRef>
              <c:f>'First Return Map_matrix'!$G$1:$G$2</c:f>
              <c:numCache>
                <c:formatCode>General</c:formatCode>
                <c:ptCount val="2"/>
                <c:pt idx="0">
                  <c:v>452</c:v>
                </c:pt>
                <c:pt idx="1">
                  <c:v>452</c:v>
                </c:pt>
              </c:numCache>
            </c:numRef>
          </c:yVal>
          <c:smooth val="1"/>
        </c:ser>
        <c:ser>
          <c:idx val="1"/>
          <c:order val="1"/>
          <c:tx>
            <c:v>2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'First Return Map_matrix'!$K$1:$K$2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xVal>
          <c:yVal>
            <c:numRef>
              <c:f>'First Return Map_matrix'!$J$1:$J$2</c:f>
              <c:numCache>
                <c:formatCode>General</c:formatCode>
                <c:ptCount val="2"/>
                <c:pt idx="0">
                  <c:v>466</c:v>
                </c:pt>
                <c:pt idx="1">
                  <c:v>452</c:v>
                </c:pt>
              </c:numCache>
            </c:numRef>
          </c:yVal>
          <c:smooth val="1"/>
        </c:ser>
        <c:ser>
          <c:idx val="2"/>
          <c:order val="2"/>
          <c:tx>
            <c:v>3</c:v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'First Return Map_matrix'!$N$1:$N$2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xVal>
          <c:yVal>
            <c:numRef>
              <c:f>'First Return Map_matrix'!$M$1:$M$2</c:f>
              <c:numCache>
                <c:formatCode>General</c:formatCode>
                <c:ptCount val="2"/>
                <c:pt idx="0">
                  <c:v>426</c:v>
                </c:pt>
                <c:pt idx="1">
                  <c:v>413</c:v>
                </c:pt>
              </c:numCache>
            </c:numRef>
          </c:yVal>
          <c:smooth val="1"/>
        </c:ser>
        <c:ser>
          <c:idx val="3"/>
          <c:order val="3"/>
          <c:tx>
            <c:v>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'First Return Map_matrix'!$Q$1:$Q$2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xVal>
          <c:yVal>
            <c:numRef>
              <c:f>'First Return Map_matrix'!$P$1:$P$2</c:f>
              <c:numCache>
                <c:formatCode>General</c:formatCode>
                <c:ptCount val="2"/>
                <c:pt idx="0">
                  <c:v>533</c:v>
                </c:pt>
                <c:pt idx="1">
                  <c:v>435</c:v>
                </c:pt>
              </c:numCache>
            </c:numRef>
          </c:yVal>
          <c:smooth val="1"/>
        </c:ser>
        <c:ser>
          <c:idx val="4"/>
          <c:order val="4"/>
          <c:tx>
            <c:v>5</c:v>
          </c:tx>
          <c:spPr>
            <a:ln w="9525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  <a:round/>
              </a:ln>
              <a:effectLst/>
            </c:spPr>
          </c:marker>
          <c:xVal>
            <c:numRef>
              <c:f>'First Return Map_matrix'!$T$1:$T$2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xVal>
          <c:yVal>
            <c:numRef>
              <c:f>'First Return Map_matrix'!$S$1:$S$2</c:f>
              <c:numCache>
                <c:formatCode>General</c:formatCode>
                <c:ptCount val="2"/>
                <c:pt idx="0">
                  <c:v>435</c:v>
                </c:pt>
                <c:pt idx="1">
                  <c:v>460</c:v>
                </c:pt>
              </c:numCache>
            </c:numRef>
          </c:yVal>
          <c:smooth val="1"/>
        </c:ser>
        <c:ser>
          <c:idx val="5"/>
          <c:order val="5"/>
          <c:tx>
            <c:v>6</c:v>
          </c:tx>
          <c:spPr>
            <a:ln w="95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'First Return Map_matrix'!$H$4:$H$5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xVal>
          <c:yVal>
            <c:numRef>
              <c:f>'First Return Map_matrix'!$G$4:$G$5</c:f>
              <c:numCache>
                <c:formatCode>General</c:formatCode>
                <c:ptCount val="2"/>
                <c:pt idx="0">
                  <c:v>405</c:v>
                </c:pt>
                <c:pt idx="1">
                  <c:v>420</c:v>
                </c:pt>
              </c:numCache>
            </c:numRef>
          </c:yVal>
          <c:smooth val="1"/>
        </c:ser>
        <c:ser>
          <c:idx val="6"/>
          <c:order val="6"/>
          <c:tx>
            <c:v>7</c:v>
          </c:tx>
          <c:spPr>
            <a:ln w="952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'First Return Map_matrix'!$K$4:$K$5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xVal>
          <c:yVal>
            <c:numRef>
              <c:f>'First Return Map_matrix'!$J$4:$J$5</c:f>
              <c:numCache>
                <c:formatCode>General</c:formatCode>
                <c:ptCount val="2"/>
                <c:pt idx="0">
                  <c:v>458</c:v>
                </c:pt>
                <c:pt idx="1">
                  <c:v>460</c:v>
                </c:pt>
              </c:numCache>
            </c:numRef>
          </c:yVal>
          <c:smooth val="1"/>
        </c:ser>
        <c:ser>
          <c:idx val="7"/>
          <c:order val="7"/>
          <c:tx>
            <c:v>8</c:v>
          </c:tx>
          <c:spPr>
            <a:ln w="952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'First Return Map_matrix'!$N$4:$N$5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xVal>
          <c:yVal>
            <c:numRef>
              <c:f>'First Return Map_matrix'!$M$4:$M$5</c:f>
              <c:numCache>
                <c:formatCode>General</c:formatCode>
                <c:ptCount val="2"/>
                <c:pt idx="0">
                  <c:v>420</c:v>
                </c:pt>
                <c:pt idx="1">
                  <c:v>345</c:v>
                </c:pt>
              </c:numCache>
            </c:numRef>
          </c:yVal>
          <c:smooth val="1"/>
        </c:ser>
        <c:ser>
          <c:idx val="8"/>
          <c:order val="8"/>
          <c:tx>
            <c:v>9</c:v>
          </c:tx>
          <c:spPr>
            <a:ln w="952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3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'First Return Map_matrix'!$Q$4:$Q$5</c:f>
              <c:numCache>
                <c:formatCode>General</c:formatCode>
                <c:ptCount val="2"/>
              </c:numCache>
            </c:numRef>
          </c:xVal>
          <c:yVal>
            <c:numRef>
              <c:f>'First Return Map_matrix'!$P$4:$P$5</c:f>
              <c:numCache>
                <c:formatCode>General</c:formatCode>
                <c:ptCount val="2"/>
              </c:numCache>
            </c:numRef>
          </c:yVal>
          <c:smooth val="1"/>
        </c:ser>
        <c:ser>
          <c:idx val="9"/>
          <c:order val="9"/>
          <c:tx>
            <c:v>10</c:v>
          </c:tx>
          <c:spPr>
            <a:ln w="95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'First Return Map_matrix'!$T$4:$T$5</c:f>
              <c:numCache>
                <c:formatCode>General</c:formatCode>
                <c:ptCount val="2"/>
              </c:numCache>
            </c:numRef>
          </c:xVal>
          <c:yVal>
            <c:numRef>
              <c:f>'First Return Map_matrix'!$S$4:$S$5</c:f>
              <c:numCache>
                <c:formatCode>General</c:formatCode>
                <c:ptCount val="2"/>
              </c:numCache>
            </c:numRef>
          </c:yVal>
          <c:smooth val="1"/>
        </c:ser>
        <c:ser>
          <c:idx val="10"/>
          <c:order val="10"/>
          <c:tx>
            <c:v>11</c:v>
          </c:tx>
          <c:spPr>
            <a:ln w="952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5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5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'First Return Map_matrix'!$H$7:$H$8</c:f>
              <c:numCache>
                <c:formatCode>General</c:formatCode>
                <c:ptCount val="2"/>
              </c:numCache>
            </c:numRef>
          </c:xVal>
          <c:yVal>
            <c:numRef>
              <c:f>'First Return Map_matrix'!$G$7:$G$8</c:f>
              <c:numCache>
                <c:formatCode>General</c:formatCode>
                <c:ptCount val="2"/>
              </c:numCache>
            </c:numRef>
          </c:yVal>
          <c:smooth val="1"/>
        </c:ser>
        <c:ser>
          <c:idx val="11"/>
          <c:order val="11"/>
          <c:tx>
            <c:v>12</c:v>
          </c:tx>
          <c:spPr>
            <a:ln w="952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6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'First Return Map_matrix'!$K$7:$K$8</c:f>
              <c:numCache>
                <c:formatCode>General</c:formatCode>
                <c:ptCount val="2"/>
              </c:numCache>
            </c:numRef>
          </c:xVal>
          <c:yVal>
            <c:numRef>
              <c:f>'First Return Map_matrix'!$J$7:$J$8</c:f>
              <c:numCache>
                <c:formatCode>General</c:formatCode>
                <c:ptCount val="2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588080"/>
        <c:axId val="247588640"/>
      </c:scatterChart>
      <c:valAx>
        <c:axId val="247588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7588640"/>
        <c:crosses val="autoZero"/>
        <c:crossBetween val="midCat"/>
      </c:valAx>
      <c:valAx>
        <c:axId val="247588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7588080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37"/>
          <c:order val="35"/>
          <c:tx>
            <c:v>Phase Space 18</c:v>
          </c:tx>
          <c:spPr>
            <a:ln w="25400" cap="flat" cmpd="dbl" algn="ctr">
              <a:solidFill>
                <a:schemeClr val="bg1">
                  <a:lumMod val="75000"/>
                </a:schemeClr>
              </a:solidFill>
              <a:round/>
              <a:tailEnd type="triangle"/>
            </a:ln>
            <a:effectLst/>
          </c:spPr>
          <c:marker>
            <c:symbol val="none"/>
          </c:marker>
          <c:trendline>
            <c:spPr>
              <a:ln w="38100" cap="rnd" cmpd="sng" algn="ctr">
                <a:solidFill>
                  <a:schemeClr val="accent1">
                    <a:lumMod val="75000"/>
                    <a:alpha val="25000"/>
                  </a:schemeClr>
                </a:solidFill>
                <a:round/>
              </a:ln>
              <a:effectLst/>
            </c:spPr>
            <c:trendlineType val="linear"/>
            <c:dispRSqr val="0"/>
            <c:dispEq val="0"/>
          </c:trendline>
          <c:xVal>
            <c:numRef>
              <c:f>'Phase Space &amp; Poincare Map'!$A$11:$A$87</c:f>
              <c:numCache>
                <c:formatCode>#,##0</c:formatCode>
                <c:ptCount val="77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  <c:pt idx="52">
                  <c:v>420000000</c:v>
                </c:pt>
                <c:pt idx="53">
                  <c:v>435000000</c:v>
                </c:pt>
                <c:pt idx="54">
                  <c:v>447500000</c:v>
                </c:pt>
                <c:pt idx="55">
                  <c:v>360000000</c:v>
                </c:pt>
                <c:pt idx="56">
                  <c:v>387500000.00000006</c:v>
                </c:pt>
                <c:pt idx="57">
                  <c:v>425000000</c:v>
                </c:pt>
                <c:pt idx="58">
                  <c:v>435000000</c:v>
                </c:pt>
                <c:pt idx="59">
                  <c:v>435000000</c:v>
                </c:pt>
                <c:pt idx="60">
                  <c:v>452500000</c:v>
                </c:pt>
                <c:pt idx="61">
                  <c:v>462500000</c:v>
                </c:pt>
                <c:pt idx="62">
                  <c:v>480000000</c:v>
                </c:pt>
                <c:pt idx="63">
                  <c:v>370000000</c:v>
                </c:pt>
                <c:pt idx="64">
                  <c:v>422500000</c:v>
                </c:pt>
                <c:pt idx="65">
                  <c:v>435000000</c:v>
                </c:pt>
                <c:pt idx="66">
                  <c:v>442500000</c:v>
                </c:pt>
                <c:pt idx="67">
                  <c:v>452500000</c:v>
                </c:pt>
                <c:pt idx="68">
                  <c:v>467500000</c:v>
                </c:pt>
                <c:pt idx="69">
                  <c:v>395000000</c:v>
                </c:pt>
                <c:pt idx="70">
                  <c:v>437500000</c:v>
                </c:pt>
                <c:pt idx="71">
                  <c:v>457500000</c:v>
                </c:pt>
                <c:pt idx="72">
                  <c:v>470000000</c:v>
                </c:pt>
                <c:pt idx="73">
                  <c:v>400000000</c:v>
                </c:pt>
                <c:pt idx="74">
                  <c:v>450000000</c:v>
                </c:pt>
                <c:pt idx="75">
                  <c:v>452500000</c:v>
                </c:pt>
                <c:pt idx="76">
                  <c:v>487500000</c:v>
                </c:pt>
              </c:numCache>
            </c:numRef>
          </c:xVal>
          <c:yVal>
            <c:numRef>
              <c:f>'Phase Space &amp; Poincare Map'!$B$11:$B$87</c:f>
              <c:numCache>
                <c:formatCode>#,##0</c:formatCode>
                <c:ptCount val="77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  <c:pt idx="52">
                  <c:v>435000000</c:v>
                </c:pt>
                <c:pt idx="53">
                  <c:v>447500000</c:v>
                </c:pt>
                <c:pt idx="54">
                  <c:v>360000000</c:v>
                </c:pt>
                <c:pt idx="55">
                  <c:v>387500000.00000006</c:v>
                </c:pt>
                <c:pt idx="56">
                  <c:v>425000000</c:v>
                </c:pt>
                <c:pt idx="57">
                  <c:v>435000000</c:v>
                </c:pt>
                <c:pt idx="58">
                  <c:v>435000000</c:v>
                </c:pt>
                <c:pt idx="59">
                  <c:v>452500000</c:v>
                </c:pt>
                <c:pt idx="60">
                  <c:v>462500000</c:v>
                </c:pt>
                <c:pt idx="61">
                  <c:v>480000000</c:v>
                </c:pt>
                <c:pt idx="62">
                  <c:v>370000000</c:v>
                </c:pt>
                <c:pt idx="63">
                  <c:v>422500000</c:v>
                </c:pt>
                <c:pt idx="64">
                  <c:v>435000000</c:v>
                </c:pt>
                <c:pt idx="65">
                  <c:v>442500000</c:v>
                </c:pt>
                <c:pt idx="66">
                  <c:v>452500000</c:v>
                </c:pt>
                <c:pt idx="67">
                  <c:v>467500000</c:v>
                </c:pt>
                <c:pt idx="68">
                  <c:v>395000000</c:v>
                </c:pt>
                <c:pt idx="69">
                  <c:v>437500000</c:v>
                </c:pt>
                <c:pt idx="70">
                  <c:v>457500000</c:v>
                </c:pt>
                <c:pt idx="71">
                  <c:v>470000000</c:v>
                </c:pt>
                <c:pt idx="72">
                  <c:v>400000000</c:v>
                </c:pt>
                <c:pt idx="73">
                  <c:v>450000000</c:v>
                </c:pt>
                <c:pt idx="74">
                  <c:v>452500000</c:v>
                </c:pt>
                <c:pt idx="75">
                  <c:v>487500000</c:v>
                </c:pt>
                <c:pt idx="76">
                  <c:v>397499999.99999994</c:v>
                </c:pt>
              </c:numCache>
            </c:numRef>
          </c:yVal>
          <c:smooth val="1"/>
        </c:ser>
        <c:ser>
          <c:idx val="40"/>
          <c:order val="38"/>
          <c:tx>
            <c:v>Phase Space_19 new</c:v>
          </c:tx>
          <c:spPr>
            <a:ln w="25400" cap="flat" cmpd="dbl" algn="ctr">
              <a:solidFill>
                <a:srgbClr val="FF0000"/>
              </a:solidFill>
              <a:round/>
              <a:tailEnd type="triangle"/>
            </a:ln>
            <a:effectLst/>
          </c:spPr>
          <c:marker>
            <c:symbol val="none"/>
          </c:marker>
          <c:xVal>
            <c:numRef>
              <c:f>'Phase Space &amp; Poincare Map'!$A$87:$A$92</c:f>
              <c:numCache>
                <c:formatCode>#,##0</c:formatCode>
                <c:ptCount val="6"/>
                <c:pt idx="0">
                  <c:v>487500000</c:v>
                </c:pt>
                <c:pt idx="1">
                  <c:v>397499999.99999994</c:v>
                </c:pt>
                <c:pt idx="2">
                  <c:v>435000000</c:v>
                </c:pt>
                <c:pt idx="3">
                  <c:v>442500000</c:v>
                </c:pt>
                <c:pt idx="4">
                  <c:v>460000000</c:v>
                </c:pt>
                <c:pt idx="5">
                  <c:v>477500000</c:v>
                </c:pt>
              </c:numCache>
            </c:numRef>
          </c:xVal>
          <c:yVal>
            <c:numRef>
              <c:f>'Phase Space &amp; Poincare Map'!$B$87:$B$92</c:f>
              <c:numCache>
                <c:formatCode>#,##0</c:formatCode>
                <c:ptCount val="6"/>
                <c:pt idx="0">
                  <c:v>397499999.99999994</c:v>
                </c:pt>
                <c:pt idx="1">
                  <c:v>435000000</c:v>
                </c:pt>
                <c:pt idx="2">
                  <c:v>442500000</c:v>
                </c:pt>
                <c:pt idx="3">
                  <c:v>460000000</c:v>
                </c:pt>
                <c:pt idx="4">
                  <c:v>477500000</c:v>
                </c:pt>
                <c:pt idx="5">
                  <c:v>497500000</c:v>
                </c:pt>
              </c:numCache>
            </c:numRef>
          </c:yVal>
          <c:smooth val="1"/>
        </c:ser>
        <c:ser>
          <c:idx val="42"/>
          <c:order val="40"/>
          <c:tx>
            <c:v>Phase Space_20 new</c:v>
          </c:tx>
          <c:spPr>
            <a:ln w="25400" cap="flat" cmpd="dbl" algn="ctr">
              <a:solidFill>
                <a:srgbClr val="C00000"/>
              </a:solidFill>
              <a:round/>
              <a:tailEnd type="triangle"/>
            </a:ln>
            <a:effectLst/>
          </c:spPr>
          <c:marker>
            <c:symbol val="none"/>
          </c:marker>
          <c:xVal>
            <c:numRef>
              <c:f>'Phase Space &amp; Poincare Map'!$A$92:$A$94</c:f>
              <c:numCache>
                <c:formatCode>#,##0</c:formatCode>
                <c:ptCount val="3"/>
                <c:pt idx="0">
                  <c:v>477500000</c:v>
                </c:pt>
                <c:pt idx="1">
                  <c:v>497500000</c:v>
                </c:pt>
                <c:pt idx="2">
                  <c:v>507500000</c:v>
                </c:pt>
              </c:numCache>
            </c:numRef>
          </c:xVal>
          <c:yVal>
            <c:numRef>
              <c:f>'Phase Space &amp; Poincare Map'!$B$92:$B$94</c:f>
              <c:numCache>
                <c:formatCode>#,##0</c:formatCode>
                <c:ptCount val="3"/>
                <c:pt idx="0">
                  <c:v>497500000</c:v>
                </c:pt>
                <c:pt idx="1">
                  <c:v>507500000</c:v>
                </c:pt>
                <c:pt idx="2">
                  <c:v>455000000</c:v>
                </c:pt>
              </c:numCache>
            </c:numRef>
          </c:yVal>
          <c:smooth val="1"/>
        </c:ser>
        <c:ser>
          <c:idx val="44"/>
          <c:order val="42"/>
          <c:tx>
            <c:v>Phase Space_21 new</c:v>
          </c:tx>
          <c:spPr>
            <a:ln w="25400" cap="flat" cmpd="dbl" algn="ctr">
              <a:solidFill>
                <a:srgbClr val="C00000"/>
              </a:solidFill>
              <a:round/>
              <a:tailEnd type="triangle"/>
            </a:ln>
            <a:effectLst/>
          </c:spPr>
          <c:marker>
            <c:symbol val="none"/>
          </c:marker>
          <c:xVal>
            <c:numRef>
              <c:f>'Phase Space &amp; Poincare Map'!$A$94:$A$96</c:f>
              <c:numCache>
                <c:formatCode>#,##0</c:formatCode>
                <c:ptCount val="3"/>
                <c:pt idx="0">
                  <c:v>507500000</c:v>
                </c:pt>
                <c:pt idx="1">
                  <c:v>455000000</c:v>
                </c:pt>
                <c:pt idx="2">
                  <c:v>392500000.00000006</c:v>
                </c:pt>
              </c:numCache>
            </c:numRef>
          </c:xVal>
          <c:yVal>
            <c:numRef>
              <c:f>'Phase Space &amp; Poincare Map'!$B$94:$B$96</c:f>
              <c:numCache>
                <c:formatCode>#,##0</c:formatCode>
                <c:ptCount val="3"/>
                <c:pt idx="0">
                  <c:v>455000000</c:v>
                </c:pt>
                <c:pt idx="1">
                  <c:v>392500000.00000006</c:v>
                </c:pt>
                <c:pt idx="2">
                  <c:v>327500000</c:v>
                </c:pt>
              </c:numCache>
            </c:numRef>
          </c:yVal>
          <c:smooth val="1"/>
        </c:ser>
        <c:ser>
          <c:idx val="1"/>
          <c:order val="44"/>
          <c:tx>
            <c:v>Phase Space_22 new</c:v>
          </c:tx>
          <c:spPr>
            <a:ln w="25400" cap="flat" cmpd="dbl" algn="ctr">
              <a:solidFill>
                <a:srgbClr val="FF0000"/>
              </a:solidFill>
              <a:round/>
              <a:tailEnd type="triangle"/>
            </a:ln>
            <a:effectLst/>
          </c:spPr>
          <c:marker>
            <c:symbol val="none"/>
          </c:marker>
          <c:xVal>
            <c:numRef>
              <c:f>'Phase Space &amp; Poincare Map'!$A$96:$A$98</c:f>
              <c:numCache>
                <c:formatCode>#,##0</c:formatCode>
                <c:ptCount val="3"/>
                <c:pt idx="0">
                  <c:v>392500000.00000006</c:v>
                </c:pt>
                <c:pt idx="1">
                  <c:v>327500000</c:v>
                </c:pt>
                <c:pt idx="2">
                  <c:v>352500000</c:v>
                </c:pt>
              </c:numCache>
            </c:numRef>
          </c:xVal>
          <c:yVal>
            <c:numRef>
              <c:f>'Phase Space &amp; Poincare Map'!$B$96:$B$98</c:f>
              <c:numCache>
                <c:formatCode>#,##0</c:formatCode>
                <c:ptCount val="3"/>
                <c:pt idx="0">
                  <c:v>327500000</c:v>
                </c:pt>
                <c:pt idx="1">
                  <c:v>352500000</c:v>
                </c:pt>
                <c:pt idx="2">
                  <c:v>384999999.99999994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297248"/>
        <c:axId val="248314336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v>Phase Space xo=20</c:v>
                </c:tx>
                <c:spPr>
                  <a:ln w="25400" cap="flat" cmpd="dbl" algn="ctr">
                    <a:solidFill>
                      <a:schemeClr val="accent3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'Phase Space &amp; Poincare Map'!$A$11:$A$34</c15:sqref>
                        </c15:formulaRef>
                      </c:ext>
                    </c:extLst>
                    <c:numCache>
                      <c:formatCode>#,##0</c:formatCode>
                      <c:ptCount val="24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'Phase Space &amp; Poincare Map'!$B$11:$B$34</c15:sqref>
                        </c15:formulaRef>
                      </c:ext>
                    </c:extLst>
                    <c:numCache>
                      <c:formatCode>#,##0</c:formatCode>
                      <c:ptCount val="24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"/>
                <c:order val="1"/>
                <c:tx>
                  <c:v>Phase Space 2 </c:v>
                </c:tx>
                <c:spPr>
                  <a:ln w="25400" cap="flat" cmpd="dbl" algn="ctr">
                    <a:solidFill>
                      <a:schemeClr val="accent4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Map'!$A$13:$A$37</c15:sqref>
                        </c15:formulaRef>
                      </c:ext>
                    </c:extLst>
                    <c:numCache>
                      <c:formatCode>#,##0</c:formatCode>
                      <c:ptCount val="25"/>
                      <c:pt idx="0">
                        <c:v>3750000</c:v>
                      </c:pt>
                      <c:pt idx="1">
                        <c:v>10000000</c:v>
                      </c:pt>
                      <c:pt idx="2">
                        <c:v>62500000</c:v>
                      </c:pt>
                      <c:pt idx="3">
                        <c:v>76250000</c:v>
                      </c:pt>
                      <c:pt idx="4">
                        <c:v>83749999.999999985</c:v>
                      </c:pt>
                      <c:pt idx="5">
                        <c:v>158749999.99999997</c:v>
                      </c:pt>
                      <c:pt idx="6">
                        <c:v>199999999.99999997</c:v>
                      </c:pt>
                      <c:pt idx="7">
                        <c:v>196250000.00000003</c:v>
                      </c:pt>
                      <c:pt idx="8">
                        <c:v>170000000</c:v>
                      </c:pt>
                      <c:pt idx="9">
                        <c:v>218750000</c:v>
                      </c:pt>
                      <c:pt idx="10">
                        <c:v>236250000</c:v>
                      </c:pt>
                      <c:pt idx="11">
                        <c:v>297500000.00000006</c:v>
                      </c:pt>
                      <c:pt idx="12">
                        <c:v>301250000</c:v>
                      </c:pt>
                      <c:pt idx="13">
                        <c:v>322500000</c:v>
                      </c:pt>
                      <c:pt idx="14">
                        <c:v>325000000</c:v>
                      </c:pt>
                      <c:pt idx="15">
                        <c:v>346250000</c:v>
                      </c:pt>
                      <c:pt idx="16">
                        <c:v>336250000</c:v>
                      </c:pt>
                      <c:pt idx="17">
                        <c:v>350000000</c:v>
                      </c:pt>
                      <c:pt idx="18">
                        <c:v>418749999.99999994</c:v>
                      </c:pt>
                      <c:pt idx="19">
                        <c:v>483750000</c:v>
                      </c:pt>
                      <c:pt idx="20">
                        <c:v>391250000.00000006</c:v>
                      </c:pt>
                      <c:pt idx="21">
                        <c:v>432500000</c:v>
                      </c:pt>
                      <c:pt idx="22">
                        <c:v>446250000</c:v>
                      </c:pt>
                      <c:pt idx="23">
                        <c:v>461250000</c:v>
                      </c:pt>
                      <c:pt idx="24">
                        <c:v>400000000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Map'!$B$13:$B$37</c15:sqref>
                        </c15:formulaRef>
                      </c:ext>
                    </c:extLst>
                    <c:numCache>
                      <c:formatCode>#,##0</c:formatCode>
                      <c:ptCount val="25"/>
                      <c:pt idx="0">
                        <c:v>10000000</c:v>
                      </c:pt>
                      <c:pt idx="1">
                        <c:v>62500000</c:v>
                      </c:pt>
                      <c:pt idx="2">
                        <c:v>76250000</c:v>
                      </c:pt>
                      <c:pt idx="3">
                        <c:v>83749999.999999985</c:v>
                      </c:pt>
                      <c:pt idx="4">
                        <c:v>158749999.99999997</c:v>
                      </c:pt>
                      <c:pt idx="5">
                        <c:v>199999999.99999997</c:v>
                      </c:pt>
                      <c:pt idx="6">
                        <c:v>196250000.00000003</c:v>
                      </c:pt>
                      <c:pt idx="7">
                        <c:v>170000000</c:v>
                      </c:pt>
                      <c:pt idx="8">
                        <c:v>218750000</c:v>
                      </c:pt>
                      <c:pt idx="9">
                        <c:v>236250000</c:v>
                      </c:pt>
                      <c:pt idx="10">
                        <c:v>297500000.00000006</c:v>
                      </c:pt>
                      <c:pt idx="11">
                        <c:v>301250000</c:v>
                      </c:pt>
                      <c:pt idx="12">
                        <c:v>322500000</c:v>
                      </c:pt>
                      <c:pt idx="13">
                        <c:v>325000000</c:v>
                      </c:pt>
                      <c:pt idx="14">
                        <c:v>346250000</c:v>
                      </c:pt>
                      <c:pt idx="15">
                        <c:v>336250000</c:v>
                      </c:pt>
                      <c:pt idx="16">
                        <c:v>350000000</c:v>
                      </c:pt>
                      <c:pt idx="17">
                        <c:v>418749999.99999994</c:v>
                      </c:pt>
                      <c:pt idx="18">
                        <c:v>483750000</c:v>
                      </c:pt>
                      <c:pt idx="19">
                        <c:v>391250000.00000006</c:v>
                      </c:pt>
                      <c:pt idx="20">
                        <c:v>432500000</c:v>
                      </c:pt>
                      <c:pt idx="21">
                        <c:v>446250000</c:v>
                      </c:pt>
                      <c:pt idx="22">
                        <c:v>461250000</c:v>
                      </c:pt>
                      <c:pt idx="23">
                        <c:v>400000000</c:v>
                      </c:pt>
                      <c:pt idx="24">
                        <c:v>427500000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4"/>
                <c:order val="2"/>
                <c:tx>
                  <c:v>Phase Space_2 new</c:v>
                </c:tx>
                <c:spPr>
                  <a:ln w="25400" cap="flat" cmpd="dbl" algn="ctr">
                    <a:solidFill>
                      <a:schemeClr val="accent5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Map'!$A$33:$A$37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391250000.00000006</c:v>
                      </c:pt>
                      <c:pt idx="1">
                        <c:v>432500000</c:v>
                      </c:pt>
                      <c:pt idx="2">
                        <c:v>446250000</c:v>
                      </c:pt>
                      <c:pt idx="3">
                        <c:v>461250000</c:v>
                      </c:pt>
                      <c:pt idx="4">
                        <c:v>400000000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Map'!$B$33:$B$37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432500000</c:v>
                      </c:pt>
                      <c:pt idx="1">
                        <c:v>446250000</c:v>
                      </c:pt>
                      <c:pt idx="2">
                        <c:v>461250000</c:v>
                      </c:pt>
                      <c:pt idx="3">
                        <c:v>400000000</c:v>
                      </c:pt>
                      <c:pt idx="4">
                        <c:v>427500000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5"/>
                <c:order val="3"/>
                <c:tx>
                  <c:v>Phase Space 3</c:v>
                </c:tx>
                <c:spPr>
                  <a:ln w="25400" cap="flat" cmpd="dbl" algn="ctr">
                    <a:solidFill>
                      <a:schemeClr val="accent6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Map'!$A$11:$A$40</c15:sqref>
                        </c15:formulaRef>
                      </c:ext>
                    </c:extLst>
                    <c:numCache>
                      <c:formatCode>#,##0</c:formatCode>
                      <c:ptCount val="30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Map'!$B$11:$B$40</c15:sqref>
                        </c15:formulaRef>
                      </c:ext>
                    </c:extLst>
                    <c:numCache>
                      <c:formatCode>#,##0</c:formatCode>
                      <c:ptCount val="30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6"/>
                <c:order val="4"/>
                <c:tx>
                  <c:v>Phase Space_3 new</c:v>
                </c:tx>
                <c:spPr>
                  <a:ln w="25400" cap="flat" cmpd="dbl" algn="ctr">
                    <a:solidFill>
                      <a:schemeClr val="accent1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Map'!$A$37:$A$40</c15:sqref>
                        </c15:formulaRef>
                      </c:ext>
                    </c:extLst>
                    <c:numCache>
                      <c:formatCode>#,##0</c:formatCode>
                      <c:ptCount val="4"/>
                      <c:pt idx="0">
                        <c:v>400000000</c:v>
                      </c:pt>
                      <c:pt idx="1">
                        <c:v>427500000</c:v>
                      </c:pt>
                      <c:pt idx="2">
                        <c:v>452500000</c:v>
                      </c:pt>
                      <c:pt idx="3">
                        <c:v>488750000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Map'!$B$37:$B$40</c15:sqref>
                        </c15:formulaRef>
                      </c:ext>
                    </c:extLst>
                    <c:numCache>
                      <c:formatCode>#,##0</c:formatCode>
                      <c:ptCount val="4"/>
                      <c:pt idx="0">
                        <c:v>427500000</c:v>
                      </c:pt>
                      <c:pt idx="1">
                        <c:v>452500000</c:v>
                      </c:pt>
                      <c:pt idx="2">
                        <c:v>488750000</c:v>
                      </c:pt>
                      <c:pt idx="3">
                        <c:v>408750000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7"/>
                <c:order val="5"/>
                <c:tx>
                  <c:v>Phase Space 4</c:v>
                </c:tx>
                <c:spPr>
                  <a:ln w="25400" cap="flat" cmpd="dbl" algn="ctr">
                    <a:solidFill>
                      <a:schemeClr val="accent2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Map'!$A$11:$A$42</c15:sqref>
                        </c15:formulaRef>
                      </c:ext>
                    </c:extLst>
                    <c:numCache>
                      <c:formatCode>#,##0</c:formatCode>
                      <c:ptCount val="32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Map'!$B$11:$B$42</c15:sqref>
                        </c15:formulaRef>
                      </c:ext>
                    </c:extLst>
                    <c:numCache>
                      <c:formatCode>#,##0</c:formatCode>
                      <c:ptCount val="32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8"/>
                <c:order val="6"/>
                <c:tx>
                  <c:v>Phase Space_4 new</c:v>
                </c:tx>
                <c:spPr>
                  <a:ln w="25400" cap="flat" cmpd="dbl" algn="ctr">
                    <a:solidFill>
                      <a:schemeClr val="accent3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Map'!$A$40:$A$42</c15:sqref>
                        </c15:formulaRef>
                      </c:ext>
                    </c:extLst>
                    <c:numCache>
                      <c:formatCode>#,##0</c:formatCode>
                      <c:ptCount val="3"/>
                      <c:pt idx="0">
                        <c:v>488750000</c:v>
                      </c:pt>
                      <c:pt idx="1">
                        <c:v>408750000</c:v>
                      </c:pt>
                      <c:pt idx="2">
                        <c:v>423750000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Map'!$B$40:$B$42</c15:sqref>
                        </c15:formulaRef>
                      </c:ext>
                    </c:extLst>
                    <c:numCache>
                      <c:formatCode>#,##0</c:formatCode>
                      <c:ptCount val="3"/>
                      <c:pt idx="0">
                        <c:v>408750000</c:v>
                      </c:pt>
                      <c:pt idx="1">
                        <c:v>423750000</c:v>
                      </c:pt>
                      <c:pt idx="2">
                        <c:v>437500000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9"/>
                <c:order val="7"/>
                <c:tx>
                  <c:v>Phase Space 5</c:v>
                </c:tx>
                <c:spPr>
                  <a:ln w="25400" cap="flat" cmpd="dbl" algn="ctr">
                    <a:solidFill>
                      <a:schemeClr val="accent4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Map'!$A$11:$A$48</c15:sqref>
                        </c15:formulaRef>
                      </c:ext>
                    </c:extLst>
                    <c:numCache>
                      <c:formatCode>#,##0</c:formatCode>
                      <c:ptCount val="38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Map'!$B$11:$B$48</c15:sqref>
                        </c15:formulaRef>
                      </c:ext>
                    </c:extLst>
                    <c:numCache>
                      <c:formatCode>#,##0</c:formatCode>
                      <c:ptCount val="38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0"/>
                <c:order val="8"/>
                <c:tx>
                  <c:v>Phase Space_5 new</c:v>
                </c:tx>
                <c:spPr>
                  <a:ln w="25400" cap="flat" cmpd="dbl" algn="ctr">
                    <a:solidFill>
                      <a:schemeClr val="accent5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Map'!$A$42:$A$48</c15:sqref>
                        </c15:formulaRef>
                      </c:ext>
                    </c:extLst>
                    <c:numCache>
                      <c:formatCode>#,##0</c:formatCode>
                      <c:ptCount val="7"/>
                      <c:pt idx="0">
                        <c:v>423750000</c:v>
                      </c:pt>
                      <c:pt idx="1">
                        <c:v>437500000</c:v>
                      </c:pt>
                      <c:pt idx="2">
                        <c:v>470000000</c:v>
                      </c:pt>
                      <c:pt idx="3">
                        <c:v>415000000</c:v>
                      </c:pt>
                      <c:pt idx="4">
                        <c:v>426250000</c:v>
                      </c:pt>
                      <c:pt idx="5">
                        <c:v>430000000</c:v>
                      </c:pt>
                      <c:pt idx="6">
                        <c:v>373750000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Map'!$B$42:$B$48</c15:sqref>
                        </c15:formulaRef>
                      </c:ext>
                    </c:extLst>
                    <c:numCache>
                      <c:formatCode>#,##0</c:formatCode>
                      <c:ptCount val="7"/>
                      <c:pt idx="0">
                        <c:v>437500000</c:v>
                      </c:pt>
                      <c:pt idx="1">
                        <c:v>470000000</c:v>
                      </c:pt>
                      <c:pt idx="2">
                        <c:v>415000000</c:v>
                      </c:pt>
                      <c:pt idx="3">
                        <c:v>426250000</c:v>
                      </c:pt>
                      <c:pt idx="4">
                        <c:v>430000000</c:v>
                      </c:pt>
                      <c:pt idx="5">
                        <c:v>373750000</c:v>
                      </c:pt>
                      <c:pt idx="6">
                        <c:v>393749999.99999994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1"/>
                <c:order val="9"/>
                <c:tx>
                  <c:v>Phase Space 6</c:v>
                </c:tx>
                <c:spPr>
                  <a:ln w="25400" cap="flat" cmpd="dbl" algn="ctr">
                    <a:solidFill>
                      <a:schemeClr val="accent6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Map'!$A$11:$A$49</c15:sqref>
                        </c15:formulaRef>
                      </c:ext>
                    </c:extLst>
                    <c:numCache>
                      <c:formatCode>#,##0</c:formatCode>
                      <c:ptCount val="39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Map'!$B$11:$B$49</c15:sqref>
                        </c15:formulaRef>
                      </c:ext>
                    </c:extLst>
                    <c:numCache>
                      <c:formatCode>#,##0</c:formatCode>
                      <c:ptCount val="39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2"/>
                <c:order val="10"/>
                <c:tx>
                  <c:v>Phase Space_6 new</c:v>
                </c:tx>
                <c:spPr>
                  <a:ln w="25400" cap="flat" cmpd="dbl" algn="ctr">
                    <a:solidFill>
                      <a:schemeClr val="accent1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Map'!$A$48:$A$49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373750000</c:v>
                      </c:pt>
                      <c:pt idx="1">
                        <c:v>393749999.99999994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Map'!$B$48:$B$49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393749999.99999994</c:v>
                      </c:pt>
                      <c:pt idx="1">
                        <c:v>433750000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3"/>
                <c:order val="11"/>
                <c:tx>
                  <c:v>Phase Space 6</c:v>
                </c:tx>
                <c:spPr>
                  <a:ln w="25400" cap="flat" cmpd="dbl" algn="ctr">
                    <a:solidFill>
                      <a:schemeClr val="accent2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Map'!$A$11:$A$49</c15:sqref>
                        </c15:formulaRef>
                      </c:ext>
                    </c:extLst>
                    <c:numCache>
                      <c:formatCode>#,##0</c:formatCode>
                      <c:ptCount val="39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Map'!$B$11:$B$49</c15:sqref>
                        </c15:formulaRef>
                      </c:ext>
                    </c:extLst>
                    <c:numCache>
                      <c:formatCode>#,##0</c:formatCode>
                      <c:ptCount val="39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4"/>
                <c:order val="12"/>
                <c:tx>
                  <c:v>Phase Space_6 new</c:v>
                </c:tx>
                <c:spPr>
                  <a:ln w="25400" cap="flat" cmpd="dbl" algn="ctr">
                    <a:solidFill>
                      <a:schemeClr val="accent3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Map'!$A$48:$A$49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373750000</c:v>
                      </c:pt>
                      <c:pt idx="1">
                        <c:v>393749999.99999994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Map'!$B$48:$B$49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393749999.99999994</c:v>
                      </c:pt>
                      <c:pt idx="1">
                        <c:v>433750000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5"/>
                <c:order val="13"/>
                <c:tx>
                  <c:v>Phase Space 7</c:v>
                </c:tx>
                <c:spPr>
                  <a:ln w="25400" cap="flat" cmpd="dbl" algn="ctr">
                    <a:solidFill>
                      <a:schemeClr val="accent4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Map'!$A$11:$A$53</c15:sqref>
                        </c15:formulaRef>
                      </c:ext>
                    </c:extLst>
                    <c:numCache>
                      <c:formatCode>#,##0</c:formatCode>
                      <c:ptCount val="43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Map'!$B$11:$B$53</c15:sqref>
                        </c15:formulaRef>
                      </c:ext>
                    </c:extLst>
                    <c:numCache>
                      <c:formatCode>#,##0</c:formatCode>
                      <c:ptCount val="43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6"/>
                <c:order val="14"/>
                <c:tx>
                  <c:v>Phase Space_7 new</c:v>
                </c:tx>
                <c:spPr>
                  <a:ln w="25400" cap="flat" cmpd="dbl" algn="ctr">
                    <a:solidFill>
                      <a:schemeClr val="accent5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Map'!$A$49:$A$53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393749999.99999994</c:v>
                      </c:pt>
                      <c:pt idx="1">
                        <c:v>433750000</c:v>
                      </c:pt>
                      <c:pt idx="2">
                        <c:v>372500000</c:v>
                      </c:pt>
                      <c:pt idx="3">
                        <c:v>387500000</c:v>
                      </c:pt>
                      <c:pt idx="4">
                        <c:v>405000000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Map'!$B$49:$B$53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433750000</c:v>
                      </c:pt>
                      <c:pt idx="1">
                        <c:v>372500000</c:v>
                      </c:pt>
                      <c:pt idx="2">
                        <c:v>387500000</c:v>
                      </c:pt>
                      <c:pt idx="3">
                        <c:v>405000000</c:v>
                      </c:pt>
                      <c:pt idx="4">
                        <c:v>413749999.99999994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7"/>
                <c:order val="15"/>
                <c:tx>
                  <c:v>Phase Space 8</c:v>
                </c:tx>
                <c:spPr>
                  <a:ln w="25400" cap="flat" cmpd="dbl" algn="ctr">
                    <a:solidFill>
                      <a:schemeClr val="accent6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Map'!$A$11:$A$57</c15:sqref>
                        </c15:formulaRef>
                      </c:ext>
                    </c:extLst>
                    <c:numCache>
                      <c:formatCode>#,##0</c:formatCode>
                      <c:ptCount val="47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Map'!$B$11:$B$57</c15:sqref>
                        </c15:formulaRef>
                      </c:ext>
                    </c:extLst>
                    <c:numCache>
                      <c:formatCode>#,##0</c:formatCode>
                      <c:ptCount val="47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8"/>
                <c:order val="16"/>
                <c:tx>
                  <c:v>Phase Space_8 new</c:v>
                </c:tx>
                <c:spPr>
                  <a:ln w="25400" cap="flat" cmpd="dbl" algn="ctr">
                    <a:solidFill>
                      <a:schemeClr val="accent1">
                        <a:lumMod val="8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Map'!$A$53:$A$57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405000000</c:v>
                      </c:pt>
                      <c:pt idx="1">
                        <c:v>413749999.99999994</c:v>
                      </c:pt>
                      <c:pt idx="2">
                        <c:v>482500000</c:v>
                      </c:pt>
                      <c:pt idx="3">
                        <c:v>495000000</c:v>
                      </c:pt>
                      <c:pt idx="4">
                        <c:v>497500000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Map'!$B$53:$B$57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413749999.99999994</c:v>
                      </c:pt>
                      <c:pt idx="1">
                        <c:v>482500000</c:v>
                      </c:pt>
                      <c:pt idx="2">
                        <c:v>495000000</c:v>
                      </c:pt>
                      <c:pt idx="3">
                        <c:v>497500000</c:v>
                      </c:pt>
                      <c:pt idx="4">
                        <c:v>535000000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9"/>
                <c:order val="17"/>
                <c:tx>
                  <c:v>Phase Space 9</c:v>
                </c:tx>
                <c:spPr>
                  <a:ln w="25400" cap="flat" cmpd="dbl" algn="ctr">
                    <a:solidFill>
                      <a:schemeClr val="accent2">
                        <a:lumMod val="8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Map'!$A$11:$A$61</c15:sqref>
                        </c15:formulaRef>
                      </c:ext>
                    </c:extLst>
                    <c:numCache>
                      <c:formatCode>#,##0</c:formatCode>
                      <c:ptCount val="51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Map'!$B$11:$B$61</c15:sqref>
                        </c15:formulaRef>
                      </c:ext>
                    </c:extLst>
                    <c:numCache>
                      <c:formatCode>#,##0</c:formatCode>
                      <c:ptCount val="51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0"/>
                <c:order val="18"/>
                <c:tx>
                  <c:v>Phase Space_9 new</c:v>
                </c:tx>
                <c:spPr>
                  <a:ln w="25400" cap="flat" cmpd="dbl" algn="ctr">
                    <a:solidFill>
                      <a:schemeClr val="accent3">
                        <a:lumMod val="8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Map'!$A$57:$A$61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497500000</c:v>
                      </c:pt>
                      <c:pt idx="1">
                        <c:v>535000000</c:v>
                      </c:pt>
                      <c:pt idx="2">
                        <c:v>552500000</c:v>
                      </c:pt>
                      <c:pt idx="3">
                        <c:v>545000000</c:v>
                      </c:pt>
                      <c:pt idx="4">
                        <c:v>554999999.99999988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Map'!$B$57:$B$61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535000000</c:v>
                      </c:pt>
                      <c:pt idx="1">
                        <c:v>552500000</c:v>
                      </c:pt>
                      <c:pt idx="2">
                        <c:v>545000000</c:v>
                      </c:pt>
                      <c:pt idx="3">
                        <c:v>554999999.99999988</c:v>
                      </c:pt>
                      <c:pt idx="4">
                        <c:v>362500000.00000006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1"/>
                <c:order val="19"/>
                <c:tx>
                  <c:v>Phase Space 10</c:v>
                </c:tx>
                <c:spPr>
                  <a:ln w="25400" cap="flat" cmpd="dbl" algn="ctr">
                    <a:solidFill>
                      <a:schemeClr val="accent4">
                        <a:lumMod val="8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Map'!$A$11:$A$62</c15:sqref>
                        </c15:formulaRef>
                      </c:ext>
                    </c:extLst>
                    <c:numCache>
                      <c:formatCode>#,##0</c:formatCode>
                      <c:ptCount val="52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Map'!$B$11:$B$62</c15:sqref>
                        </c15:formulaRef>
                      </c:ext>
                    </c:extLst>
                    <c:numCache>
                      <c:formatCode>#,##0</c:formatCode>
                      <c:ptCount val="52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2"/>
                <c:order val="20"/>
                <c:tx>
                  <c:v>Phase Space_10 new</c:v>
                </c:tx>
                <c:spPr>
                  <a:ln w="25400" cap="flat" cmpd="dbl" algn="ctr">
                    <a:solidFill>
                      <a:schemeClr val="accent5">
                        <a:lumMod val="8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Map'!$A$61:$A$62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554999999.99999988</c:v>
                      </c:pt>
                      <c:pt idx="1">
                        <c:v>362500000.00000006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Map'!$B$61:$B$62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362500000.00000006</c:v>
                      </c:pt>
                      <c:pt idx="1">
                        <c:v>420000000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3"/>
                <c:order val="21"/>
                <c:tx>
                  <c:v>Phase Space 12</c:v>
                </c:tx>
                <c:spPr>
                  <a:ln w="25400" cap="flat" cmpd="dbl" algn="ctr">
                    <a:solidFill>
                      <a:schemeClr val="accent6">
                        <a:lumMod val="8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Map'!$A$11:$A$66</c15:sqref>
                        </c15:formulaRef>
                      </c:ext>
                    </c:extLst>
                    <c:numCache>
                      <c:formatCode>#,##0</c:formatCode>
                      <c:ptCount val="56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Map'!$B$11:$B$66</c15:sqref>
                        </c15:formulaRef>
                      </c:ext>
                    </c:extLst>
                    <c:numCache>
                      <c:formatCode>#,##0</c:formatCode>
                      <c:ptCount val="56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4"/>
                <c:order val="22"/>
                <c:tx>
                  <c:v>Phase Space_12 new</c:v>
                </c:tx>
                <c:spPr>
                  <a:ln w="25400" cap="flat" cmpd="dbl" algn="ctr">
                    <a:solidFill>
                      <a:schemeClr val="accent1">
                        <a:lumMod val="60000"/>
                        <a:lumOff val="4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Map'!$A$65:$A$66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447500000</c:v>
                      </c:pt>
                      <c:pt idx="1">
                        <c:v>360000000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Map'!$B$65:$B$66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360000000</c:v>
                      </c:pt>
                      <c:pt idx="1">
                        <c:v>387500000.00000006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5"/>
                <c:order val="23"/>
                <c:tx>
                  <c:v>Phase Space 11</c:v>
                </c:tx>
                <c:spPr>
                  <a:ln w="25400" cap="flat" cmpd="dbl" algn="ctr">
                    <a:solidFill>
                      <a:schemeClr val="accent2">
                        <a:lumMod val="60000"/>
                        <a:lumOff val="4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Map'!$A$11:$A$65</c15:sqref>
                        </c15:formulaRef>
                      </c:ext>
                    </c:extLst>
                    <c:numCache>
                      <c:formatCode>#,##0</c:formatCode>
                      <c:ptCount val="55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Map'!$B$11:$B$65</c15:sqref>
                        </c15:formulaRef>
                      </c:ext>
                    </c:extLst>
                    <c:numCache>
                      <c:formatCode>#,##0</c:formatCode>
                      <c:ptCount val="55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6"/>
                <c:order val="24"/>
                <c:tx>
                  <c:v>Phase Space_11 new</c:v>
                </c:tx>
                <c:spPr>
                  <a:ln w="25400" cap="flat" cmpd="dbl" algn="ctr">
                    <a:solidFill>
                      <a:schemeClr val="accent3">
                        <a:lumMod val="60000"/>
                        <a:lumOff val="4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Map'!$A$62:$A$65</c15:sqref>
                        </c15:formulaRef>
                      </c:ext>
                    </c:extLst>
                    <c:numCache>
                      <c:formatCode>#,##0</c:formatCode>
                      <c:ptCount val="4"/>
                      <c:pt idx="0">
                        <c:v>362500000.00000006</c:v>
                      </c:pt>
                      <c:pt idx="1">
                        <c:v>420000000</c:v>
                      </c:pt>
                      <c:pt idx="2">
                        <c:v>435000000</c:v>
                      </c:pt>
                      <c:pt idx="3">
                        <c:v>447500000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Map'!$B$62:$B$65</c15:sqref>
                        </c15:formulaRef>
                      </c:ext>
                    </c:extLst>
                    <c:numCache>
                      <c:formatCode>#,##0</c:formatCode>
                      <c:ptCount val="4"/>
                      <c:pt idx="0">
                        <c:v>420000000</c:v>
                      </c:pt>
                      <c:pt idx="1">
                        <c:v>435000000</c:v>
                      </c:pt>
                      <c:pt idx="2">
                        <c:v>447500000</c:v>
                      </c:pt>
                      <c:pt idx="3">
                        <c:v>360000000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7"/>
                <c:order val="25"/>
                <c:tx>
                  <c:v>Phase Space 13</c:v>
                </c:tx>
                <c:spPr>
                  <a:ln w="25400" cap="flat" cmpd="dbl" algn="ctr">
                    <a:solidFill>
                      <a:schemeClr val="accent4">
                        <a:lumMod val="60000"/>
                        <a:lumOff val="4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Map'!$A$11:$A$72</c15:sqref>
                        </c15:formulaRef>
                      </c:ext>
                    </c:extLst>
                    <c:numCache>
                      <c:formatCode>#,##0</c:formatCode>
                      <c:ptCount val="62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  <c:pt idx="56">
                        <c:v>387500000.00000006</c:v>
                      </c:pt>
                      <c:pt idx="57">
                        <c:v>425000000</c:v>
                      </c:pt>
                      <c:pt idx="58">
                        <c:v>435000000</c:v>
                      </c:pt>
                      <c:pt idx="59">
                        <c:v>435000000</c:v>
                      </c:pt>
                      <c:pt idx="60">
                        <c:v>452500000</c:v>
                      </c:pt>
                      <c:pt idx="61">
                        <c:v>462500000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Map'!$B$11:$B$72</c15:sqref>
                        </c15:formulaRef>
                      </c:ext>
                    </c:extLst>
                    <c:numCache>
                      <c:formatCode>#,##0</c:formatCode>
                      <c:ptCount val="62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  <c:pt idx="56">
                        <c:v>425000000</c:v>
                      </c:pt>
                      <c:pt idx="57">
                        <c:v>435000000</c:v>
                      </c:pt>
                      <c:pt idx="58">
                        <c:v>435000000</c:v>
                      </c:pt>
                      <c:pt idx="59">
                        <c:v>452500000</c:v>
                      </c:pt>
                      <c:pt idx="60">
                        <c:v>462500000</c:v>
                      </c:pt>
                      <c:pt idx="61">
                        <c:v>480000000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8"/>
                <c:order val="26"/>
                <c:tx>
                  <c:v>Phase Space_13 new</c:v>
                </c:tx>
                <c:spPr>
                  <a:ln w="25400" cap="flat" cmpd="dbl" algn="ctr">
                    <a:solidFill>
                      <a:schemeClr val="accent5">
                        <a:lumMod val="60000"/>
                        <a:lumOff val="4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Map'!$A$66:$A$72</c15:sqref>
                        </c15:formulaRef>
                      </c:ext>
                    </c:extLst>
                    <c:numCache>
                      <c:formatCode>#,##0</c:formatCode>
                      <c:ptCount val="7"/>
                      <c:pt idx="0">
                        <c:v>360000000</c:v>
                      </c:pt>
                      <c:pt idx="1">
                        <c:v>387500000.00000006</c:v>
                      </c:pt>
                      <c:pt idx="2">
                        <c:v>425000000</c:v>
                      </c:pt>
                      <c:pt idx="3">
                        <c:v>435000000</c:v>
                      </c:pt>
                      <c:pt idx="4">
                        <c:v>435000000</c:v>
                      </c:pt>
                      <c:pt idx="5">
                        <c:v>452500000</c:v>
                      </c:pt>
                      <c:pt idx="6">
                        <c:v>462500000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Map'!$B$66:$B$72</c15:sqref>
                        </c15:formulaRef>
                      </c:ext>
                    </c:extLst>
                    <c:numCache>
                      <c:formatCode>#,##0</c:formatCode>
                      <c:ptCount val="7"/>
                      <c:pt idx="0">
                        <c:v>387500000.00000006</c:v>
                      </c:pt>
                      <c:pt idx="1">
                        <c:v>425000000</c:v>
                      </c:pt>
                      <c:pt idx="2">
                        <c:v>435000000</c:v>
                      </c:pt>
                      <c:pt idx="3">
                        <c:v>435000000</c:v>
                      </c:pt>
                      <c:pt idx="4">
                        <c:v>452500000</c:v>
                      </c:pt>
                      <c:pt idx="5">
                        <c:v>462500000</c:v>
                      </c:pt>
                      <c:pt idx="6">
                        <c:v>480000000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9"/>
                <c:order val="27"/>
                <c:tx>
                  <c:v>Phase Space 14</c:v>
                </c:tx>
                <c:spPr>
                  <a:ln w="25400" cap="flat" cmpd="dbl" algn="ctr">
                    <a:solidFill>
                      <a:schemeClr val="accent6">
                        <a:lumMod val="60000"/>
                        <a:lumOff val="4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Map'!$A$11:$A$73</c15:sqref>
                        </c15:formulaRef>
                      </c:ext>
                    </c:extLst>
                    <c:numCache>
                      <c:formatCode>#,##0</c:formatCode>
                      <c:ptCount val="63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  <c:pt idx="56">
                        <c:v>387500000.00000006</c:v>
                      </c:pt>
                      <c:pt idx="57">
                        <c:v>425000000</c:v>
                      </c:pt>
                      <c:pt idx="58">
                        <c:v>435000000</c:v>
                      </c:pt>
                      <c:pt idx="59">
                        <c:v>435000000</c:v>
                      </c:pt>
                      <c:pt idx="60">
                        <c:v>452500000</c:v>
                      </c:pt>
                      <c:pt idx="61">
                        <c:v>462500000</c:v>
                      </c:pt>
                      <c:pt idx="62">
                        <c:v>480000000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Map'!$B$11:$B$73</c15:sqref>
                        </c15:formulaRef>
                      </c:ext>
                    </c:extLst>
                    <c:numCache>
                      <c:formatCode>#,##0</c:formatCode>
                      <c:ptCount val="63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  <c:pt idx="56">
                        <c:v>425000000</c:v>
                      </c:pt>
                      <c:pt idx="57">
                        <c:v>435000000</c:v>
                      </c:pt>
                      <c:pt idx="58">
                        <c:v>435000000</c:v>
                      </c:pt>
                      <c:pt idx="59">
                        <c:v>452500000</c:v>
                      </c:pt>
                      <c:pt idx="60">
                        <c:v>462500000</c:v>
                      </c:pt>
                      <c:pt idx="61">
                        <c:v>480000000</c:v>
                      </c:pt>
                      <c:pt idx="62">
                        <c:v>370000000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0"/>
                <c:order val="28"/>
                <c:tx>
                  <c:v>Phase Space_14 new</c:v>
                </c:tx>
                <c:spPr>
                  <a:ln w="25400" cap="flat" cmpd="dbl" algn="ctr">
                    <a:solidFill>
                      <a:schemeClr val="accent1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Map'!$A$72:$A$73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462500000</c:v>
                      </c:pt>
                      <c:pt idx="1">
                        <c:v>480000000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Map'!$B$72:$B$73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480000000</c:v>
                      </c:pt>
                      <c:pt idx="1">
                        <c:v>370000000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1"/>
                <c:order val="29"/>
                <c:tx>
                  <c:v>Phase Space 15</c:v>
                </c:tx>
                <c:spPr>
                  <a:ln w="25400" cap="flat" cmpd="dbl" algn="ctr">
                    <a:solidFill>
                      <a:schemeClr val="accent2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Map'!$A$11:$A$74</c15:sqref>
                        </c15:formulaRef>
                      </c:ext>
                    </c:extLst>
                    <c:numCache>
                      <c:formatCode>#,##0</c:formatCode>
                      <c:ptCount val="64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  <c:pt idx="56">
                        <c:v>387500000.00000006</c:v>
                      </c:pt>
                      <c:pt idx="57">
                        <c:v>425000000</c:v>
                      </c:pt>
                      <c:pt idx="58">
                        <c:v>435000000</c:v>
                      </c:pt>
                      <c:pt idx="59">
                        <c:v>435000000</c:v>
                      </c:pt>
                      <c:pt idx="60">
                        <c:v>452500000</c:v>
                      </c:pt>
                      <c:pt idx="61">
                        <c:v>462500000</c:v>
                      </c:pt>
                      <c:pt idx="62">
                        <c:v>480000000</c:v>
                      </c:pt>
                      <c:pt idx="63">
                        <c:v>370000000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Map'!$B$11:$B$74</c15:sqref>
                        </c15:formulaRef>
                      </c:ext>
                    </c:extLst>
                    <c:numCache>
                      <c:formatCode>#,##0</c:formatCode>
                      <c:ptCount val="64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  <c:pt idx="56">
                        <c:v>425000000</c:v>
                      </c:pt>
                      <c:pt idx="57">
                        <c:v>435000000</c:v>
                      </c:pt>
                      <c:pt idx="58">
                        <c:v>435000000</c:v>
                      </c:pt>
                      <c:pt idx="59">
                        <c:v>452500000</c:v>
                      </c:pt>
                      <c:pt idx="60">
                        <c:v>462500000</c:v>
                      </c:pt>
                      <c:pt idx="61">
                        <c:v>480000000</c:v>
                      </c:pt>
                      <c:pt idx="62">
                        <c:v>370000000</c:v>
                      </c:pt>
                      <c:pt idx="63">
                        <c:v>422500000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2"/>
                <c:order val="30"/>
                <c:tx>
                  <c:v>Phase Space_15 new</c:v>
                </c:tx>
                <c:spPr>
                  <a:ln w="25400" cap="flat" cmpd="dbl" algn="ctr">
                    <a:solidFill>
                      <a:schemeClr val="accent3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Map'!$A$73:$A$74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480000000</c:v>
                      </c:pt>
                      <c:pt idx="1">
                        <c:v>370000000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Map'!$B$73:$B$74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370000000</c:v>
                      </c:pt>
                      <c:pt idx="1">
                        <c:v>422500000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3"/>
                <c:order val="31"/>
                <c:tx>
                  <c:v>Phase Space 16</c:v>
                </c:tx>
                <c:spPr>
                  <a:ln w="25400" cap="flat" cmpd="dbl" algn="ctr">
                    <a:solidFill>
                      <a:schemeClr val="accent4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Map'!$A$11:$A$80</c15:sqref>
                        </c15:formulaRef>
                      </c:ext>
                    </c:extLst>
                    <c:numCache>
                      <c:formatCode>#,##0</c:formatCode>
                      <c:ptCount val="70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  <c:pt idx="56">
                        <c:v>387500000.00000006</c:v>
                      </c:pt>
                      <c:pt idx="57">
                        <c:v>425000000</c:v>
                      </c:pt>
                      <c:pt idx="58">
                        <c:v>435000000</c:v>
                      </c:pt>
                      <c:pt idx="59">
                        <c:v>435000000</c:v>
                      </c:pt>
                      <c:pt idx="60">
                        <c:v>452500000</c:v>
                      </c:pt>
                      <c:pt idx="61">
                        <c:v>462500000</c:v>
                      </c:pt>
                      <c:pt idx="62">
                        <c:v>480000000</c:v>
                      </c:pt>
                      <c:pt idx="63">
                        <c:v>370000000</c:v>
                      </c:pt>
                      <c:pt idx="64">
                        <c:v>422500000</c:v>
                      </c:pt>
                      <c:pt idx="65">
                        <c:v>435000000</c:v>
                      </c:pt>
                      <c:pt idx="66">
                        <c:v>442500000</c:v>
                      </c:pt>
                      <c:pt idx="67">
                        <c:v>452500000</c:v>
                      </c:pt>
                      <c:pt idx="68">
                        <c:v>467500000</c:v>
                      </c:pt>
                      <c:pt idx="69">
                        <c:v>395000000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Map'!$B$11:$B$80</c15:sqref>
                        </c15:formulaRef>
                      </c:ext>
                    </c:extLst>
                    <c:numCache>
                      <c:formatCode>#,##0</c:formatCode>
                      <c:ptCount val="70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  <c:pt idx="56">
                        <c:v>425000000</c:v>
                      </c:pt>
                      <c:pt idx="57">
                        <c:v>435000000</c:v>
                      </c:pt>
                      <c:pt idx="58">
                        <c:v>435000000</c:v>
                      </c:pt>
                      <c:pt idx="59">
                        <c:v>452500000</c:v>
                      </c:pt>
                      <c:pt idx="60">
                        <c:v>462500000</c:v>
                      </c:pt>
                      <c:pt idx="61">
                        <c:v>480000000</c:v>
                      </c:pt>
                      <c:pt idx="62">
                        <c:v>370000000</c:v>
                      </c:pt>
                      <c:pt idx="63">
                        <c:v>422500000</c:v>
                      </c:pt>
                      <c:pt idx="64">
                        <c:v>435000000</c:v>
                      </c:pt>
                      <c:pt idx="65">
                        <c:v>442500000</c:v>
                      </c:pt>
                      <c:pt idx="66">
                        <c:v>452500000</c:v>
                      </c:pt>
                      <c:pt idx="67">
                        <c:v>467500000</c:v>
                      </c:pt>
                      <c:pt idx="68">
                        <c:v>395000000</c:v>
                      </c:pt>
                      <c:pt idx="69">
                        <c:v>437500000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4"/>
                <c:order val="32"/>
                <c:tx>
                  <c:v>Phase Space_16 new</c:v>
                </c:tx>
                <c:spPr>
                  <a:ln w="25400" cap="flat" cmpd="dbl" algn="ctr">
                    <a:solidFill>
                      <a:schemeClr val="accent5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Map'!$A$74:$A$80</c15:sqref>
                        </c15:formulaRef>
                      </c:ext>
                    </c:extLst>
                    <c:numCache>
                      <c:formatCode>#,##0</c:formatCode>
                      <c:ptCount val="7"/>
                      <c:pt idx="0">
                        <c:v>370000000</c:v>
                      </c:pt>
                      <c:pt idx="1">
                        <c:v>422500000</c:v>
                      </c:pt>
                      <c:pt idx="2">
                        <c:v>435000000</c:v>
                      </c:pt>
                      <c:pt idx="3">
                        <c:v>442500000</c:v>
                      </c:pt>
                      <c:pt idx="4">
                        <c:v>452500000</c:v>
                      </c:pt>
                      <c:pt idx="5">
                        <c:v>467500000</c:v>
                      </c:pt>
                      <c:pt idx="6">
                        <c:v>395000000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Map'!$B$74:$B$80</c15:sqref>
                        </c15:formulaRef>
                      </c:ext>
                    </c:extLst>
                    <c:numCache>
                      <c:formatCode>#,##0</c:formatCode>
                      <c:ptCount val="7"/>
                      <c:pt idx="0">
                        <c:v>422500000</c:v>
                      </c:pt>
                      <c:pt idx="1">
                        <c:v>435000000</c:v>
                      </c:pt>
                      <c:pt idx="2">
                        <c:v>442500000</c:v>
                      </c:pt>
                      <c:pt idx="3">
                        <c:v>452500000</c:v>
                      </c:pt>
                      <c:pt idx="4">
                        <c:v>467500000</c:v>
                      </c:pt>
                      <c:pt idx="5">
                        <c:v>395000000</c:v>
                      </c:pt>
                      <c:pt idx="6">
                        <c:v>437500000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5"/>
                <c:order val="33"/>
                <c:tx>
                  <c:v>Phase Space 17</c:v>
                </c:tx>
                <c:spPr>
                  <a:ln w="25400" cap="flat" cmpd="dbl" algn="ctr">
                    <a:solidFill>
                      <a:schemeClr val="accent6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Map'!$A$11:$A$83</c15:sqref>
                        </c15:formulaRef>
                      </c:ext>
                    </c:extLst>
                    <c:numCache>
                      <c:formatCode>#,##0</c:formatCode>
                      <c:ptCount val="73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  <c:pt idx="56">
                        <c:v>387500000.00000006</c:v>
                      </c:pt>
                      <c:pt idx="57">
                        <c:v>425000000</c:v>
                      </c:pt>
                      <c:pt idx="58">
                        <c:v>435000000</c:v>
                      </c:pt>
                      <c:pt idx="59">
                        <c:v>435000000</c:v>
                      </c:pt>
                      <c:pt idx="60">
                        <c:v>452500000</c:v>
                      </c:pt>
                      <c:pt idx="61">
                        <c:v>462500000</c:v>
                      </c:pt>
                      <c:pt idx="62">
                        <c:v>480000000</c:v>
                      </c:pt>
                      <c:pt idx="63">
                        <c:v>370000000</c:v>
                      </c:pt>
                      <c:pt idx="64">
                        <c:v>422500000</c:v>
                      </c:pt>
                      <c:pt idx="65">
                        <c:v>435000000</c:v>
                      </c:pt>
                      <c:pt idx="66">
                        <c:v>442500000</c:v>
                      </c:pt>
                      <c:pt idx="67">
                        <c:v>452500000</c:v>
                      </c:pt>
                      <c:pt idx="68">
                        <c:v>467500000</c:v>
                      </c:pt>
                      <c:pt idx="69">
                        <c:v>395000000</c:v>
                      </c:pt>
                      <c:pt idx="70">
                        <c:v>437500000</c:v>
                      </c:pt>
                      <c:pt idx="71">
                        <c:v>457500000</c:v>
                      </c:pt>
                      <c:pt idx="72">
                        <c:v>470000000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Map'!$B$11:$B$83</c15:sqref>
                        </c15:formulaRef>
                      </c:ext>
                    </c:extLst>
                    <c:numCache>
                      <c:formatCode>#,##0</c:formatCode>
                      <c:ptCount val="73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  <c:pt idx="56">
                        <c:v>425000000</c:v>
                      </c:pt>
                      <c:pt idx="57">
                        <c:v>435000000</c:v>
                      </c:pt>
                      <c:pt idx="58">
                        <c:v>435000000</c:v>
                      </c:pt>
                      <c:pt idx="59">
                        <c:v>452500000</c:v>
                      </c:pt>
                      <c:pt idx="60">
                        <c:v>462500000</c:v>
                      </c:pt>
                      <c:pt idx="61">
                        <c:v>480000000</c:v>
                      </c:pt>
                      <c:pt idx="62">
                        <c:v>370000000</c:v>
                      </c:pt>
                      <c:pt idx="63">
                        <c:v>422500000</c:v>
                      </c:pt>
                      <c:pt idx="64">
                        <c:v>435000000</c:v>
                      </c:pt>
                      <c:pt idx="65">
                        <c:v>442500000</c:v>
                      </c:pt>
                      <c:pt idx="66">
                        <c:v>452500000</c:v>
                      </c:pt>
                      <c:pt idx="67">
                        <c:v>467500000</c:v>
                      </c:pt>
                      <c:pt idx="68">
                        <c:v>395000000</c:v>
                      </c:pt>
                      <c:pt idx="69">
                        <c:v>437500000</c:v>
                      </c:pt>
                      <c:pt idx="70">
                        <c:v>457500000</c:v>
                      </c:pt>
                      <c:pt idx="71">
                        <c:v>470000000</c:v>
                      </c:pt>
                      <c:pt idx="72">
                        <c:v>400000000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6"/>
                <c:order val="34"/>
                <c:tx>
                  <c:v>Phase Space_17 new</c:v>
                </c:tx>
                <c:spPr>
                  <a:ln w="25400" cap="flat" cmpd="dbl" algn="ctr">
                    <a:solidFill>
                      <a:schemeClr val="accent1">
                        <a:lumMod val="70000"/>
                        <a:lumOff val="3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Map'!$A$80:$A$83</c15:sqref>
                        </c15:formulaRef>
                      </c:ext>
                    </c:extLst>
                    <c:numCache>
                      <c:formatCode>#,##0</c:formatCode>
                      <c:ptCount val="4"/>
                      <c:pt idx="0">
                        <c:v>395000000</c:v>
                      </c:pt>
                      <c:pt idx="1">
                        <c:v>437500000</c:v>
                      </c:pt>
                      <c:pt idx="2">
                        <c:v>457500000</c:v>
                      </c:pt>
                      <c:pt idx="3">
                        <c:v>470000000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Map'!$B$80:$B$83</c15:sqref>
                        </c15:formulaRef>
                      </c:ext>
                    </c:extLst>
                    <c:numCache>
                      <c:formatCode>#,##0</c:formatCode>
                      <c:ptCount val="4"/>
                      <c:pt idx="0">
                        <c:v>437500000</c:v>
                      </c:pt>
                      <c:pt idx="1">
                        <c:v>457500000</c:v>
                      </c:pt>
                      <c:pt idx="2">
                        <c:v>470000000</c:v>
                      </c:pt>
                      <c:pt idx="3">
                        <c:v>400000000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8"/>
                <c:order val="36"/>
                <c:tx>
                  <c:v>Phase Space_18 new</c:v>
                </c:tx>
                <c:spPr>
                  <a:ln w="25400" cap="flat" cmpd="dbl" algn="ctr">
                    <a:solidFill>
                      <a:schemeClr val="accent3">
                        <a:lumMod val="70000"/>
                        <a:lumOff val="3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Map'!$A$83:$A$87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470000000</c:v>
                      </c:pt>
                      <c:pt idx="1">
                        <c:v>400000000</c:v>
                      </c:pt>
                      <c:pt idx="2">
                        <c:v>450000000</c:v>
                      </c:pt>
                      <c:pt idx="3">
                        <c:v>452500000</c:v>
                      </c:pt>
                      <c:pt idx="4">
                        <c:v>487500000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Map'!$B$83:$B$87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400000000</c:v>
                      </c:pt>
                      <c:pt idx="1">
                        <c:v>450000000</c:v>
                      </c:pt>
                      <c:pt idx="2">
                        <c:v>452500000</c:v>
                      </c:pt>
                      <c:pt idx="3">
                        <c:v>487500000</c:v>
                      </c:pt>
                      <c:pt idx="4">
                        <c:v>397499999.99999994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9"/>
                <c:order val="37"/>
                <c:tx>
                  <c:v>Phase Space 19</c:v>
                </c:tx>
                <c:spPr>
                  <a:ln w="25400" cap="flat" cmpd="dbl" algn="ctr">
                    <a:solidFill>
                      <a:schemeClr val="accent4">
                        <a:lumMod val="70000"/>
                        <a:lumOff val="3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Map'!$A$11:$A$92</c15:sqref>
                        </c15:formulaRef>
                      </c:ext>
                    </c:extLst>
                    <c:numCache>
                      <c:formatCode>#,##0</c:formatCode>
                      <c:ptCount val="82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  <c:pt idx="56">
                        <c:v>387500000.00000006</c:v>
                      </c:pt>
                      <c:pt idx="57">
                        <c:v>425000000</c:v>
                      </c:pt>
                      <c:pt idx="58">
                        <c:v>435000000</c:v>
                      </c:pt>
                      <c:pt idx="59">
                        <c:v>435000000</c:v>
                      </c:pt>
                      <c:pt idx="60">
                        <c:v>452500000</c:v>
                      </c:pt>
                      <c:pt idx="61">
                        <c:v>462500000</c:v>
                      </c:pt>
                      <c:pt idx="62">
                        <c:v>480000000</c:v>
                      </c:pt>
                      <c:pt idx="63">
                        <c:v>370000000</c:v>
                      </c:pt>
                      <c:pt idx="64">
                        <c:v>422500000</c:v>
                      </c:pt>
                      <c:pt idx="65">
                        <c:v>435000000</c:v>
                      </c:pt>
                      <c:pt idx="66">
                        <c:v>442500000</c:v>
                      </c:pt>
                      <c:pt idx="67">
                        <c:v>452500000</c:v>
                      </c:pt>
                      <c:pt idx="68">
                        <c:v>467500000</c:v>
                      </c:pt>
                      <c:pt idx="69">
                        <c:v>395000000</c:v>
                      </c:pt>
                      <c:pt idx="70">
                        <c:v>437500000</c:v>
                      </c:pt>
                      <c:pt idx="71">
                        <c:v>457500000</c:v>
                      </c:pt>
                      <c:pt idx="72">
                        <c:v>470000000</c:v>
                      </c:pt>
                      <c:pt idx="73">
                        <c:v>400000000</c:v>
                      </c:pt>
                      <c:pt idx="74">
                        <c:v>450000000</c:v>
                      </c:pt>
                      <c:pt idx="75">
                        <c:v>452500000</c:v>
                      </c:pt>
                      <c:pt idx="76">
                        <c:v>487500000</c:v>
                      </c:pt>
                      <c:pt idx="77">
                        <c:v>397499999.99999994</c:v>
                      </c:pt>
                      <c:pt idx="78">
                        <c:v>435000000</c:v>
                      </c:pt>
                      <c:pt idx="79">
                        <c:v>442500000</c:v>
                      </c:pt>
                      <c:pt idx="80">
                        <c:v>460000000</c:v>
                      </c:pt>
                      <c:pt idx="81">
                        <c:v>477500000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Map'!$B$11:$B$92</c15:sqref>
                        </c15:formulaRef>
                      </c:ext>
                    </c:extLst>
                    <c:numCache>
                      <c:formatCode>#,##0</c:formatCode>
                      <c:ptCount val="82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  <c:pt idx="56">
                        <c:v>425000000</c:v>
                      </c:pt>
                      <c:pt idx="57">
                        <c:v>435000000</c:v>
                      </c:pt>
                      <c:pt idx="58">
                        <c:v>435000000</c:v>
                      </c:pt>
                      <c:pt idx="59">
                        <c:v>452500000</c:v>
                      </c:pt>
                      <c:pt idx="60">
                        <c:v>462500000</c:v>
                      </c:pt>
                      <c:pt idx="61">
                        <c:v>480000000</c:v>
                      </c:pt>
                      <c:pt idx="62">
                        <c:v>370000000</c:v>
                      </c:pt>
                      <c:pt idx="63">
                        <c:v>422500000</c:v>
                      </c:pt>
                      <c:pt idx="64">
                        <c:v>435000000</c:v>
                      </c:pt>
                      <c:pt idx="65">
                        <c:v>442500000</c:v>
                      </c:pt>
                      <c:pt idx="66">
                        <c:v>452500000</c:v>
                      </c:pt>
                      <c:pt idx="67">
                        <c:v>467500000</c:v>
                      </c:pt>
                      <c:pt idx="68">
                        <c:v>395000000</c:v>
                      </c:pt>
                      <c:pt idx="69">
                        <c:v>437500000</c:v>
                      </c:pt>
                      <c:pt idx="70">
                        <c:v>457500000</c:v>
                      </c:pt>
                      <c:pt idx="71">
                        <c:v>470000000</c:v>
                      </c:pt>
                      <c:pt idx="72">
                        <c:v>400000000</c:v>
                      </c:pt>
                      <c:pt idx="73">
                        <c:v>450000000</c:v>
                      </c:pt>
                      <c:pt idx="74">
                        <c:v>452500000</c:v>
                      </c:pt>
                      <c:pt idx="75">
                        <c:v>487500000</c:v>
                      </c:pt>
                      <c:pt idx="76">
                        <c:v>397499999.99999994</c:v>
                      </c:pt>
                      <c:pt idx="77">
                        <c:v>435000000</c:v>
                      </c:pt>
                      <c:pt idx="78">
                        <c:v>442500000</c:v>
                      </c:pt>
                      <c:pt idx="79">
                        <c:v>460000000</c:v>
                      </c:pt>
                      <c:pt idx="80">
                        <c:v>477500000</c:v>
                      </c:pt>
                      <c:pt idx="81">
                        <c:v>497500000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41"/>
                <c:order val="39"/>
                <c:tx>
                  <c:v>Phase Space 20</c:v>
                </c:tx>
                <c:spPr>
                  <a:ln w="25400" cap="flat" cmpd="dbl" algn="ctr">
                    <a:solidFill>
                      <a:schemeClr val="accent6">
                        <a:lumMod val="70000"/>
                        <a:lumOff val="3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Map'!$A$11:$A$94</c15:sqref>
                        </c15:formulaRef>
                      </c:ext>
                    </c:extLst>
                    <c:numCache>
                      <c:formatCode>#,##0</c:formatCode>
                      <c:ptCount val="84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  <c:pt idx="56">
                        <c:v>387500000.00000006</c:v>
                      </c:pt>
                      <c:pt idx="57">
                        <c:v>425000000</c:v>
                      </c:pt>
                      <c:pt idx="58">
                        <c:v>435000000</c:v>
                      </c:pt>
                      <c:pt idx="59">
                        <c:v>435000000</c:v>
                      </c:pt>
                      <c:pt idx="60">
                        <c:v>452500000</c:v>
                      </c:pt>
                      <c:pt idx="61">
                        <c:v>462500000</c:v>
                      </c:pt>
                      <c:pt idx="62">
                        <c:v>480000000</c:v>
                      </c:pt>
                      <c:pt idx="63">
                        <c:v>370000000</c:v>
                      </c:pt>
                      <c:pt idx="64">
                        <c:v>422500000</c:v>
                      </c:pt>
                      <c:pt idx="65">
                        <c:v>435000000</c:v>
                      </c:pt>
                      <c:pt idx="66">
                        <c:v>442500000</c:v>
                      </c:pt>
                      <c:pt idx="67">
                        <c:v>452500000</c:v>
                      </c:pt>
                      <c:pt idx="68">
                        <c:v>467500000</c:v>
                      </c:pt>
                      <c:pt idx="69">
                        <c:v>395000000</c:v>
                      </c:pt>
                      <c:pt idx="70">
                        <c:v>437500000</c:v>
                      </c:pt>
                      <c:pt idx="71">
                        <c:v>457500000</c:v>
                      </c:pt>
                      <c:pt idx="72">
                        <c:v>470000000</c:v>
                      </c:pt>
                      <c:pt idx="73">
                        <c:v>400000000</c:v>
                      </c:pt>
                      <c:pt idx="74">
                        <c:v>450000000</c:v>
                      </c:pt>
                      <c:pt idx="75">
                        <c:v>452500000</c:v>
                      </c:pt>
                      <c:pt idx="76">
                        <c:v>487500000</c:v>
                      </c:pt>
                      <c:pt idx="77">
                        <c:v>397499999.99999994</c:v>
                      </c:pt>
                      <c:pt idx="78">
                        <c:v>435000000</c:v>
                      </c:pt>
                      <c:pt idx="79">
                        <c:v>442500000</c:v>
                      </c:pt>
                      <c:pt idx="80">
                        <c:v>460000000</c:v>
                      </c:pt>
                      <c:pt idx="81">
                        <c:v>477500000</c:v>
                      </c:pt>
                      <c:pt idx="82">
                        <c:v>497500000</c:v>
                      </c:pt>
                      <c:pt idx="83">
                        <c:v>507500000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Map'!$B$11:$B$94</c15:sqref>
                        </c15:formulaRef>
                      </c:ext>
                    </c:extLst>
                    <c:numCache>
                      <c:formatCode>#,##0</c:formatCode>
                      <c:ptCount val="84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  <c:pt idx="56">
                        <c:v>425000000</c:v>
                      </c:pt>
                      <c:pt idx="57">
                        <c:v>435000000</c:v>
                      </c:pt>
                      <c:pt idx="58">
                        <c:v>435000000</c:v>
                      </c:pt>
                      <c:pt idx="59">
                        <c:v>452500000</c:v>
                      </c:pt>
                      <c:pt idx="60">
                        <c:v>462500000</c:v>
                      </c:pt>
                      <c:pt idx="61">
                        <c:v>480000000</c:v>
                      </c:pt>
                      <c:pt idx="62">
                        <c:v>370000000</c:v>
                      </c:pt>
                      <c:pt idx="63">
                        <c:v>422500000</c:v>
                      </c:pt>
                      <c:pt idx="64">
                        <c:v>435000000</c:v>
                      </c:pt>
                      <c:pt idx="65">
                        <c:v>442500000</c:v>
                      </c:pt>
                      <c:pt idx="66">
                        <c:v>452500000</c:v>
                      </c:pt>
                      <c:pt idx="67">
                        <c:v>467500000</c:v>
                      </c:pt>
                      <c:pt idx="68">
                        <c:v>395000000</c:v>
                      </c:pt>
                      <c:pt idx="69">
                        <c:v>437500000</c:v>
                      </c:pt>
                      <c:pt idx="70">
                        <c:v>457500000</c:v>
                      </c:pt>
                      <c:pt idx="71">
                        <c:v>470000000</c:v>
                      </c:pt>
                      <c:pt idx="72">
                        <c:v>400000000</c:v>
                      </c:pt>
                      <c:pt idx="73">
                        <c:v>450000000</c:v>
                      </c:pt>
                      <c:pt idx="74">
                        <c:v>452500000</c:v>
                      </c:pt>
                      <c:pt idx="75">
                        <c:v>487500000</c:v>
                      </c:pt>
                      <c:pt idx="76">
                        <c:v>397499999.99999994</c:v>
                      </c:pt>
                      <c:pt idx="77">
                        <c:v>435000000</c:v>
                      </c:pt>
                      <c:pt idx="78">
                        <c:v>442500000</c:v>
                      </c:pt>
                      <c:pt idx="79">
                        <c:v>460000000</c:v>
                      </c:pt>
                      <c:pt idx="80">
                        <c:v>477500000</c:v>
                      </c:pt>
                      <c:pt idx="81">
                        <c:v>497500000</c:v>
                      </c:pt>
                      <c:pt idx="82">
                        <c:v>507500000</c:v>
                      </c:pt>
                      <c:pt idx="83">
                        <c:v>455000000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43"/>
                <c:order val="41"/>
                <c:tx>
                  <c:v>Phase Space 21</c:v>
                </c:tx>
                <c:spPr>
                  <a:ln w="25400" cap="flat" cmpd="dbl" algn="ctr">
                    <a:solidFill>
                      <a:schemeClr val="accent2">
                        <a:lumMod val="7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Map'!$A$11:$A$96</c15:sqref>
                        </c15:formulaRef>
                      </c:ext>
                    </c:extLst>
                    <c:numCache>
                      <c:formatCode>#,##0</c:formatCode>
                      <c:ptCount val="86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  <c:pt idx="56">
                        <c:v>387500000.00000006</c:v>
                      </c:pt>
                      <c:pt idx="57">
                        <c:v>425000000</c:v>
                      </c:pt>
                      <c:pt idx="58">
                        <c:v>435000000</c:v>
                      </c:pt>
                      <c:pt idx="59">
                        <c:v>435000000</c:v>
                      </c:pt>
                      <c:pt idx="60">
                        <c:v>452500000</c:v>
                      </c:pt>
                      <c:pt idx="61">
                        <c:v>462500000</c:v>
                      </c:pt>
                      <c:pt idx="62">
                        <c:v>480000000</c:v>
                      </c:pt>
                      <c:pt idx="63">
                        <c:v>370000000</c:v>
                      </c:pt>
                      <c:pt idx="64">
                        <c:v>422500000</c:v>
                      </c:pt>
                      <c:pt idx="65">
                        <c:v>435000000</c:v>
                      </c:pt>
                      <c:pt idx="66">
                        <c:v>442500000</c:v>
                      </c:pt>
                      <c:pt idx="67">
                        <c:v>452500000</c:v>
                      </c:pt>
                      <c:pt idx="68">
                        <c:v>467500000</c:v>
                      </c:pt>
                      <c:pt idx="69">
                        <c:v>395000000</c:v>
                      </c:pt>
                      <c:pt idx="70">
                        <c:v>437500000</c:v>
                      </c:pt>
                      <c:pt idx="71">
                        <c:v>457500000</c:v>
                      </c:pt>
                      <c:pt idx="72">
                        <c:v>470000000</c:v>
                      </c:pt>
                      <c:pt idx="73">
                        <c:v>400000000</c:v>
                      </c:pt>
                      <c:pt idx="74">
                        <c:v>450000000</c:v>
                      </c:pt>
                      <c:pt idx="75">
                        <c:v>452500000</c:v>
                      </c:pt>
                      <c:pt idx="76">
                        <c:v>487500000</c:v>
                      </c:pt>
                      <c:pt idx="77">
                        <c:v>397499999.99999994</c:v>
                      </c:pt>
                      <c:pt idx="78">
                        <c:v>435000000</c:v>
                      </c:pt>
                      <c:pt idx="79">
                        <c:v>442500000</c:v>
                      </c:pt>
                      <c:pt idx="80">
                        <c:v>460000000</c:v>
                      </c:pt>
                      <c:pt idx="81">
                        <c:v>477500000</c:v>
                      </c:pt>
                      <c:pt idx="82">
                        <c:v>497500000</c:v>
                      </c:pt>
                      <c:pt idx="83">
                        <c:v>507500000</c:v>
                      </c:pt>
                      <c:pt idx="84">
                        <c:v>455000000</c:v>
                      </c:pt>
                      <c:pt idx="85">
                        <c:v>392500000.00000006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Map'!$B$11:$B$96</c15:sqref>
                        </c15:formulaRef>
                      </c:ext>
                    </c:extLst>
                    <c:numCache>
                      <c:formatCode>#,##0</c:formatCode>
                      <c:ptCount val="86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  <c:pt idx="56">
                        <c:v>425000000</c:v>
                      </c:pt>
                      <c:pt idx="57">
                        <c:v>435000000</c:v>
                      </c:pt>
                      <c:pt idx="58">
                        <c:v>435000000</c:v>
                      </c:pt>
                      <c:pt idx="59">
                        <c:v>452500000</c:v>
                      </c:pt>
                      <c:pt idx="60">
                        <c:v>462500000</c:v>
                      </c:pt>
                      <c:pt idx="61">
                        <c:v>480000000</c:v>
                      </c:pt>
                      <c:pt idx="62">
                        <c:v>370000000</c:v>
                      </c:pt>
                      <c:pt idx="63">
                        <c:v>422500000</c:v>
                      </c:pt>
                      <c:pt idx="64">
                        <c:v>435000000</c:v>
                      </c:pt>
                      <c:pt idx="65">
                        <c:v>442500000</c:v>
                      </c:pt>
                      <c:pt idx="66">
                        <c:v>452500000</c:v>
                      </c:pt>
                      <c:pt idx="67">
                        <c:v>467500000</c:v>
                      </c:pt>
                      <c:pt idx="68">
                        <c:v>395000000</c:v>
                      </c:pt>
                      <c:pt idx="69">
                        <c:v>437500000</c:v>
                      </c:pt>
                      <c:pt idx="70">
                        <c:v>457500000</c:v>
                      </c:pt>
                      <c:pt idx="71">
                        <c:v>470000000</c:v>
                      </c:pt>
                      <c:pt idx="72">
                        <c:v>400000000</c:v>
                      </c:pt>
                      <c:pt idx="73">
                        <c:v>450000000</c:v>
                      </c:pt>
                      <c:pt idx="74">
                        <c:v>452500000</c:v>
                      </c:pt>
                      <c:pt idx="75">
                        <c:v>487500000</c:v>
                      </c:pt>
                      <c:pt idx="76">
                        <c:v>397499999.99999994</c:v>
                      </c:pt>
                      <c:pt idx="77">
                        <c:v>435000000</c:v>
                      </c:pt>
                      <c:pt idx="78">
                        <c:v>442500000</c:v>
                      </c:pt>
                      <c:pt idx="79">
                        <c:v>460000000</c:v>
                      </c:pt>
                      <c:pt idx="80">
                        <c:v>477500000</c:v>
                      </c:pt>
                      <c:pt idx="81">
                        <c:v>497500000</c:v>
                      </c:pt>
                      <c:pt idx="82">
                        <c:v>507500000</c:v>
                      </c:pt>
                      <c:pt idx="83">
                        <c:v>455000000</c:v>
                      </c:pt>
                      <c:pt idx="84">
                        <c:v>392500000.00000006</c:v>
                      </c:pt>
                      <c:pt idx="85">
                        <c:v>327500000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0"/>
                <c:order val="43"/>
                <c:tx>
                  <c:v>Phase Space 22</c:v>
                </c:tx>
                <c:spPr>
                  <a:ln w="25400" cap="flat" cmpd="dbl" algn="ctr">
                    <a:solidFill>
                      <a:schemeClr val="accent1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Map'!$A$11:$A$98</c15:sqref>
                        </c15:formulaRef>
                      </c:ext>
                    </c:extLst>
                    <c:numCache>
                      <c:formatCode>#,##0</c:formatCode>
                      <c:ptCount val="88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  <c:pt idx="56">
                        <c:v>387500000.00000006</c:v>
                      </c:pt>
                      <c:pt idx="57">
                        <c:v>425000000</c:v>
                      </c:pt>
                      <c:pt idx="58">
                        <c:v>435000000</c:v>
                      </c:pt>
                      <c:pt idx="59">
                        <c:v>435000000</c:v>
                      </c:pt>
                      <c:pt idx="60">
                        <c:v>452500000</c:v>
                      </c:pt>
                      <c:pt idx="61">
                        <c:v>462500000</c:v>
                      </c:pt>
                      <c:pt idx="62">
                        <c:v>480000000</c:v>
                      </c:pt>
                      <c:pt idx="63">
                        <c:v>370000000</c:v>
                      </c:pt>
                      <c:pt idx="64">
                        <c:v>422500000</c:v>
                      </c:pt>
                      <c:pt idx="65">
                        <c:v>435000000</c:v>
                      </c:pt>
                      <c:pt idx="66">
                        <c:v>442500000</c:v>
                      </c:pt>
                      <c:pt idx="67">
                        <c:v>452500000</c:v>
                      </c:pt>
                      <c:pt idx="68">
                        <c:v>467500000</c:v>
                      </c:pt>
                      <c:pt idx="69">
                        <c:v>395000000</c:v>
                      </c:pt>
                      <c:pt idx="70">
                        <c:v>437500000</c:v>
                      </c:pt>
                      <c:pt idx="71">
                        <c:v>457500000</c:v>
                      </c:pt>
                      <c:pt idx="72">
                        <c:v>470000000</c:v>
                      </c:pt>
                      <c:pt idx="73">
                        <c:v>400000000</c:v>
                      </c:pt>
                      <c:pt idx="74">
                        <c:v>450000000</c:v>
                      </c:pt>
                      <c:pt idx="75">
                        <c:v>452500000</c:v>
                      </c:pt>
                      <c:pt idx="76">
                        <c:v>487500000</c:v>
                      </c:pt>
                      <c:pt idx="77">
                        <c:v>397499999.99999994</c:v>
                      </c:pt>
                      <c:pt idx="78">
                        <c:v>435000000</c:v>
                      </c:pt>
                      <c:pt idx="79">
                        <c:v>442500000</c:v>
                      </c:pt>
                      <c:pt idx="80">
                        <c:v>460000000</c:v>
                      </c:pt>
                      <c:pt idx="81">
                        <c:v>477500000</c:v>
                      </c:pt>
                      <c:pt idx="82">
                        <c:v>497500000</c:v>
                      </c:pt>
                      <c:pt idx="83">
                        <c:v>507500000</c:v>
                      </c:pt>
                      <c:pt idx="84">
                        <c:v>455000000</c:v>
                      </c:pt>
                      <c:pt idx="85">
                        <c:v>392500000.00000006</c:v>
                      </c:pt>
                      <c:pt idx="86">
                        <c:v>327500000</c:v>
                      </c:pt>
                      <c:pt idx="87">
                        <c:v>352500000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Map'!$B$11:$B$98</c15:sqref>
                        </c15:formulaRef>
                      </c:ext>
                    </c:extLst>
                    <c:numCache>
                      <c:formatCode>#,##0</c:formatCode>
                      <c:ptCount val="88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  <c:pt idx="56">
                        <c:v>425000000</c:v>
                      </c:pt>
                      <c:pt idx="57">
                        <c:v>435000000</c:v>
                      </c:pt>
                      <c:pt idx="58">
                        <c:v>435000000</c:v>
                      </c:pt>
                      <c:pt idx="59">
                        <c:v>452500000</c:v>
                      </c:pt>
                      <c:pt idx="60">
                        <c:v>462500000</c:v>
                      </c:pt>
                      <c:pt idx="61">
                        <c:v>480000000</c:v>
                      </c:pt>
                      <c:pt idx="62">
                        <c:v>370000000</c:v>
                      </c:pt>
                      <c:pt idx="63">
                        <c:v>422500000</c:v>
                      </c:pt>
                      <c:pt idx="64">
                        <c:v>435000000</c:v>
                      </c:pt>
                      <c:pt idx="65">
                        <c:v>442500000</c:v>
                      </c:pt>
                      <c:pt idx="66">
                        <c:v>452500000</c:v>
                      </c:pt>
                      <c:pt idx="67">
                        <c:v>467500000</c:v>
                      </c:pt>
                      <c:pt idx="68">
                        <c:v>395000000</c:v>
                      </c:pt>
                      <c:pt idx="69">
                        <c:v>437500000</c:v>
                      </c:pt>
                      <c:pt idx="70">
                        <c:v>457500000</c:v>
                      </c:pt>
                      <c:pt idx="71">
                        <c:v>470000000</c:v>
                      </c:pt>
                      <c:pt idx="72">
                        <c:v>400000000</c:v>
                      </c:pt>
                      <c:pt idx="73">
                        <c:v>450000000</c:v>
                      </c:pt>
                      <c:pt idx="74">
                        <c:v>452500000</c:v>
                      </c:pt>
                      <c:pt idx="75">
                        <c:v>487500000</c:v>
                      </c:pt>
                      <c:pt idx="76">
                        <c:v>397499999.99999994</c:v>
                      </c:pt>
                      <c:pt idx="77">
                        <c:v>435000000</c:v>
                      </c:pt>
                      <c:pt idx="78">
                        <c:v>442500000</c:v>
                      </c:pt>
                      <c:pt idx="79">
                        <c:v>460000000</c:v>
                      </c:pt>
                      <c:pt idx="80">
                        <c:v>477500000</c:v>
                      </c:pt>
                      <c:pt idx="81">
                        <c:v>497500000</c:v>
                      </c:pt>
                      <c:pt idx="82">
                        <c:v>507500000</c:v>
                      </c:pt>
                      <c:pt idx="83">
                        <c:v>455000000</c:v>
                      </c:pt>
                      <c:pt idx="84">
                        <c:v>392500000.00000006</c:v>
                      </c:pt>
                      <c:pt idx="85">
                        <c:v>327500000</c:v>
                      </c:pt>
                      <c:pt idx="86">
                        <c:v>352500000</c:v>
                      </c:pt>
                      <c:pt idx="87">
                        <c:v>384999999.99999994</c:v>
                      </c:pt>
                    </c:numCache>
                  </c:numRef>
                </c:yVal>
                <c:smooth val="1"/>
              </c15:ser>
            </c15:filteredScatterSeries>
          </c:ext>
        </c:extLst>
      </c:scatterChart>
      <c:valAx>
        <c:axId val="248297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314336"/>
        <c:crosses val="autoZero"/>
        <c:crossBetween val="midCat"/>
      </c:valAx>
      <c:valAx>
        <c:axId val="24831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297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Phase Space 2 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Map'!$A$13:$A$37</c:f>
              <c:numCache>
                <c:formatCode>#,##0</c:formatCode>
                <c:ptCount val="25"/>
                <c:pt idx="0">
                  <c:v>3750000</c:v>
                </c:pt>
                <c:pt idx="1">
                  <c:v>10000000</c:v>
                </c:pt>
                <c:pt idx="2">
                  <c:v>62500000</c:v>
                </c:pt>
                <c:pt idx="3">
                  <c:v>76250000</c:v>
                </c:pt>
                <c:pt idx="4">
                  <c:v>83749999.999999985</c:v>
                </c:pt>
                <c:pt idx="5">
                  <c:v>158749999.99999997</c:v>
                </c:pt>
                <c:pt idx="6">
                  <c:v>199999999.99999997</c:v>
                </c:pt>
                <c:pt idx="7">
                  <c:v>196250000.00000003</c:v>
                </c:pt>
                <c:pt idx="8">
                  <c:v>170000000</c:v>
                </c:pt>
                <c:pt idx="9">
                  <c:v>218750000</c:v>
                </c:pt>
                <c:pt idx="10">
                  <c:v>236250000</c:v>
                </c:pt>
                <c:pt idx="11">
                  <c:v>297500000.00000006</c:v>
                </c:pt>
                <c:pt idx="12">
                  <c:v>301250000</c:v>
                </c:pt>
                <c:pt idx="13">
                  <c:v>322500000</c:v>
                </c:pt>
                <c:pt idx="14">
                  <c:v>325000000</c:v>
                </c:pt>
                <c:pt idx="15">
                  <c:v>346250000</c:v>
                </c:pt>
                <c:pt idx="16">
                  <c:v>336250000</c:v>
                </c:pt>
                <c:pt idx="17">
                  <c:v>350000000</c:v>
                </c:pt>
                <c:pt idx="18">
                  <c:v>418749999.99999994</c:v>
                </c:pt>
                <c:pt idx="19">
                  <c:v>483750000</c:v>
                </c:pt>
                <c:pt idx="20">
                  <c:v>391250000.00000006</c:v>
                </c:pt>
                <c:pt idx="21">
                  <c:v>432500000</c:v>
                </c:pt>
                <c:pt idx="22">
                  <c:v>446250000</c:v>
                </c:pt>
                <c:pt idx="23">
                  <c:v>461250000</c:v>
                </c:pt>
                <c:pt idx="24">
                  <c:v>400000000</c:v>
                </c:pt>
              </c:numCache>
            </c:numRef>
          </c:xVal>
          <c:yVal>
            <c:numRef>
              <c:f>'Phase Space &amp; Poincare Map'!$B$13:$B$37</c:f>
              <c:numCache>
                <c:formatCode>#,##0</c:formatCode>
                <c:ptCount val="25"/>
                <c:pt idx="0">
                  <c:v>10000000</c:v>
                </c:pt>
                <c:pt idx="1">
                  <c:v>62500000</c:v>
                </c:pt>
                <c:pt idx="2">
                  <c:v>76250000</c:v>
                </c:pt>
                <c:pt idx="3">
                  <c:v>83749999.999999985</c:v>
                </c:pt>
                <c:pt idx="4">
                  <c:v>158749999.99999997</c:v>
                </c:pt>
                <c:pt idx="5">
                  <c:v>199999999.99999997</c:v>
                </c:pt>
                <c:pt idx="6">
                  <c:v>196250000.00000003</c:v>
                </c:pt>
                <c:pt idx="7">
                  <c:v>170000000</c:v>
                </c:pt>
                <c:pt idx="8">
                  <c:v>218750000</c:v>
                </c:pt>
                <c:pt idx="9">
                  <c:v>236250000</c:v>
                </c:pt>
                <c:pt idx="10">
                  <c:v>297500000.00000006</c:v>
                </c:pt>
                <c:pt idx="11">
                  <c:v>301250000</c:v>
                </c:pt>
                <c:pt idx="12">
                  <c:v>322500000</c:v>
                </c:pt>
                <c:pt idx="13">
                  <c:v>325000000</c:v>
                </c:pt>
                <c:pt idx="14">
                  <c:v>346250000</c:v>
                </c:pt>
                <c:pt idx="15">
                  <c:v>336250000</c:v>
                </c:pt>
                <c:pt idx="16">
                  <c:v>350000000</c:v>
                </c:pt>
                <c:pt idx="17">
                  <c:v>418749999.99999994</c:v>
                </c:pt>
                <c:pt idx="18">
                  <c:v>483750000</c:v>
                </c:pt>
                <c:pt idx="19">
                  <c:v>391250000.00000006</c:v>
                </c:pt>
                <c:pt idx="20">
                  <c:v>432500000</c:v>
                </c:pt>
                <c:pt idx="21">
                  <c:v>446250000</c:v>
                </c:pt>
                <c:pt idx="22">
                  <c:v>461250000</c:v>
                </c:pt>
                <c:pt idx="23">
                  <c:v>400000000</c:v>
                </c:pt>
                <c:pt idx="24">
                  <c:v>427500000</c:v>
                </c:pt>
              </c:numCache>
            </c:numRef>
          </c:yVal>
          <c:smooth val="1"/>
        </c:ser>
        <c:ser>
          <c:idx val="1"/>
          <c:order val="1"/>
          <c:tx>
            <c:v>Phase Space_2 new</c:v>
          </c:tx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Map'!$A$33:$A$37</c:f>
              <c:numCache>
                <c:formatCode>#,##0</c:formatCode>
                <c:ptCount val="5"/>
                <c:pt idx="0">
                  <c:v>391250000.00000006</c:v>
                </c:pt>
                <c:pt idx="1">
                  <c:v>432500000</c:v>
                </c:pt>
                <c:pt idx="2">
                  <c:v>446250000</c:v>
                </c:pt>
                <c:pt idx="3">
                  <c:v>461250000</c:v>
                </c:pt>
                <c:pt idx="4">
                  <c:v>400000000</c:v>
                </c:pt>
              </c:numCache>
            </c:numRef>
          </c:xVal>
          <c:yVal>
            <c:numRef>
              <c:f>'Phase Space &amp; Poincare Map'!$B$33:$B$37</c:f>
              <c:numCache>
                <c:formatCode>#,##0</c:formatCode>
                <c:ptCount val="5"/>
                <c:pt idx="0">
                  <c:v>432500000</c:v>
                </c:pt>
                <c:pt idx="1">
                  <c:v>446250000</c:v>
                </c:pt>
                <c:pt idx="2">
                  <c:v>461250000</c:v>
                </c:pt>
                <c:pt idx="3">
                  <c:v>400000000</c:v>
                </c:pt>
                <c:pt idx="4">
                  <c:v>427500000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317696"/>
        <c:axId val="248318256"/>
      </c:scatterChart>
      <c:valAx>
        <c:axId val="248317696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318256"/>
        <c:crosses val="autoZero"/>
        <c:crossBetween val="midCat"/>
      </c:valAx>
      <c:valAx>
        <c:axId val="24831825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317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Phase Space 3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Map'!$A$11:$A$40</c:f>
              <c:numCache>
                <c:formatCode>#,##0</c:formatCode>
                <c:ptCount val="30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</c:numCache>
            </c:numRef>
          </c:xVal>
          <c:yVal>
            <c:numRef>
              <c:f>'Phase Space &amp; Poincare Map'!$B$11:$B$40</c:f>
              <c:numCache>
                <c:formatCode>#,##0</c:formatCode>
                <c:ptCount val="30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</c:numCache>
            </c:numRef>
          </c:yVal>
          <c:smooth val="1"/>
        </c:ser>
        <c:ser>
          <c:idx val="1"/>
          <c:order val="1"/>
          <c:tx>
            <c:v>Phase Space_3 new</c:v>
          </c:tx>
          <c:spPr>
            <a:ln w="9525" cap="rnd">
              <a:solidFill>
                <a:schemeClr val="accent2"/>
              </a:solidFill>
              <a:round/>
              <a:headEnd type="none" w="sm" len="sm"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Map'!$A$37:$A$40</c:f>
              <c:numCache>
                <c:formatCode>#,##0</c:formatCode>
                <c:ptCount val="4"/>
                <c:pt idx="0">
                  <c:v>400000000</c:v>
                </c:pt>
                <c:pt idx="1">
                  <c:v>427500000</c:v>
                </c:pt>
                <c:pt idx="2">
                  <c:v>452500000</c:v>
                </c:pt>
                <c:pt idx="3">
                  <c:v>488750000</c:v>
                </c:pt>
              </c:numCache>
            </c:numRef>
          </c:xVal>
          <c:yVal>
            <c:numRef>
              <c:f>'Phase Space &amp; Poincare Map'!$B$37:$B$40</c:f>
              <c:numCache>
                <c:formatCode>#,##0</c:formatCode>
                <c:ptCount val="4"/>
                <c:pt idx="0">
                  <c:v>427500000</c:v>
                </c:pt>
                <c:pt idx="1">
                  <c:v>452500000</c:v>
                </c:pt>
                <c:pt idx="2">
                  <c:v>488750000</c:v>
                </c:pt>
                <c:pt idx="3">
                  <c:v>408750000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321056"/>
        <c:axId val="248321616"/>
      </c:scatterChart>
      <c:valAx>
        <c:axId val="248321056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321616"/>
        <c:crosses val="autoZero"/>
        <c:crossBetween val="midCat"/>
      </c:valAx>
      <c:valAx>
        <c:axId val="24832161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3210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Phase Space 4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Map'!$A$11:$A$42</c:f>
              <c:numCache>
                <c:formatCode>#,##0</c:formatCode>
                <c:ptCount val="32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</c:numCache>
            </c:numRef>
          </c:xVal>
          <c:yVal>
            <c:numRef>
              <c:f>'Phase Space &amp; Poincare Map'!$B$11:$B$42</c:f>
              <c:numCache>
                <c:formatCode>#,##0</c:formatCode>
                <c:ptCount val="32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</c:numCache>
            </c:numRef>
          </c:yVal>
          <c:smooth val="1"/>
        </c:ser>
        <c:ser>
          <c:idx val="1"/>
          <c:order val="1"/>
          <c:tx>
            <c:v>Phase Space_4 new</c:v>
          </c:tx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Map'!$A$40:$A$42</c:f>
              <c:numCache>
                <c:formatCode>#,##0</c:formatCode>
                <c:ptCount val="3"/>
                <c:pt idx="0">
                  <c:v>488750000</c:v>
                </c:pt>
                <c:pt idx="1">
                  <c:v>408750000</c:v>
                </c:pt>
                <c:pt idx="2">
                  <c:v>423750000</c:v>
                </c:pt>
              </c:numCache>
            </c:numRef>
          </c:xVal>
          <c:yVal>
            <c:numRef>
              <c:f>'Phase Space &amp; Poincare Map'!$B$40:$B$42</c:f>
              <c:numCache>
                <c:formatCode>#,##0</c:formatCode>
                <c:ptCount val="3"/>
                <c:pt idx="0">
                  <c:v>408750000</c:v>
                </c:pt>
                <c:pt idx="1">
                  <c:v>423750000</c:v>
                </c:pt>
                <c:pt idx="2">
                  <c:v>437500000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528560"/>
        <c:axId val="247529120"/>
      </c:scatterChart>
      <c:valAx>
        <c:axId val="247528560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7529120"/>
        <c:crosses val="autoZero"/>
        <c:crossBetween val="midCat"/>
      </c:valAx>
      <c:valAx>
        <c:axId val="247529120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75285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Cells per ul (F2)</a:t>
            </a:r>
          </a:p>
        </c:rich>
      </c:tx>
      <c:layout>
        <c:manualLayout>
          <c:xMode val="edge"/>
          <c:yMode val="edge"/>
          <c:x val="0.40598837209302324"/>
          <c:y val="3.16049333558964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Cells per ul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'200cells per μl'!$H$3:$H$105</c:f>
              <c:numCache>
                <c:formatCode>General</c:formatCode>
                <c:ptCount val="103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10</c:v>
                </c:pt>
                <c:pt idx="11">
                  <c:v>11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20</c:v>
                </c:pt>
                <c:pt idx="17">
                  <c:v>21</c:v>
                </c:pt>
                <c:pt idx="18">
                  <c:v>22</c:v>
                </c:pt>
                <c:pt idx="19">
                  <c:v>23</c:v>
                </c:pt>
                <c:pt idx="20">
                  <c:v>24</c:v>
                </c:pt>
                <c:pt idx="21">
                  <c:v>27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34</c:v>
                </c:pt>
                <c:pt idx="27">
                  <c:v>38</c:v>
                </c:pt>
                <c:pt idx="28">
                  <c:v>44</c:v>
                </c:pt>
                <c:pt idx="29">
                  <c:v>52</c:v>
                </c:pt>
                <c:pt idx="30">
                  <c:v>53</c:v>
                </c:pt>
                <c:pt idx="31">
                  <c:v>55</c:v>
                </c:pt>
                <c:pt idx="32">
                  <c:v>56</c:v>
                </c:pt>
                <c:pt idx="33">
                  <c:v>57</c:v>
                </c:pt>
                <c:pt idx="34">
                  <c:v>58</c:v>
                </c:pt>
                <c:pt idx="35">
                  <c:v>59</c:v>
                </c:pt>
                <c:pt idx="36">
                  <c:v>60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  <c:pt idx="41">
                  <c:v>66</c:v>
                </c:pt>
                <c:pt idx="42">
                  <c:v>69</c:v>
                </c:pt>
                <c:pt idx="43">
                  <c:v>70</c:v>
                </c:pt>
                <c:pt idx="44">
                  <c:v>71</c:v>
                </c:pt>
                <c:pt idx="45">
                  <c:v>72</c:v>
                </c:pt>
                <c:pt idx="46">
                  <c:v>73</c:v>
                </c:pt>
                <c:pt idx="47">
                  <c:v>76</c:v>
                </c:pt>
                <c:pt idx="48">
                  <c:v>77</c:v>
                </c:pt>
                <c:pt idx="49">
                  <c:v>78</c:v>
                </c:pt>
                <c:pt idx="50">
                  <c:v>79</c:v>
                </c:pt>
                <c:pt idx="51">
                  <c:v>80</c:v>
                </c:pt>
                <c:pt idx="52">
                  <c:v>85</c:v>
                </c:pt>
                <c:pt idx="53">
                  <c:v>86</c:v>
                </c:pt>
                <c:pt idx="54">
                  <c:v>87</c:v>
                </c:pt>
                <c:pt idx="55">
                  <c:v>91</c:v>
                </c:pt>
                <c:pt idx="56">
                  <c:v>92</c:v>
                </c:pt>
                <c:pt idx="57">
                  <c:v>93</c:v>
                </c:pt>
                <c:pt idx="58">
                  <c:v>94</c:v>
                </c:pt>
                <c:pt idx="59">
                  <c:v>95</c:v>
                </c:pt>
                <c:pt idx="60">
                  <c:v>97</c:v>
                </c:pt>
                <c:pt idx="61">
                  <c:v>98</c:v>
                </c:pt>
                <c:pt idx="62">
                  <c:v>99</c:v>
                </c:pt>
                <c:pt idx="63">
                  <c:v>100</c:v>
                </c:pt>
                <c:pt idx="64">
                  <c:v>101</c:v>
                </c:pt>
                <c:pt idx="65">
                  <c:v>103</c:v>
                </c:pt>
                <c:pt idx="66">
                  <c:v>104</c:v>
                </c:pt>
                <c:pt idx="67">
                  <c:v>105</c:v>
                </c:pt>
                <c:pt idx="68">
                  <c:v>106</c:v>
                </c:pt>
                <c:pt idx="69">
                  <c:v>107</c:v>
                </c:pt>
                <c:pt idx="70">
                  <c:v>108</c:v>
                </c:pt>
                <c:pt idx="71">
                  <c:v>109</c:v>
                </c:pt>
                <c:pt idx="72">
                  <c:v>111</c:v>
                </c:pt>
                <c:pt idx="73">
                  <c:v>112</c:v>
                </c:pt>
                <c:pt idx="74">
                  <c:v>113</c:v>
                </c:pt>
                <c:pt idx="75">
                  <c:v>114</c:v>
                </c:pt>
                <c:pt idx="76">
                  <c:v>115</c:v>
                </c:pt>
                <c:pt idx="77">
                  <c:v>116</c:v>
                </c:pt>
                <c:pt idx="78">
                  <c:v>118</c:v>
                </c:pt>
                <c:pt idx="79">
                  <c:v>119</c:v>
                </c:pt>
                <c:pt idx="80">
                  <c:v>120</c:v>
                </c:pt>
                <c:pt idx="81">
                  <c:v>121</c:v>
                </c:pt>
                <c:pt idx="82">
                  <c:v>122</c:v>
                </c:pt>
                <c:pt idx="83">
                  <c:v>123</c:v>
                </c:pt>
                <c:pt idx="84">
                  <c:v>125</c:v>
                </c:pt>
                <c:pt idx="85">
                  <c:v>126</c:v>
                </c:pt>
                <c:pt idx="86">
                  <c:v>127</c:v>
                </c:pt>
                <c:pt idx="87">
                  <c:v>128</c:v>
                </c:pt>
                <c:pt idx="88">
                  <c:v>129</c:v>
                </c:pt>
                <c:pt idx="89">
                  <c:v>130</c:v>
                </c:pt>
                <c:pt idx="90">
                  <c:v>132</c:v>
                </c:pt>
                <c:pt idx="91">
                  <c:v>133</c:v>
                </c:pt>
                <c:pt idx="92">
                  <c:v>134</c:v>
                </c:pt>
                <c:pt idx="93">
                  <c:v>135</c:v>
                </c:pt>
                <c:pt idx="94">
                  <c:v>136</c:v>
                </c:pt>
                <c:pt idx="95">
                  <c:v>137</c:v>
                </c:pt>
                <c:pt idx="96">
                  <c:v>139</c:v>
                </c:pt>
                <c:pt idx="97">
                  <c:v>140</c:v>
                </c:pt>
                <c:pt idx="98">
                  <c:v>141</c:v>
                </c:pt>
                <c:pt idx="99">
                  <c:v>142</c:v>
                </c:pt>
                <c:pt idx="100">
                  <c:v>143</c:v>
                </c:pt>
                <c:pt idx="101">
                  <c:v>147</c:v>
                </c:pt>
                <c:pt idx="102">
                  <c:v>149</c:v>
                </c:pt>
              </c:numCache>
            </c:numRef>
          </c:cat>
          <c:val>
            <c:numRef>
              <c:f>'200cells per μl'!$F$3:$F$105</c:f>
              <c:numCache>
                <c:formatCode>0.00E+00</c:formatCode>
                <c:ptCount val="103"/>
                <c:pt idx="0">
                  <c:v>209</c:v>
                </c:pt>
                <c:pt idx="1">
                  <c:v>209</c:v>
                </c:pt>
                <c:pt idx="2">
                  <c:v>209</c:v>
                </c:pt>
                <c:pt idx="3">
                  <c:v>209</c:v>
                </c:pt>
                <c:pt idx="4">
                  <c:v>209</c:v>
                </c:pt>
                <c:pt idx="5">
                  <c:v>209</c:v>
                </c:pt>
                <c:pt idx="6">
                  <c:v>209</c:v>
                </c:pt>
                <c:pt idx="7">
                  <c:v>200</c:v>
                </c:pt>
                <c:pt idx="8">
                  <c:v>200</c:v>
                </c:pt>
                <c:pt idx="9">
                  <c:v>200</c:v>
                </c:pt>
                <c:pt idx="10">
                  <c:v>400</c:v>
                </c:pt>
                <c:pt idx="11">
                  <c:v>1000</c:v>
                </c:pt>
                <c:pt idx="12">
                  <c:v>4700</c:v>
                </c:pt>
                <c:pt idx="13">
                  <c:v>4500</c:v>
                </c:pt>
                <c:pt idx="14">
                  <c:v>3900</c:v>
                </c:pt>
                <c:pt idx="15">
                  <c:v>6500</c:v>
                </c:pt>
                <c:pt idx="16">
                  <c:v>9100</c:v>
                </c:pt>
                <c:pt idx="17">
                  <c:v>9000</c:v>
                </c:pt>
                <c:pt idx="18">
                  <c:v>7500</c:v>
                </c:pt>
                <c:pt idx="19">
                  <c:v>8700</c:v>
                </c:pt>
                <c:pt idx="20">
                  <c:v>9900</c:v>
                </c:pt>
                <c:pt idx="21">
                  <c:v>11400</c:v>
                </c:pt>
                <c:pt idx="22">
                  <c:v>12400</c:v>
                </c:pt>
                <c:pt idx="23">
                  <c:v>13100</c:v>
                </c:pt>
                <c:pt idx="24">
                  <c:v>13300</c:v>
                </c:pt>
                <c:pt idx="25">
                  <c:v>14000</c:v>
                </c:pt>
                <c:pt idx="26">
                  <c:v>13500</c:v>
                </c:pt>
                <c:pt idx="27">
                  <c:v>14000</c:v>
                </c:pt>
                <c:pt idx="28">
                  <c:v>16700</c:v>
                </c:pt>
                <c:pt idx="29">
                  <c:v>19300</c:v>
                </c:pt>
                <c:pt idx="30">
                  <c:v>15900</c:v>
                </c:pt>
                <c:pt idx="31">
                  <c:v>17200</c:v>
                </c:pt>
                <c:pt idx="32">
                  <c:v>17800</c:v>
                </c:pt>
                <c:pt idx="33">
                  <c:v>18300</c:v>
                </c:pt>
                <c:pt idx="34">
                  <c:v>15600</c:v>
                </c:pt>
                <c:pt idx="35">
                  <c:v>16700</c:v>
                </c:pt>
                <c:pt idx="36">
                  <c:v>17900</c:v>
                </c:pt>
                <c:pt idx="37">
                  <c:v>18700</c:v>
                </c:pt>
                <c:pt idx="38">
                  <c:v>16400</c:v>
                </c:pt>
                <c:pt idx="39">
                  <c:v>17100</c:v>
                </c:pt>
                <c:pt idx="40">
                  <c:v>17500</c:v>
                </c:pt>
                <c:pt idx="41">
                  <c:v>18300</c:v>
                </c:pt>
                <c:pt idx="42">
                  <c:v>17300</c:v>
                </c:pt>
                <c:pt idx="43">
                  <c:v>17900</c:v>
                </c:pt>
                <c:pt idx="44">
                  <c:v>17900</c:v>
                </c:pt>
                <c:pt idx="45">
                  <c:v>15100</c:v>
                </c:pt>
                <c:pt idx="46">
                  <c:v>15700</c:v>
                </c:pt>
                <c:pt idx="47">
                  <c:v>17700</c:v>
                </c:pt>
                <c:pt idx="48">
                  <c:v>15800</c:v>
                </c:pt>
                <c:pt idx="49">
                  <c:v>15200</c:v>
                </c:pt>
                <c:pt idx="50">
                  <c:v>16200</c:v>
                </c:pt>
                <c:pt idx="51">
                  <c:v>17100</c:v>
                </c:pt>
                <c:pt idx="52">
                  <c:v>9700</c:v>
                </c:pt>
                <c:pt idx="53">
                  <c:v>10300</c:v>
                </c:pt>
                <c:pt idx="54">
                  <c:v>10100</c:v>
                </c:pt>
                <c:pt idx="55">
                  <c:v>11400</c:v>
                </c:pt>
                <c:pt idx="56">
                  <c:v>11300</c:v>
                </c:pt>
                <c:pt idx="57">
                  <c:v>10900</c:v>
                </c:pt>
                <c:pt idx="58">
                  <c:v>11600</c:v>
                </c:pt>
                <c:pt idx="59">
                  <c:v>7500</c:v>
                </c:pt>
                <c:pt idx="60">
                  <c:v>8800</c:v>
                </c:pt>
                <c:pt idx="61">
                  <c:v>9100</c:v>
                </c:pt>
                <c:pt idx="62">
                  <c:v>9300</c:v>
                </c:pt>
                <c:pt idx="63">
                  <c:v>7500</c:v>
                </c:pt>
                <c:pt idx="64">
                  <c:v>7500</c:v>
                </c:pt>
                <c:pt idx="65">
                  <c:v>8700</c:v>
                </c:pt>
                <c:pt idx="66">
                  <c:v>8900</c:v>
                </c:pt>
                <c:pt idx="67">
                  <c:v>9000</c:v>
                </c:pt>
                <c:pt idx="68">
                  <c:v>9100</c:v>
                </c:pt>
                <c:pt idx="69">
                  <c:v>9300</c:v>
                </c:pt>
                <c:pt idx="70">
                  <c:v>9800</c:v>
                </c:pt>
                <c:pt idx="71">
                  <c:v>7700</c:v>
                </c:pt>
                <c:pt idx="72">
                  <c:v>8500</c:v>
                </c:pt>
                <c:pt idx="73">
                  <c:v>9400</c:v>
                </c:pt>
                <c:pt idx="74">
                  <c:v>9400</c:v>
                </c:pt>
                <c:pt idx="75">
                  <c:v>9500</c:v>
                </c:pt>
                <c:pt idx="76">
                  <c:v>9600</c:v>
                </c:pt>
                <c:pt idx="77">
                  <c:v>8000</c:v>
                </c:pt>
                <c:pt idx="78">
                  <c:v>8700</c:v>
                </c:pt>
                <c:pt idx="79">
                  <c:v>8800</c:v>
                </c:pt>
                <c:pt idx="80">
                  <c:v>9400</c:v>
                </c:pt>
                <c:pt idx="81">
                  <c:v>8000</c:v>
                </c:pt>
                <c:pt idx="82">
                  <c:v>8700</c:v>
                </c:pt>
                <c:pt idx="83">
                  <c:v>9000</c:v>
                </c:pt>
                <c:pt idx="84">
                  <c:v>9500</c:v>
                </c:pt>
                <c:pt idx="85">
                  <c:v>7500</c:v>
                </c:pt>
                <c:pt idx="86">
                  <c:v>8100</c:v>
                </c:pt>
                <c:pt idx="87">
                  <c:v>8500</c:v>
                </c:pt>
                <c:pt idx="88">
                  <c:v>8500</c:v>
                </c:pt>
                <c:pt idx="89">
                  <c:v>8900</c:v>
                </c:pt>
                <c:pt idx="90">
                  <c:v>9200</c:v>
                </c:pt>
                <c:pt idx="91">
                  <c:v>9600</c:v>
                </c:pt>
                <c:pt idx="92">
                  <c:v>9800</c:v>
                </c:pt>
                <c:pt idx="93">
                  <c:v>7400</c:v>
                </c:pt>
                <c:pt idx="94">
                  <c:v>6900</c:v>
                </c:pt>
                <c:pt idx="95">
                  <c:v>7400</c:v>
                </c:pt>
                <c:pt idx="96">
                  <c:v>8000</c:v>
                </c:pt>
                <c:pt idx="97">
                  <c:v>8400</c:v>
                </c:pt>
                <c:pt idx="98">
                  <c:v>9000</c:v>
                </c:pt>
                <c:pt idx="99">
                  <c:v>9200</c:v>
                </c:pt>
                <c:pt idx="100">
                  <c:v>9200</c:v>
                </c:pt>
                <c:pt idx="101">
                  <c:v>9600</c:v>
                </c:pt>
                <c:pt idx="102">
                  <c:v>10000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210497040"/>
        <c:axId val="210497600"/>
      </c:lineChart>
      <c:catAx>
        <c:axId val="210497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497600"/>
        <c:crosses val="autoZero"/>
        <c:auto val="1"/>
        <c:lblAlgn val="ctr"/>
        <c:lblOffset val="100"/>
        <c:noMultiLvlLbl val="0"/>
      </c:catAx>
      <c:valAx>
        <c:axId val="210497600"/>
        <c:scaling>
          <c:orientation val="minMax"/>
        </c:scaling>
        <c:delete val="0"/>
        <c:axPos val="l"/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497040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Phase Space 5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Map'!$A$11:$A$48</c:f>
              <c:numCache>
                <c:formatCode>#,##0</c:formatCode>
                <c:ptCount val="38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</c:numCache>
            </c:numRef>
          </c:xVal>
          <c:yVal>
            <c:numRef>
              <c:f>'Phase Space &amp; Poincare Map'!$B$11:$B$48</c:f>
              <c:numCache>
                <c:formatCode>#,##0</c:formatCode>
                <c:ptCount val="38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</c:numCache>
            </c:numRef>
          </c:yVal>
          <c:smooth val="1"/>
        </c:ser>
        <c:ser>
          <c:idx val="1"/>
          <c:order val="1"/>
          <c:tx>
            <c:v>Phase Space_5 new</c:v>
          </c:tx>
          <c:spPr>
            <a:ln w="9525" cap="rnd">
              <a:solidFill>
                <a:schemeClr val="accent2"/>
              </a:solidFill>
              <a:round/>
              <a:headEnd type="none"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Map'!$A$42:$A$48</c:f>
              <c:numCache>
                <c:formatCode>#,##0</c:formatCode>
                <c:ptCount val="7"/>
                <c:pt idx="0">
                  <c:v>423750000</c:v>
                </c:pt>
                <c:pt idx="1">
                  <c:v>437500000</c:v>
                </c:pt>
                <c:pt idx="2">
                  <c:v>470000000</c:v>
                </c:pt>
                <c:pt idx="3">
                  <c:v>415000000</c:v>
                </c:pt>
                <c:pt idx="4">
                  <c:v>426250000</c:v>
                </c:pt>
                <c:pt idx="5">
                  <c:v>430000000</c:v>
                </c:pt>
                <c:pt idx="6">
                  <c:v>373750000</c:v>
                </c:pt>
              </c:numCache>
            </c:numRef>
          </c:xVal>
          <c:yVal>
            <c:numRef>
              <c:f>'Phase Space &amp; Poincare Map'!$B$42:$B$48</c:f>
              <c:numCache>
                <c:formatCode>#,##0</c:formatCode>
                <c:ptCount val="7"/>
                <c:pt idx="0">
                  <c:v>437500000</c:v>
                </c:pt>
                <c:pt idx="1">
                  <c:v>470000000</c:v>
                </c:pt>
                <c:pt idx="2">
                  <c:v>415000000</c:v>
                </c:pt>
                <c:pt idx="3">
                  <c:v>426250000</c:v>
                </c:pt>
                <c:pt idx="4">
                  <c:v>430000000</c:v>
                </c:pt>
                <c:pt idx="5">
                  <c:v>373750000</c:v>
                </c:pt>
                <c:pt idx="6">
                  <c:v>393749999.99999994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531920"/>
        <c:axId val="247532480"/>
      </c:scatterChart>
      <c:valAx>
        <c:axId val="247531920"/>
        <c:scaling>
          <c:orientation val="minMax"/>
        </c:scaling>
        <c:delete val="1"/>
        <c:axPos val="b"/>
        <c:numFmt formatCode="#,##0" sourceLinked="1"/>
        <c:majorTickMark val="none"/>
        <c:minorTickMark val="none"/>
        <c:tickLblPos val="nextTo"/>
        <c:crossAx val="247532480"/>
        <c:crosses val="autoZero"/>
        <c:crossBetween val="midCat"/>
      </c:valAx>
      <c:valAx>
        <c:axId val="247532480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7531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Map'!$A$11:$A$49</c:f>
              <c:numCache>
                <c:formatCode>#,##0</c:formatCode>
                <c:ptCount val="39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</c:numCache>
            </c:numRef>
          </c:xVal>
          <c:yVal>
            <c:numRef>
              <c:f>'Phase Space &amp; Poincare Map'!$B$11:$B$49</c:f>
              <c:numCache>
                <c:formatCode>#,##0</c:formatCode>
                <c:ptCount val="39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</c:numCache>
            </c:numRef>
          </c:yVal>
          <c:smooth val="1"/>
        </c:ser>
        <c:ser>
          <c:idx val="1"/>
          <c:order val="1"/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Map'!$A$48:$A$49</c:f>
              <c:numCache>
                <c:formatCode>#,##0</c:formatCode>
                <c:ptCount val="2"/>
                <c:pt idx="0">
                  <c:v>373750000</c:v>
                </c:pt>
                <c:pt idx="1">
                  <c:v>393749999.99999994</c:v>
                </c:pt>
              </c:numCache>
            </c:numRef>
          </c:xVal>
          <c:yVal>
            <c:numRef>
              <c:f>'Phase Space &amp; Poincare Map'!$B$48:$B$49</c:f>
              <c:numCache>
                <c:formatCode>#,##0</c:formatCode>
                <c:ptCount val="2"/>
                <c:pt idx="0">
                  <c:v>393749999.99999994</c:v>
                </c:pt>
                <c:pt idx="1">
                  <c:v>433750000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9027792"/>
        <c:axId val="249028352"/>
      </c:scatterChart>
      <c:valAx>
        <c:axId val="249027792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028352"/>
        <c:crosses val="autoZero"/>
        <c:crossBetween val="midCat"/>
      </c:valAx>
      <c:valAx>
        <c:axId val="249028352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027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Map'!$A$11:$A$53</c:f>
              <c:numCache>
                <c:formatCode>#,##0</c:formatCode>
                <c:ptCount val="43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</c:numCache>
            </c:numRef>
          </c:xVal>
          <c:yVal>
            <c:numRef>
              <c:f>'Phase Space &amp; Poincare Map'!$B$11:$B$53</c:f>
              <c:numCache>
                <c:formatCode>#,##0</c:formatCode>
                <c:ptCount val="43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</c:numCache>
            </c:numRef>
          </c:yVal>
          <c:smooth val="1"/>
        </c:ser>
        <c:ser>
          <c:idx val="1"/>
          <c:order val="1"/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Map'!$A$49:$A$53</c:f>
              <c:numCache>
                <c:formatCode>#,##0</c:formatCode>
                <c:ptCount val="5"/>
                <c:pt idx="0">
                  <c:v>393749999.99999994</c:v>
                </c:pt>
                <c:pt idx="1">
                  <c:v>433750000</c:v>
                </c:pt>
                <c:pt idx="2">
                  <c:v>372500000</c:v>
                </c:pt>
                <c:pt idx="3">
                  <c:v>387500000</c:v>
                </c:pt>
                <c:pt idx="4">
                  <c:v>405000000</c:v>
                </c:pt>
              </c:numCache>
            </c:numRef>
          </c:xVal>
          <c:yVal>
            <c:numRef>
              <c:f>'Phase Space &amp; Poincare Map'!$B$49:$B$53</c:f>
              <c:numCache>
                <c:formatCode>#,##0</c:formatCode>
                <c:ptCount val="5"/>
                <c:pt idx="0">
                  <c:v>433750000</c:v>
                </c:pt>
                <c:pt idx="1">
                  <c:v>372500000</c:v>
                </c:pt>
                <c:pt idx="2">
                  <c:v>387500000</c:v>
                </c:pt>
                <c:pt idx="3">
                  <c:v>405000000</c:v>
                </c:pt>
                <c:pt idx="4">
                  <c:v>413749999.99999994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9031152"/>
        <c:axId val="249031712"/>
      </c:scatterChart>
      <c:valAx>
        <c:axId val="249031152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031712"/>
        <c:crosses val="autoZero"/>
        <c:crossBetween val="midCat"/>
      </c:valAx>
      <c:valAx>
        <c:axId val="249031712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0311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Map'!$A$11:$A$57</c:f>
              <c:numCache>
                <c:formatCode>#,##0</c:formatCode>
                <c:ptCount val="47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</c:numCache>
            </c:numRef>
          </c:xVal>
          <c:yVal>
            <c:numRef>
              <c:f>'Phase Space &amp; Poincare Map'!$B$11:$B$57</c:f>
              <c:numCache>
                <c:formatCode>#,##0</c:formatCode>
                <c:ptCount val="47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</c:numCache>
            </c:numRef>
          </c:yVal>
          <c:smooth val="1"/>
        </c:ser>
        <c:ser>
          <c:idx val="1"/>
          <c:order val="1"/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Map'!$A$53:$A$57</c:f>
              <c:numCache>
                <c:formatCode>#,##0</c:formatCode>
                <c:ptCount val="5"/>
                <c:pt idx="0">
                  <c:v>405000000</c:v>
                </c:pt>
                <c:pt idx="1">
                  <c:v>413749999.99999994</c:v>
                </c:pt>
                <c:pt idx="2">
                  <c:v>482500000</c:v>
                </c:pt>
                <c:pt idx="3">
                  <c:v>495000000</c:v>
                </c:pt>
                <c:pt idx="4">
                  <c:v>497500000</c:v>
                </c:pt>
              </c:numCache>
            </c:numRef>
          </c:xVal>
          <c:yVal>
            <c:numRef>
              <c:f>'Phase Space &amp; Poincare Map'!$B$53:$B$57</c:f>
              <c:numCache>
                <c:formatCode>#,##0</c:formatCode>
                <c:ptCount val="5"/>
                <c:pt idx="0">
                  <c:v>413749999.99999994</c:v>
                </c:pt>
                <c:pt idx="1">
                  <c:v>482500000</c:v>
                </c:pt>
                <c:pt idx="2">
                  <c:v>495000000</c:v>
                </c:pt>
                <c:pt idx="3">
                  <c:v>497500000</c:v>
                </c:pt>
                <c:pt idx="4">
                  <c:v>535000000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9034864"/>
        <c:axId val="249035424"/>
      </c:scatterChart>
      <c:valAx>
        <c:axId val="249034864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035424"/>
        <c:crosses val="autoZero"/>
        <c:crossBetween val="midCat"/>
      </c:valAx>
      <c:valAx>
        <c:axId val="249035424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0348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Map'!$A$11:$A$61</c:f>
              <c:numCache>
                <c:formatCode>#,##0</c:formatCode>
                <c:ptCount val="51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</c:numCache>
            </c:numRef>
          </c:xVal>
          <c:yVal>
            <c:numRef>
              <c:f>'Phase Space &amp; Poincare Map'!$B$11:$B$61</c:f>
              <c:numCache>
                <c:formatCode>#,##0</c:formatCode>
                <c:ptCount val="51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</c:numCache>
            </c:numRef>
          </c:yVal>
          <c:smooth val="1"/>
        </c:ser>
        <c:ser>
          <c:idx val="1"/>
          <c:order val="1"/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Map'!$A$57:$A$61</c:f>
              <c:numCache>
                <c:formatCode>#,##0</c:formatCode>
                <c:ptCount val="5"/>
                <c:pt idx="0">
                  <c:v>497500000</c:v>
                </c:pt>
                <c:pt idx="1">
                  <c:v>535000000</c:v>
                </c:pt>
                <c:pt idx="2">
                  <c:v>552500000</c:v>
                </c:pt>
                <c:pt idx="3">
                  <c:v>545000000</c:v>
                </c:pt>
                <c:pt idx="4">
                  <c:v>554999999.99999988</c:v>
                </c:pt>
              </c:numCache>
            </c:numRef>
          </c:xVal>
          <c:yVal>
            <c:numRef>
              <c:f>'Phase Space &amp; Poincare Map'!$B$57:$B$61</c:f>
              <c:numCache>
                <c:formatCode>#,##0</c:formatCode>
                <c:ptCount val="5"/>
                <c:pt idx="0">
                  <c:v>535000000</c:v>
                </c:pt>
                <c:pt idx="1">
                  <c:v>552500000</c:v>
                </c:pt>
                <c:pt idx="2">
                  <c:v>545000000</c:v>
                </c:pt>
                <c:pt idx="3">
                  <c:v>554999999.99999988</c:v>
                </c:pt>
                <c:pt idx="4">
                  <c:v>362500000.00000006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9038224"/>
        <c:axId val="249038784"/>
      </c:scatterChart>
      <c:valAx>
        <c:axId val="249038224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038784"/>
        <c:crosses val="autoZero"/>
        <c:crossBetween val="midCat"/>
      </c:valAx>
      <c:valAx>
        <c:axId val="249038784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038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Map'!$A$11:$A$62</c:f>
              <c:numCache>
                <c:formatCode>#,##0</c:formatCode>
                <c:ptCount val="52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</c:numCache>
            </c:numRef>
          </c:xVal>
          <c:yVal>
            <c:numRef>
              <c:f>'Phase Space &amp; Poincare Map'!$B$11:$B$62</c:f>
              <c:numCache>
                <c:formatCode>#,##0</c:formatCode>
                <c:ptCount val="52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</c:numCache>
            </c:numRef>
          </c:yVal>
          <c:smooth val="1"/>
        </c:ser>
        <c:ser>
          <c:idx val="1"/>
          <c:order val="1"/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Map'!$A$61:$A$62</c:f>
              <c:numCache>
                <c:formatCode>#,##0</c:formatCode>
                <c:ptCount val="2"/>
                <c:pt idx="0">
                  <c:v>554999999.99999988</c:v>
                </c:pt>
                <c:pt idx="1">
                  <c:v>362500000.00000006</c:v>
                </c:pt>
              </c:numCache>
            </c:numRef>
          </c:xVal>
          <c:yVal>
            <c:numRef>
              <c:f>'Phase Space &amp; Poincare Map'!$B$61:$B$62</c:f>
              <c:numCache>
                <c:formatCode>#,##0</c:formatCode>
                <c:ptCount val="2"/>
                <c:pt idx="0">
                  <c:v>362500000.00000006</c:v>
                </c:pt>
                <c:pt idx="1">
                  <c:v>420000000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9041584"/>
        <c:axId val="249042144"/>
      </c:scatterChart>
      <c:valAx>
        <c:axId val="249041584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042144"/>
        <c:crosses val="autoZero"/>
        <c:crossBetween val="midCat"/>
      </c:valAx>
      <c:valAx>
        <c:axId val="249042144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0415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Map'!$A$11:$A$65</c:f>
              <c:numCache>
                <c:formatCode>#,##0</c:formatCode>
                <c:ptCount val="55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  <c:pt idx="52">
                  <c:v>420000000</c:v>
                </c:pt>
                <c:pt idx="53">
                  <c:v>435000000</c:v>
                </c:pt>
                <c:pt idx="54">
                  <c:v>447500000</c:v>
                </c:pt>
              </c:numCache>
            </c:numRef>
          </c:xVal>
          <c:yVal>
            <c:numRef>
              <c:f>'Phase Space &amp; Poincare Map'!$B$11:$B$65</c:f>
              <c:numCache>
                <c:formatCode>#,##0</c:formatCode>
                <c:ptCount val="55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  <c:pt idx="52">
                  <c:v>435000000</c:v>
                </c:pt>
                <c:pt idx="53">
                  <c:v>447500000</c:v>
                </c:pt>
                <c:pt idx="54">
                  <c:v>360000000</c:v>
                </c:pt>
              </c:numCache>
            </c:numRef>
          </c:yVal>
          <c:smooth val="1"/>
        </c:ser>
        <c:ser>
          <c:idx val="1"/>
          <c:order val="1"/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Map'!$A$62:$A$65</c:f>
              <c:numCache>
                <c:formatCode>#,##0</c:formatCode>
                <c:ptCount val="4"/>
                <c:pt idx="0">
                  <c:v>362500000.00000006</c:v>
                </c:pt>
                <c:pt idx="1">
                  <c:v>420000000</c:v>
                </c:pt>
                <c:pt idx="2">
                  <c:v>435000000</c:v>
                </c:pt>
                <c:pt idx="3">
                  <c:v>447500000</c:v>
                </c:pt>
              </c:numCache>
            </c:numRef>
          </c:xVal>
          <c:yVal>
            <c:numRef>
              <c:f>'Phase Space &amp; Poincare Map'!$B$62:$B$65</c:f>
              <c:numCache>
                <c:formatCode>#,##0</c:formatCode>
                <c:ptCount val="4"/>
                <c:pt idx="0">
                  <c:v>420000000</c:v>
                </c:pt>
                <c:pt idx="1">
                  <c:v>435000000</c:v>
                </c:pt>
                <c:pt idx="2">
                  <c:v>447500000</c:v>
                </c:pt>
                <c:pt idx="3">
                  <c:v>360000000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979760"/>
        <c:axId val="248980320"/>
      </c:scatterChart>
      <c:valAx>
        <c:axId val="248979760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980320"/>
        <c:crosses val="autoZero"/>
        <c:crossBetween val="midCat"/>
      </c:valAx>
      <c:valAx>
        <c:axId val="248980320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979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Map'!$A$11:$A$66</c:f>
              <c:numCache>
                <c:formatCode>#,##0</c:formatCode>
                <c:ptCount val="56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  <c:pt idx="52">
                  <c:v>420000000</c:v>
                </c:pt>
                <c:pt idx="53">
                  <c:v>435000000</c:v>
                </c:pt>
                <c:pt idx="54">
                  <c:v>447500000</c:v>
                </c:pt>
                <c:pt idx="55">
                  <c:v>360000000</c:v>
                </c:pt>
              </c:numCache>
            </c:numRef>
          </c:xVal>
          <c:yVal>
            <c:numRef>
              <c:f>'Phase Space &amp; Poincare Map'!$B$11:$B$66</c:f>
              <c:numCache>
                <c:formatCode>#,##0</c:formatCode>
                <c:ptCount val="56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  <c:pt idx="52">
                  <c:v>435000000</c:v>
                </c:pt>
                <c:pt idx="53">
                  <c:v>447500000</c:v>
                </c:pt>
                <c:pt idx="54">
                  <c:v>360000000</c:v>
                </c:pt>
                <c:pt idx="55">
                  <c:v>387500000.00000006</c:v>
                </c:pt>
              </c:numCache>
            </c:numRef>
          </c:yVal>
          <c:smooth val="1"/>
        </c:ser>
        <c:ser>
          <c:idx val="1"/>
          <c:order val="1"/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Map'!$A$65:$A$66</c:f>
              <c:numCache>
                <c:formatCode>#,##0</c:formatCode>
                <c:ptCount val="2"/>
                <c:pt idx="0">
                  <c:v>447500000</c:v>
                </c:pt>
                <c:pt idx="1">
                  <c:v>360000000</c:v>
                </c:pt>
              </c:numCache>
            </c:numRef>
          </c:xVal>
          <c:yVal>
            <c:numRef>
              <c:f>'Phase Space &amp; Poincare Map'!$B$65:$B$66</c:f>
              <c:numCache>
                <c:formatCode>#,##0</c:formatCode>
                <c:ptCount val="2"/>
                <c:pt idx="0">
                  <c:v>360000000</c:v>
                </c:pt>
                <c:pt idx="1">
                  <c:v>387500000.00000006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983120"/>
        <c:axId val="248983680"/>
      </c:scatterChart>
      <c:valAx>
        <c:axId val="248983120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983680"/>
        <c:crosses val="autoZero"/>
        <c:crossBetween val="midCat"/>
      </c:valAx>
      <c:valAx>
        <c:axId val="248983680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9831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Map'!$A$11:$A$72</c:f>
              <c:numCache>
                <c:formatCode>#,##0</c:formatCode>
                <c:ptCount val="62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  <c:pt idx="52">
                  <c:v>420000000</c:v>
                </c:pt>
                <c:pt idx="53">
                  <c:v>435000000</c:v>
                </c:pt>
                <c:pt idx="54">
                  <c:v>447500000</c:v>
                </c:pt>
                <c:pt idx="55">
                  <c:v>360000000</c:v>
                </c:pt>
                <c:pt idx="56">
                  <c:v>387500000.00000006</c:v>
                </c:pt>
                <c:pt idx="57">
                  <c:v>425000000</c:v>
                </c:pt>
                <c:pt idx="58">
                  <c:v>435000000</c:v>
                </c:pt>
                <c:pt idx="59">
                  <c:v>435000000</c:v>
                </c:pt>
                <c:pt idx="60">
                  <c:v>452500000</c:v>
                </c:pt>
                <c:pt idx="61">
                  <c:v>462500000</c:v>
                </c:pt>
              </c:numCache>
            </c:numRef>
          </c:xVal>
          <c:yVal>
            <c:numRef>
              <c:f>'Phase Space &amp; Poincare Map'!$B$11:$B$72</c:f>
              <c:numCache>
                <c:formatCode>#,##0</c:formatCode>
                <c:ptCount val="62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  <c:pt idx="52">
                  <c:v>435000000</c:v>
                </c:pt>
                <c:pt idx="53">
                  <c:v>447500000</c:v>
                </c:pt>
                <c:pt idx="54">
                  <c:v>360000000</c:v>
                </c:pt>
                <c:pt idx="55">
                  <c:v>387500000.00000006</c:v>
                </c:pt>
                <c:pt idx="56">
                  <c:v>425000000</c:v>
                </c:pt>
                <c:pt idx="57">
                  <c:v>435000000</c:v>
                </c:pt>
                <c:pt idx="58">
                  <c:v>435000000</c:v>
                </c:pt>
                <c:pt idx="59">
                  <c:v>452500000</c:v>
                </c:pt>
                <c:pt idx="60">
                  <c:v>462500000</c:v>
                </c:pt>
                <c:pt idx="61">
                  <c:v>480000000</c:v>
                </c:pt>
              </c:numCache>
            </c:numRef>
          </c:yVal>
          <c:smooth val="1"/>
        </c:ser>
        <c:ser>
          <c:idx val="1"/>
          <c:order val="1"/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Map'!$A$66:$A$72</c:f>
              <c:numCache>
                <c:formatCode>#,##0</c:formatCode>
                <c:ptCount val="7"/>
                <c:pt idx="0">
                  <c:v>360000000</c:v>
                </c:pt>
                <c:pt idx="1">
                  <c:v>387500000.00000006</c:v>
                </c:pt>
                <c:pt idx="2">
                  <c:v>425000000</c:v>
                </c:pt>
                <c:pt idx="3">
                  <c:v>435000000</c:v>
                </c:pt>
                <c:pt idx="4">
                  <c:v>435000000</c:v>
                </c:pt>
                <c:pt idx="5">
                  <c:v>452500000</c:v>
                </c:pt>
                <c:pt idx="6">
                  <c:v>462500000</c:v>
                </c:pt>
              </c:numCache>
            </c:numRef>
          </c:xVal>
          <c:yVal>
            <c:numRef>
              <c:f>'Phase Space &amp; Poincare Map'!$B$66:$B$72</c:f>
              <c:numCache>
                <c:formatCode>#,##0</c:formatCode>
                <c:ptCount val="7"/>
                <c:pt idx="0">
                  <c:v>387500000.00000006</c:v>
                </c:pt>
                <c:pt idx="1">
                  <c:v>425000000</c:v>
                </c:pt>
                <c:pt idx="2">
                  <c:v>435000000</c:v>
                </c:pt>
                <c:pt idx="3">
                  <c:v>435000000</c:v>
                </c:pt>
                <c:pt idx="4">
                  <c:v>452500000</c:v>
                </c:pt>
                <c:pt idx="5">
                  <c:v>462500000</c:v>
                </c:pt>
                <c:pt idx="6">
                  <c:v>480000000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986480"/>
        <c:axId val="248987040"/>
      </c:scatterChart>
      <c:valAx>
        <c:axId val="248986480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987040"/>
        <c:crosses val="autoZero"/>
        <c:crossBetween val="midCat"/>
      </c:valAx>
      <c:valAx>
        <c:axId val="248987040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986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Map'!$A$11:$A$73</c:f>
              <c:numCache>
                <c:formatCode>#,##0</c:formatCode>
                <c:ptCount val="63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  <c:pt idx="52">
                  <c:v>420000000</c:v>
                </c:pt>
                <c:pt idx="53">
                  <c:v>435000000</c:v>
                </c:pt>
                <c:pt idx="54">
                  <c:v>447500000</c:v>
                </c:pt>
                <c:pt idx="55">
                  <c:v>360000000</c:v>
                </c:pt>
                <c:pt idx="56">
                  <c:v>387500000.00000006</c:v>
                </c:pt>
                <c:pt idx="57">
                  <c:v>425000000</c:v>
                </c:pt>
                <c:pt idx="58">
                  <c:v>435000000</c:v>
                </c:pt>
                <c:pt idx="59">
                  <c:v>435000000</c:v>
                </c:pt>
                <c:pt idx="60">
                  <c:v>452500000</c:v>
                </c:pt>
                <c:pt idx="61">
                  <c:v>462500000</c:v>
                </c:pt>
                <c:pt idx="62">
                  <c:v>480000000</c:v>
                </c:pt>
              </c:numCache>
            </c:numRef>
          </c:xVal>
          <c:yVal>
            <c:numRef>
              <c:f>'Phase Space &amp; Poincare Map'!$B$11:$B$73</c:f>
              <c:numCache>
                <c:formatCode>#,##0</c:formatCode>
                <c:ptCount val="63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  <c:pt idx="52">
                  <c:v>435000000</c:v>
                </c:pt>
                <c:pt idx="53">
                  <c:v>447500000</c:v>
                </c:pt>
                <c:pt idx="54">
                  <c:v>360000000</c:v>
                </c:pt>
                <c:pt idx="55">
                  <c:v>387500000.00000006</c:v>
                </c:pt>
                <c:pt idx="56">
                  <c:v>425000000</c:v>
                </c:pt>
                <c:pt idx="57">
                  <c:v>435000000</c:v>
                </c:pt>
                <c:pt idx="58">
                  <c:v>435000000</c:v>
                </c:pt>
                <c:pt idx="59">
                  <c:v>452500000</c:v>
                </c:pt>
                <c:pt idx="60">
                  <c:v>462500000</c:v>
                </c:pt>
                <c:pt idx="61">
                  <c:v>480000000</c:v>
                </c:pt>
                <c:pt idx="62">
                  <c:v>370000000</c:v>
                </c:pt>
              </c:numCache>
            </c:numRef>
          </c:yVal>
          <c:smooth val="1"/>
        </c:ser>
        <c:ser>
          <c:idx val="1"/>
          <c:order val="1"/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Map'!$A$72:$A$73</c:f>
              <c:numCache>
                <c:formatCode>#,##0</c:formatCode>
                <c:ptCount val="2"/>
                <c:pt idx="0">
                  <c:v>462500000</c:v>
                </c:pt>
                <c:pt idx="1">
                  <c:v>480000000</c:v>
                </c:pt>
              </c:numCache>
            </c:numRef>
          </c:xVal>
          <c:yVal>
            <c:numRef>
              <c:f>'Phase Space &amp; Poincare Map'!$B$72:$B$73</c:f>
              <c:numCache>
                <c:formatCode>#,##0</c:formatCode>
                <c:ptCount val="2"/>
                <c:pt idx="0">
                  <c:v>480000000</c:v>
                </c:pt>
                <c:pt idx="1">
                  <c:v>370000000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989840"/>
        <c:axId val="248990400"/>
      </c:scatterChart>
      <c:valAx>
        <c:axId val="248989840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990400"/>
        <c:crosses val="autoZero"/>
        <c:crossBetween val="midCat"/>
      </c:valAx>
      <c:valAx>
        <c:axId val="248990400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989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Cells per </a:t>
            </a:r>
            <a:r>
              <a:rPr lang="el-GR"/>
              <a:t>μ</a:t>
            </a:r>
            <a:r>
              <a:rPr lang="en-US"/>
              <a:t>l F2(timeserie)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Cells per ul (timeserie)</c:v>
          </c:tx>
          <c:spPr>
            <a:ln w="95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'200cells per μl'!$H$3:$H$105</c:f>
              <c:numCache>
                <c:formatCode>General</c:formatCode>
                <c:ptCount val="103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10</c:v>
                </c:pt>
                <c:pt idx="11">
                  <c:v>11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20</c:v>
                </c:pt>
                <c:pt idx="17">
                  <c:v>21</c:v>
                </c:pt>
                <c:pt idx="18">
                  <c:v>22</c:v>
                </c:pt>
                <c:pt idx="19">
                  <c:v>23</c:v>
                </c:pt>
                <c:pt idx="20">
                  <c:v>24</c:v>
                </c:pt>
                <c:pt idx="21">
                  <c:v>27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34</c:v>
                </c:pt>
                <c:pt idx="27">
                  <c:v>38</c:v>
                </c:pt>
                <c:pt idx="28">
                  <c:v>44</c:v>
                </c:pt>
                <c:pt idx="29">
                  <c:v>52</c:v>
                </c:pt>
                <c:pt idx="30">
                  <c:v>53</c:v>
                </c:pt>
                <c:pt idx="31">
                  <c:v>55</c:v>
                </c:pt>
                <c:pt idx="32">
                  <c:v>56</c:v>
                </c:pt>
                <c:pt idx="33">
                  <c:v>57</c:v>
                </c:pt>
                <c:pt idx="34">
                  <c:v>58</c:v>
                </c:pt>
                <c:pt idx="35">
                  <c:v>59</c:v>
                </c:pt>
                <c:pt idx="36">
                  <c:v>60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  <c:pt idx="41">
                  <c:v>66</c:v>
                </c:pt>
                <c:pt idx="42">
                  <c:v>69</c:v>
                </c:pt>
                <c:pt idx="43">
                  <c:v>70</c:v>
                </c:pt>
                <c:pt idx="44">
                  <c:v>71</c:v>
                </c:pt>
                <c:pt idx="45">
                  <c:v>72</c:v>
                </c:pt>
                <c:pt idx="46">
                  <c:v>73</c:v>
                </c:pt>
                <c:pt idx="47">
                  <c:v>76</c:v>
                </c:pt>
                <c:pt idx="48">
                  <c:v>77</c:v>
                </c:pt>
                <c:pt idx="49">
                  <c:v>78</c:v>
                </c:pt>
                <c:pt idx="50">
                  <c:v>79</c:v>
                </c:pt>
                <c:pt idx="51">
                  <c:v>80</c:v>
                </c:pt>
                <c:pt idx="52">
                  <c:v>85</c:v>
                </c:pt>
                <c:pt idx="53">
                  <c:v>86</c:v>
                </c:pt>
                <c:pt idx="54">
                  <c:v>87</c:v>
                </c:pt>
                <c:pt idx="55">
                  <c:v>91</c:v>
                </c:pt>
                <c:pt idx="56">
                  <c:v>92</c:v>
                </c:pt>
                <c:pt idx="57">
                  <c:v>93</c:v>
                </c:pt>
                <c:pt idx="58">
                  <c:v>94</c:v>
                </c:pt>
                <c:pt idx="59">
                  <c:v>95</c:v>
                </c:pt>
                <c:pt idx="60">
                  <c:v>97</c:v>
                </c:pt>
                <c:pt idx="61">
                  <c:v>98</c:v>
                </c:pt>
                <c:pt idx="62">
                  <c:v>99</c:v>
                </c:pt>
                <c:pt idx="63">
                  <c:v>100</c:v>
                </c:pt>
                <c:pt idx="64">
                  <c:v>101</c:v>
                </c:pt>
                <c:pt idx="65">
                  <c:v>103</c:v>
                </c:pt>
                <c:pt idx="66">
                  <c:v>104</c:v>
                </c:pt>
                <c:pt idx="67">
                  <c:v>105</c:v>
                </c:pt>
                <c:pt idx="68">
                  <c:v>106</c:v>
                </c:pt>
                <c:pt idx="69">
                  <c:v>107</c:v>
                </c:pt>
                <c:pt idx="70">
                  <c:v>108</c:v>
                </c:pt>
                <c:pt idx="71">
                  <c:v>109</c:v>
                </c:pt>
                <c:pt idx="72">
                  <c:v>111</c:v>
                </c:pt>
                <c:pt idx="73">
                  <c:v>112</c:v>
                </c:pt>
                <c:pt idx="74">
                  <c:v>113</c:v>
                </c:pt>
                <c:pt idx="75">
                  <c:v>114</c:v>
                </c:pt>
                <c:pt idx="76">
                  <c:v>115</c:v>
                </c:pt>
                <c:pt idx="77">
                  <c:v>116</c:v>
                </c:pt>
                <c:pt idx="78">
                  <c:v>118</c:v>
                </c:pt>
                <c:pt idx="79">
                  <c:v>119</c:v>
                </c:pt>
                <c:pt idx="80">
                  <c:v>120</c:v>
                </c:pt>
                <c:pt idx="81">
                  <c:v>121</c:v>
                </c:pt>
                <c:pt idx="82">
                  <c:v>122</c:v>
                </c:pt>
                <c:pt idx="83">
                  <c:v>123</c:v>
                </c:pt>
                <c:pt idx="84">
                  <c:v>125</c:v>
                </c:pt>
                <c:pt idx="85">
                  <c:v>126</c:v>
                </c:pt>
                <c:pt idx="86">
                  <c:v>127</c:v>
                </c:pt>
                <c:pt idx="87">
                  <c:v>128</c:v>
                </c:pt>
                <c:pt idx="88">
                  <c:v>129</c:v>
                </c:pt>
                <c:pt idx="89">
                  <c:v>130</c:v>
                </c:pt>
                <c:pt idx="90">
                  <c:v>132</c:v>
                </c:pt>
                <c:pt idx="91">
                  <c:v>133</c:v>
                </c:pt>
                <c:pt idx="92">
                  <c:v>134</c:v>
                </c:pt>
                <c:pt idx="93">
                  <c:v>135</c:v>
                </c:pt>
                <c:pt idx="94">
                  <c:v>136</c:v>
                </c:pt>
                <c:pt idx="95">
                  <c:v>137</c:v>
                </c:pt>
                <c:pt idx="96">
                  <c:v>139</c:v>
                </c:pt>
                <c:pt idx="97">
                  <c:v>140</c:v>
                </c:pt>
                <c:pt idx="98">
                  <c:v>141</c:v>
                </c:pt>
                <c:pt idx="99">
                  <c:v>142</c:v>
                </c:pt>
                <c:pt idx="100">
                  <c:v>143</c:v>
                </c:pt>
                <c:pt idx="101">
                  <c:v>147</c:v>
                </c:pt>
                <c:pt idx="102">
                  <c:v>149</c:v>
                </c:pt>
              </c:numCache>
            </c:numRef>
          </c:xVal>
          <c:yVal>
            <c:numRef>
              <c:f>'200cells per μl'!$F$3:$F$105</c:f>
              <c:numCache>
                <c:formatCode>0.00E+00</c:formatCode>
                <c:ptCount val="103"/>
                <c:pt idx="0">
                  <c:v>209</c:v>
                </c:pt>
                <c:pt idx="1">
                  <c:v>209</c:v>
                </c:pt>
                <c:pt idx="2">
                  <c:v>209</c:v>
                </c:pt>
                <c:pt idx="3">
                  <c:v>209</c:v>
                </c:pt>
                <c:pt idx="4">
                  <c:v>209</c:v>
                </c:pt>
                <c:pt idx="5">
                  <c:v>209</c:v>
                </c:pt>
                <c:pt idx="6">
                  <c:v>209</c:v>
                </c:pt>
                <c:pt idx="7">
                  <c:v>200</c:v>
                </c:pt>
                <c:pt idx="8">
                  <c:v>200</c:v>
                </c:pt>
                <c:pt idx="9">
                  <c:v>200</c:v>
                </c:pt>
                <c:pt idx="10">
                  <c:v>400</c:v>
                </c:pt>
                <c:pt idx="11">
                  <c:v>1000</c:v>
                </c:pt>
                <c:pt idx="12">
                  <c:v>4700</c:v>
                </c:pt>
                <c:pt idx="13">
                  <c:v>4500</c:v>
                </c:pt>
                <c:pt idx="14">
                  <c:v>3900</c:v>
                </c:pt>
                <c:pt idx="15">
                  <c:v>6500</c:v>
                </c:pt>
                <c:pt idx="16">
                  <c:v>9100</c:v>
                </c:pt>
                <c:pt idx="17">
                  <c:v>9000</c:v>
                </c:pt>
                <c:pt idx="18">
                  <c:v>7500</c:v>
                </c:pt>
                <c:pt idx="19">
                  <c:v>8700</c:v>
                </c:pt>
                <c:pt idx="20">
                  <c:v>9900</c:v>
                </c:pt>
                <c:pt idx="21">
                  <c:v>11400</c:v>
                </c:pt>
                <c:pt idx="22">
                  <c:v>12400</c:v>
                </c:pt>
                <c:pt idx="23">
                  <c:v>13100</c:v>
                </c:pt>
                <c:pt idx="24">
                  <c:v>13300</c:v>
                </c:pt>
                <c:pt idx="25">
                  <c:v>14000</c:v>
                </c:pt>
                <c:pt idx="26">
                  <c:v>13500</c:v>
                </c:pt>
                <c:pt idx="27">
                  <c:v>14000</c:v>
                </c:pt>
                <c:pt idx="28">
                  <c:v>16700</c:v>
                </c:pt>
                <c:pt idx="29">
                  <c:v>19300</c:v>
                </c:pt>
                <c:pt idx="30">
                  <c:v>15900</c:v>
                </c:pt>
                <c:pt idx="31">
                  <c:v>17200</c:v>
                </c:pt>
                <c:pt idx="32">
                  <c:v>17800</c:v>
                </c:pt>
                <c:pt idx="33">
                  <c:v>18300</c:v>
                </c:pt>
                <c:pt idx="34">
                  <c:v>15600</c:v>
                </c:pt>
                <c:pt idx="35">
                  <c:v>16700</c:v>
                </c:pt>
                <c:pt idx="36">
                  <c:v>17900</c:v>
                </c:pt>
                <c:pt idx="37">
                  <c:v>18700</c:v>
                </c:pt>
                <c:pt idx="38">
                  <c:v>16400</c:v>
                </c:pt>
                <c:pt idx="39">
                  <c:v>17100</c:v>
                </c:pt>
                <c:pt idx="40">
                  <c:v>17500</c:v>
                </c:pt>
                <c:pt idx="41">
                  <c:v>18300</c:v>
                </c:pt>
                <c:pt idx="42">
                  <c:v>17300</c:v>
                </c:pt>
                <c:pt idx="43">
                  <c:v>17900</c:v>
                </c:pt>
                <c:pt idx="44">
                  <c:v>17900</c:v>
                </c:pt>
                <c:pt idx="45">
                  <c:v>15100</c:v>
                </c:pt>
                <c:pt idx="46">
                  <c:v>15700</c:v>
                </c:pt>
                <c:pt idx="47">
                  <c:v>17700</c:v>
                </c:pt>
                <c:pt idx="48">
                  <c:v>15800</c:v>
                </c:pt>
                <c:pt idx="49">
                  <c:v>15200</c:v>
                </c:pt>
                <c:pt idx="50">
                  <c:v>16200</c:v>
                </c:pt>
                <c:pt idx="51">
                  <c:v>17100</c:v>
                </c:pt>
                <c:pt idx="52">
                  <c:v>9700</c:v>
                </c:pt>
                <c:pt idx="53">
                  <c:v>10300</c:v>
                </c:pt>
                <c:pt idx="54">
                  <c:v>10100</c:v>
                </c:pt>
                <c:pt idx="55">
                  <c:v>11400</c:v>
                </c:pt>
                <c:pt idx="56">
                  <c:v>11300</c:v>
                </c:pt>
                <c:pt idx="57">
                  <c:v>10900</c:v>
                </c:pt>
                <c:pt idx="58">
                  <c:v>11600</c:v>
                </c:pt>
                <c:pt idx="59">
                  <c:v>7500</c:v>
                </c:pt>
                <c:pt idx="60">
                  <c:v>8800</c:v>
                </c:pt>
                <c:pt idx="61">
                  <c:v>9100</c:v>
                </c:pt>
                <c:pt idx="62">
                  <c:v>9300</c:v>
                </c:pt>
                <c:pt idx="63">
                  <c:v>7500</c:v>
                </c:pt>
                <c:pt idx="64">
                  <c:v>7500</c:v>
                </c:pt>
                <c:pt idx="65">
                  <c:v>8700</c:v>
                </c:pt>
                <c:pt idx="66">
                  <c:v>8900</c:v>
                </c:pt>
                <c:pt idx="67">
                  <c:v>9000</c:v>
                </c:pt>
                <c:pt idx="68">
                  <c:v>9100</c:v>
                </c:pt>
                <c:pt idx="69">
                  <c:v>9300</c:v>
                </c:pt>
                <c:pt idx="70">
                  <c:v>9800</c:v>
                </c:pt>
                <c:pt idx="71">
                  <c:v>7700</c:v>
                </c:pt>
                <c:pt idx="72">
                  <c:v>8500</c:v>
                </c:pt>
                <c:pt idx="73">
                  <c:v>9400</c:v>
                </c:pt>
                <c:pt idx="74">
                  <c:v>9400</c:v>
                </c:pt>
                <c:pt idx="75">
                  <c:v>9500</c:v>
                </c:pt>
                <c:pt idx="76">
                  <c:v>9600</c:v>
                </c:pt>
                <c:pt idx="77">
                  <c:v>8000</c:v>
                </c:pt>
                <c:pt idx="78">
                  <c:v>8700</c:v>
                </c:pt>
                <c:pt idx="79">
                  <c:v>8800</c:v>
                </c:pt>
                <c:pt idx="80">
                  <c:v>9400</c:v>
                </c:pt>
                <c:pt idx="81">
                  <c:v>8000</c:v>
                </c:pt>
                <c:pt idx="82">
                  <c:v>8700</c:v>
                </c:pt>
                <c:pt idx="83">
                  <c:v>9000</c:v>
                </c:pt>
                <c:pt idx="84">
                  <c:v>9500</c:v>
                </c:pt>
                <c:pt idx="85">
                  <c:v>7500</c:v>
                </c:pt>
                <c:pt idx="86">
                  <c:v>8100</c:v>
                </c:pt>
                <c:pt idx="87">
                  <c:v>8500</c:v>
                </c:pt>
                <c:pt idx="88">
                  <c:v>8500</c:v>
                </c:pt>
                <c:pt idx="89">
                  <c:v>8900</c:v>
                </c:pt>
                <c:pt idx="90">
                  <c:v>9200</c:v>
                </c:pt>
                <c:pt idx="91">
                  <c:v>9600</c:v>
                </c:pt>
                <c:pt idx="92">
                  <c:v>9800</c:v>
                </c:pt>
                <c:pt idx="93">
                  <c:v>7400</c:v>
                </c:pt>
                <c:pt idx="94">
                  <c:v>6900</c:v>
                </c:pt>
                <c:pt idx="95">
                  <c:v>7400</c:v>
                </c:pt>
                <c:pt idx="96">
                  <c:v>8000</c:v>
                </c:pt>
                <c:pt idx="97">
                  <c:v>8400</c:v>
                </c:pt>
                <c:pt idx="98">
                  <c:v>9000</c:v>
                </c:pt>
                <c:pt idx="99">
                  <c:v>9200</c:v>
                </c:pt>
                <c:pt idx="100">
                  <c:v>9200</c:v>
                </c:pt>
                <c:pt idx="101">
                  <c:v>9600</c:v>
                </c:pt>
                <c:pt idx="102">
                  <c:v>10000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99840"/>
        <c:axId val="210500400"/>
      </c:scatterChart>
      <c:valAx>
        <c:axId val="210499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500400"/>
        <c:crosses val="autoZero"/>
        <c:crossBetween val="midCat"/>
      </c:valAx>
      <c:valAx>
        <c:axId val="210500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499840"/>
        <c:crosses val="autoZero"/>
        <c:crossBetween val="midCat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Map'!$A$11:$A$74</c:f>
              <c:numCache>
                <c:formatCode>#,##0</c:formatCode>
                <c:ptCount val="64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  <c:pt idx="52">
                  <c:v>420000000</c:v>
                </c:pt>
                <c:pt idx="53">
                  <c:v>435000000</c:v>
                </c:pt>
                <c:pt idx="54">
                  <c:v>447500000</c:v>
                </c:pt>
                <c:pt idx="55">
                  <c:v>360000000</c:v>
                </c:pt>
                <c:pt idx="56">
                  <c:v>387500000.00000006</c:v>
                </c:pt>
                <c:pt idx="57">
                  <c:v>425000000</c:v>
                </c:pt>
                <c:pt idx="58">
                  <c:v>435000000</c:v>
                </c:pt>
                <c:pt idx="59">
                  <c:v>435000000</c:v>
                </c:pt>
                <c:pt idx="60">
                  <c:v>452500000</c:v>
                </c:pt>
                <c:pt idx="61">
                  <c:v>462500000</c:v>
                </c:pt>
                <c:pt idx="62">
                  <c:v>480000000</c:v>
                </c:pt>
                <c:pt idx="63">
                  <c:v>370000000</c:v>
                </c:pt>
              </c:numCache>
            </c:numRef>
          </c:xVal>
          <c:yVal>
            <c:numRef>
              <c:f>'Phase Space &amp; Poincare Map'!$B$11:$B$74</c:f>
              <c:numCache>
                <c:formatCode>#,##0</c:formatCode>
                <c:ptCount val="64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  <c:pt idx="52">
                  <c:v>435000000</c:v>
                </c:pt>
                <c:pt idx="53">
                  <c:v>447500000</c:v>
                </c:pt>
                <c:pt idx="54">
                  <c:v>360000000</c:v>
                </c:pt>
                <c:pt idx="55">
                  <c:v>387500000.00000006</c:v>
                </c:pt>
                <c:pt idx="56">
                  <c:v>425000000</c:v>
                </c:pt>
                <c:pt idx="57">
                  <c:v>435000000</c:v>
                </c:pt>
                <c:pt idx="58">
                  <c:v>435000000</c:v>
                </c:pt>
                <c:pt idx="59">
                  <c:v>452500000</c:v>
                </c:pt>
                <c:pt idx="60">
                  <c:v>462500000</c:v>
                </c:pt>
                <c:pt idx="61">
                  <c:v>480000000</c:v>
                </c:pt>
                <c:pt idx="62">
                  <c:v>370000000</c:v>
                </c:pt>
                <c:pt idx="63">
                  <c:v>422500000</c:v>
                </c:pt>
              </c:numCache>
            </c:numRef>
          </c:yVal>
          <c:smooth val="1"/>
        </c:ser>
        <c:ser>
          <c:idx val="1"/>
          <c:order val="1"/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Map'!$A$73:$A$74</c:f>
              <c:numCache>
                <c:formatCode>#,##0</c:formatCode>
                <c:ptCount val="2"/>
                <c:pt idx="0">
                  <c:v>480000000</c:v>
                </c:pt>
                <c:pt idx="1">
                  <c:v>370000000</c:v>
                </c:pt>
              </c:numCache>
            </c:numRef>
          </c:xVal>
          <c:yVal>
            <c:numRef>
              <c:f>'Phase Space &amp; Poincare Map'!$B$73:$B$74</c:f>
              <c:numCache>
                <c:formatCode>#,##0</c:formatCode>
                <c:ptCount val="2"/>
                <c:pt idx="0">
                  <c:v>370000000</c:v>
                </c:pt>
                <c:pt idx="1">
                  <c:v>422500000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993200"/>
        <c:axId val="248993760"/>
      </c:scatterChart>
      <c:valAx>
        <c:axId val="248993200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993760"/>
        <c:crosses val="autoZero"/>
        <c:crossBetween val="midCat"/>
      </c:valAx>
      <c:valAx>
        <c:axId val="248993760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9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Map'!$A$11:$A$80</c:f>
              <c:numCache>
                <c:formatCode>#,##0</c:formatCode>
                <c:ptCount val="70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  <c:pt idx="52">
                  <c:v>420000000</c:v>
                </c:pt>
                <c:pt idx="53">
                  <c:v>435000000</c:v>
                </c:pt>
                <c:pt idx="54">
                  <c:v>447500000</c:v>
                </c:pt>
                <c:pt idx="55">
                  <c:v>360000000</c:v>
                </c:pt>
                <c:pt idx="56">
                  <c:v>387500000.00000006</c:v>
                </c:pt>
                <c:pt idx="57">
                  <c:v>425000000</c:v>
                </c:pt>
                <c:pt idx="58">
                  <c:v>435000000</c:v>
                </c:pt>
                <c:pt idx="59">
                  <c:v>435000000</c:v>
                </c:pt>
                <c:pt idx="60">
                  <c:v>452500000</c:v>
                </c:pt>
                <c:pt idx="61">
                  <c:v>462500000</c:v>
                </c:pt>
                <c:pt idx="62">
                  <c:v>480000000</c:v>
                </c:pt>
                <c:pt idx="63">
                  <c:v>370000000</c:v>
                </c:pt>
                <c:pt idx="64">
                  <c:v>422500000</c:v>
                </c:pt>
                <c:pt idx="65">
                  <c:v>435000000</c:v>
                </c:pt>
                <c:pt idx="66">
                  <c:v>442500000</c:v>
                </c:pt>
                <c:pt idx="67">
                  <c:v>452500000</c:v>
                </c:pt>
                <c:pt idx="68">
                  <c:v>467500000</c:v>
                </c:pt>
                <c:pt idx="69">
                  <c:v>395000000</c:v>
                </c:pt>
              </c:numCache>
            </c:numRef>
          </c:xVal>
          <c:yVal>
            <c:numRef>
              <c:f>'Phase Space &amp; Poincare Map'!$B$11:$B$80</c:f>
              <c:numCache>
                <c:formatCode>#,##0</c:formatCode>
                <c:ptCount val="70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  <c:pt idx="52">
                  <c:v>435000000</c:v>
                </c:pt>
                <c:pt idx="53">
                  <c:v>447500000</c:v>
                </c:pt>
                <c:pt idx="54">
                  <c:v>360000000</c:v>
                </c:pt>
                <c:pt idx="55">
                  <c:v>387500000.00000006</c:v>
                </c:pt>
                <c:pt idx="56">
                  <c:v>425000000</c:v>
                </c:pt>
                <c:pt idx="57">
                  <c:v>435000000</c:v>
                </c:pt>
                <c:pt idx="58">
                  <c:v>435000000</c:v>
                </c:pt>
                <c:pt idx="59">
                  <c:v>452500000</c:v>
                </c:pt>
                <c:pt idx="60">
                  <c:v>462500000</c:v>
                </c:pt>
                <c:pt idx="61">
                  <c:v>480000000</c:v>
                </c:pt>
                <c:pt idx="62">
                  <c:v>370000000</c:v>
                </c:pt>
                <c:pt idx="63">
                  <c:v>422500000</c:v>
                </c:pt>
                <c:pt idx="64">
                  <c:v>435000000</c:v>
                </c:pt>
                <c:pt idx="65">
                  <c:v>442500000</c:v>
                </c:pt>
                <c:pt idx="66">
                  <c:v>452500000</c:v>
                </c:pt>
                <c:pt idx="67">
                  <c:v>467500000</c:v>
                </c:pt>
                <c:pt idx="68">
                  <c:v>395000000</c:v>
                </c:pt>
                <c:pt idx="69">
                  <c:v>437500000</c:v>
                </c:pt>
              </c:numCache>
            </c:numRef>
          </c:yVal>
          <c:smooth val="1"/>
        </c:ser>
        <c:ser>
          <c:idx val="1"/>
          <c:order val="1"/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Map'!$A$74:$A$80</c:f>
              <c:numCache>
                <c:formatCode>#,##0</c:formatCode>
                <c:ptCount val="7"/>
                <c:pt idx="0">
                  <c:v>370000000</c:v>
                </c:pt>
                <c:pt idx="1">
                  <c:v>422500000</c:v>
                </c:pt>
                <c:pt idx="2">
                  <c:v>435000000</c:v>
                </c:pt>
                <c:pt idx="3">
                  <c:v>442500000</c:v>
                </c:pt>
                <c:pt idx="4">
                  <c:v>452500000</c:v>
                </c:pt>
                <c:pt idx="5">
                  <c:v>467500000</c:v>
                </c:pt>
                <c:pt idx="6">
                  <c:v>395000000</c:v>
                </c:pt>
              </c:numCache>
            </c:numRef>
          </c:xVal>
          <c:yVal>
            <c:numRef>
              <c:f>'Phase Space &amp; Poincare Map'!$B$74:$B$80</c:f>
              <c:numCache>
                <c:formatCode>#,##0</c:formatCode>
                <c:ptCount val="7"/>
                <c:pt idx="0">
                  <c:v>422500000</c:v>
                </c:pt>
                <c:pt idx="1">
                  <c:v>435000000</c:v>
                </c:pt>
                <c:pt idx="2">
                  <c:v>442500000</c:v>
                </c:pt>
                <c:pt idx="3">
                  <c:v>452500000</c:v>
                </c:pt>
                <c:pt idx="4">
                  <c:v>467500000</c:v>
                </c:pt>
                <c:pt idx="5">
                  <c:v>395000000</c:v>
                </c:pt>
                <c:pt idx="6">
                  <c:v>437500000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996560"/>
        <c:axId val="248997120"/>
      </c:scatterChart>
      <c:valAx>
        <c:axId val="248996560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997120"/>
        <c:crosses val="autoZero"/>
        <c:crossBetween val="midCat"/>
      </c:valAx>
      <c:valAx>
        <c:axId val="248997120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9965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Map'!$A$11:$A$83</c:f>
              <c:numCache>
                <c:formatCode>#,##0</c:formatCode>
                <c:ptCount val="73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  <c:pt idx="52">
                  <c:v>420000000</c:v>
                </c:pt>
                <c:pt idx="53">
                  <c:v>435000000</c:v>
                </c:pt>
                <c:pt idx="54">
                  <c:v>447500000</c:v>
                </c:pt>
                <c:pt idx="55">
                  <c:v>360000000</c:v>
                </c:pt>
                <c:pt idx="56">
                  <c:v>387500000.00000006</c:v>
                </c:pt>
                <c:pt idx="57">
                  <c:v>425000000</c:v>
                </c:pt>
                <c:pt idx="58">
                  <c:v>435000000</c:v>
                </c:pt>
                <c:pt idx="59">
                  <c:v>435000000</c:v>
                </c:pt>
                <c:pt idx="60">
                  <c:v>452500000</c:v>
                </c:pt>
                <c:pt idx="61">
                  <c:v>462500000</c:v>
                </c:pt>
                <c:pt idx="62">
                  <c:v>480000000</c:v>
                </c:pt>
                <c:pt idx="63">
                  <c:v>370000000</c:v>
                </c:pt>
                <c:pt idx="64">
                  <c:v>422500000</c:v>
                </c:pt>
                <c:pt idx="65">
                  <c:v>435000000</c:v>
                </c:pt>
                <c:pt idx="66">
                  <c:v>442500000</c:v>
                </c:pt>
                <c:pt idx="67">
                  <c:v>452500000</c:v>
                </c:pt>
                <c:pt idx="68">
                  <c:v>467500000</c:v>
                </c:pt>
                <c:pt idx="69">
                  <c:v>395000000</c:v>
                </c:pt>
                <c:pt idx="70">
                  <c:v>437500000</c:v>
                </c:pt>
                <c:pt idx="71">
                  <c:v>457500000</c:v>
                </c:pt>
                <c:pt idx="72">
                  <c:v>470000000</c:v>
                </c:pt>
              </c:numCache>
            </c:numRef>
          </c:xVal>
          <c:yVal>
            <c:numRef>
              <c:f>'Phase Space &amp; Poincare Map'!$B$11:$B$83</c:f>
              <c:numCache>
                <c:formatCode>#,##0</c:formatCode>
                <c:ptCount val="73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  <c:pt idx="52">
                  <c:v>435000000</c:v>
                </c:pt>
                <c:pt idx="53">
                  <c:v>447500000</c:v>
                </c:pt>
                <c:pt idx="54">
                  <c:v>360000000</c:v>
                </c:pt>
                <c:pt idx="55">
                  <c:v>387500000.00000006</c:v>
                </c:pt>
                <c:pt idx="56">
                  <c:v>425000000</c:v>
                </c:pt>
                <c:pt idx="57">
                  <c:v>435000000</c:v>
                </c:pt>
                <c:pt idx="58">
                  <c:v>435000000</c:v>
                </c:pt>
                <c:pt idx="59">
                  <c:v>452500000</c:v>
                </c:pt>
                <c:pt idx="60">
                  <c:v>462500000</c:v>
                </c:pt>
                <c:pt idx="61">
                  <c:v>480000000</c:v>
                </c:pt>
                <c:pt idx="62">
                  <c:v>370000000</c:v>
                </c:pt>
                <c:pt idx="63">
                  <c:v>422500000</c:v>
                </c:pt>
                <c:pt idx="64">
                  <c:v>435000000</c:v>
                </c:pt>
                <c:pt idx="65">
                  <c:v>442500000</c:v>
                </c:pt>
                <c:pt idx="66">
                  <c:v>452500000</c:v>
                </c:pt>
                <c:pt idx="67">
                  <c:v>467500000</c:v>
                </c:pt>
                <c:pt idx="68">
                  <c:v>395000000</c:v>
                </c:pt>
                <c:pt idx="69">
                  <c:v>437500000</c:v>
                </c:pt>
                <c:pt idx="70">
                  <c:v>457500000</c:v>
                </c:pt>
                <c:pt idx="71">
                  <c:v>470000000</c:v>
                </c:pt>
                <c:pt idx="72">
                  <c:v>400000000</c:v>
                </c:pt>
              </c:numCache>
            </c:numRef>
          </c:yVal>
          <c:smooth val="1"/>
        </c:ser>
        <c:ser>
          <c:idx val="1"/>
          <c:order val="1"/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Map'!$A$80:$A$83</c:f>
              <c:numCache>
                <c:formatCode>#,##0</c:formatCode>
                <c:ptCount val="4"/>
                <c:pt idx="0">
                  <c:v>395000000</c:v>
                </c:pt>
                <c:pt idx="1">
                  <c:v>437500000</c:v>
                </c:pt>
                <c:pt idx="2">
                  <c:v>457500000</c:v>
                </c:pt>
                <c:pt idx="3">
                  <c:v>470000000</c:v>
                </c:pt>
              </c:numCache>
            </c:numRef>
          </c:xVal>
          <c:yVal>
            <c:numRef>
              <c:f>'Phase Space &amp; Poincare Map'!$B$80:$B$83</c:f>
              <c:numCache>
                <c:formatCode>#,##0</c:formatCode>
                <c:ptCount val="4"/>
                <c:pt idx="0">
                  <c:v>437500000</c:v>
                </c:pt>
                <c:pt idx="1">
                  <c:v>457500000</c:v>
                </c:pt>
                <c:pt idx="2">
                  <c:v>470000000</c:v>
                </c:pt>
                <c:pt idx="3">
                  <c:v>400000000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999920"/>
        <c:axId val="249000480"/>
      </c:scatterChart>
      <c:valAx>
        <c:axId val="248999920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000480"/>
        <c:crosses val="autoZero"/>
        <c:crossBetween val="midCat"/>
      </c:valAx>
      <c:valAx>
        <c:axId val="249000480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999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Map'!$A$11:$A$87</c:f>
              <c:numCache>
                <c:formatCode>#,##0</c:formatCode>
                <c:ptCount val="77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  <c:pt idx="52">
                  <c:v>420000000</c:v>
                </c:pt>
                <c:pt idx="53">
                  <c:v>435000000</c:v>
                </c:pt>
                <c:pt idx="54">
                  <c:v>447500000</c:v>
                </c:pt>
                <c:pt idx="55">
                  <c:v>360000000</c:v>
                </c:pt>
                <c:pt idx="56">
                  <c:v>387500000.00000006</c:v>
                </c:pt>
                <c:pt idx="57">
                  <c:v>425000000</c:v>
                </c:pt>
                <c:pt idx="58">
                  <c:v>435000000</c:v>
                </c:pt>
                <c:pt idx="59">
                  <c:v>435000000</c:v>
                </c:pt>
                <c:pt idx="60">
                  <c:v>452500000</c:v>
                </c:pt>
                <c:pt idx="61">
                  <c:v>462500000</c:v>
                </c:pt>
                <c:pt idx="62">
                  <c:v>480000000</c:v>
                </c:pt>
                <c:pt idx="63">
                  <c:v>370000000</c:v>
                </c:pt>
                <c:pt idx="64">
                  <c:v>422500000</c:v>
                </c:pt>
                <c:pt idx="65">
                  <c:v>435000000</c:v>
                </c:pt>
                <c:pt idx="66">
                  <c:v>442500000</c:v>
                </c:pt>
                <c:pt idx="67">
                  <c:v>452500000</c:v>
                </c:pt>
                <c:pt idx="68">
                  <c:v>467500000</c:v>
                </c:pt>
                <c:pt idx="69">
                  <c:v>395000000</c:v>
                </c:pt>
                <c:pt idx="70">
                  <c:v>437500000</c:v>
                </c:pt>
                <c:pt idx="71">
                  <c:v>457500000</c:v>
                </c:pt>
                <c:pt idx="72">
                  <c:v>470000000</c:v>
                </c:pt>
                <c:pt idx="73">
                  <c:v>400000000</c:v>
                </c:pt>
                <c:pt idx="74">
                  <c:v>450000000</c:v>
                </c:pt>
                <c:pt idx="75">
                  <c:v>452500000</c:v>
                </c:pt>
                <c:pt idx="76">
                  <c:v>487500000</c:v>
                </c:pt>
              </c:numCache>
            </c:numRef>
          </c:xVal>
          <c:yVal>
            <c:numRef>
              <c:f>'Phase Space &amp; Poincare Map'!$B$11:$B$87</c:f>
              <c:numCache>
                <c:formatCode>#,##0</c:formatCode>
                <c:ptCount val="77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  <c:pt idx="52">
                  <c:v>435000000</c:v>
                </c:pt>
                <c:pt idx="53">
                  <c:v>447500000</c:v>
                </c:pt>
                <c:pt idx="54">
                  <c:v>360000000</c:v>
                </c:pt>
                <c:pt idx="55">
                  <c:v>387500000.00000006</c:v>
                </c:pt>
                <c:pt idx="56">
                  <c:v>425000000</c:v>
                </c:pt>
                <c:pt idx="57">
                  <c:v>435000000</c:v>
                </c:pt>
                <c:pt idx="58">
                  <c:v>435000000</c:v>
                </c:pt>
                <c:pt idx="59">
                  <c:v>452500000</c:v>
                </c:pt>
                <c:pt idx="60">
                  <c:v>462500000</c:v>
                </c:pt>
                <c:pt idx="61">
                  <c:v>480000000</c:v>
                </c:pt>
                <c:pt idx="62">
                  <c:v>370000000</c:v>
                </c:pt>
                <c:pt idx="63">
                  <c:v>422500000</c:v>
                </c:pt>
                <c:pt idx="64">
                  <c:v>435000000</c:v>
                </c:pt>
                <c:pt idx="65">
                  <c:v>442500000</c:v>
                </c:pt>
                <c:pt idx="66">
                  <c:v>452500000</c:v>
                </c:pt>
                <c:pt idx="67">
                  <c:v>467500000</c:v>
                </c:pt>
                <c:pt idx="68">
                  <c:v>395000000</c:v>
                </c:pt>
                <c:pt idx="69">
                  <c:v>437500000</c:v>
                </c:pt>
                <c:pt idx="70">
                  <c:v>457500000</c:v>
                </c:pt>
                <c:pt idx="71">
                  <c:v>470000000</c:v>
                </c:pt>
                <c:pt idx="72">
                  <c:v>400000000</c:v>
                </c:pt>
                <c:pt idx="73">
                  <c:v>450000000</c:v>
                </c:pt>
                <c:pt idx="74">
                  <c:v>452500000</c:v>
                </c:pt>
                <c:pt idx="75">
                  <c:v>487500000</c:v>
                </c:pt>
                <c:pt idx="76">
                  <c:v>397499999.99999994</c:v>
                </c:pt>
              </c:numCache>
            </c:numRef>
          </c:yVal>
          <c:smooth val="1"/>
        </c:ser>
        <c:ser>
          <c:idx val="1"/>
          <c:order val="1"/>
          <c:spPr>
            <a:ln w="9525" cap="rnd">
              <a:solidFill>
                <a:schemeClr val="accent2"/>
              </a:solidFill>
              <a:round/>
              <a:headEnd type="none"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Map'!$A$83:$A$87</c:f>
              <c:numCache>
                <c:formatCode>#,##0</c:formatCode>
                <c:ptCount val="5"/>
                <c:pt idx="0">
                  <c:v>470000000</c:v>
                </c:pt>
                <c:pt idx="1">
                  <c:v>400000000</c:v>
                </c:pt>
                <c:pt idx="2">
                  <c:v>450000000</c:v>
                </c:pt>
                <c:pt idx="3">
                  <c:v>452500000</c:v>
                </c:pt>
                <c:pt idx="4">
                  <c:v>487500000</c:v>
                </c:pt>
              </c:numCache>
            </c:numRef>
          </c:xVal>
          <c:yVal>
            <c:numRef>
              <c:f>'Phase Space &amp; Poincare Map'!$B$83:$B$87</c:f>
              <c:numCache>
                <c:formatCode>#,##0</c:formatCode>
                <c:ptCount val="5"/>
                <c:pt idx="0">
                  <c:v>400000000</c:v>
                </c:pt>
                <c:pt idx="1">
                  <c:v>450000000</c:v>
                </c:pt>
                <c:pt idx="2">
                  <c:v>452500000</c:v>
                </c:pt>
                <c:pt idx="3">
                  <c:v>487500000</c:v>
                </c:pt>
                <c:pt idx="4">
                  <c:v>397499999.99999994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9003280"/>
        <c:axId val="249003840"/>
      </c:scatterChart>
      <c:valAx>
        <c:axId val="249003280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003840"/>
        <c:crosses val="autoZero"/>
        <c:crossBetween val="midCat"/>
      </c:valAx>
      <c:valAx>
        <c:axId val="249003840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003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Map'!$A$11:$A$92</c:f>
              <c:numCache>
                <c:formatCode>#,##0</c:formatCode>
                <c:ptCount val="82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  <c:pt idx="52">
                  <c:v>420000000</c:v>
                </c:pt>
                <c:pt idx="53">
                  <c:v>435000000</c:v>
                </c:pt>
                <c:pt idx="54">
                  <c:v>447500000</c:v>
                </c:pt>
                <c:pt idx="55">
                  <c:v>360000000</c:v>
                </c:pt>
                <c:pt idx="56">
                  <c:v>387500000.00000006</c:v>
                </c:pt>
                <c:pt idx="57">
                  <c:v>425000000</c:v>
                </c:pt>
                <c:pt idx="58">
                  <c:v>435000000</c:v>
                </c:pt>
                <c:pt idx="59">
                  <c:v>435000000</c:v>
                </c:pt>
                <c:pt idx="60">
                  <c:v>452500000</c:v>
                </c:pt>
                <c:pt idx="61">
                  <c:v>462500000</c:v>
                </c:pt>
                <c:pt idx="62">
                  <c:v>480000000</c:v>
                </c:pt>
                <c:pt idx="63">
                  <c:v>370000000</c:v>
                </c:pt>
                <c:pt idx="64">
                  <c:v>422500000</c:v>
                </c:pt>
                <c:pt idx="65">
                  <c:v>435000000</c:v>
                </c:pt>
                <c:pt idx="66">
                  <c:v>442500000</c:v>
                </c:pt>
                <c:pt idx="67">
                  <c:v>452500000</c:v>
                </c:pt>
                <c:pt idx="68">
                  <c:v>467500000</c:v>
                </c:pt>
                <c:pt idx="69">
                  <c:v>395000000</c:v>
                </c:pt>
                <c:pt idx="70">
                  <c:v>437500000</c:v>
                </c:pt>
                <c:pt idx="71">
                  <c:v>457500000</c:v>
                </c:pt>
                <c:pt idx="72">
                  <c:v>470000000</c:v>
                </c:pt>
                <c:pt idx="73">
                  <c:v>400000000</c:v>
                </c:pt>
                <c:pt idx="74">
                  <c:v>450000000</c:v>
                </c:pt>
                <c:pt idx="75">
                  <c:v>452500000</c:v>
                </c:pt>
                <c:pt idx="76">
                  <c:v>487500000</c:v>
                </c:pt>
                <c:pt idx="77">
                  <c:v>397499999.99999994</c:v>
                </c:pt>
                <c:pt idx="78">
                  <c:v>435000000</c:v>
                </c:pt>
                <c:pt idx="79">
                  <c:v>442500000</c:v>
                </c:pt>
                <c:pt idx="80">
                  <c:v>460000000</c:v>
                </c:pt>
                <c:pt idx="81">
                  <c:v>477500000</c:v>
                </c:pt>
              </c:numCache>
            </c:numRef>
          </c:xVal>
          <c:yVal>
            <c:numRef>
              <c:f>'Phase Space &amp; Poincare Map'!$B$11:$B$92</c:f>
              <c:numCache>
                <c:formatCode>#,##0</c:formatCode>
                <c:ptCount val="82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  <c:pt idx="52">
                  <c:v>435000000</c:v>
                </c:pt>
                <c:pt idx="53">
                  <c:v>447500000</c:v>
                </c:pt>
                <c:pt idx="54">
                  <c:v>360000000</c:v>
                </c:pt>
                <c:pt idx="55">
                  <c:v>387500000.00000006</c:v>
                </c:pt>
                <c:pt idx="56">
                  <c:v>425000000</c:v>
                </c:pt>
                <c:pt idx="57">
                  <c:v>435000000</c:v>
                </c:pt>
                <c:pt idx="58">
                  <c:v>435000000</c:v>
                </c:pt>
                <c:pt idx="59">
                  <c:v>452500000</c:v>
                </c:pt>
                <c:pt idx="60">
                  <c:v>462500000</c:v>
                </c:pt>
                <c:pt idx="61">
                  <c:v>480000000</c:v>
                </c:pt>
                <c:pt idx="62">
                  <c:v>370000000</c:v>
                </c:pt>
                <c:pt idx="63">
                  <c:v>422500000</c:v>
                </c:pt>
                <c:pt idx="64">
                  <c:v>435000000</c:v>
                </c:pt>
                <c:pt idx="65">
                  <c:v>442500000</c:v>
                </c:pt>
                <c:pt idx="66">
                  <c:v>452500000</c:v>
                </c:pt>
                <c:pt idx="67">
                  <c:v>467500000</c:v>
                </c:pt>
                <c:pt idx="68">
                  <c:v>395000000</c:v>
                </c:pt>
                <c:pt idx="69">
                  <c:v>437500000</c:v>
                </c:pt>
                <c:pt idx="70">
                  <c:v>457500000</c:v>
                </c:pt>
                <c:pt idx="71">
                  <c:v>470000000</c:v>
                </c:pt>
                <c:pt idx="72">
                  <c:v>400000000</c:v>
                </c:pt>
                <c:pt idx="73">
                  <c:v>450000000</c:v>
                </c:pt>
                <c:pt idx="74">
                  <c:v>452500000</c:v>
                </c:pt>
                <c:pt idx="75">
                  <c:v>487500000</c:v>
                </c:pt>
                <c:pt idx="76">
                  <c:v>397499999.99999994</c:v>
                </c:pt>
                <c:pt idx="77">
                  <c:v>435000000</c:v>
                </c:pt>
                <c:pt idx="78">
                  <c:v>442500000</c:v>
                </c:pt>
                <c:pt idx="79">
                  <c:v>460000000</c:v>
                </c:pt>
                <c:pt idx="80">
                  <c:v>477500000</c:v>
                </c:pt>
                <c:pt idx="81">
                  <c:v>497500000</c:v>
                </c:pt>
              </c:numCache>
            </c:numRef>
          </c:yVal>
          <c:smooth val="1"/>
        </c:ser>
        <c:ser>
          <c:idx val="1"/>
          <c:order val="1"/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Map'!$A$87:$A$92</c:f>
              <c:numCache>
                <c:formatCode>#,##0</c:formatCode>
                <c:ptCount val="6"/>
                <c:pt idx="0">
                  <c:v>487500000</c:v>
                </c:pt>
                <c:pt idx="1">
                  <c:v>397499999.99999994</c:v>
                </c:pt>
                <c:pt idx="2">
                  <c:v>435000000</c:v>
                </c:pt>
                <c:pt idx="3">
                  <c:v>442500000</c:v>
                </c:pt>
                <c:pt idx="4">
                  <c:v>460000000</c:v>
                </c:pt>
                <c:pt idx="5">
                  <c:v>477500000</c:v>
                </c:pt>
              </c:numCache>
            </c:numRef>
          </c:xVal>
          <c:yVal>
            <c:numRef>
              <c:f>'Phase Space &amp; Poincare Map'!$B$87:$B$92</c:f>
              <c:numCache>
                <c:formatCode>#,##0</c:formatCode>
                <c:ptCount val="6"/>
                <c:pt idx="0">
                  <c:v>397499999.99999994</c:v>
                </c:pt>
                <c:pt idx="1">
                  <c:v>435000000</c:v>
                </c:pt>
                <c:pt idx="2">
                  <c:v>442500000</c:v>
                </c:pt>
                <c:pt idx="3">
                  <c:v>460000000</c:v>
                </c:pt>
                <c:pt idx="4">
                  <c:v>477500000</c:v>
                </c:pt>
                <c:pt idx="5">
                  <c:v>497500000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9006640"/>
        <c:axId val="249007200"/>
      </c:scatterChart>
      <c:valAx>
        <c:axId val="249006640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007200"/>
        <c:crosses val="autoZero"/>
        <c:crossBetween val="midCat"/>
      </c:valAx>
      <c:valAx>
        <c:axId val="249007200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0066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Map'!$A$11:$A$94</c:f>
              <c:numCache>
                <c:formatCode>#,##0</c:formatCode>
                <c:ptCount val="84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  <c:pt idx="52">
                  <c:v>420000000</c:v>
                </c:pt>
                <c:pt idx="53">
                  <c:v>435000000</c:v>
                </c:pt>
                <c:pt idx="54">
                  <c:v>447500000</c:v>
                </c:pt>
                <c:pt idx="55">
                  <c:v>360000000</c:v>
                </c:pt>
                <c:pt idx="56">
                  <c:v>387500000.00000006</c:v>
                </c:pt>
                <c:pt idx="57">
                  <c:v>425000000</c:v>
                </c:pt>
                <c:pt idx="58">
                  <c:v>435000000</c:v>
                </c:pt>
                <c:pt idx="59">
                  <c:v>435000000</c:v>
                </c:pt>
                <c:pt idx="60">
                  <c:v>452500000</c:v>
                </c:pt>
                <c:pt idx="61">
                  <c:v>462500000</c:v>
                </c:pt>
                <c:pt idx="62">
                  <c:v>480000000</c:v>
                </c:pt>
                <c:pt idx="63">
                  <c:v>370000000</c:v>
                </c:pt>
                <c:pt idx="64">
                  <c:v>422500000</c:v>
                </c:pt>
                <c:pt idx="65">
                  <c:v>435000000</c:v>
                </c:pt>
                <c:pt idx="66">
                  <c:v>442500000</c:v>
                </c:pt>
                <c:pt idx="67">
                  <c:v>452500000</c:v>
                </c:pt>
                <c:pt idx="68">
                  <c:v>467500000</c:v>
                </c:pt>
                <c:pt idx="69">
                  <c:v>395000000</c:v>
                </c:pt>
                <c:pt idx="70">
                  <c:v>437500000</c:v>
                </c:pt>
                <c:pt idx="71">
                  <c:v>457500000</c:v>
                </c:pt>
                <c:pt idx="72">
                  <c:v>470000000</c:v>
                </c:pt>
                <c:pt idx="73">
                  <c:v>400000000</c:v>
                </c:pt>
                <c:pt idx="74">
                  <c:v>450000000</c:v>
                </c:pt>
                <c:pt idx="75">
                  <c:v>452500000</c:v>
                </c:pt>
                <c:pt idx="76">
                  <c:v>487500000</c:v>
                </c:pt>
                <c:pt idx="77">
                  <c:v>397499999.99999994</c:v>
                </c:pt>
                <c:pt idx="78">
                  <c:v>435000000</c:v>
                </c:pt>
                <c:pt idx="79">
                  <c:v>442500000</c:v>
                </c:pt>
                <c:pt idx="80">
                  <c:v>460000000</c:v>
                </c:pt>
                <c:pt idx="81">
                  <c:v>477500000</c:v>
                </c:pt>
                <c:pt idx="82">
                  <c:v>497500000</c:v>
                </c:pt>
                <c:pt idx="83">
                  <c:v>507500000</c:v>
                </c:pt>
              </c:numCache>
            </c:numRef>
          </c:xVal>
          <c:yVal>
            <c:numRef>
              <c:f>'Phase Space &amp; Poincare Map'!$B$11:$B$94</c:f>
              <c:numCache>
                <c:formatCode>#,##0</c:formatCode>
                <c:ptCount val="84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  <c:pt idx="52">
                  <c:v>435000000</c:v>
                </c:pt>
                <c:pt idx="53">
                  <c:v>447500000</c:v>
                </c:pt>
                <c:pt idx="54">
                  <c:v>360000000</c:v>
                </c:pt>
                <c:pt idx="55">
                  <c:v>387500000.00000006</c:v>
                </c:pt>
                <c:pt idx="56">
                  <c:v>425000000</c:v>
                </c:pt>
                <c:pt idx="57">
                  <c:v>435000000</c:v>
                </c:pt>
                <c:pt idx="58">
                  <c:v>435000000</c:v>
                </c:pt>
                <c:pt idx="59">
                  <c:v>452500000</c:v>
                </c:pt>
                <c:pt idx="60">
                  <c:v>462500000</c:v>
                </c:pt>
                <c:pt idx="61">
                  <c:v>480000000</c:v>
                </c:pt>
                <c:pt idx="62">
                  <c:v>370000000</c:v>
                </c:pt>
                <c:pt idx="63">
                  <c:v>422500000</c:v>
                </c:pt>
                <c:pt idx="64">
                  <c:v>435000000</c:v>
                </c:pt>
                <c:pt idx="65">
                  <c:v>442500000</c:v>
                </c:pt>
                <c:pt idx="66">
                  <c:v>452500000</c:v>
                </c:pt>
                <c:pt idx="67">
                  <c:v>467500000</c:v>
                </c:pt>
                <c:pt idx="68">
                  <c:v>395000000</c:v>
                </c:pt>
                <c:pt idx="69">
                  <c:v>437500000</c:v>
                </c:pt>
                <c:pt idx="70">
                  <c:v>457500000</c:v>
                </c:pt>
                <c:pt idx="71">
                  <c:v>470000000</c:v>
                </c:pt>
                <c:pt idx="72">
                  <c:v>400000000</c:v>
                </c:pt>
                <c:pt idx="73">
                  <c:v>450000000</c:v>
                </c:pt>
                <c:pt idx="74">
                  <c:v>452500000</c:v>
                </c:pt>
                <c:pt idx="75">
                  <c:v>487500000</c:v>
                </c:pt>
                <c:pt idx="76">
                  <c:v>397499999.99999994</c:v>
                </c:pt>
                <c:pt idx="77">
                  <c:v>435000000</c:v>
                </c:pt>
                <c:pt idx="78">
                  <c:v>442500000</c:v>
                </c:pt>
                <c:pt idx="79">
                  <c:v>460000000</c:v>
                </c:pt>
                <c:pt idx="80">
                  <c:v>477500000</c:v>
                </c:pt>
                <c:pt idx="81">
                  <c:v>497500000</c:v>
                </c:pt>
                <c:pt idx="82">
                  <c:v>507500000</c:v>
                </c:pt>
                <c:pt idx="83">
                  <c:v>455000000</c:v>
                </c:pt>
              </c:numCache>
            </c:numRef>
          </c:yVal>
          <c:smooth val="1"/>
        </c:ser>
        <c:ser>
          <c:idx val="1"/>
          <c:order val="1"/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Map'!$A$92:$A$94</c:f>
              <c:numCache>
                <c:formatCode>#,##0</c:formatCode>
                <c:ptCount val="3"/>
                <c:pt idx="0">
                  <c:v>477500000</c:v>
                </c:pt>
                <c:pt idx="1">
                  <c:v>497500000</c:v>
                </c:pt>
                <c:pt idx="2">
                  <c:v>507500000</c:v>
                </c:pt>
              </c:numCache>
            </c:numRef>
          </c:xVal>
          <c:yVal>
            <c:numRef>
              <c:f>'Phase Space &amp; Poincare Map'!$B$92:$B$94</c:f>
              <c:numCache>
                <c:formatCode>#,##0</c:formatCode>
                <c:ptCount val="3"/>
                <c:pt idx="0">
                  <c:v>497500000</c:v>
                </c:pt>
                <c:pt idx="1">
                  <c:v>507500000</c:v>
                </c:pt>
                <c:pt idx="2">
                  <c:v>455000000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0198176"/>
        <c:axId val="250198736"/>
      </c:scatterChart>
      <c:valAx>
        <c:axId val="250198176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0198736"/>
        <c:crosses val="autoZero"/>
        <c:crossBetween val="midCat"/>
      </c:valAx>
      <c:valAx>
        <c:axId val="25019873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01981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Map'!$A$11:$A$96</c:f>
              <c:numCache>
                <c:formatCode>#,##0</c:formatCode>
                <c:ptCount val="86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  <c:pt idx="52">
                  <c:v>420000000</c:v>
                </c:pt>
                <c:pt idx="53">
                  <c:v>435000000</c:v>
                </c:pt>
                <c:pt idx="54">
                  <c:v>447500000</c:v>
                </c:pt>
                <c:pt idx="55">
                  <c:v>360000000</c:v>
                </c:pt>
                <c:pt idx="56">
                  <c:v>387500000.00000006</c:v>
                </c:pt>
                <c:pt idx="57">
                  <c:v>425000000</c:v>
                </c:pt>
                <c:pt idx="58">
                  <c:v>435000000</c:v>
                </c:pt>
                <c:pt idx="59">
                  <c:v>435000000</c:v>
                </c:pt>
                <c:pt idx="60">
                  <c:v>452500000</c:v>
                </c:pt>
                <c:pt idx="61">
                  <c:v>462500000</c:v>
                </c:pt>
                <c:pt idx="62">
                  <c:v>480000000</c:v>
                </c:pt>
                <c:pt idx="63">
                  <c:v>370000000</c:v>
                </c:pt>
                <c:pt idx="64">
                  <c:v>422500000</c:v>
                </c:pt>
                <c:pt idx="65">
                  <c:v>435000000</c:v>
                </c:pt>
                <c:pt idx="66">
                  <c:v>442500000</c:v>
                </c:pt>
                <c:pt idx="67">
                  <c:v>452500000</c:v>
                </c:pt>
                <c:pt idx="68">
                  <c:v>467500000</c:v>
                </c:pt>
                <c:pt idx="69">
                  <c:v>395000000</c:v>
                </c:pt>
                <c:pt idx="70">
                  <c:v>437500000</c:v>
                </c:pt>
                <c:pt idx="71">
                  <c:v>457500000</c:v>
                </c:pt>
                <c:pt idx="72">
                  <c:v>470000000</c:v>
                </c:pt>
                <c:pt idx="73">
                  <c:v>400000000</c:v>
                </c:pt>
                <c:pt idx="74">
                  <c:v>450000000</c:v>
                </c:pt>
                <c:pt idx="75">
                  <c:v>452500000</c:v>
                </c:pt>
                <c:pt idx="76">
                  <c:v>487500000</c:v>
                </c:pt>
                <c:pt idx="77">
                  <c:v>397499999.99999994</c:v>
                </c:pt>
                <c:pt idx="78">
                  <c:v>435000000</c:v>
                </c:pt>
                <c:pt idx="79">
                  <c:v>442500000</c:v>
                </c:pt>
                <c:pt idx="80">
                  <c:v>460000000</c:v>
                </c:pt>
                <c:pt idx="81">
                  <c:v>477500000</c:v>
                </c:pt>
                <c:pt idx="82">
                  <c:v>497500000</c:v>
                </c:pt>
                <c:pt idx="83">
                  <c:v>507500000</c:v>
                </c:pt>
                <c:pt idx="84">
                  <c:v>455000000</c:v>
                </c:pt>
                <c:pt idx="85">
                  <c:v>392500000.00000006</c:v>
                </c:pt>
              </c:numCache>
            </c:numRef>
          </c:xVal>
          <c:yVal>
            <c:numRef>
              <c:f>'Phase Space &amp; Poincare Map'!$B$11:$B$96</c:f>
              <c:numCache>
                <c:formatCode>#,##0</c:formatCode>
                <c:ptCount val="86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  <c:pt idx="52">
                  <c:v>435000000</c:v>
                </c:pt>
                <c:pt idx="53">
                  <c:v>447500000</c:v>
                </c:pt>
                <c:pt idx="54">
                  <c:v>360000000</c:v>
                </c:pt>
                <c:pt idx="55">
                  <c:v>387500000.00000006</c:v>
                </c:pt>
                <c:pt idx="56">
                  <c:v>425000000</c:v>
                </c:pt>
                <c:pt idx="57">
                  <c:v>435000000</c:v>
                </c:pt>
                <c:pt idx="58">
                  <c:v>435000000</c:v>
                </c:pt>
                <c:pt idx="59">
                  <c:v>452500000</c:v>
                </c:pt>
                <c:pt idx="60">
                  <c:v>462500000</c:v>
                </c:pt>
                <c:pt idx="61">
                  <c:v>480000000</c:v>
                </c:pt>
                <c:pt idx="62">
                  <c:v>370000000</c:v>
                </c:pt>
                <c:pt idx="63">
                  <c:v>422500000</c:v>
                </c:pt>
                <c:pt idx="64">
                  <c:v>435000000</c:v>
                </c:pt>
                <c:pt idx="65">
                  <c:v>442500000</c:v>
                </c:pt>
                <c:pt idx="66">
                  <c:v>452500000</c:v>
                </c:pt>
                <c:pt idx="67">
                  <c:v>467500000</c:v>
                </c:pt>
                <c:pt idx="68">
                  <c:v>395000000</c:v>
                </c:pt>
                <c:pt idx="69">
                  <c:v>437500000</c:v>
                </c:pt>
                <c:pt idx="70">
                  <c:v>457500000</c:v>
                </c:pt>
                <c:pt idx="71">
                  <c:v>470000000</c:v>
                </c:pt>
                <c:pt idx="72">
                  <c:v>400000000</c:v>
                </c:pt>
                <c:pt idx="73">
                  <c:v>450000000</c:v>
                </c:pt>
                <c:pt idx="74">
                  <c:v>452500000</c:v>
                </c:pt>
                <c:pt idx="75">
                  <c:v>487500000</c:v>
                </c:pt>
                <c:pt idx="76">
                  <c:v>397499999.99999994</c:v>
                </c:pt>
                <c:pt idx="77">
                  <c:v>435000000</c:v>
                </c:pt>
                <c:pt idx="78">
                  <c:v>442500000</c:v>
                </c:pt>
                <c:pt idx="79">
                  <c:v>460000000</c:v>
                </c:pt>
                <c:pt idx="80">
                  <c:v>477500000</c:v>
                </c:pt>
                <c:pt idx="81">
                  <c:v>497500000</c:v>
                </c:pt>
                <c:pt idx="82">
                  <c:v>507500000</c:v>
                </c:pt>
                <c:pt idx="83">
                  <c:v>455000000</c:v>
                </c:pt>
                <c:pt idx="84">
                  <c:v>392500000.00000006</c:v>
                </c:pt>
                <c:pt idx="85">
                  <c:v>327500000</c:v>
                </c:pt>
              </c:numCache>
            </c:numRef>
          </c:yVal>
          <c:smooth val="1"/>
        </c:ser>
        <c:ser>
          <c:idx val="1"/>
          <c:order val="1"/>
          <c:spPr>
            <a:ln w="9525" cap="rnd">
              <a:solidFill>
                <a:schemeClr val="accent2"/>
              </a:solidFill>
              <a:round/>
              <a:headEnd type="none"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Map'!$A$94:$A$96</c:f>
              <c:numCache>
                <c:formatCode>#,##0</c:formatCode>
                <c:ptCount val="3"/>
                <c:pt idx="0">
                  <c:v>507500000</c:v>
                </c:pt>
                <c:pt idx="1">
                  <c:v>455000000</c:v>
                </c:pt>
                <c:pt idx="2">
                  <c:v>392500000.00000006</c:v>
                </c:pt>
              </c:numCache>
            </c:numRef>
          </c:xVal>
          <c:yVal>
            <c:numRef>
              <c:f>'Phase Space &amp; Poincare Map'!$B$94:$B$96</c:f>
              <c:numCache>
                <c:formatCode>#,##0</c:formatCode>
                <c:ptCount val="3"/>
                <c:pt idx="0">
                  <c:v>455000000</c:v>
                </c:pt>
                <c:pt idx="1">
                  <c:v>392500000.00000006</c:v>
                </c:pt>
                <c:pt idx="2">
                  <c:v>327500000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0201536"/>
        <c:axId val="250202096"/>
      </c:scatterChart>
      <c:valAx>
        <c:axId val="250201536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0202096"/>
        <c:crosses val="autoZero"/>
        <c:crossBetween val="midCat"/>
      </c:valAx>
      <c:valAx>
        <c:axId val="25020209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0201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Map'!$A$11:$A$98</c:f>
              <c:numCache>
                <c:formatCode>#,##0</c:formatCode>
                <c:ptCount val="88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  <c:pt idx="52">
                  <c:v>420000000</c:v>
                </c:pt>
                <c:pt idx="53">
                  <c:v>435000000</c:v>
                </c:pt>
                <c:pt idx="54">
                  <c:v>447500000</c:v>
                </c:pt>
                <c:pt idx="55">
                  <c:v>360000000</c:v>
                </c:pt>
                <c:pt idx="56">
                  <c:v>387500000.00000006</c:v>
                </c:pt>
                <c:pt idx="57">
                  <c:v>425000000</c:v>
                </c:pt>
                <c:pt idx="58">
                  <c:v>435000000</c:v>
                </c:pt>
                <c:pt idx="59">
                  <c:v>435000000</c:v>
                </c:pt>
                <c:pt idx="60">
                  <c:v>452500000</c:v>
                </c:pt>
                <c:pt idx="61">
                  <c:v>462500000</c:v>
                </c:pt>
                <c:pt idx="62">
                  <c:v>480000000</c:v>
                </c:pt>
                <c:pt idx="63">
                  <c:v>370000000</c:v>
                </c:pt>
                <c:pt idx="64">
                  <c:v>422500000</c:v>
                </c:pt>
                <c:pt idx="65">
                  <c:v>435000000</c:v>
                </c:pt>
                <c:pt idx="66">
                  <c:v>442500000</c:v>
                </c:pt>
                <c:pt idx="67">
                  <c:v>452500000</c:v>
                </c:pt>
                <c:pt idx="68">
                  <c:v>467500000</c:v>
                </c:pt>
                <c:pt idx="69">
                  <c:v>395000000</c:v>
                </c:pt>
                <c:pt idx="70">
                  <c:v>437500000</c:v>
                </c:pt>
                <c:pt idx="71">
                  <c:v>457500000</c:v>
                </c:pt>
                <c:pt idx="72">
                  <c:v>470000000</c:v>
                </c:pt>
                <c:pt idx="73">
                  <c:v>400000000</c:v>
                </c:pt>
                <c:pt idx="74">
                  <c:v>450000000</c:v>
                </c:pt>
                <c:pt idx="75">
                  <c:v>452500000</c:v>
                </c:pt>
                <c:pt idx="76">
                  <c:v>487500000</c:v>
                </c:pt>
                <c:pt idx="77">
                  <c:v>397499999.99999994</c:v>
                </c:pt>
                <c:pt idx="78">
                  <c:v>435000000</c:v>
                </c:pt>
                <c:pt idx="79">
                  <c:v>442500000</c:v>
                </c:pt>
                <c:pt idx="80">
                  <c:v>460000000</c:v>
                </c:pt>
                <c:pt idx="81">
                  <c:v>477500000</c:v>
                </c:pt>
                <c:pt idx="82">
                  <c:v>497500000</c:v>
                </c:pt>
                <c:pt idx="83">
                  <c:v>507500000</c:v>
                </c:pt>
                <c:pt idx="84">
                  <c:v>455000000</c:v>
                </c:pt>
                <c:pt idx="85">
                  <c:v>392500000.00000006</c:v>
                </c:pt>
                <c:pt idx="86">
                  <c:v>327500000</c:v>
                </c:pt>
                <c:pt idx="87">
                  <c:v>352500000</c:v>
                </c:pt>
              </c:numCache>
            </c:numRef>
          </c:xVal>
          <c:yVal>
            <c:numRef>
              <c:f>'Phase Space &amp; Poincare Map'!$B$11:$B$98</c:f>
              <c:numCache>
                <c:formatCode>#,##0</c:formatCode>
                <c:ptCount val="88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  <c:pt idx="52">
                  <c:v>435000000</c:v>
                </c:pt>
                <c:pt idx="53">
                  <c:v>447500000</c:v>
                </c:pt>
                <c:pt idx="54">
                  <c:v>360000000</c:v>
                </c:pt>
                <c:pt idx="55">
                  <c:v>387500000.00000006</c:v>
                </c:pt>
                <c:pt idx="56">
                  <c:v>425000000</c:v>
                </c:pt>
                <c:pt idx="57">
                  <c:v>435000000</c:v>
                </c:pt>
                <c:pt idx="58">
                  <c:v>435000000</c:v>
                </c:pt>
                <c:pt idx="59">
                  <c:v>452500000</c:v>
                </c:pt>
                <c:pt idx="60">
                  <c:v>462500000</c:v>
                </c:pt>
                <c:pt idx="61">
                  <c:v>480000000</c:v>
                </c:pt>
                <c:pt idx="62">
                  <c:v>370000000</c:v>
                </c:pt>
                <c:pt idx="63">
                  <c:v>422500000</c:v>
                </c:pt>
                <c:pt idx="64">
                  <c:v>435000000</c:v>
                </c:pt>
                <c:pt idx="65">
                  <c:v>442500000</c:v>
                </c:pt>
                <c:pt idx="66">
                  <c:v>452500000</c:v>
                </c:pt>
                <c:pt idx="67">
                  <c:v>467500000</c:v>
                </c:pt>
                <c:pt idx="68">
                  <c:v>395000000</c:v>
                </c:pt>
                <c:pt idx="69">
                  <c:v>437500000</c:v>
                </c:pt>
                <c:pt idx="70">
                  <c:v>457500000</c:v>
                </c:pt>
                <c:pt idx="71">
                  <c:v>470000000</c:v>
                </c:pt>
                <c:pt idx="72">
                  <c:v>400000000</c:v>
                </c:pt>
                <c:pt idx="73">
                  <c:v>450000000</c:v>
                </c:pt>
                <c:pt idx="74">
                  <c:v>452500000</c:v>
                </c:pt>
                <c:pt idx="75">
                  <c:v>487500000</c:v>
                </c:pt>
                <c:pt idx="76">
                  <c:v>397499999.99999994</c:v>
                </c:pt>
                <c:pt idx="77">
                  <c:v>435000000</c:v>
                </c:pt>
                <c:pt idx="78">
                  <c:v>442500000</c:v>
                </c:pt>
                <c:pt idx="79">
                  <c:v>460000000</c:v>
                </c:pt>
                <c:pt idx="80">
                  <c:v>477500000</c:v>
                </c:pt>
                <c:pt idx="81">
                  <c:v>497500000</c:v>
                </c:pt>
                <c:pt idx="82">
                  <c:v>507500000</c:v>
                </c:pt>
                <c:pt idx="83">
                  <c:v>455000000</c:v>
                </c:pt>
                <c:pt idx="84">
                  <c:v>392500000.00000006</c:v>
                </c:pt>
                <c:pt idx="85">
                  <c:v>327500000</c:v>
                </c:pt>
                <c:pt idx="86">
                  <c:v>352500000</c:v>
                </c:pt>
                <c:pt idx="87">
                  <c:v>384999999.99999994</c:v>
                </c:pt>
              </c:numCache>
            </c:numRef>
          </c:yVal>
          <c:smooth val="1"/>
        </c:ser>
        <c:ser>
          <c:idx val="1"/>
          <c:order val="1"/>
          <c:spPr>
            <a:ln w="9525" cap="rnd">
              <a:solidFill>
                <a:schemeClr val="accent2"/>
              </a:solidFill>
              <a:round/>
              <a:tailEnd type="triangl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Map'!$A$96:$A$98</c:f>
              <c:numCache>
                <c:formatCode>#,##0</c:formatCode>
                <c:ptCount val="3"/>
                <c:pt idx="0">
                  <c:v>392500000.00000006</c:v>
                </c:pt>
                <c:pt idx="1">
                  <c:v>327500000</c:v>
                </c:pt>
                <c:pt idx="2">
                  <c:v>352500000</c:v>
                </c:pt>
              </c:numCache>
            </c:numRef>
          </c:xVal>
          <c:yVal>
            <c:numRef>
              <c:f>'Phase Space &amp; Poincare Map'!$B$96:$B$98</c:f>
              <c:numCache>
                <c:formatCode>#,##0</c:formatCode>
                <c:ptCount val="3"/>
                <c:pt idx="0">
                  <c:v>327500000</c:v>
                </c:pt>
                <c:pt idx="1">
                  <c:v>352500000</c:v>
                </c:pt>
                <c:pt idx="2">
                  <c:v>384999999.99999994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0204896"/>
        <c:axId val="250205456"/>
      </c:scatterChart>
      <c:valAx>
        <c:axId val="250204896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0205456"/>
        <c:crosses val="autoZero"/>
        <c:crossBetween val="midCat"/>
      </c:valAx>
      <c:valAx>
        <c:axId val="25020545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02048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Map'!$A$11:$A$103</c:f>
              <c:numCache>
                <c:formatCode>#,##0</c:formatCode>
                <c:ptCount val="93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  <c:pt idx="52">
                  <c:v>420000000</c:v>
                </c:pt>
                <c:pt idx="53">
                  <c:v>435000000</c:v>
                </c:pt>
                <c:pt idx="54">
                  <c:v>447500000</c:v>
                </c:pt>
                <c:pt idx="55">
                  <c:v>360000000</c:v>
                </c:pt>
                <c:pt idx="56">
                  <c:v>387500000.00000006</c:v>
                </c:pt>
                <c:pt idx="57">
                  <c:v>425000000</c:v>
                </c:pt>
                <c:pt idx="58">
                  <c:v>435000000</c:v>
                </c:pt>
                <c:pt idx="59">
                  <c:v>435000000</c:v>
                </c:pt>
                <c:pt idx="60">
                  <c:v>452500000</c:v>
                </c:pt>
                <c:pt idx="61">
                  <c:v>462500000</c:v>
                </c:pt>
                <c:pt idx="62">
                  <c:v>480000000</c:v>
                </c:pt>
                <c:pt idx="63">
                  <c:v>370000000</c:v>
                </c:pt>
                <c:pt idx="64">
                  <c:v>422500000</c:v>
                </c:pt>
                <c:pt idx="65">
                  <c:v>435000000</c:v>
                </c:pt>
                <c:pt idx="66">
                  <c:v>442500000</c:v>
                </c:pt>
                <c:pt idx="67">
                  <c:v>452500000</c:v>
                </c:pt>
                <c:pt idx="68">
                  <c:v>467500000</c:v>
                </c:pt>
                <c:pt idx="69">
                  <c:v>395000000</c:v>
                </c:pt>
                <c:pt idx="70">
                  <c:v>437500000</c:v>
                </c:pt>
                <c:pt idx="71">
                  <c:v>457500000</c:v>
                </c:pt>
                <c:pt idx="72">
                  <c:v>470000000</c:v>
                </c:pt>
                <c:pt idx="73">
                  <c:v>400000000</c:v>
                </c:pt>
                <c:pt idx="74">
                  <c:v>450000000</c:v>
                </c:pt>
                <c:pt idx="75">
                  <c:v>452500000</c:v>
                </c:pt>
                <c:pt idx="76">
                  <c:v>487500000</c:v>
                </c:pt>
                <c:pt idx="77">
                  <c:v>397499999.99999994</c:v>
                </c:pt>
                <c:pt idx="78">
                  <c:v>435000000</c:v>
                </c:pt>
                <c:pt idx="79">
                  <c:v>442500000</c:v>
                </c:pt>
                <c:pt idx="80">
                  <c:v>460000000</c:v>
                </c:pt>
                <c:pt idx="81">
                  <c:v>477500000</c:v>
                </c:pt>
                <c:pt idx="82">
                  <c:v>497500000</c:v>
                </c:pt>
                <c:pt idx="83">
                  <c:v>507500000</c:v>
                </c:pt>
                <c:pt idx="84">
                  <c:v>455000000</c:v>
                </c:pt>
                <c:pt idx="85">
                  <c:v>392500000.00000006</c:v>
                </c:pt>
                <c:pt idx="86">
                  <c:v>327500000</c:v>
                </c:pt>
                <c:pt idx="87">
                  <c:v>352500000</c:v>
                </c:pt>
                <c:pt idx="88">
                  <c:v>384999999.99999994</c:v>
                </c:pt>
                <c:pt idx="89">
                  <c:v>415000000.00000006</c:v>
                </c:pt>
                <c:pt idx="90">
                  <c:v>442500000</c:v>
                </c:pt>
                <c:pt idx="91">
                  <c:v>452500000</c:v>
                </c:pt>
                <c:pt idx="92">
                  <c:v>452499999.99999988</c:v>
                </c:pt>
              </c:numCache>
            </c:numRef>
          </c:xVal>
          <c:yVal>
            <c:numRef>
              <c:f>'Phase Space &amp; Poincare Map'!$B$11:$B$103</c:f>
              <c:numCache>
                <c:formatCode>#,##0</c:formatCode>
                <c:ptCount val="93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  <c:pt idx="52">
                  <c:v>435000000</c:v>
                </c:pt>
                <c:pt idx="53">
                  <c:v>447500000</c:v>
                </c:pt>
                <c:pt idx="54">
                  <c:v>360000000</c:v>
                </c:pt>
                <c:pt idx="55">
                  <c:v>387500000.00000006</c:v>
                </c:pt>
                <c:pt idx="56">
                  <c:v>425000000</c:v>
                </c:pt>
                <c:pt idx="57">
                  <c:v>435000000</c:v>
                </c:pt>
                <c:pt idx="58">
                  <c:v>435000000</c:v>
                </c:pt>
                <c:pt idx="59">
                  <c:v>452500000</c:v>
                </c:pt>
                <c:pt idx="60">
                  <c:v>462500000</c:v>
                </c:pt>
                <c:pt idx="61">
                  <c:v>480000000</c:v>
                </c:pt>
                <c:pt idx="62">
                  <c:v>370000000</c:v>
                </c:pt>
                <c:pt idx="63">
                  <c:v>422500000</c:v>
                </c:pt>
                <c:pt idx="64">
                  <c:v>435000000</c:v>
                </c:pt>
                <c:pt idx="65">
                  <c:v>442500000</c:v>
                </c:pt>
                <c:pt idx="66">
                  <c:v>452500000</c:v>
                </c:pt>
                <c:pt idx="67">
                  <c:v>467500000</c:v>
                </c:pt>
                <c:pt idx="68">
                  <c:v>395000000</c:v>
                </c:pt>
                <c:pt idx="69">
                  <c:v>437500000</c:v>
                </c:pt>
                <c:pt idx="70">
                  <c:v>457500000</c:v>
                </c:pt>
                <c:pt idx="71">
                  <c:v>470000000</c:v>
                </c:pt>
                <c:pt idx="72">
                  <c:v>400000000</c:v>
                </c:pt>
                <c:pt idx="73">
                  <c:v>450000000</c:v>
                </c:pt>
                <c:pt idx="74">
                  <c:v>452500000</c:v>
                </c:pt>
                <c:pt idx="75">
                  <c:v>487500000</c:v>
                </c:pt>
                <c:pt idx="76">
                  <c:v>397499999.99999994</c:v>
                </c:pt>
                <c:pt idx="77">
                  <c:v>435000000</c:v>
                </c:pt>
                <c:pt idx="78">
                  <c:v>442500000</c:v>
                </c:pt>
                <c:pt idx="79">
                  <c:v>460000000</c:v>
                </c:pt>
                <c:pt idx="80">
                  <c:v>477500000</c:v>
                </c:pt>
                <c:pt idx="81">
                  <c:v>497500000</c:v>
                </c:pt>
                <c:pt idx="82">
                  <c:v>507500000</c:v>
                </c:pt>
                <c:pt idx="83">
                  <c:v>455000000</c:v>
                </c:pt>
                <c:pt idx="84">
                  <c:v>392500000.00000006</c:v>
                </c:pt>
                <c:pt idx="85">
                  <c:v>327500000</c:v>
                </c:pt>
                <c:pt idx="86">
                  <c:v>352500000</c:v>
                </c:pt>
                <c:pt idx="87">
                  <c:v>384999999.99999994</c:v>
                </c:pt>
                <c:pt idx="88">
                  <c:v>415000000.00000006</c:v>
                </c:pt>
                <c:pt idx="89">
                  <c:v>442500000</c:v>
                </c:pt>
                <c:pt idx="90">
                  <c:v>452500000</c:v>
                </c:pt>
                <c:pt idx="91">
                  <c:v>452499999.99999988</c:v>
                </c:pt>
                <c:pt idx="92">
                  <c:v>487500000.00000012</c:v>
                </c:pt>
              </c:numCache>
            </c:numRef>
          </c:yVal>
          <c:smooth val="1"/>
        </c:ser>
        <c:ser>
          <c:idx val="1"/>
          <c:order val="1"/>
          <c:spPr>
            <a:ln w="9525" cap="rnd">
              <a:solidFill>
                <a:schemeClr val="accent2"/>
              </a:solidFill>
              <a:round/>
              <a:tailEnd type="diamond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'Phase Space &amp; Poincare Map'!$A$98:$A$103</c:f>
              <c:numCache>
                <c:formatCode>#,##0</c:formatCode>
                <c:ptCount val="6"/>
                <c:pt idx="0">
                  <c:v>352500000</c:v>
                </c:pt>
                <c:pt idx="1">
                  <c:v>384999999.99999994</c:v>
                </c:pt>
                <c:pt idx="2">
                  <c:v>415000000.00000006</c:v>
                </c:pt>
                <c:pt idx="3">
                  <c:v>442500000</c:v>
                </c:pt>
                <c:pt idx="4">
                  <c:v>452500000</c:v>
                </c:pt>
                <c:pt idx="5">
                  <c:v>452499999.99999988</c:v>
                </c:pt>
              </c:numCache>
            </c:numRef>
          </c:xVal>
          <c:yVal>
            <c:numRef>
              <c:f>'Phase Space &amp; Poincare Map'!$B$98:$B$103</c:f>
              <c:numCache>
                <c:formatCode>#,##0</c:formatCode>
                <c:ptCount val="6"/>
                <c:pt idx="0">
                  <c:v>384999999.99999994</c:v>
                </c:pt>
                <c:pt idx="1">
                  <c:v>415000000.00000006</c:v>
                </c:pt>
                <c:pt idx="2">
                  <c:v>442500000</c:v>
                </c:pt>
                <c:pt idx="3">
                  <c:v>452500000</c:v>
                </c:pt>
                <c:pt idx="4">
                  <c:v>452499999.99999988</c:v>
                </c:pt>
                <c:pt idx="5">
                  <c:v>487500000.00000012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0208256"/>
        <c:axId val="250208816"/>
      </c:scatterChart>
      <c:valAx>
        <c:axId val="250208256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0208816"/>
        <c:crosses val="autoZero"/>
        <c:crossBetween val="midCat"/>
      </c:valAx>
      <c:valAx>
        <c:axId val="25020881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02082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2"/>
          <c:order val="0"/>
          <c:tx>
            <c:v>Phase Space xo=20</c:v>
          </c:tx>
          <c:spPr>
            <a:ln w="25400" cap="flat" cmpd="dbl" algn="ctr">
              <a:solidFill>
                <a:schemeClr val="accent3">
                  <a:alpha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'Phase Space &amp; Poincare Map'!$A$11:$A$34</c:f>
              <c:numCache>
                <c:formatCode>#,##0</c:formatCode>
                <c:ptCount val="24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</c:numCache>
            </c:numRef>
          </c:xVal>
          <c:yVal>
            <c:numRef>
              <c:f>'Phase Space &amp; Poincare Map'!$B$11:$B$34</c:f>
              <c:numCache>
                <c:formatCode>#,##0</c:formatCode>
                <c:ptCount val="24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</c:numCache>
            </c:numRef>
          </c:yVal>
          <c:smooth val="1"/>
        </c:ser>
        <c:ser>
          <c:idx val="3"/>
          <c:order val="1"/>
          <c:tx>
            <c:v>Phase Space 2 </c:v>
          </c:tx>
          <c:spPr>
            <a:ln w="25400" cap="flat" cmpd="dbl" algn="ctr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38100" cap="rnd" cmpd="sng" algn="ctr">
                <a:solidFill>
                  <a:srgbClr val="FFC000">
                    <a:lumMod val="20000"/>
                    <a:lumOff val="80000"/>
                  </a:srgbClr>
                </a:solidFill>
                <a:round/>
              </a:ln>
              <a:effectLst/>
            </c:spPr>
            <c:trendlineType val="linear"/>
            <c:dispRSqr val="0"/>
            <c:dispEq val="0"/>
          </c:trendline>
          <c:xVal>
            <c:numRef>
              <c:f>'Phase Space &amp; Poincare Map'!$A$13:$A$37</c:f>
              <c:numCache>
                <c:formatCode>#,##0</c:formatCode>
                <c:ptCount val="25"/>
                <c:pt idx="0">
                  <c:v>3750000</c:v>
                </c:pt>
                <c:pt idx="1">
                  <c:v>10000000</c:v>
                </c:pt>
                <c:pt idx="2">
                  <c:v>62500000</c:v>
                </c:pt>
                <c:pt idx="3">
                  <c:v>76250000</c:v>
                </c:pt>
                <c:pt idx="4">
                  <c:v>83749999.999999985</c:v>
                </c:pt>
                <c:pt idx="5">
                  <c:v>158749999.99999997</c:v>
                </c:pt>
                <c:pt idx="6">
                  <c:v>199999999.99999997</c:v>
                </c:pt>
                <c:pt idx="7">
                  <c:v>196250000.00000003</c:v>
                </c:pt>
                <c:pt idx="8">
                  <c:v>170000000</c:v>
                </c:pt>
                <c:pt idx="9">
                  <c:v>218750000</c:v>
                </c:pt>
                <c:pt idx="10">
                  <c:v>236250000</c:v>
                </c:pt>
                <c:pt idx="11">
                  <c:v>297500000.00000006</c:v>
                </c:pt>
                <c:pt idx="12">
                  <c:v>301250000</c:v>
                </c:pt>
                <c:pt idx="13">
                  <c:v>322500000</c:v>
                </c:pt>
                <c:pt idx="14">
                  <c:v>325000000</c:v>
                </c:pt>
                <c:pt idx="15">
                  <c:v>346250000</c:v>
                </c:pt>
                <c:pt idx="16">
                  <c:v>336250000</c:v>
                </c:pt>
                <c:pt idx="17">
                  <c:v>350000000</c:v>
                </c:pt>
                <c:pt idx="18">
                  <c:v>418749999.99999994</c:v>
                </c:pt>
                <c:pt idx="19">
                  <c:v>483750000</c:v>
                </c:pt>
                <c:pt idx="20">
                  <c:v>391250000.00000006</c:v>
                </c:pt>
                <c:pt idx="21">
                  <c:v>432500000</c:v>
                </c:pt>
                <c:pt idx="22">
                  <c:v>446250000</c:v>
                </c:pt>
                <c:pt idx="23">
                  <c:v>461250000</c:v>
                </c:pt>
                <c:pt idx="24">
                  <c:v>400000000</c:v>
                </c:pt>
              </c:numCache>
            </c:numRef>
          </c:xVal>
          <c:yVal>
            <c:numRef>
              <c:f>'Phase Space &amp; Poincare Map'!$B$13:$B$37</c:f>
              <c:numCache>
                <c:formatCode>#,##0</c:formatCode>
                <c:ptCount val="25"/>
                <c:pt idx="0">
                  <c:v>10000000</c:v>
                </c:pt>
                <c:pt idx="1">
                  <c:v>62500000</c:v>
                </c:pt>
                <c:pt idx="2">
                  <c:v>76250000</c:v>
                </c:pt>
                <c:pt idx="3">
                  <c:v>83749999.999999985</c:v>
                </c:pt>
                <c:pt idx="4">
                  <c:v>158749999.99999997</c:v>
                </c:pt>
                <c:pt idx="5">
                  <c:v>199999999.99999997</c:v>
                </c:pt>
                <c:pt idx="6">
                  <c:v>196250000.00000003</c:v>
                </c:pt>
                <c:pt idx="7">
                  <c:v>170000000</c:v>
                </c:pt>
                <c:pt idx="8">
                  <c:v>218750000</c:v>
                </c:pt>
                <c:pt idx="9">
                  <c:v>236250000</c:v>
                </c:pt>
                <c:pt idx="10">
                  <c:v>297500000.00000006</c:v>
                </c:pt>
                <c:pt idx="11">
                  <c:v>301250000</c:v>
                </c:pt>
                <c:pt idx="12">
                  <c:v>322500000</c:v>
                </c:pt>
                <c:pt idx="13">
                  <c:v>325000000</c:v>
                </c:pt>
                <c:pt idx="14">
                  <c:v>346250000</c:v>
                </c:pt>
                <c:pt idx="15">
                  <c:v>336250000</c:v>
                </c:pt>
                <c:pt idx="16">
                  <c:v>350000000</c:v>
                </c:pt>
                <c:pt idx="17">
                  <c:v>418749999.99999994</c:v>
                </c:pt>
                <c:pt idx="18">
                  <c:v>483750000</c:v>
                </c:pt>
                <c:pt idx="19">
                  <c:v>391250000.00000006</c:v>
                </c:pt>
                <c:pt idx="20">
                  <c:v>432500000</c:v>
                </c:pt>
                <c:pt idx="21">
                  <c:v>446250000</c:v>
                </c:pt>
                <c:pt idx="22">
                  <c:v>461250000</c:v>
                </c:pt>
                <c:pt idx="23">
                  <c:v>400000000</c:v>
                </c:pt>
                <c:pt idx="24">
                  <c:v>427500000</c:v>
                </c:pt>
              </c:numCache>
            </c:numRef>
          </c:yVal>
          <c:smooth val="1"/>
        </c:ser>
        <c:ser>
          <c:idx val="4"/>
          <c:order val="2"/>
          <c:tx>
            <c:v>Phase Space_2 new</c:v>
          </c:tx>
          <c:spPr>
            <a:ln w="25400" cap="flat" cmpd="dbl" algn="ctr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'Phase Space &amp; Poincare Map'!$A$33:$A$37</c:f>
              <c:numCache>
                <c:formatCode>#,##0</c:formatCode>
                <c:ptCount val="5"/>
                <c:pt idx="0">
                  <c:v>391250000.00000006</c:v>
                </c:pt>
                <c:pt idx="1">
                  <c:v>432500000</c:v>
                </c:pt>
                <c:pt idx="2">
                  <c:v>446250000</c:v>
                </c:pt>
                <c:pt idx="3">
                  <c:v>461250000</c:v>
                </c:pt>
                <c:pt idx="4">
                  <c:v>400000000</c:v>
                </c:pt>
              </c:numCache>
            </c:numRef>
          </c:xVal>
          <c:yVal>
            <c:numRef>
              <c:f>'Phase Space &amp; Poincare Map'!$B$33:$B$37</c:f>
              <c:numCache>
                <c:formatCode>#,##0</c:formatCode>
                <c:ptCount val="5"/>
                <c:pt idx="0">
                  <c:v>432500000</c:v>
                </c:pt>
                <c:pt idx="1">
                  <c:v>446250000</c:v>
                </c:pt>
                <c:pt idx="2">
                  <c:v>461250000</c:v>
                </c:pt>
                <c:pt idx="3">
                  <c:v>400000000</c:v>
                </c:pt>
                <c:pt idx="4">
                  <c:v>427500000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0214416"/>
        <c:axId val="250214976"/>
        <c:extLst>
          <c:ext xmlns:c15="http://schemas.microsoft.com/office/drawing/2012/chart" uri="{02D57815-91ED-43cb-92C2-25804820EDAC}">
            <c15:filteredScatterSeries>
              <c15:ser>
                <c:idx val="5"/>
                <c:order val="3"/>
                <c:tx>
                  <c:v>Phase Space 3</c:v>
                </c:tx>
                <c:spPr>
                  <a:ln w="25400" cap="flat" cmpd="dbl" algn="ctr">
                    <a:solidFill>
                      <a:schemeClr val="accent6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'Phase Space &amp; Poincare Map'!$A$11:$A$40</c15:sqref>
                        </c15:formulaRef>
                      </c:ext>
                    </c:extLst>
                    <c:numCache>
                      <c:formatCode>#,##0</c:formatCode>
                      <c:ptCount val="30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'Phase Space &amp; Poincare Map'!$B$11:$B$40</c15:sqref>
                        </c15:formulaRef>
                      </c:ext>
                    </c:extLst>
                    <c:numCache>
                      <c:formatCode>#,##0</c:formatCode>
                      <c:ptCount val="30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6"/>
                <c:order val="4"/>
                <c:tx>
                  <c:v>Phase Space_3 new</c:v>
                </c:tx>
                <c:spPr>
                  <a:ln w="25400" cap="flat" cmpd="dbl" algn="ctr">
                    <a:solidFill>
                      <a:schemeClr val="accent1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Map'!$A$37:$A$40</c15:sqref>
                        </c15:formulaRef>
                      </c:ext>
                    </c:extLst>
                    <c:numCache>
                      <c:formatCode>#,##0</c:formatCode>
                      <c:ptCount val="4"/>
                      <c:pt idx="0">
                        <c:v>400000000</c:v>
                      </c:pt>
                      <c:pt idx="1">
                        <c:v>427500000</c:v>
                      </c:pt>
                      <c:pt idx="2">
                        <c:v>452500000</c:v>
                      </c:pt>
                      <c:pt idx="3">
                        <c:v>488750000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Map'!$B$37:$B$40</c15:sqref>
                        </c15:formulaRef>
                      </c:ext>
                    </c:extLst>
                    <c:numCache>
                      <c:formatCode>#,##0</c:formatCode>
                      <c:ptCount val="4"/>
                      <c:pt idx="0">
                        <c:v>427500000</c:v>
                      </c:pt>
                      <c:pt idx="1">
                        <c:v>452500000</c:v>
                      </c:pt>
                      <c:pt idx="2">
                        <c:v>488750000</c:v>
                      </c:pt>
                      <c:pt idx="3">
                        <c:v>408750000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0"/>
                <c:order val="5"/>
                <c:tx>
                  <c:v>Phase Space 4</c:v>
                </c:tx>
                <c:spPr>
                  <a:ln w="25400" cap="flat" cmpd="dbl" algn="ctr">
                    <a:solidFill>
                      <a:schemeClr val="accent1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trendline>
                  <c:spPr>
                    <a:ln w="38100" cap="rnd" cmpd="sng" algn="ctr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  <c:trendlineType val="linear"/>
                  <c:dispRSqr val="0"/>
                  <c:dispEq val="0"/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Map'!$A$11:$A$42</c15:sqref>
                        </c15:formulaRef>
                      </c:ext>
                    </c:extLst>
                    <c:numCache>
                      <c:formatCode>#,##0</c:formatCode>
                      <c:ptCount val="32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Map'!$B$11:$B$42</c15:sqref>
                        </c15:formulaRef>
                      </c:ext>
                    </c:extLst>
                    <c:numCache>
                      <c:formatCode>#,##0</c:formatCode>
                      <c:ptCount val="32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"/>
                <c:order val="6"/>
                <c:tx>
                  <c:v>Phase Space_4 new</c:v>
                </c:tx>
                <c:spPr>
                  <a:ln w="25400" cap="flat" cmpd="dbl" algn="ctr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Map'!$A$40:$A$42</c15:sqref>
                        </c15:formulaRef>
                      </c:ext>
                    </c:extLst>
                    <c:numCache>
                      <c:formatCode>#,##0</c:formatCode>
                      <c:ptCount val="3"/>
                      <c:pt idx="0">
                        <c:v>488750000</c:v>
                      </c:pt>
                      <c:pt idx="1">
                        <c:v>408750000</c:v>
                      </c:pt>
                      <c:pt idx="2">
                        <c:v>423750000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Map'!$B$40:$B$42</c15:sqref>
                        </c15:formulaRef>
                      </c:ext>
                    </c:extLst>
                    <c:numCache>
                      <c:formatCode>#,##0</c:formatCode>
                      <c:ptCount val="3"/>
                      <c:pt idx="0">
                        <c:v>408750000</c:v>
                      </c:pt>
                      <c:pt idx="1">
                        <c:v>423750000</c:v>
                      </c:pt>
                      <c:pt idx="2">
                        <c:v>437500000</c:v>
                      </c:pt>
                    </c:numCache>
                  </c:numRef>
                </c:yVal>
                <c:smooth val="1"/>
              </c15:ser>
            </c15:filteredScatterSeries>
          </c:ext>
        </c:extLst>
      </c:scatterChart>
      <c:valAx>
        <c:axId val="250214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0214976"/>
        <c:crosses val="autoZero"/>
        <c:crossBetween val="midCat"/>
      </c:valAx>
      <c:valAx>
        <c:axId val="250214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02144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'200cells per μl'!$O$3:$O$105</c:f>
                <c:numCache>
                  <c:formatCode>General</c:formatCode>
                  <c:ptCount val="103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106000</c:v>
                  </c:pt>
                  <c:pt idx="8">
                    <c:v>105500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2250000</c:v>
                  </c:pt>
                  <c:pt idx="13">
                    <c:v>1100000</c:v>
                  </c:pt>
                  <c:pt idx="14">
                    <c:v>1110000</c:v>
                  </c:pt>
                  <c:pt idx="15">
                    <c:v>4950000</c:v>
                  </c:pt>
                  <c:pt idx="16">
                    <c:v>0</c:v>
                  </c:pt>
                  <c:pt idx="17">
                    <c:v>1200000</c:v>
                  </c:pt>
                  <c:pt idx="18">
                    <c:v>2400000</c:v>
                  </c:pt>
                  <c:pt idx="19">
                    <c:v>12500000</c:v>
                  </c:pt>
                  <c:pt idx="20">
                    <c:v>7450000</c:v>
                  </c:pt>
                  <c:pt idx="21">
                    <c:v>13550000</c:v>
                  </c:pt>
                  <c:pt idx="22">
                    <c:v>6250000</c:v>
                  </c:pt>
                  <c:pt idx="23">
                    <c:v>3750000</c:v>
                  </c:pt>
                  <c:pt idx="24">
                    <c:v>3700000</c:v>
                  </c:pt>
                  <c:pt idx="25">
                    <c:v>8550000</c:v>
                  </c:pt>
                  <c:pt idx="26">
                    <c:v>1200000</c:v>
                  </c:pt>
                  <c:pt idx="27">
                    <c:v>0</c:v>
                  </c:pt>
                  <c:pt idx="28">
                    <c:v>2500000</c:v>
                  </c:pt>
                  <c:pt idx="29">
                    <c:v>3700000</c:v>
                  </c:pt>
                  <c:pt idx="30">
                    <c:v>8550000</c:v>
                  </c:pt>
                  <c:pt idx="31">
                    <c:v>7500000</c:v>
                  </c:pt>
                  <c:pt idx="32">
                    <c:v>7400000</c:v>
                  </c:pt>
                  <c:pt idx="33">
                    <c:v>1200000</c:v>
                  </c:pt>
                  <c:pt idx="34">
                    <c:v>0</c:v>
                  </c:pt>
                  <c:pt idx="35">
                    <c:v>2500000</c:v>
                  </c:pt>
                  <c:pt idx="36">
                    <c:v>3700000</c:v>
                  </c:pt>
                  <c:pt idx="37">
                    <c:v>1200000</c:v>
                  </c:pt>
                  <c:pt idx="38">
                    <c:v>7350000</c:v>
                  </c:pt>
                  <c:pt idx="39">
                    <c:v>5000000</c:v>
                  </c:pt>
                  <c:pt idx="40">
                    <c:v>3700000</c:v>
                  </c:pt>
                  <c:pt idx="41">
                    <c:v>1200000</c:v>
                  </c:pt>
                  <c:pt idx="42">
                    <c:v>13400000</c:v>
                  </c:pt>
                  <c:pt idx="43">
                    <c:v>22500000</c:v>
                  </c:pt>
                  <c:pt idx="44">
                    <c:v>13650000</c:v>
                  </c:pt>
                  <c:pt idx="45">
                    <c:v>9850000</c:v>
                  </c:pt>
                  <c:pt idx="46">
                    <c:v>10000000</c:v>
                  </c:pt>
                  <c:pt idx="47">
                    <c:v>6200000</c:v>
                  </c:pt>
                  <c:pt idx="48">
                    <c:v>17250000</c:v>
                  </c:pt>
                  <c:pt idx="49">
                    <c:v>7500000</c:v>
                  </c:pt>
                  <c:pt idx="50">
                    <c:v>0</c:v>
                  </c:pt>
                  <c:pt idx="51">
                    <c:v>12300000</c:v>
                  </c:pt>
                  <c:pt idx="52">
                    <c:v>2450000</c:v>
                  </c:pt>
                  <c:pt idx="53">
                    <c:v>17500000</c:v>
                  </c:pt>
                  <c:pt idx="54">
                    <c:v>7500000</c:v>
                  </c:pt>
                  <c:pt idx="55">
                    <c:v>12400000</c:v>
                  </c:pt>
                  <c:pt idx="56">
                    <c:v>4950000</c:v>
                  </c:pt>
                  <c:pt idx="57">
                    <c:v>0</c:v>
                  </c:pt>
                  <c:pt idx="58">
                    <c:v>14700000</c:v>
                  </c:pt>
                  <c:pt idx="59">
                    <c:v>2500000</c:v>
                  </c:pt>
                  <c:pt idx="60">
                    <c:v>7450000</c:v>
                  </c:pt>
                  <c:pt idx="61">
                    <c:v>5000000</c:v>
                  </c:pt>
                  <c:pt idx="62">
                    <c:v>0</c:v>
                  </c:pt>
                  <c:pt idx="63">
                    <c:v>7500000</c:v>
                  </c:pt>
                  <c:pt idx="64">
                    <c:v>7450000</c:v>
                  </c:pt>
                  <c:pt idx="65">
                    <c:v>0</c:v>
                  </c:pt>
                  <c:pt idx="66">
                    <c:v>2500000</c:v>
                  </c:pt>
                  <c:pt idx="67">
                    <c:v>4900000</c:v>
                  </c:pt>
                  <c:pt idx="68">
                    <c:v>2450000</c:v>
                  </c:pt>
                  <c:pt idx="69">
                    <c:v>7350000</c:v>
                  </c:pt>
                  <c:pt idx="70">
                    <c:v>2450000</c:v>
                  </c:pt>
                  <c:pt idx="71">
                    <c:v>2500000</c:v>
                  </c:pt>
                  <c:pt idx="72">
                    <c:v>2500000</c:v>
                  </c:pt>
                  <c:pt idx="73">
                    <c:v>4950000</c:v>
                  </c:pt>
                  <c:pt idx="74">
                    <c:v>4950000</c:v>
                  </c:pt>
                  <c:pt idx="75">
                    <c:v>4900000</c:v>
                  </c:pt>
                  <c:pt idx="76">
                    <c:v>4900000</c:v>
                  </c:pt>
                  <c:pt idx="77">
                    <c:v>0</c:v>
                  </c:pt>
                  <c:pt idx="78">
                    <c:v>7450000</c:v>
                  </c:pt>
                  <c:pt idx="79">
                    <c:v>14850000</c:v>
                  </c:pt>
                  <c:pt idx="80">
                    <c:v>4900000</c:v>
                  </c:pt>
                  <c:pt idx="81">
                    <c:v>7500000</c:v>
                  </c:pt>
                  <c:pt idx="82">
                    <c:v>4950000</c:v>
                  </c:pt>
                  <c:pt idx="83">
                    <c:v>4950000</c:v>
                  </c:pt>
                  <c:pt idx="84">
                    <c:v>0</c:v>
                  </c:pt>
                  <c:pt idx="85">
                    <c:v>15000000</c:v>
                  </c:pt>
                  <c:pt idx="86">
                    <c:v>8300000</c:v>
                  </c:pt>
                  <c:pt idx="87">
                    <c:v>11700000</c:v>
                  </c:pt>
                  <c:pt idx="88">
                    <c:v>12550000</c:v>
                  </c:pt>
                  <c:pt idx="89">
                    <c:v>11050000</c:v>
                  </c:pt>
                  <c:pt idx="90">
                    <c:v>19600000</c:v>
                  </c:pt>
                  <c:pt idx="91">
                    <c:v>13250000</c:v>
                  </c:pt>
                  <c:pt idx="92">
                    <c:v>14350000</c:v>
                  </c:pt>
                  <c:pt idx="93">
                    <c:v>15900000</c:v>
                  </c:pt>
                  <c:pt idx="94">
                    <c:v>12000000</c:v>
                  </c:pt>
                  <c:pt idx="95">
                    <c:v>6600000</c:v>
                  </c:pt>
                  <c:pt idx="96">
                    <c:v>11100000</c:v>
                  </c:pt>
                  <c:pt idx="97">
                    <c:v>1700000</c:v>
                  </c:pt>
                  <c:pt idx="98">
                    <c:v>2200000</c:v>
                  </c:pt>
                  <c:pt idx="99">
                    <c:v>4850000</c:v>
                  </c:pt>
                  <c:pt idx="100">
                    <c:v>2650000</c:v>
                  </c:pt>
                  <c:pt idx="101">
                    <c:v>15200000</c:v>
                  </c:pt>
                  <c:pt idx="102">
                    <c:v>10500000</c:v>
                  </c:pt>
                </c:numCache>
              </c:numRef>
            </c:plus>
            <c:minus>
              <c:numRef>
                <c:f>'200cells per μl'!$O$3:$O$105</c:f>
                <c:numCache>
                  <c:formatCode>General</c:formatCode>
                  <c:ptCount val="103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106000</c:v>
                  </c:pt>
                  <c:pt idx="8">
                    <c:v>105500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2250000</c:v>
                  </c:pt>
                  <c:pt idx="13">
                    <c:v>1100000</c:v>
                  </c:pt>
                  <c:pt idx="14">
                    <c:v>1110000</c:v>
                  </c:pt>
                  <c:pt idx="15">
                    <c:v>4950000</c:v>
                  </c:pt>
                  <c:pt idx="16">
                    <c:v>0</c:v>
                  </c:pt>
                  <c:pt idx="17">
                    <c:v>1200000</c:v>
                  </c:pt>
                  <c:pt idx="18">
                    <c:v>2400000</c:v>
                  </c:pt>
                  <c:pt idx="19">
                    <c:v>12500000</c:v>
                  </c:pt>
                  <c:pt idx="20">
                    <c:v>7450000</c:v>
                  </c:pt>
                  <c:pt idx="21">
                    <c:v>13550000</c:v>
                  </c:pt>
                  <c:pt idx="22">
                    <c:v>6250000</c:v>
                  </c:pt>
                  <c:pt idx="23">
                    <c:v>3750000</c:v>
                  </c:pt>
                  <c:pt idx="24">
                    <c:v>3700000</c:v>
                  </c:pt>
                  <c:pt idx="25">
                    <c:v>8550000</c:v>
                  </c:pt>
                  <c:pt idx="26">
                    <c:v>1200000</c:v>
                  </c:pt>
                  <c:pt idx="27">
                    <c:v>0</c:v>
                  </c:pt>
                  <c:pt idx="28">
                    <c:v>2500000</c:v>
                  </c:pt>
                  <c:pt idx="29">
                    <c:v>3700000</c:v>
                  </c:pt>
                  <c:pt idx="30">
                    <c:v>8550000</c:v>
                  </c:pt>
                  <c:pt idx="31">
                    <c:v>7500000</c:v>
                  </c:pt>
                  <c:pt idx="32">
                    <c:v>7400000</c:v>
                  </c:pt>
                  <c:pt idx="33">
                    <c:v>1200000</c:v>
                  </c:pt>
                  <c:pt idx="34">
                    <c:v>0</c:v>
                  </c:pt>
                  <c:pt idx="35">
                    <c:v>2500000</c:v>
                  </c:pt>
                  <c:pt idx="36">
                    <c:v>3700000</c:v>
                  </c:pt>
                  <c:pt idx="37">
                    <c:v>1200000</c:v>
                  </c:pt>
                  <c:pt idx="38">
                    <c:v>7350000</c:v>
                  </c:pt>
                  <c:pt idx="39">
                    <c:v>5000000</c:v>
                  </c:pt>
                  <c:pt idx="40">
                    <c:v>3700000</c:v>
                  </c:pt>
                  <c:pt idx="41">
                    <c:v>1200000</c:v>
                  </c:pt>
                  <c:pt idx="42">
                    <c:v>13400000</c:v>
                  </c:pt>
                  <c:pt idx="43">
                    <c:v>22500000</c:v>
                  </c:pt>
                  <c:pt idx="44">
                    <c:v>13650000</c:v>
                  </c:pt>
                  <c:pt idx="45">
                    <c:v>9850000</c:v>
                  </c:pt>
                  <c:pt idx="46">
                    <c:v>10000000</c:v>
                  </c:pt>
                  <c:pt idx="47">
                    <c:v>6200000</c:v>
                  </c:pt>
                  <c:pt idx="48">
                    <c:v>17250000</c:v>
                  </c:pt>
                  <c:pt idx="49">
                    <c:v>7500000</c:v>
                  </c:pt>
                  <c:pt idx="50">
                    <c:v>0</c:v>
                  </c:pt>
                  <c:pt idx="51">
                    <c:v>12300000</c:v>
                  </c:pt>
                  <c:pt idx="52">
                    <c:v>2450000</c:v>
                  </c:pt>
                  <c:pt idx="53">
                    <c:v>17500000</c:v>
                  </c:pt>
                  <c:pt idx="54">
                    <c:v>7500000</c:v>
                  </c:pt>
                  <c:pt idx="55">
                    <c:v>12400000</c:v>
                  </c:pt>
                  <c:pt idx="56">
                    <c:v>4950000</c:v>
                  </c:pt>
                  <c:pt idx="57">
                    <c:v>0</c:v>
                  </c:pt>
                  <c:pt idx="58">
                    <c:v>14700000</c:v>
                  </c:pt>
                  <c:pt idx="59">
                    <c:v>2500000</c:v>
                  </c:pt>
                  <c:pt idx="60">
                    <c:v>7450000</c:v>
                  </c:pt>
                  <c:pt idx="61">
                    <c:v>5000000</c:v>
                  </c:pt>
                  <c:pt idx="62">
                    <c:v>0</c:v>
                  </c:pt>
                  <c:pt idx="63">
                    <c:v>7500000</c:v>
                  </c:pt>
                  <c:pt idx="64">
                    <c:v>7450000</c:v>
                  </c:pt>
                  <c:pt idx="65">
                    <c:v>0</c:v>
                  </c:pt>
                  <c:pt idx="66">
                    <c:v>2500000</c:v>
                  </c:pt>
                  <c:pt idx="67">
                    <c:v>4900000</c:v>
                  </c:pt>
                  <c:pt idx="68">
                    <c:v>2450000</c:v>
                  </c:pt>
                  <c:pt idx="69">
                    <c:v>7350000</c:v>
                  </c:pt>
                  <c:pt idx="70">
                    <c:v>2450000</c:v>
                  </c:pt>
                  <c:pt idx="71">
                    <c:v>2500000</c:v>
                  </c:pt>
                  <c:pt idx="72">
                    <c:v>2500000</c:v>
                  </c:pt>
                  <c:pt idx="73">
                    <c:v>4950000</c:v>
                  </c:pt>
                  <c:pt idx="74">
                    <c:v>4950000</c:v>
                  </c:pt>
                  <c:pt idx="75">
                    <c:v>4900000</c:v>
                  </c:pt>
                  <c:pt idx="76">
                    <c:v>4900000</c:v>
                  </c:pt>
                  <c:pt idx="77">
                    <c:v>0</c:v>
                  </c:pt>
                  <c:pt idx="78">
                    <c:v>7450000</c:v>
                  </c:pt>
                  <c:pt idx="79">
                    <c:v>14850000</c:v>
                  </c:pt>
                  <c:pt idx="80">
                    <c:v>4900000</c:v>
                  </c:pt>
                  <c:pt idx="81">
                    <c:v>7500000</c:v>
                  </c:pt>
                  <c:pt idx="82">
                    <c:v>4950000</c:v>
                  </c:pt>
                  <c:pt idx="83">
                    <c:v>4950000</c:v>
                  </c:pt>
                  <c:pt idx="84">
                    <c:v>0</c:v>
                  </c:pt>
                  <c:pt idx="85">
                    <c:v>15000000</c:v>
                  </c:pt>
                  <c:pt idx="86">
                    <c:v>8300000</c:v>
                  </c:pt>
                  <c:pt idx="87">
                    <c:v>11700000</c:v>
                  </c:pt>
                  <c:pt idx="88">
                    <c:v>12550000</c:v>
                  </c:pt>
                  <c:pt idx="89">
                    <c:v>11050000</c:v>
                  </c:pt>
                  <c:pt idx="90">
                    <c:v>19600000</c:v>
                  </c:pt>
                  <c:pt idx="91">
                    <c:v>13250000</c:v>
                  </c:pt>
                  <c:pt idx="92">
                    <c:v>14350000</c:v>
                  </c:pt>
                  <c:pt idx="93">
                    <c:v>15900000</c:v>
                  </c:pt>
                  <c:pt idx="94">
                    <c:v>12000000</c:v>
                  </c:pt>
                  <c:pt idx="95">
                    <c:v>6600000</c:v>
                  </c:pt>
                  <c:pt idx="96">
                    <c:v>11100000</c:v>
                  </c:pt>
                  <c:pt idx="97">
                    <c:v>1700000</c:v>
                  </c:pt>
                  <c:pt idx="98">
                    <c:v>2200000</c:v>
                  </c:pt>
                  <c:pt idx="99">
                    <c:v>4850000</c:v>
                  </c:pt>
                  <c:pt idx="100">
                    <c:v>2650000</c:v>
                  </c:pt>
                  <c:pt idx="101">
                    <c:v>15200000</c:v>
                  </c:pt>
                  <c:pt idx="102">
                    <c:v>10500000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'200cells per μl'!$N$3:$N$105</c:f>
              <c:numCache>
                <c:formatCode>0.00E+00</c:formatCode>
                <c:ptCount val="103"/>
                <c:pt idx="0">
                  <c:v>5183000</c:v>
                </c:pt>
                <c:pt idx="1">
                  <c:v>5183000</c:v>
                </c:pt>
                <c:pt idx="2">
                  <c:v>5141000</c:v>
                </c:pt>
                <c:pt idx="3">
                  <c:v>5100000</c:v>
                </c:pt>
                <c:pt idx="4">
                  <c:v>5058000</c:v>
                </c:pt>
                <c:pt idx="5">
                  <c:v>5016000</c:v>
                </c:pt>
                <c:pt idx="6">
                  <c:v>4974000</c:v>
                </c:pt>
                <c:pt idx="7">
                  <c:v>4826000</c:v>
                </c:pt>
                <c:pt idx="8">
                  <c:v>4785500</c:v>
                </c:pt>
                <c:pt idx="9">
                  <c:v>4640000</c:v>
                </c:pt>
                <c:pt idx="10">
                  <c:v>9200000</c:v>
                </c:pt>
                <c:pt idx="11">
                  <c:v>22800000</c:v>
                </c:pt>
                <c:pt idx="12">
                  <c:v>103950000</c:v>
                </c:pt>
                <c:pt idx="13">
                  <c:v>101900000</c:v>
                </c:pt>
                <c:pt idx="14">
                  <c:v>85470000</c:v>
                </c:pt>
                <c:pt idx="15">
                  <c:v>166150000</c:v>
                </c:pt>
                <c:pt idx="16">
                  <c:v>223900000</c:v>
                </c:pt>
                <c:pt idx="17">
                  <c:v>218400000</c:v>
                </c:pt>
                <c:pt idx="18">
                  <c:v>179100000</c:v>
                </c:pt>
                <c:pt idx="19">
                  <c:v>230000000</c:v>
                </c:pt>
                <c:pt idx="20">
                  <c:v>252950000</c:v>
                </c:pt>
                <c:pt idx="21">
                  <c:v>293950000</c:v>
                </c:pt>
                <c:pt idx="22">
                  <c:v>303750000</c:v>
                </c:pt>
                <c:pt idx="23">
                  <c:v>321150000</c:v>
                </c:pt>
                <c:pt idx="24">
                  <c:v>323500000</c:v>
                </c:pt>
                <c:pt idx="25">
                  <c:v>333050000</c:v>
                </c:pt>
                <c:pt idx="26">
                  <c:v>327900000</c:v>
                </c:pt>
                <c:pt idx="27">
                  <c:v>350000000</c:v>
                </c:pt>
                <c:pt idx="28">
                  <c:v>411700000</c:v>
                </c:pt>
                <c:pt idx="29">
                  <c:v>471100000</c:v>
                </c:pt>
                <c:pt idx="30">
                  <c:v>379450000</c:v>
                </c:pt>
                <c:pt idx="31">
                  <c:v>422500000</c:v>
                </c:pt>
                <c:pt idx="32">
                  <c:v>434000000</c:v>
                </c:pt>
                <c:pt idx="33">
                  <c:v>451400000</c:v>
                </c:pt>
                <c:pt idx="34">
                  <c:v>380600000</c:v>
                </c:pt>
                <c:pt idx="35">
                  <c:v>415000000</c:v>
                </c:pt>
                <c:pt idx="36">
                  <c:v>440200000</c:v>
                </c:pt>
                <c:pt idx="37">
                  <c:v>458800000</c:v>
                </c:pt>
                <c:pt idx="38">
                  <c:v>392850000</c:v>
                </c:pt>
                <c:pt idx="39">
                  <c:v>422500000</c:v>
                </c:pt>
                <c:pt idx="40">
                  <c:v>430300000</c:v>
                </c:pt>
                <c:pt idx="41">
                  <c:v>451400000</c:v>
                </c:pt>
                <c:pt idx="42">
                  <c:v>408700000</c:v>
                </c:pt>
                <c:pt idx="43">
                  <c:v>425000000</c:v>
                </c:pt>
                <c:pt idx="44">
                  <c:v>430250000</c:v>
                </c:pt>
                <c:pt idx="45">
                  <c:v>361650000</c:v>
                </c:pt>
                <c:pt idx="46">
                  <c:v>382500000</c:v>
                </c:pt>
                <c:pt idx="47">
                  <c:v>432800000</c:v>
                </c:pt>
                <c:pt idx="48">
                  <c:v>371450000</c:v>
                </c:pt>
                <c:pt idx="49">
                  <c:v>372500000</c:v>
                </c:pt>
                <c:pt idx="50">
                  <c:v>401800000</c:v>
                </c:pt>
                <c:pt idx="51">
                  <c:v>408400000</c:v>
                </c:pt>
                <c:pt idx="52">
                  <c:v>234250000</c:v>
                </c:pt>
                <c:pt idx="53">
                  <c:v>497500000</c:v>
                </c:pt>
                <c:pt idx="54">
                  <c:v>495500000</c:v>
                </c:pt>
                <c:pt idx="55">
                  <c:v>553000000</c:v>
                </c:pt>
                <c:pt idx="56">
                  <c:v>553250000</c:v>
                </c:pt>
                <c:pt idx="57">
                  <c:v>536300000</c:v>
                </c:pt>
                <c:pt idx="58">
                  <c:v>553700000</c:v>
                </c:pt>
                <c:pt idx="59">
                  <c:v>372500000</c:v>
                </c:pt>
                <c:pt idx="60">
                  <c:v>430750000</c:v>
                </c:pt>
                <c:pt idx="61">
                  <c:v>446400000</c:v>
                </c:pt>
                <c:pt idx="62">
                  <c:v>459400000</c:v>
                </c:pt>
                <c:pt idx="63">
                  <c:v>367500000</c:v>
                </c:pt>
                <c:pt idx="64">
                  <c:v>380950000</c:v>
                </c:pt>
                <c:pt idx="65">
                  <c:v>431500000</c:v>
                </c:pt>
                <c:pt idx="66">
                  <c:v>437200000</c:v>
                </c:pt>
                <c:pt idx="67">
                  <c:v>437900000</c:v>
                </c:pt>
                <c:pt idx="68">
                  <c:v>443450000</c:v>
                </c:pt>
                <c:pt idx="69">
                  <c:v>461150000</c:v>
                </c:pt>
                <c:pt idx="70">
                  <c:v>473850000</c:v>
                </c:pt>
                <c:pt idx="71">
                  <c:v>387500000</c:v>
                </c:pt>
                <c:pt idx="72">
                  <c:v>425800000</c:v>
                </c:pt>
                <c:pt idx="73">
                  <c:v>461250000</c:v>
                </c:pt>
                <c:pt idx="74">
                  <c:v>459450000</c:v>
                </c:pt>
                <c:pt idx="75">
                  <c:v>462500000</c:v>
                </c:pt>
                <c:pt idx="76">
                  <c:v>475300000</c:v>
                </c:pt>
                <c:pt idx="77">
                  <c:v>400000000</c:v>
                </c:pt>
                <c:pt idx="78">
                  <c:v>440750000</c:v>
                </c:pt>
                <c:pt idx="79">
                  <c:v>451350000</c:v>
                </c:pt>
                <c:pt idx="80">
                  <c:v>469300000</c:v>
                </c:pt>
                <c:pt idx="81">
                  <c:v>407500000</c:v>
                </c:pt>
                <c:pt idx="82">
                  <c:v>438250000</c:v>
                </c:pt>
                <c:pt idx="83">
                  <c:v>451350000</c:v>
                </c:pt>
                <c:pt idx="84">
                  <c:v>469300000</c:v>
                </c:pt>
                <c:pt idx="85">
                  <c:v>390000000</c:v>
                </c:pt>
                <c:pt idx="86">
                  <c:v>411700000</c:v>
                </c:pt>
                <c:pt idx="87">
                  <c:v>433300000</c:v>
                </c:pt>
                <c:pt idx="88">
                  <c:v>432450000</c:v>
                </c:pt>
                <c:pt idx="89">
                  <c:v>448950000</c:v>
                </c:pt>
                <c:pt idx="90">
                  <c:v>470400000</c:v>
                </c:pt>
                <c:pt idx="91">
                  <c:v>481750000</c:v>
                </c:pt>
                <c:pt idx="92">
                  <c:v>490650000</c:v>
                </c:pt>
                <c:pt idx="93">
                  <c:v>374100000</c:v>
                </c:pt>
                <c:pt idx="94">
                  <c:v>322000000</c:v>
                </c:pt>
                <c:pt idx="95">
                  <c:v>351600000</c:v>
                </c:pt>
                <c:pt idx="96">
                  <c:v>376100000</c:v>
                </c:pt>
                <c:pt idx="97">
                  <c:v>408300000</c:v>
                </c:pt>
                <c:pt idx="98">
                  <c:v>437800000</c:v>
                </c:pt>
                <c:pt idx="99">
                  <c:v>450150000</c:v>
                </c:pt>
                <c:pt idx="100">
                  <c:v>442650000</c:v>
                </c:pt>
                <c:pt idx="101">
                  <c:v>479800000</c:v>
                </c:pt>
                <c:pt idx="102">
                  <c:v>494500000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502640"/>
        <c:axId val="210503200"/>
      </c:lineChart>
      <c:catAx>
        <c:axId val="2105026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503200"/>
        <c:crosses val="autoZero"/>
        <c:auto val="1"/>
        <c:lblAlgn val="ctr"/>
        <c:lblOffset val="100"/>
        <c:noMultiLvlLbl val="0"/>
      </c:catAx>
      <c:valAx>
        <c:axId val="21050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502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3"/>
          <c:order val="1"/>
          <c:tx>
            <c:v>Phase Space 2 </c:v>
          </c:tx>
          <c:spPr>
            <a:ln w="25400" cap="flat" cmpd="dbl" algn="ctr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38100" cap="rnd" cmpd="sng" algn="ctr">
                <a:solidFill>
                  <a:schemeClr val="accent1">
                    <a:lumMod val="75000"/>
                    <a:alpha val="25000"/>
                  </a:schemeClr>
                </a:solidFill>
                <a:round/>
              </a:ln>
              <a:effectLst/>
            </c:spPr>
            <c:trendlineType val="linear"/>
            <c:dispRSqr val="0"/>
            <c:dispEq val="0"/>
          </c:trendline>
          <c:xVal>
            <c:numRef>
              <c:f>'Phase Space &amp; Poincare Map'!$A$13:$A$37</c:f>
              <c:numCache>
                <c:formatCode>#,##0</c:formatCode>
                <c:ptCount val="25"/>
                <c:pt idx="0">
                  <c:v>3750000</c:v>
                </c:pt>
                <c:pt idx="1">
                  <c:v>10000000</c:v>
                </c:pt>
                <c:pt idx="2">
                  <c:v>62500000</c:v>
                </c:pt>
                <c:pt idx="3">
                  <c:v>76250000</c:v>
                </c:pt>
                <c:pt idx="4">
                  <c:v>83749999.999999985</c:v>
                </c:pt>
                <c:pt idx="5">
                  <c:v>158749999.99999997</c:v>
                </c:pt>
                <c:pt idx="6">
                  <c:v>199999999.99999997</c:v>
                </c:pt>
                <c:pt idx="7">
                  <c:v>196250000.00000003</c:v>
                </c:pt>
                <c:pt idx="8">
                  <c:v>170000000</c:v>
                </c:pt>
                <c:pt idx="9">
                  <c:v>218750000</c:v>
                </c:pt>
                <c:pt idx="10">
                  <c:v>236250000</c:v>
                </c:pt>
                <c:pt idx="11">
                  <c:v>297500000.00000006</c:v>
                </c:pt>
                <c:pt idx="12">
                  <c:v>301250000</c:v>
                </c:pt>
                <c:pt idx="13">
                  <c:v>322500000</c:v>
                </c:pt>
                <c:pt idx="14">
                  <c:v>325000000</c:v>
                </c:pt>
                <c:pt idx="15">
                  <c:v>346250000</c:v>
                </c:pt>
                <c:pt idx="16">
                  <c:v>336250000</c:v>
                </c:pt>
                <c:pt idx="17">
                  <c:v>350000000</c:v>
                </c:pt>
                <c:pt idx="18">
                  <c:v>418749999.99999994</c:v>
                </c:pt>
                <c:pt idx="19">
                  <c:v>483750000</c:v>
                </c:pt>
                <c:pt idx="20">
                  <c:v>391250000.00000006</c:v>
                </c:pt>
                <c:pt idx="21">
                  <c:v>432500000</c:v>
                </c:pt>
                <c:pt idx="22">
                  <c:v>446250000</c:v>
                </c:pt>
                <c:pt idx="23">
                  <c:v>461250000</c:v>
                </c:pt>
                <c:pt idx="24">
                  <c:v>400000000</c:v>
                </c:pt>
              </c:numCache>
            </c:numRef>
          </c:xVal>
          <c:yVal>
            <c:numRef>
              <c:f>'Phase Space &amp; Poincare Map'!$B$13:$B$37</c:f>
              <c:numCache>
                <c:formatCode>#,##0</c:formatCode>
                <c:ptCount val="25"/>
                <c:pt idx="0">
                  <c:v>10000000</c:v>
                </c:pt>
                <c:pt idx="1">
                  <c:v>62500000</c:v>
                </c:pt>
                <c:pt idx="2">
                  <c:v>76250000</c:v>
                </c:pt>
                <c:pt idx="3">
                  <c:v>83749999.999999985</c:v>
                </c:pt>
                <c:pt idx="4">
                  <c:v>158749999.99999997</c:v>
                </c:pt>
                <c:pt idx="5">
                  <c:v>199999999.99999997</c:v>
                </c:pt>
                <c:pt idx="6">
                  <c:v>196250000.00000003</c:v>
                </c:pt>
                <c:pt idx="7">
                  <c:v>170000000</c:v>
                </c:pt>
                <c:pt idx="8">
                  <c:v>218750000</c:v>
                </c:pt>
                <c:pt idx="9">
                  <c:v>236250000</c:v>
                </c:pt>
                <c:pt idx="10">
                  <c:v>297500000.00000006</c:v>
                </c:pt>
                <c:pt idx="11">
                  <c:v>301250000</c:v>
                </c:pt>
                <c:pt idx="12">
                  <c:v>322500000</c:v>
                </c:pt>
                <c:pt idx="13">
                  <c:v>325000000</c:v>
                </c:pt>
                <c:pt idx="14">
                  <c:v>346250000</c:v>
                </c:pt>
                <c:pt idx="15">
                  <c:v>336250000</c:v>
                </c:pt>
                <c:pt idx="16">
                  <c:v>350000000</c:v>
                </c:pt>
                <c:pt idx="17">
                  <c:v>418749999.99999994</c:v>
                </c:pt>
                <c:pt idx="18">
                  <c:v>483750000</c:v>
                </c:pt>
                <c:pt idx="19">
                  <c:v>391250000.00000006</c:v>
                </c:pt>
                <c:pt idx="20">
                  <c:v>432500000</c:v>
                </c:pt>
                <c:pt idx="21">
                  <c:v>446250000</c:v>
                </c:pt>
                <c:pt idx="22">
                  <c:v>461250000</c:v>
                </c:pt>
                <c:pt idx="23">
                  <c:v>400000000</c:v>
                </c:pt>
                <c:pt idx="24">
                  <c:v>427500000</c:v>
                </c:pt>
              </c:numCache>
            </c:numRef>
          </c:yVal>
          <c:smooth val="1"/>
        </c:ser>
        <c:ser>
          <c:idx val="6"/>
          <c:order val="4"/>
          <c:tx>
            <c:v>Phase Space_3 new</c:v>
          </c:tx>
          <c:spPr>
            <a:ln w="25400" cap="flat" cmpd="dbl" algn="ctr">
              <a:solidFill>
                <a:schemeClr val="accent6">
                  <a:lumMod val="75000"/>
                </a:schemeClr>
              </a:solidFill>
              <a:round/>
              <a:tailEnd type="triangle"/>
            </a:ln>
            <a:effectLst/>
          </c:spPr>
          <c:marker>
            <c:symbol val="none"/>
          </c:marker>
          <c:xVal>
            <c:numRef>
              <c:f>'Phase Space &amp; Poincare Map'!$A$37:$A$40</c:f>
              <c:numCache>
                <c:formatCode>#,##0</c:formatCode>
                <c:ptCount val="4"/>
                <c:pt idx="0">
                  <c:v>400000000</c:v>
                </c:pt>
                <c:pt idx="1">
                  <c:v>427500000</c:v>
                </c:pt>
                <c:pt idx="2">
                  <c:v>452500000</c:v>
                </c:pt>
                <c:pt idx="3">
                  <c:v>488750000</c:v>
                </c:pt>
              </c:numCache>
            </c:numRef>
          </c:xVal>
          <c:yVal>
            <c:numRef>
              <c:f>'Phase Space &amp; Poincare Map'!$B$37:$B$40</c:f>
              <c:numCache>
                <c:formatCode>#,##0</c:formatCode>
                <c:ptCount val="4"/>
                <c:pt idx="0">
                  <c:v>427500000</c:v>
                </c:pt>
                <c:pt idx="1">
                  <c:v>452500000</c:v>
                </c:pt>
                <c:pt idx="2">
                  <c:v>488750000</c:v>
                </c:pt>
                <c:pt idx="3">
                  <c:v>408750000</c:v>
                </c:pt>
              </c:numCache>
            </c:numRef>
          </c:yVal>
          <c:smooth val="1"/>
        </c:ser>
        <c:ser>
          <c:idx val="8"/>
          <c:order val="6"/>
          <c:tx>
            <c:v>Phase Space_4 new</c:v>
          </c:tx>
          <c:spPr>
            <a:ln w="25400" cap="flat" cmpd="dbl" algn="ctr">
              <a:solidFill>
                <a:srgbClr val="00B050"/>
              </a:solidFill>
              <a:round/>
              <a:tailEnd type="triangle"/>
            </a:ln>
            <a:effectLst/>
          </c:spPr>
          <c:marker>
            <c:symbol val="none"/>
          </c:marker>
          <c:xVal>
            <c:numRef>
              <c:f>'Phase Space &amp; Poincare Map'!$A$40:$A$42</c:f>
              <c:numCache>
                <c:formatCode>#,##0</c:formatCode>
                <c:ptCount val="3"/>
                <c:pt idx="0">
                  <c:v>488750000</c:v>
                </c:pt>
                <c:pt idx="1">
                  <c:v>408750000</c:v>
                </c:pt>
                <c:pt idx="2">
                  <c:v>423750000</c:v>
                </c:pt>
              </c:numCache>
            </c:numRef>
          </c:xVal>
          <c:yVal>
            <c:numRef>
              <c:f>'Phase Space &amp; Poincare Map'!$B$40:$B$42</c:f>
              <c:numCache>
                <c:formatCode>#,##0</c:formatCode>
                <c:ptCount val="3"/>
                <c:pt idx="0">
                  <c:v>408750000</c:v>
                </c:pt>
                <c:pt idx="1">
                  <c:v>423750000</c:v>
                </c:pt>
                <c:pt idx="2">
                  <c:v>437500000</c:v>
                </c:pt>
              </c:numCache>
            </c:numRef>
          </c:yVal>
          <c:smooth val="1"/>
        </c:ser>
        <c:ser>
          <c:idx val="1"/>
          <c:order val="8"/>
          <c:tx>
            <c:v>Phase Space_5 new</c:v>
          </c:tx>
          <c:spPr>
            <a:ln w="25400" cap="flat" cmpd="dbl" algn="ctr">
              <a:solidFill>
                <a:schemeClr val="accent6">
                  <a:lumMod val="50000"/>
                </a:schemeClr>
              </a:solidFill>
              <a:round/>
              <a:tailEnd type="triangle"/>
            </a:ln>
            <a:effectLst/>
          </c:spPr>
          <c:marker>
            <c:symbol val="none"/>
          </c:marker>
          <c:xVal>
            <c:numRef>
              <c:f>'Phase Space &amp; Poincare Map'!$A$42:$A$48</c:f>
              <c:numCache>
                <c:formatCode>#,##0</c:formatCode>
                <c:ptCount val="7"/>
                <c:pt idx="0">
                  <c:v>423750000</c:v>
                </c:pt>
                <c:pt idx="1">
                  <c:v>437500000</c:v>
                </c:pt>
                <c:pt idx="2">
                  <c:v>470000000</c:v>
                </c:pt>
                <c:pt idx="3">
                  <c:v>415000000</c:v>
                </c:pt>
                <c:pt idx="4">
                  <c:v>426250000</c:v>
                </c:pt>
                <c:pt idx="5">
                  <c:v>430000000</c:v>
                </c:pt>
                <c:pt idx="6">
                  <c:v>373750000</c:v>
                </c:pt>
              </c:numCache>
            </c:numRef>
          </c:xVal>
          <c:yVal>
            <c:numRef>
              <c:f>'Phase Space &amp; Poincare Map'!$B$42:$B$48</c:f>
              <c:numCache>
                <c:formatCode>#,##0</c:formatCode>
                <c:ptCount val="7"/>
                <c:pt idx="0">
                  <c:v>437500000</c:v>
                </c:pt>
                <c:pt idx="1">
                  <c:v>470000000</c:v>
                </c:pt>
                <c:pt idx="2">
                  <c:v>415000000</c:v>
                </c:pt>
                <c:pt idx="3">
                  <c:v>426250000</c:v>
                </c:pt>
                <c:pt idx="4">
                  <c:v>430000000</c:v>
                </c:pt>
                <c:pt idx="5">
                  <c:v>373750000</c:v>
                </c:pt>
                <c:pt idx="6">
                  <c:v>393749999.99999994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0222256"/>
        <c:axId val="250222816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v>Phase Space xo=20</c:v>
                </c:tx>
                <c:spPr>
                  <a:ln w="25400" cap="flat" cmpd="dbl" algn="ctr">
                    <a:solidFill>
                      <a:schemeClr val="accent3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'Phase Space &amp; Poincare Map'!$A$11:$A$34</c15:sqref>
                        </c15:formulaRef>
                      </c:ext>
                    </c:extLst>
                    <c:numCache>
                      <c:formatCode>#,##0</c:formatCode>
                      <c:ptCount val="24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'Phase Space &amp; Poincare Map'!$B$11:$B$34</c15:sqref>
                        </c15:formulaRef>
                      </c:ext>
                    </c:extLst>
                    <c:numCache>
                      <c:formatCode>#,##0</c:formatCode>
                      <c:ptCount val="24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4"/>
                <c:order val="2"/>
                <c:tx>
                  <c:v>Phase Space_2 new</c:v>
                </c:tx>
                <c:spPr>
                  <a:ln w="25400" cap="flat" cmpd="dbl" algn="ctr">
                    <a:solidFill>
                      <a:schemeClr val="accent5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Map'!$A$33:$A$37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391250000.00000006</c:v>
                      </c:pt>
                      <c:pt idx="1">
                        <c:v>432500000</c:v>
                      </c:pt>
                      <c:pt idx="2">
                        <c:v>446250000</c:v>
                      </c:pt>
                      <c:pt idx="3">
                        <c:v>461250000</c:v>
                      </c:pt>
                      <c:pt idx="4">
                        <c:v>400000000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Map'!$B$33:$B$37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432500000</c:v>
                      </c:pt>
                      <c:pt idx="1">
                        <c:v>446250000</c:v>
                      </c:pt>
                      <c:pt idx="2">
                        <c:v>461250000</c:v>
                      </c:pt>
                      <c:pt idx="3">
                        <c:v>400000000</c:v>
                      </c:pt>
                      <c:pt idx="4">
                        <c:v>427500000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5"/>
                <c:order val="3"/>
                <c:tx>
                  <c:v>Phase Space 3</c:v>
                </c:tx>
                <c:spPr>
                  <a:ln w="25400" cap="flat" cmpd="dbl" algn="ctr">
                    <a:solidFill>
                      <a:schemeClr val="accent1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Map'!$A$11:$A$40</c15:sqref>
                        </c15:formulaRef>
                      </c:ext>
                    </c:extLst>
                    <c:numCache>
                      <c:formatCode>#,##0</c:formatCode>
                      <c:ptCount val="30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Map'!$B$11:$B$40</c15:sqref>
                        </c15:formulaRef>
                      </c:ext>
                    </c:extLst>
                    <c:numCache>
                      <c:formatCode>#,##0</c:formatCode>
                      <c:ptCount val="30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7"/>
                <c:order val="5"/>
                <c:tx>
                  <c:v>Phase Space 4</c:v>
                </c:tx>
                <c:spPr>
                  <a:ln w="25400" cap="flat" cmpd="dbl" algn="ctr">
                    <a:solidFill>
                      <a:schemeClr val="accent2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Map'!$A$11:$A$42</c15:sqref>
                        </c15:formulaRef>
                      </c:ext>
                    </c:extLst>
                    <c:numCache>
                      <c:formatCode>#,##0</c:formatCode>
                      <c:ptCount val="32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Map'!$B$11:$B$42</c15:sqref>
                        </c15:formulaRef>
                      </c:ext>
                    </c:extLst>
                    <c:numCache>
                      <c:formatCode>#,##0</c:formatCode>
                      <c:ptCount val="32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0"/>
                <c:order val="7"/>
                <c:tx>
                  <c:v>Phase Space 5</c:v>
                </c:tx>
                <c:spPr>
                  <a:ln w="25400" cap="flat" cmpd="dbl" algn="ctr">
                    <a:solidFill>
                      <a:schemeClr val="accent1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dPt>
                  <c:idx val="29"/>
                  <c:marker>
                    <c:symbol val="none"/>
                  </c:marker>
                  <c:bubble3D val="0"/>
                  <c:spPr>
                    <a:ln w="25400" cap="flat" cmpd="dbl" algn="ctr">
                      <a:solidFill>
                        <a:srgbClr val="00B050"/>
                      </a:solidFill>
                      <a:round/>
                    </a:ln>
                    <a:effectLst/>
                  </c:spPr>
                </c:dPt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Map'!$A$11:$A$48</c15:sqref>
                        </c15:formulaRef>
                      </c:ext>
                    </c:extLst>
                    <c:numCache>
                      <c:formatCode>#,##0</c:formatCode>
                      <c:ptCount val="38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Map'!$B$11:$B$48</c15:sqref>
                        </c15:formulaRef>
                      </c:ext>
                    </c:extLst>
                    <c:numCache>
                      <c:formatCode>#,##0</c:formatCode>
                      <c:ptCount val="38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</c:numCache>
                  </c:numRef>
                </c:yVal>
                <c:smooth val="1"/>
              </c15:ser>
            </c15:filteredScatterSeries>
          </c:ext>
        </c:extLst>
      </c:scatterChart>
      <c:valAx>
        <c:axId val="250222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0222816"/>
        <c:crosses val="autoZero"/>
        <c:crossBetween val="midCat"/>
      </c:valAx>
      <c:valAx>
        <c:axId val="250222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02222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solidFill>
            <a:srgbClr val="00B05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4"/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2596716808057005E-2"/>
          <c:y val="4.1318821015175929E-2"/>
          <c:w val="0.91661300140664426"/>
          <c:h val="0.9236211824263556"/>
        </c:manualLayout>
      </c:layout>
      <c:scatterChart>
        <c:scatterStyle val="smoothMarker"/>
        <c:varyColors val="0"/>
        <c:ser>
          <c:idx val="5"/>
          <c:order val="3"/>
          <c:tx>
            <c:v>Phase Space 3</c:v>
          </c:tx>
          <c:spPr>
            <a:ln w="25400" cap="flat" cmpd="dbl" algn="ctr">
              <a:solidFill>
                <a:schemeClr val="accent6">
                  <a:alpha val="50000"/>
                </a:schemeClr>
              </a:solidFill>
              <a:round/>
              <a:tailEnd type="triangle"/>
            </a:ln>
            <a:effectLst/>
          </c:spPr>
          <c:marker>
            <c:symbol val="none"/>
          </c:marker>
          <c:trendline>
            <c:spPr>
              <a:ln w="38100" cap="rnd" cmpd="sng" algn="ctr">
                <a:solidFill>
                  <a:schemeClr val="accent1">
                    <a:lumMod val="75000"/>
                    <a:alpha val="25000"/>
                  </a:schemeClr>
                </a:solidFill>
                <a:round/>
              </a:ln>
              <a:effectLst/>
            </c:spPr>
            <c:trendlineType val="linear"/>
            <c:dispRSqr val="0"/>
            <c:dispEq val="0"/>
          </c:trendline>
          <c:xVal>
            <c:numRef>
              <c:f>'Phase Space &amp; Poincare Map'!$A$11:$A$40</c:f>
              <c:numCache>
                <c:formatCode>#,##0</c:formatCode>
                <c:ptCount val="30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</c:numCache>
            </c:numRef>
          </c:xVal>
          <c:yVal>
            <c:numRef>
              <c:f>'Phase Space &amp; Poincare Map'!$B$11:$B$40</c:f>
              <c:numCache>
                <c:formatCode>#,##0</c:formatCode>
                <c:ptCount val="30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</c:numCache>
            </c:numRef>
          </c:yVal>
          <c:smooth val="1"/>
        </c:ser>
        <c:ser>
          <c:idx val="8"/>
          <c:order val="6"/>
          <c:tx>
            <c:v>Phase Space_4 new</c:v>
          </c:tx>
          <c:spPr>
            <a:ln w="25400" cap="flat" cmpd="dbl" algn="ctr">
              <a:solidFill>
                <a:schemeClr val="accent2"/>
              </a:solidFill>
              <a:round/>
              <a:tailEnd type="triangle"/>
            </a:ln>
            <a:effectLst/>
          </c:spPr>
          <c:marker>
            <c:symbol val="none"/>
          </c:marker>
          <c:xVal>
            <c:numRef>
              <c:f>'Phase Space &amp; Poincare Map'!$A$40:$A$42</c:f>
              <c:numCache>
                <c:formatCode>#,##0</c:formatCode>
                <c:ptCount val="3"/>
                <c:pt idx="0">
                  <c:v>488750000</c:v>
                </c:pt>
                <c:pt idx="1">
                  <c:v>408750000</c:v>
                </c:pt>
                <c:pt idx="2">
                  <c:v>423750000</c:v>
                </c:pt>
              </c:numCache>
            </c:numRef>
          </c:xVal>
          <c:yVal>
            <c:numRef>
              <c:f>'Phase Space &amp; Poincare Map'!$B$40:$B$42</c:f>
              <c:numCache>
                <c:formatCode>#,##0</c:formatCode>
                <c:ptCount val="3"/>
                <c:pt idx="0">
                  <c:v>408750000</c:v>
                </c:pt>
                <c:pt idx="1">
                  <c:v>423750000</c:v>
                </c:pt>
                <c:pt idx="2">
                  <c:v>437500000</c:v>
                </c:pt>
              </c:numCache>
            </c:numRef>
          </c:yVal>
          <c:smooth val="1"/>
        </c:ser>
        <c:ser>
          <c:idx val="10"/>
          <c:order val="8"/>
          <c:tx>
            <c:v>Phase Space_5 new</c:v>
          </c:tx>
          <c:spPr>
            <a:ln w="25400" cap="flat" cmpd="dbl" algn="ctr">
              <a:solidFill>
                <a:schemeClr val="accent6">
                  <a:lumMod val="50000"/>
                </a:schemeClr>
              </a:solidFill>
              <a:round/>
              <a:tailEnd type="triangle"/>
            </a:ln>
            <a:effectLst/>
          </c:spPr>
          <c:marker>
            <c:symbol val="none"/>
          </c:marker>
          <c:xVal>
            <c:numRef>
              <c:f>'Phase Space &amp; Poincare Map'!$A$42:$A$48</c:f>
              <c:numCache>
                <c:formatCode>#,##0</c:formatCode>
                <c:ptCount val="7"/>
                <c:pt idx="0">
                  <c:v>423750000</c:v>
                </c:pt>
                <c:pt idx="1">
                  <c:v>437500000</c:v>
                </c:pt>
                <c:pt idx="2">
                  <c:v>470000000</c:v>
                </c:pt>
                <c:pt idx="3">
                  <c:v>415000000</c:v>
                </c:pt>
                <c:pt idx="4">
                  <c:v>426250000</c:v>
                </c:pt>
                <c:pt idx="5">
                  <c:v>430000000</c:v>
                </c:pt>
                <c:pt idx="6">
                  <c:v>373750000</c:v>
                </c:pt>
              </c:numCache>
            </c:numRef>
          </c:xVal>
          <c:yVal>
            <c:numRef>
              <c:f>'Phase Space &amp; Poincare Map'!$B$42:$B$48</c:f>
              <c:numCache>
                <c:formatCode>#,##0</c:formatCode>
                <c:ptCount val="7"/>
                <c:pt idx="0">
                  <c:v>437500000</c:v>
                </c:pt>
                <c:pt idx="1">
                  <c:v>470000000</c:v>
                </c:pt>
                <c:pt idx="2">
                  <c:v>415000000</c:v>
                </c:pt>
                <c:pt idx="3">
                  <c:v>426250000</c:v>
                </c:pt>
                <c:pt idx="4">
                  <c:v>430000000</c:v>
                </c:pt>
                <c:pt idx="5">
                  <c:v>373750000</c:v>
                </c:pt>
                <c:pt idx="6">
                  <c:v>393749999.99999994</c:v>
                </c:pt>
              </c:numCache>
            </c:numRef>
          </c:yVal>
          <c:smooth val="1"/>
        </c:ser>
        <c:ser>
          <c:idx val="12"/>
          <c:order val="10"/>
          <c:tx>
            <c:v>Phase Space_6 new</c:v>
          </c:tx>
          <c:spPr>
            <a:ln w="25400" cap="flat" cmpd="dbl" algn="ctr">
              <a:solidFill>
                <a:schemeClr val="accent1">
                  <a:lumMod val="80000"/>
                  <a:lumOff val="20000"/>
                  <a:alpha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'Phase Space &amp; Poincare Map'!$A$48:$A$49</c:f>
              <c:numCache>
                <c:formatCode>#,##0</c:formatCode>
                <c:ptCount val="2"/>
                <c:pt idx="0">
                  <c:v>373750000</c:v>
                </c:pt>
                <c:pt idx="1">
                  <c:v>393749999.99999994</c:v>
                </c:pt>
              </c:numCache>
            </c:numRef>
          </c:xVal>
          <c:yVal>
            <c:numRef>
              <c:f>'Phase Space &amp; Poincare Map'!$B$48:$B$49</c:f>
              <c:numCache>
                <c:formatCode>#,##0</c:formatCode>
                <c:ptCount val="2"/>
                <c:pt idx="0">
                  <c:v>393749999.99999994</c:v>
                </c:pt>
                <c:pt idx="1">
                  <c:v>433750000</c:v>
                </c:pt>
              </c:numCache>
            </c:numRef>
          </c:yVal>
          <c:smooth val="1"/>
        </c:ser>
        <c:ser>
          <c:idx val="14"/>
          <c:order val="12"/>
          <c:tx>
            <c:v>Phase Space_6 new</c:v>
          </c:tx>
          <c:spPr>
            <a:ln w="25400" cap="flat" cmpd="dbl" algn="ctr">
              <a:solidFill>
                <a:srgbClr val="FF0000"/>
              </a:solidFill>
              <a:round/>
              <a:tailEnd type="triangle"/>
            </a:ln>
            <a:effectLst/>
          </c:spPr>
          <c:marker>
            <c:symbol val="none"/>
          </c:marker>
          <c:xVal>
            <c:numRef>
              <c:f>'Phase Space &amp; Poincare Map'!$A$48:$A$49</c:f>
              <c:numCache>
                <c:formatCode>#,##0</c:formatCode>
                <c:ptCount val="2"/>
                <c:pt idx="0">
                  <c:v>373750000</c:v>
                </c:pt>
                <c:pt idx="1">
                  <c:v>393749999.99999994</c:v>
                </c:pt>
              </c:numCache>
            </c:numRef>
          </c:xVal>
          <c:yVal>
            <c:numRef>
              <c:f>'Phase Space &amp; Poincare Map'!$B$48:$B$49</c:f>
              <c:numCache>
                <c:formatCode>#,##0</c:formatCode>
                <c:ptCount val="2"/>
                <c:pt idx="0">
                  <c:v>393749999.99999994</c:v>
                </c:pt>
                <c:pt idx="1">
                  <c:v>433750000</c:v>
                </c:pt>
              </c:numCache>
            </c:numRef>
          </c:yVal>
          <c:smooth val="1"/>
        </c:ser>
        <c:ser>
          <c:idx val="1"/>
          <c:order val="14"/>
          <c:tx>
            <c:v>Phase Space_7 new</c:v>
          </c:tx>
          <c:spPr>
            <a:ln w="25400" cap="flat" cmpd="dbl" algn="ctr">
              <a:solidFill>
                <a:srgbClr val="00B050"/>
              </a:solidFill>
              <a:round/>
              <a:tailEnd type="triangle"/>
            </a:ln>
            <a:effectLst/>
          </c:spPr>
          <c:marker>
            <c:symbol val="none"/>
          </c:marker>
          <c:xVal>
            <c:numRef>
              <c:f>'Phase Space &amp; Poincare Map'!$A$49:$A$53</c:f>
              <c:numCache>
                <c:formatCode>#,##0</c:formatCode>
                <c:ptCount val="5"/>
                <c:pt idx="0">
                  <c:v>393749999.99999994</c:v>
                </c:pt>
                <c:pt idx="1">
                  <c:v>433750000</c:v>
                </c:pt>
                <c:pt idx="2">
                  <c:v>372500000</c:v>
                </c:pt>
                <c:pt idx="3">
                  <c:v>387500000</c:v>
                </c:pt>
                <c:pt idx="4">
                  <c:v>405000000</c:v>
                </c:pt>
              </c:numCache>
            </c:numRef>
          </c:xVal>
          <c:yVal>
            <c:numRef>
              <c:f>'Phase Space &amp; Poincare Map'!$B$49:$B$53</c:f>
              <c:numCache>
                <c:formatCode>#,##0</c:formatCode>
                <c:ptCount val="5"/>
                <c:pt idx="0">
                  <c:v>433750000</c:v>
                </c:pt>
                <c:pt idx="1">
                  <c:v>372500000</c:v>
                </c:pt>
                <c:pt idx="2">
                  <c:v>387500000</c:v>
                </c:pt>
                <c:pt idx="3">
                  <c:v>405000000</c:v>
                </c:pt>
                <c:pt idx="4">
                  <c:v>413749999.99999994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0692560"/>
        <c:axId val="250693120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v>Phase Space xo=20</c:v>
                </c:tx>
                <c:spPr>
                  <a:ln w="25400" cap="flat" cmpd="dbl" algn="ctr">
                    <a:solidFill>
                      <a:schemeClr val="accent3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'Phase Space &amp; Poincare Map'!$A$11:$A$34</c15:sqref>
                        </c15:formulaRef>
                      </c:ext>
                    </c:extLst>
                    <c:numCache>
                      <c:formatCode>#,##0</c:formatCode>
                      <c:ptCount val="24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'Phase Space &amp; Poincare Map'!$B$11:$B$34</c15:sqref>
                        </c15:formulaRef>
                      </c:ext>
                    </c:extLst>
                    <c:numCache>
                      <c:formatCode>#,##0</c:formatCode>
                      <c:ptCount val="24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"/>
                <c:order val="1"/>
                <c:tx>
                  <c:v>Phase Space 2 </c:v>
                </c:tx>
                <c:spPr>
                  <a:ln w="25400" cap="flat" cmpd="dbl" algn="ctr">
                    <a:solidFill>
                      <a:schemeClr val="accent4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Map'!$A$13:$A$37</c15:sqref>
                        </c15:formulaRef>
                      </c:ext>
                    </c:extLst>
                    <c:numCache>
                      <c:formatCode>#,##0</c:formatCode>
                      <c:ptCount val="25"/>
                      <c:pt idx="0">
                        <c:v>3750000</c:v>
                      </c:pt>
                      <c:pt idx="1">
                        <c:v>10000000</c:v>
                      </c:pt>
                      <c:pt idx="2">
                        <c:v>62500000</c:v>
                      </c:pt>
                      <c:pt idx="3">
                        <c:v>76250000</c:v>
                      </c:pt>
                      <c:pt idx="4">
                        <c:v>83749999.999999985</c:v>
                      </c:pt>
                      <c:pt idx="5">
                        <c:v>158749999.99999997</c:v>
                      </c:pt>
                      <c:pt idx="6">
                        <c:v>199999999.99999997</c:v>
                      </c:pt>
                      <c:pt idx="7">
                        <c:v>196250000.00000003</c:v>
                      </c:pt>
                      <c:pt idx="8">
                        <c:v>170000000</c:v>
                      </c:pt>
                      <c:pt idx="9">
                        <c:v>218750000</c:v>
                      </c:pt>
                      <c:pt idx="10">
                        <c:v>236250000</c:v>
                      </c:pt>
                      <c:pt idx="11">
                        <c:v>297500000.00000006</c:v>
                      </c:pt>
                      <c:pt idx="12">
                        <c:v>301250000</c:v>
                      </c:pt>
                      <c:pt idx="13">
                        <c:v>322500000</c:v>
                      </c:pt>
                      <c:pt idx="14">
                        <c:v>325000000</c:v>
                      </c:pt>
                      <c:pt idx="15">
                        <c:v>346250000</c:v>
                      </c:pt>
                      <c:pt idx="16">
                        <c:v>336250000</c:v>
                      </c:pt>
                      <c:pt idx="17">
                        <c:v>350000000</c:v>
                      </c:pt>
                      <c:pt idx="18">
                        <c:v>418749999.99999994</c:v>
                      </c:pt>
                      <c:pt idx="19">
                        <c:v>483750000</c:v>
                      </c:pt>
                      <c:pt idx="20">
                        <c:v>391250000.00000006</c:v>
                      </c:pt>
                      <c:pt idx="21">
                        <c:v>432500000</c:v>
                      </c:pt>
                      <c:pt idx="22">
                        <c:v>446250000</c:v>
                      </c:pt>
                      <c:pt idx="23">
                        <c:v>461250000</c:v>
                      </c:pt>
                      <c:pt idx="24">
                        <c:v>400000000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Map'!$B$13:$B$37</c15:sqref>
                        </c15:formulaRef>
                      </c:ext>
                    </c:extLst>
                    <c:numCache>
                      <c:formatCode>#,##0</c:formatCode>
                      <c:ptCount val="25"/>
                      <c:pt idx="0">
                        <c:v>10000000</c:v>
                      </c:pt>
                      <c:pt idx="1">
                        <c:v>62500000</c:v>
                      </c:pt>
                      <c:pt idx="2">
                        <c:v>76250000</c:v>
                      </c:pt>
                      <c:pt idx="3">
                        <c:v>83749999.999999985</c:v>
                      </c:pt>
                      <c:pt idx="4">
                        <c:v>158749999.99999997</c:v>
                      </c:pt>
                      <c:pt idx="5">
                        <c:v>199999999.99999997</c:v>
                      </c:pt>
                      <c:pt idx="6">
                        <c:v>196250000.00000003</c:v>
                      </c:pt>
                      <c:pt idx="7">
                        <c:v>170000000</c:v>
                      </c:pt>
                      <c:pt idx="8">
                        <c:v>218750000</c:v>
                      </c:pt>
                      <c:pt idx="9">
                        <c:v>236250000</c:v>
                      </c:pt>
                      <c:pt idx="10">
                        <c:v>297500000.00000006</c:v>
                      </c:pt>
                      <c:pt idx="11">
                        <c:v>301250000</c:v>
                      </c:pt>
                      <c:pt idx="12">
                        <c:v>322500000</c:v>
                      </c:pt>
                      <c:pt idx="13">
                        <c:v>325000000</c:v>
                      </c:pt>
                      <c:pt idx="14">
                        <c:v>346250000</c:v>
                      </c:pt>
                      <c:pt idx="15">
                        <c:v>336250000</c:v>
                      </c:pt>
                      <c:pt idx="16">
                        <c:v>350000000</c:v>
                      </c:pt>
                      <c:pt idx="17">
                        <c:v>418749999.99999994</c:v>
                      </c:pt>
                      <c:pt idx="18">
                        <c:v>483750000</c:v>
                      </c:pt>
                      <c:pt idx="19">
                        <c:v>391250000.00000006</c:v>
                      </c:pt>
                      <c:pt idx="20">
                        <c:v>432500000</c:v>
                      </c:pt>
                      <c:pt idx="21">
                        <c:v>446250000</c:v>
                      </c:pt>
                      <c:pt idx="22">
                        <c:v>461250000</c:v>
                      </c:pt>
                      <c:pt idx="23">
                        <c:v>400000000</c:v>
                      </c:pt>
                      <c:pt idx="24">
                        <c:v>427500000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4"/>
                <c:order val="2"/>
                <c:tx>
                  <c:v>Phase Space_2 new</c:v>
                </c:tx>
                <c:spPr>
                  <a:ln w="25400" cap="flat" cmpd="dbl" algn="ctr">
                    <a:solidFill>
                      <a:schemeClr val="accent5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Map'!$A$33:$A$37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391250000.00000006</c:v>
                      </c:pt>
                      <c:pt idx="1">
                        <c:v>432500000</c:v>
                      </c:pt>
                      <c:pt idx="2">
                        <c:v>446250000</c:v>
                      </c:pt>
                      <c:pt idx="3">
                        <c:v>461250000</c:v>
                      </c:pt>
                      <c:pt idx="4">
                        <c:v>400000000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Map'!$B$33:$B$37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432500000</c:v>
                      </c:pt>
                      <c:pt idx="1">
                        <c:v>446250000</c:v>
                      </c:pt>
                      <c:pt idx="2">
                        <c:v>461250000</c:v>
                      </c:pt>
                      <c:pt idx="3">
                        <c:v>400000000</c:v>
                      </c:pt>
                      <c:pt idx="4">
                        <c:v>427500000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6"/>
                <c:order val="4"/>
                <c:tx>
                  <c:v>Phase Space_3 new</c:v>
                </c:tx>
                <c:spPr>
                  <a:ln w="25400" cap="flat" cmpd="dbl" algn="ctr">
                    <a:solidFill>
                      <a:schemeClr val="accent1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Map'!$A$37:$A$40</c15:sqref>
                        </c15:formulaRef>
                      </c:ext>
                    </c:extLst>
                    <c:numCache>
                      <c:formatCode>#,##0</c:formatCode>
                      <c:ptCount val="4"/>
                      <c:pt idx="0">
                        <c:v>400000000</c:v>
                      </c:pt>
                      <c:pt idx="1">
                        <c:v>427500000</c:v>
                      </c:pt>
                      <c:pt idx="2">
                        <c:v>452500000</c:v>
                      </c:pt>
                      <c:pt idx="3">
                        <c:v>488750000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Map'!$B$37:$B$40</c15:sqref>
                        </c15:formulaRef>
                      </c:ext>
                    </c:extLst>
                    <c:numCache>
                      <c:formatCode>#,##0</c:formatCode>
                      <c:ptCount val="4"/>
                      <c:pt idx="0">
                        <c:v>427500000</c:v>
                      </c:pt>
                      <c:pt idx="1">
                        <c:v>452500000</c:v>
                      </c:pt>
                      <c:pt idx="2">
                        <c:v>488750000</c:v>
                      </c:pt>
                      <c:pt idx="3">
                        <c:v>408750000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7"/>
                <c:order val="5"/>
                <c:tx>
                  <c:v>Phase Space 4</c:v>
                </c:tx>
                <c:spPr>
                  <a:ln w="25400" cap="flat" cmpd="dbl" algn="ctr">
                    <a:solidFill>
                      <a:schemeClr val="accent2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Map'!$A$11:$A$42</c15:sqref>
                        </c15:formulaRef>
                      </c:ext>
                    </c:extLst>
                    <c:numCache>
                      <c:formatCode>#,##0</c:formatCode>
                      <c:ptCount val="32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Map'!$B$11:$B$42</c15:sqref>
                        </c15:formulaRef>
                      </c:ext>
                    </c:extLst>
                    <c:numCache>
                      <c:formatCode>#,##0</c:formatCode>
                      <c:ptCount val="32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9"/>
                <c:order val="7"/>
                <c:tx>
                  <c:v>Phase Space 5</c:v>
                </c:tx>
                <c:spPr>
                  <a:ln w="25400" cap="flat" cmpd="dbl" algn="ctr">
                    <a:solidFill>
                      <a:schemeClr val="accent4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Map'!$A$11:$A$48</c15:sqref>
                        </c15:formulaRef>
                      </c:ext>
                    </c:extLst>
                    <c:numCache>
                      <c:formatCode>#,##0</c:formatCode>
                      <c:ptCount val="38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Map'!$B$11:$B$48</c15:sqref>
                        </c15:formulaRef>
                      </c:ext>
                    </c:extLst>
                    <c:numCache>
                      <c:formatCode>#,##0</c:formatCode>
                      <c:ptCount val="38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1"/>
                <c:order val="9"/>
                <c:tx>
                  <c:v>Phase Space 6</c:v>
                </c:tx>
                <c:spPr>
                  <a:ln w="25400" cap="flat" cmpd="dbl" algn="ctr">
                    <a:solidFill>
                      <a:schemeClr val="accent6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Map'!$A$11:$A$49</c15:sqref>
                        </c15:formulaRef>
                      </c:ext>
                    </c:extLst>
                    <c:numCache>
                      <c:formatCode>#,##0</c:formatCode>
                      <c:ptCount val="39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Map'!$B$11:$B$49</c15:sqref>
                        </c15:formulaRef>
                      </c:ext>
                    </c:extLst>
                    <c:numCache>
                      <c:formatCode>#,##0</c:formatCode>
                      <c:ptCount val="39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3"/>
                <c:order val="11"/>
                <c:tx>
                  <c:v>Phase Space 6</c:v>
                </c:tx>
                <c:spPr>
                  <a:ln w="25400" cap="flat" cmpd="dbl" algn="ctr">
                    <a:solidFill>
                      <a:schemeClr val="accent2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Map'!$A$11:$A$49</c15:sqref>
                        </c15:formulaRef>
                      </c:ext>
                    </c:extLst>
                    <c:numCache>
                      <c:formatCode>#,##0</c:formatCode>
                      <c:ptCount val="39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Map'!$B$11:$B$49</c15:sqref>
                        </c15:formulaRef>
                      </c:ext>
                    </c:extLst>
                    <c:numCache>
                      <c:formatCode>#,##0</c:formatCode>
                      <c:ptCount val="39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0"/>
                <c:order val="13"/>
                <c:tx>
                  <c:v>Phase Space 7</c:v>
                </c:tx>
                <c:spPr>
                  <a:ln w="25400" cap="flat" cmpd="dbl" algn="ctr">
                    <a:solidFill>
                      <a:schemeClr val="accent1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Map'!$A$11:$A$53</c15:sqref>
                        </c15:formulaRef>
                      </c:ext>
                    </c:extLst>
                    <c:numCache>
                      <c:formatCode>#,##0</c:formatCode>
                      <c:ptCount val="43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Map'!$B$11:$B$53</c15:sqref>
                        </c15:formulaRef>
                      </c:ext>
                    </c:extLst>
                    <c:numCache>
                      <c:formatCode>#,##0</c:formatCode>
                      <c:ptCount val="43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</c:numCache>
                  </c:numRef>
                </c:yVal>
                <c:smooth val="1"/>
              </c15:ser>
            </c15:filteredScatterSeries>
          </c:ext>
        </c:extLst>
      </c:scatterChart>
      <c:valAx>
        <c:axId val="250692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0693120"/>
        <c:crosses val="autoZero"/>
        <c:crossBetween val="midCat"/>
      </c:valAx>
      <c:valAx>
        <c:axId val="250693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06925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9"/>
          <c:order val="7"/>
          <c:tx>
            <c:v>Phase Space 5</c:v>
          </c:tx>
          <c:spPr>
            <a:ln w="25400" cap="flat" cmpd="dbl" algn="ctr">
              <a:solidFill>
                <a:schemeClr val="accent3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'Phase Space &amp; Poincare Map'!$A$11:$A$48</c:f>
              <c:numCache>
                <c:formatCode>#,##0</c:formatCode>
                <c:ptCount val="38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</c:numCache>
            </c:numRef>
          </c:xVal>
          <c:yVal>
            <c:numRef>
              <c:f>'Phase Space &amp; Poincare Map'!$B$11:$B$48</c:f>
              <c:numCache>
                <c:formatCode>#,##0</c:formatCode>
                <c:ptCount val="38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</c:numCache>
            </c:numRef>
          </c:yVal>
          <c:smooth val="1"/>
        </c:ser>
        <c:ser>
          <c:idx val="12"/>
          <c:order val="10"/>
          <c:tx>
            <c:v>Phase Space_6 new</c:v>
          </c:tx>
          <c:spPr>
            <a:ln w="25400" cap="flat" cmpd="dbl" algn="ctr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'Phase Space &amp; Poincare Map'!$A$48:$A$49</c:f>
              <c:numCache>
                <c:formatCode>#,##0</c:formatCode>
                <c:ptCount val="2"/>
                <c:pt idx="0">
                  <c:v>373750000</c:v>
                </c:pt>
                <c:pt idx="1">
                  <c:v>393749999.99999994</c:v>
                </c:pt>
              </c:numCache>
            </c:numRef>
          </c:xVal>
          <c:yVal>
            <c:numRef>
              <c:f>'Phase Space &amp; Poincare Map'!$B$48:$B$49</c:f>
              <c:numCache>
                <c:formatCode>#,##0</c:formatCode>
                <c:ptCount val="2"/>
                <c:pt idx="0">
                  <c:v>393749999.99999994</c:v>
                </c:pt>
                <c:pt idx="1">
                  <c:v>433750000</c:v>
                </c:pt>
              </c:numCache>
            </c:numRef>
          </c:yVal>
          <c:smooth val="1"/>
        </c:ser>
        <c:ser>
          <c:idx val="16"/>
          <c:order val="14"/>
          <c:tx>
            <c:v>Phase Space_7 new</c:v>
          </c:tx>
          <c:spPr>
            <a:ln w="25400" cap="flat" cmpd="dbl" algn="ctr">
              <a:solidFill>
                <a:schemeClr val="accent3">
                  <a:lumMod val="60000"/>
                  <a:lumOff val="40000"/>
                </a:schemeClr>
              </a:solidFill>
              <a:round/>
              <a:tailEnd type="triangle"/>
            </a:ln>
            <a:effectLst/>
          </c:spPr>
          <c:marker>
            <c:symbol val="none"/>
          </c:marker>
          <c:xVal>
            <c:numRef>
              <c:f>'Phase Space &amp; Poincare Map'!$A$49:$A$53</c:f>
              <c:numCache>
                <c:formatCode>#,##0</c:formatCode>
                <c:ptCount val="5"/>
                <c:pt idx="0">
                  <c:v>393749999.99999994</c:v>
                </c:pt>
                <c:pt idx="1">
                  <c:v>433750000</c:v>
                </c:pt>
                <c:pt idx="2">
                  <c:v>372500000</c:v>
                </c:pt>
                <c:pt idx="3">
                  <c:v>387500000</c:v>
                </c:pt>
                <c:pt idx="4">
                  <c:v>405000000</c:v>
                </c:pt>
              </c:numCache>
            </c:numRef>
          </c:xVal>
          <c:yVal>
            <c:numRef>
              <c:f>'Phase Space &amp; Poincare Map'!$B$49:$B$53</c:f>
              <c:numCache>
                <c:formatCode>#,##0</c:formatCode>
                <c:ptCount val="5"/>
                <c:pt idx="0">
                  <c:v>433750000</c:v>
                </c:pt>
                <c:pt idx="1">
                  <c:v>372500000</c:v>
                </c:pt>
                <c:pt idx="2">
                  <c:v>387500000</c:v>
                </c:pt>
                <c:pt idx="3">
                  <c:v>405000000</c:v>
                </c:pt>
                <c:pt idx="4">
                  <c:v>413749999.99999994</c:v>
                </c:pt>
              </c:numCache>
            </c:numRef>
          </c:yVal>
          <c:smooth val="1"/>
        </c:ser>
        <c:ser>
          <c:idx val="18"/>
          <c:order val="16"/>
          <c:tx>
            <c:v>Phase Space_8 new</c:v>
          </c:tx>
          <c:spPr>
            <a:ln w="25400" cap="flat" cmpd="dbl" algn="ctr">
              <a:solidFill>
                <a:srgbClr val="FF0000"/>
              </a:solidFill>
              <a:round/>
              <a:tailEnd type="triangle"/>
            </a:ln>
            <a:effectLst/>
          </c:spPr>
          <c:marker>
            <c:symbol val="none"/>
          </c:marker>
          <c:xVal>
            <c:numRef>
              <c:f>'Phase Space &amp; Poincare Map'!$A$53:$A$57</c:f>
              <c:numCache>
                <c:formatCode>#,##0</c:formatCode>
                <c:ptCount val="5"/>
                <c:pt idx="0">
                  <c:v>405000000</c:v>
                </c:pt>
                <c:pt idx="1">
                  <c:v>413749999.99999994</c:v>
                </c:pt>
                <c:pt idx="2">
                  <c:v>482500000</c:v>
                </c:pt>
                <c:pt idx="3">
                  <c:v>495000000</c:v>
                </c:pt>
                <c:pt idx="4">
                  <c:v>497500000</c:v>
                </c:pt>
              </c:numCache>
            </c:numRef>
          </c:xVal>
          <c:yVal>
            <c:numRef>
              <c:f>'Phase Space &amp; Poincare Map'!$B$53:$B$57</c:f>
              <c:numCache>
                <c:formatCode>#,##0</c:formatCode>
                <c:ptCount val="5"/>
                <c:pt idx="0">
                  <c:v>413749999.99999994</c:v>
                </c:pt>
                <c:pt idx="1">
                  <c:v>482500000</c:v>
                </c:pt>
                <c:pt idx="2">
                  <c:v>495000000</c:v>
                </c:pt>
                <c:pt idx="3">
                  <c:v>497500000</c:v>
                </c:pt>
                <c:pt idx="4">
                  <c:v>535000000</c:v>
                </c:pt>
              </c:numCache>
            </c:numRef>
          </c:yVal>
          <c:smooth val="1"/>
        </c:ser>
        <c:ser>
          <c:idx val="20"/>
          <c:order val="18"/>
          <c:tx>
            <c:v>Phase Space_9 new</c:v>
          </c:tx>
          <c:spPr>
            <a:ln w="25400" cap="flat" cmpd="dbl" algn="ctr">
              <a:solidFill>
                <a:srgbClr val="FF0000"/>
              </a:solidFill>
              <a:round/>
              <a:tailEnd type="triangle"/>
            </a:ln>
            <a:effectLst/>
          </c:spPr>
          <c:marker>
            <c:symbol val="none"/>
          </c:marker>
          <c:xVal>
            <c:numRef>
              <c:f>'Phase Space &amp; Poincare Map'!$A$57:$A$61</c:f>
              <c:numCache>
                <c:formatCode>#,##0</c:formatCode>
                <c:ptCount val="5"/>
                <c:pt idx="0">
                  <c:v>497500000</c:v>
                </c:pt>
                <c:pt idx="1">
                  <c:v>535000000</c:v>
                </c:pt>
                <c:pt idx="2">
                  <c:v>552500000</c:v>
                </c:pt>
                <c:pt idx="3">
                  <c:v>545000000</c:v>
                </c:pt>
                <c:pt idx="4">
                  <c:v>554999999.99999988</c:v>
                </c:pt>
              </c:numCache>
            </c:numRef>
          </c:xVal>
          <c:yVal>
            <c:numRef>
              <c:f>'Phase Space &amp; Poincare Map'!$B$57:$B$61</c:f>
              <c:numCache>
                <c:formatCode>#,##0</c:formatCode>
                <c:ptCount val="5"/>
                <c:pt idx="0">
                  <c:v>535000000</c:v>
                </c:pt>
                <c:pt idx="1">
                  <c:v>552500000</c:v>
                </c:pt>
                <c:pt idx="2">
                  <c:v>545000000</c:v>
                </c:pt>
                <c:pt idx="3">
                  <c:v>554999999.99999988</c:v>
                </c:pt>
                <c:pt idx="4">
                  <c:v>362500000.00000006</c:v>
                </c:pt>
              </c:numCache>
            </c:numRef>
          </c:yVal>
          <c:smooth val="1"/>
        </c:ser>
        <c:ser>
          <c:idx val="22"/>
          <c:order val="20"/>
          <c:tx>
            <c:v>Phase Space_10 new</c:v>
          </c:tx>
          <c:spPr>
            <a:ln w="25400" cap="flat" cmpd="dbl" algn="ctr">
              <a:solidFill>
                <a:schemeClr val="accent2">
                  <a:lumMod val="75000"/>
                </a:schemeClr>
              </a:solidFill>
              <a:round/>
              <a:tailEnd type="triangle"/>
            </a:ln>
            <a:effectLst/>
          </c:spPr>
          <c:marker>
            <c:symbol val="none"/>
          </c:marker>
          <c:xVal>
            <c:numRef>
              <c:f>'Phase Space &amp; Poincare Map'!$A$61:$A$62</c:f>
              <c:numCache>
                <c:formatCode>#,##0</c:formatCode>
                <c:ptCount val="2"/>
                <c:pt idx="0">
                  <c:v>554999999.99999988</c:v>
                </c:pt>
                <c:pt idx="1">
                  <c:v>362500000.00000006</c:v>
                </c:pt>
              </c:numCache>
            </c:numRef>
          </c:xVal>
          <c:yVal>
            <c:numRef>
              <c:f>'Phase Space &amp; Poincare Map'!$B$61:$B$62</c:f>
              <c:numCache>
                <c:formatCode>#,##0</c:formatCode>
                <c:ptCount val="2"/>
                <c:pt idx="0">
                  <c:v>362500000.00000006</c:v>
                </c:pt>
                <c:pt idx="1">
                  <c:v>420000000</c:v>
                </c:pt>
              </c:numCache>
            </c:numRef>
          </c:yVal>
          <c:smooth val="1"/>
        </c:ser>
        <c:ser>
          <c:idx val="1"/>
          <c:order val="24"/>
          <c:tx>
            <c:v>Phase Space_11 new</c:v>
          </c:tx>
          <c:spPr>
            <a:ln w="25400" cap="flat" cmpd="dbl" algn="ctr">
              <a:solidFill>
                <a:schemeClr val="accent2"/>
              </a:solidFill>
              <a:round/>
              <a:tailEnd type="triangle"/>
            </a:ln>
            <a:effectLst/>
          </c:spPr>
          <c:marker>
            <c:symbol val="none"/>
          </c:marker>
          <c:xVal>
            <c:numRef>
              <c:f>'Phase Space &amp; Poincare Map'!$A$62:$A$65</c:f>
              <c:numCache>
                <c:formatCode>#,##0</c:formatCode>
                <c:ptCount val="4"/>
                <c:pt idx="0">
                  <c:v>362500000.00000006</c:v>
                </c:pt>
                <c:pt idx="1">
                  <c:v>420000000</c:v>
                </c:pt>
                <c:pt idx="2">
                  <c:v>435000000</c:v>
                </c:pt>
                <c:pt idx="3">
                  <c:v>447500000</c:v>
                </c:pt>
              </c:numCache>
            </c:numRef>
          </c:xVal>
          <c:yVal>
            <c:numRef>
              <c:f>'Phase Space &amp; Poincare Map'!$B$62:$B$65</c:f>
              <c:numCache>
                <c:formatCode>#,##0</c:formatCode>
                <c:ptCount val="4"/>
                <c:pt idx="0">
                  <c:v>420000000</c:v>
                </c:pt>
                <c:pt idx="1">
                  <c:v>435000000</c:v>
                </c:pt>
                <c:pt idx="2">
                  <c:v>447500000</c:v>
                </c:pt>
                <c:pt idx="3">
                  <c:v>360000000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0709360"/>
        <c:axId val="250709920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v>Phase Space xo=20</c:v>
                </c:tx>
                <c:spPr>
                  <a:ln w="25400" cap="flat" cmpd="dbl" algn="ctr">
                    <a:solidFill>
                      <a:schemeClr val="accent3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'Phase Space &amp; Poincare Map'!$A$11:$A$34</c15:sqref>
                        </c15:formulaRef>
                      </c:ext>
                    </c:extLst>
                    <c:numCache>
                      <c:formatCode>#,##0</c:formatCode>
                      <c:ptCount val="24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'Phase Space &amp; Poincare Map'!$B$11:$B$34</c15:sqref>
                        </c15:formulaRef>
                      </c:ext>
                    </c:extLst>
                    <c:numCache>
                      <c:formatCode>#,##0</c:formatCode>
                      <c:ptCount val="24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"/>
                <c:order val="1"/>
                <c:tx>
                  <c:v>Phase Space 2 </c:v>
                </c:tx>
                <c:spPr>
                  <a:ln w="25400" cap="flat" cmpd="dbl" algn="ctr">
                    <a:solidFill>
                      <a:schemeClr val="accent4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Map'!$A$13:$A$37</c15:sqref>
                        </c15:formulaRef>
                      </c:ext>
                    </c:extLst>
                    <c:numCache>
                      <c:formatCode>#,##0</c:formatCode>
                      <c:ptCount val="25"/>
                      <c:pt idx="0">
                        <c:v>3750000</c:v>
                      </c:pt>
                      <c:pt idx="1">
                        <c:v>10000000</c:v>
                      </c:pt>
                      <c:pt idx="2">
                        <c:v>62500000</c:v>
                      </c:pt>
                      <c:pt idx="3">
                        <c:v>76250000</c:v>
                      </c:pt>
                      <c:pt idx="4">
                        <c:v>83749999.999999985</c:v>
                      </c:pt>
                      <c:pt idx="5">
                        <c:v>158749999.99999997</c:v>
                      </c:pt>
                      <c:pt idx="6">
                        <c:v>199999999.99999997</c:v>
                      </c:pt>
                      <c:pt idx="7">
                        <c:v>196250000.00000003</c:v>
                      </c:pt>
                      <c:pt idx="8">
                        <c:v>170000000</c:v>
                      </c:pt>
                      <c:pt idx="9">
                        <c:v>218750000</c:v>
                      </c:pt>
                      <c:pt idx="10">
                        <c:v>236250000</c:v>
                      </c:pt>
                      <c:pt idx="11">
                        <c:v>297500000.00000006</c:v>
                      </c:pt>
                      <c:pt idx="12">
                        <c:v>301250000</c:v>
                      </c:pt>
                      <c:pt idx="13">
                        <c:v>322500000</c:v>
                      </c:pt>
                      <c:pt idx="14">
                        <c:v>325000000</c:v>
                      </c:pt>
                      <c:pt idx="15">
                        <c:v>346250000</c:v>
                      </c:pt>
                      <c:pt idx="16">
                        <c:v>336250000</c:v>
                      </c:pt>
                      <c:pt idx="17">
                        <c:v>350000000</c:v>
                      </c:pt>
                      <c:pt idx="18">
                        <c:v>418749999.99999994</c:v>
                      </c:pt>
                      <c:pt idx="19">
                        <c:v>483750000</c:v>
                      </c:pt>
                      <c:pt idx="20">
                        <c:v>391250000.00000006</c:v>
                      </c:pt>
                      <c:pt idx="21">
                        <c:v>432500000</c:v>
                      </c:pt>
                      <c:pt idx="22">
                        <c:v>446250000</c:v>
                      </c:pt>
                      <c:pt idx="23">
                        <c:v>461250000</c:v>
                      </c:pt>
                      <c:pt idx="24">
                        <c:v>400000000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Map'!$B$13:$B$37</c15:sqref>
                        </c15:formulaRef>
                      </c:ext>
                    </c:extLst>
                    <c:numCache>
                      <c:formatCode>#,##0</c:formatCode>
                      <c:ptCount val="25"/>
                      <c:pt idx="0">
                        <c:v>10000000</c:v>
                      </c:pt>
                      <c:pt idx="1">
                        <c:v>62500000</c:v>
                      </c:pt>
                      <c:pt idx="2">
                        <c:v>76250000</c:v>
                      </c:pt>
                      <c:pt idx="3">
                        <c:v>83749999.999999985</c:v>
                      </c:pt>
                      <c:pt idx="4">
                        <c:v>158749999.99999997</c:v>
                      </c:pt>
                      <c:pt idx="5">
                        <c:v>199999999.99999997</c:v>
                      </c:pt>
                      <c:pt idx="6">
                        <c:v>196250000.00000003</c:v>
                      </c:pt>
                      <c:pt idx="7">
                        <c:v>170000000</c:v>
                      </c:pt>
                      <c:pt idx="8">
                        <c:v>218750000</c:v>
                      </c:pt>
                      <c:pt idx="9">
                        <c:v>236250000</c:v>
                      </c:pt>
                      <c:pt idx="10">
                        <c:v>297500000.00000006</c:v>
                      </c:pt>
                      <c:pt idx="11">
                        <c:v>301250000</c:v>
                      </c:pt>
                      <c:pt idx="12">
                        <c:v>322500000</c:v>
                      </c:pt>
                      <c:pt idx="13">
                        <c:v>325000000</c:v>
                      </c:pt>
                      <c:pt idx="14">
                        <c:v>346250000</c:v>
                      </c:pt>
                      <c:pt idx="15">
                        <c:v>336250000</c:v>
                      </c:pt>
                      <c:pt idx="16">
                        <c:v>350000000</c:v>
                      </c:pt>
                      <c:pt idx="17">
                        <c:v>418749999.99999994</c:v>
                      </c:pt>
                      <c:pt idx="18">
                        <c:v>483750000</c:v>
                      </c:pt>
                      <c:pt idx="19">
                        <c:v>391250000.00000006</c:v>
                      </c:pt>
                      <c:pt idx="20">
                        <c:v>432500000</c:v>
                      </c:pt>
                      <c:pt idx="21">
                        <c:v>446250000</c:v>
                      </c:pt>
                      <c:pt idx="22">
                        <c:v>461250000</c:v>
                      </c:pt>
                      <c:pt idx="23">
                        <c:v>400000000</c:v>
                      </c:pt>
                      <c:pt idx="24">
                        <c:v>427500000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4"/>
                <c:order val="2"/>
                <c:tx>
                  <c:v>Phase Space_2 new</c:v>
                </c:tx>
                <c:spPr>
                  <a:ln w="25400" cap="flat" cmpd="dbl" algn="ctr">
                    <a:solidFill>
                      <a:schemeClr val="accent5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Map'!$A$33:$A$37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391250000.00000006</c:v>
                      </c:pt>
                      <c:pt idx="1">
                        <c:v>432500000</c:v>
                      </c:pt>
                      <c:pt idx="2">
                        <c:v>446250000</c:v>
                      </c:pt>
                      <c:pt idx="3">
                        <c:v>461250000</c:v>
                      </c:pt>
                      <c:pt idx="4">
                        <c:v>400000000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Map'!$B$33:$B$37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432500000</c:v>
                      </c:pt>
                      <c:pt idx="1">
                        <c:v>446250000</c:v>
                      </c:pt>
                      <c:pt idx="2">
                        <c:v>461250000</c:v>
                      </c:pt>
                      <c:pt idx="3">
                        <c:v>400000000</c:v>
                      </c:pt>
                      <c:pt idx="4">
                        <c:v>427500000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5"/>
                <c:order val="3"/>
                <c:tx>
                  <c:v>Phase Space 3</c:v>
                </c:tx>
                <c:spPr>
                  <a:ln w="25400" cap="flat" cmpd="dbl" algn="ctr">
                    <a:solidFill>
                      <a:schemeClr val="accent6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Map'!$A$11:$A$40</c15:sqref>
                        </c15:formulaRef>
                      </c:ext>
                    </c:extLst>
                    <c:numCache>
                      <c:formatCode>#,##0</c:formatCode>
                      <c:ptCount val="30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Map'!$B$11:$B$40</c15:sqref>
                        </c15:formulaRef>
                      </c:ext>
                    </c:extLst>
                    <c:numCache>
                      <c:formatCode>#,##0</c:formatCode>
                      <c:ptCount val="30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6"/>
                <c:order val="4"/>
                <c:tx>
                  <c:v>Phase Space_3 new</c:v>
                </c:tx>
                <c:spPr>
                  <a:ln w="25400" cap="flat" cmpd="dbl" algn="ctr">
                    <a:solidFill>
                      <a:schemeClr val="accent1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Map'!$A$37:$A$40</c15:sqref>
                        </c15:formulaRef>
                      </c:ext>
                    </c:extLst>
                    <c:numCache>
                      <c:formatCode>#,##0</c:formatCode>
                      <c:ptCount val="4"/>
                      <c:pt idx="0">
                        <c:v>400000000</c:v>
                      </c:pt>
                      <c:pt idx="1">
                        <c:v>427500000</c:v>
                      </c:pt>
                      <c:pt idx="2">
                        <c:v>452500000</c:v>
                      </c:pt>
                      <c:pt idx="3">
                        <c:v>488750000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Map'!$B$37:$B$40</c15:sqref>
                        </c15:formulaRef>
                      </c:ext>
                    </c:extLst>
                    <c:numCache>
                      <c:formatCode>#,##0</c:formatCode>
                      <c:ptCount val="4"/>
                      <c:pt idx="0">
                        <c:v>427500000</c:v>
                      </c:pt>
                      <c:pt idx="1">
                        <c:v>452500000</c:v>
                      </c:pt>
                      <c:pt idx="2">
                        <c:v>488750000</c:v>
                      </c:pt>
                      <c:pt idx="3">
                        <c:v>408750000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7"/>
                <c:order val="5"/>
                <c:tx>
                  <c:v>Phase Space 4</c:v>
                </c:tx>
                <c:spPr>
                  <a:ln w="25400" cap="flat" cmpd="dbl" algn="ctr">
                    <a:solidFill>
                      <a:schemeClr val="accent2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Map'!$A$11:$A$42</c15:sqref>
                        </c15:formulaRef>
                      </c:ext>
                    </c:extLst>
                    <c:numCache>
                      <c:formatCode>#,##0</c:formatCode>
                      <c:ptCount val="32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Map'!$B$11:$B$42</c15:sqref>
                        </c15:formulaRef>
                      </c:ext>
                    </c:extLst>
                    <c:numCache>
                      <c:formatCode>#,##0</c:formatCode>
                      <c:ptCount val="32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8"/>
                <c:order val="6"/>
                <c:tx>
                  <c:v>Phase Space_4 new</c:v>
                </c:tx>
                <c:spPr>
                  <a:ln w="25400" cap="flat" cmpd="dbl" algn="ctr">
                    <a:solidFill>
                      <a:schemeClr val="accent3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Map'!$A$40:$A$42</c15:sqref>
                        </c15:formulaRef>
                      </c:ext>
                    </c:extLst>
                    <c:numCache>
                      <c:formatCode>#,##0</c:formatCode>
                      <c:ptCount val="3"/>
                      <c:pt idx="0">
                        <c:v>488750000</c:v>
                      </c:pt>
                      <c:pt idx="1">
                        <c:v>408750000</c:v>
                      </c:pt>
                      <c:pt idx="2">
                        <c:v>423750000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Map'!$B$40:$B$42</c15:sqref>
                        </c15:formulaRef>
                      </c:ext>
                    </c:extLst>
                    <c:numCache>
                      <c:formatCode>#,##0</c:formatCode>
                      <c:ptCount val="3"/>
                      <c:pt idx="0">
                        <c:v>408750000</c:v>
                      </c:pt>
                      <c:pt idx="1">
                        <c:v>423750000</c:v>
                      </c:pt>
                      <c:pt idx="2">
                        <c:v>437500000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0"/>
                <c:order val="8"/>
                <c:tx>
                  <c:v>Phase Space_5 new</c:v>
                </c:tx>
                <c:spPr>
                  <a:ln w="25400" cap="flat" cmpd="dbl" algn="ctr">
                    <a:solidFill>
                      <a:schemeClr val="accent5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Map'!$A$42:$A$48</c15:sqref>
                        </c15:formulaRef>
                      </c:ext>
                    </c:extLst>
                    <c:numCache>
                      <c:formatCode>#,##0</c:formatCode>
                      <c:ptCount val="7"/>
                      <c:pt idx="0">
                        <c:v>423750000</c:v>
                      </c:pt>
                      <c:pt idx="1">
                        <c:v>437500000</c:v>
                      </c:pt>
                      <c:pt idx="2">
                        <c:v>470000000</c:v>
                      </c:pt>
                      <c:pt idx="3">
                        <c:v>415000000</c:v>
                      </c:pt>
                      <c:pt idx="4">
                        <c:v>426250000</c:v>
                      </c:pt>
                      <c:pt idx="5">
                        <c:v>430000000</c:v>
                      </c:pt>
                      <c:pt idx="6">
                        <c:v>373750000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Map'!$B$42:$B$48</c15:sqref>
                        </c15:formulaRef>
                      </c:ext>
                    </c:extLst>
                    <c:numCache>
                      <c:formatCode>#,##0</c:formatCode>
                      <c:ptCount val="7"/>
                      <c:pt idx="0">
                        <c:v>437500000</c:v>
                      </c:pt>
                      <c:pt idx="1">
                        <c:v>470000000</c:v>
                      </c:pt>
                      <c:pt idx="2">
                        <c:v>415000000</c:v>
                      </c:pt>
                      <c:pt idx="3">
                        <c:v>426250000</c:v>
                      </c:pt>
                      <c:pt idx="4">
                        <c:v>430000000</c:v>
                      </c:pt>
                      <c:pt idx="5">
                        <c:v>373750000</c:v>
                      </c:pt>
                      <c:pt idx="6">
                        <c:v>393749999.99999994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1"/>
                <c:order val="9"/>
                <c:tx>
                  <c:v>Phase Space 6</c:v>
                </c:tx>
                <c:spPr>
                  <a:ln w="25400" cap="flat" cmpd="dbl" algn="ctr">
                    <a:solidFill>
                      <a:schemeClr val="accent6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Map'!$A$11:$A$49</c15:sqref>
                        </c15:formulaRef>
                      </c:ext>
                    </c:extLst>
                    <c:numCache>
                      <c:formatCode>#,##0</c:formatCode>
                      <c:ptCount val="39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Map'!$B$11:$B$49</c15:sqref>
                        </c15:formulaRef>
                      </c:ext>
                    </c:extLst>
                    <c:numCache>
                      <c:formatCode>#,##0</c:formatCode>
                      <c:ptCount val="39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3"/>
                <c:order val="11"/>
                <c:tx>
                  <c:v>Phase Space 6</c:v>
                </c:tx>
                <c:spPr>
                  <a:ln w="25400" cap="flat" cmpd="dbl" algn="ctr">
                    <a:solidFill>
                      <a:schemeClr val="accent2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Map'!$A$11:$A$49</c15:sqref>
                        </c15:formulaRef>
                      </c:ext>
                    </c:extLst>
                    <c:numCache>
                      <c:formatCode>#,##0</c:formatCode>
                      <c:ptCount val="39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Map'!$B$11:$B$49</c15:sqref>
                        </c15:formulaRef>
                      </c:ext>
                    </c:extLst>
                    <c:numCache>
                      <c:formatCode>#,##0</c:formatCode>
                      <c:ptCount val="39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4"/>
                <c:order val="12"/>
                <c:tx>
                  <c:v>Phase Space_6 new</c:v>
                </c:tx>
                <c:spPr>
                  <a:ln w="25400" cap="flat" cmpd="dbl" algn="ctr">
                    <a:solidFill>
                      <a:schemeClr val="accent3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Map'!$A$48:$A$49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373750000</c:v>
                      </c:pt>
                      <c:pt idx="1">
                        <c:v>393749999.99999994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Map'!$B$48:$B$49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393749999.99999994</c:v>
                      </c:pt>
                      <c:pt idx="1">
                        <c:v>433750000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5"/>
                <c:order val="13"/>
                <c:tx>
                  <c:v>Phase Space 7</c:v>
                </c:tx>
                <c:spPr>
                  <a:ln w="25400" cap="flat" cmpd="dbl" algn="ctr">
                    <a:solidFill>
                      <a:schemeClr val="accent4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Map'!$A$11:$A$53</c15:sqref>
                        </c15:formulaRef>
                      </c:ext>
                    </c:extLst>
                    <c:numCache>
                      <c:formatCode>#,##0</c:formatCode>
                      <c:ptCount val="43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Map'!$B$11:$B$53</c15:sqref>
                        </c15:formulaRef>
                      </c:ext>
                    </c:extLst>
                    <c:numCache>
                      <c:formatCode>#,##0</c:formatCode>
                      <c:ptCount val="43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7"/>
                <c:order val="15"/>
                <c:tx>
                  <c:v>Phase Space 8</c:v>
                </c:tx>
                <c:spPr>
                  <a:ln w="25400" cap="flat" cmpd="dbl" algn="ctr">
                    <a:solidFill>
                      <a:schemeClr val="accent6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Map'!$A$11:$A$57</c15:sqref>
                        </c15:formulaRef>
                      </c:ext>
                    </c:extLst>
                    <c:numCache>
                      <c:formatCode>#,##0</c:formatCode>
                      <c:ptCount val="47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Map'!$B$11:$B$57</c15:sqref>
                        </c15:formulaRef>
                      </c:ext>
                    </c:extLst>
                    <c:numCache>
                      <c:formatCode>#,##0</c:formatCode>
                      <c:ptCount val="47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9"/>
                <c:order val="17"/>
                <c:tx>
                  <c:v>Phase Space 9</c:v>
                </c:tx>
                <c:spPr>
                  <a:ln w="25400" cap="flat" cmpd="dbl" algn="ctr">
                    <a:solidFill>
                      <a:schemeClr val="accent2">
                        <a:lumMod val="8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Map'!$A$11:$A$61</c15:sqref>
                        </c15:formulaRef>
                      </c:ext>
                    </c:extLst>
                    <c:numCache>
                      <c:formatCode>#,##0</c:formatCode>
                      <c:ptCount val="51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Map'!$B$11:$B$61</c15:sqref>
                        </c15:formulaRef>
                      </c:ext>
                    </c:extLst>
                    <c:numCache>
                      <c:formatCode>#,##0</c:formatCode>
                      <c:ptCount val="51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1"/>
                <c:order val="19"/>
                <c:tx>
                  <c:v>Phase Space 10</c:v>
                </c:tx>
                <c:spPr>
                  <a:ln w="25400" cap="flat" cmpd="dbl" algn="ctr">
                    <a:solidFill>
                      <a:schemeClr val="accent4">
                        <a:lumMod val="8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Map'!$A$11:$A$62</c15:sqref>
                        </c15:formulaRef>
                      </c:ext>
                    </c:extLst>
                    <c:numCache>
                      <c:formatCode>#,##0</c:formatCode>
                      <c:ptCount val="52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Map'!$B$11:$B$62</c15:sqref>
                        </c15:formulaRef>
                      </c:ext>
                    </c:extLst>
                    <c:numCache>
                      <c:formatCode>#,##0</c:formatCode>
                      <c:ptCount val="52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3"/>
                <c:order val="21"/>
                <c:tx>
                  <c:v>Phase Space 12</c:v>
                </c:tx>
                <c:spPr>
                  <a:ln w="25400" cap="flat" cmpd="dbl" algn="ctr">
                    <a:solidFill>
                      <a:schemeClr val="accent6">
                        <a:lumMod val="8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Map'!$A$11:$A$66</c15:sqref>
                        </c15:formulaRef>
                      </c:ext>
                    </c:extLst>
                    <c:numCache>
                      <c:formatCode>#,##0</c:formatCode>
                      <c:ptCount val="56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Map'!$B$11:$B$66</c15:sqref>
                        </c15:formulaRef>
                      </c:ext>
                    </c:extLst>
                    <c:numCache>
                      <c:formatCode>#,##0</c:formatCode>
                      <c:ptCount val="56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4"/>
                <c:order val="22"/>
                <c:tx>
                  <c:v>Phase Space_12 new</c:v>
                </c:tx>
                <c:spPr>
                  <a:ln w="25400" cap="flat" cmpd="dbl" algn="ctr">
                    <a:solidFill>
                      <a:schemeClr val="accent1">
                        <a:lumMod val="60000"/>
                        <a:lumOff val="4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Map'!$A$65:$A$66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447500000</c:v>
                      </c:pt>
                      <c:pt idx="1">
                        <c:v>360000000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Map'!$B$65:$B$66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360000000</c:v>
                      </c:pt>
                      <c:pt idx="1">
                        <c:v>387500000.00000006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0"/>
                <c:order val="23"/>
                <c:tx>
                  <c:v>Phase Space 11</c:v>
                </c:tx>
                <c:spPr>
                  <a:ln w="25400" cap="flat" cmpd="dbl" algn="ctr">
                    <a:solidFill>
                      <a:schemeClr val="accent1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Map'!$A$11:$A$65</c15:sqref>
                        </c15:formulaRef>
                      </c:ext>
                    </c:extLst>
                    <c:numCache>
                      <c:formatCode>#,##0</c:formatCode>
                      <c:ptCount val="55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Map'!$B$11:$B$65</c15:sqref>
                        </c15:formulaRef>
                      </c:ext>
                    </c:extLst>
                    <c:numCache>
                      <c:formatCode>#,##0</c:formatCode>
                      <c:ptCount val="55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</c:numCache>
                  </c:numRef>
                </c:yVal>
                <c:smooth val="1"/>
              </c15:ser>
            </c15:filteredScatterSeries>
          </c:ext>
        </c:extLst>
      </c:scatterChart>
      <c:valAx>
        <c:axId val="250709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0709920"/>
        <c:crosses val="autoZero"/>
        <c:crossBetween val="midCat"/>
      </c:valAx>
      <c:valAx>
        <c:axId val="250709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0709360"/>
        <c:crosses val="autoZero"/>
        <c:crossBetween val="midCat"/>
      </c:valAx>
      <c:spPr>
        <a:noFill/>
        <a:ln>
          <a:solidFill>
            <a:schemeClr val="accent3">
              <a:lumMod val="60000"/>
              <a:lumOff val="40000"/>
            </a:schemeClr>
          </a:solidFill>
        </a:ln>
        <a:effectLst/>
      </c:spPr>
    </c:plotArea>
    <c:legend>
      <c:legendPos val="t"/>
      <c:overlay val="0"/>
      <c:spPr>
        <a:noFill/>
        <a:ln>
          <a:solidFill>
            <a:schemeClr val="accent2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21"/>
          <c:order val="19"/>
          <c:tx>
            <c:v>Phase Space 10</c:v>
          </c:tx>
          <c:spPr>
            <a:ln w="25400" cap="flat" cmpd="dbl" algn="ctr">
              <a:solidFill>
                <a:srgbClr val="E7E6E6">
                  <a:lumMod val="90000"/>
                </a:srgbClr>
              </a:solidFill>
              <a:round/>
              <a:tailEnd type="arrow"/>
            </a:ln>
            <a:effectLst/>
          </c:spPr>
          <c:marker>
            <c:symbol val="none"/>
          </c:marker>
          <c:trendline>
            <c:spPr>
              <a:ln w="38100" cap="rnd" cmpd="sng" algn="ctr">
                <a:solidFill>
                  <a:srgbClr val="FFFF00"/>
                </a:solidFill>
                <a:round/>
              </a:ln>
              <a:effectLst/>
            </c:spPr>
            <c:trendlineType val="linear"/>
            <c:dispRSqr val="0"/>
            <c:dispEq val="0"/>
          </c:trendline>
          <c:xVal>
            <c:numRef>
              <c:f>'Phase Space &amp; Poincare Map'!$A$11:$A$62</c:f>
              <c:numCache>
                <c:formatCode>#,##0</c:formatCode>
                <c:ptCount val="52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</c:numCache>
            </c:numRef>
          </c:xVal>
          <c:yVal>
            <c:numRef>
              <c:f>'Phase Space &amp; Poincare Map'!$B$11:$B$62</c:f>
              <c:numCache>
                <c:formatCode>#,##0</c:formatCode>
                <c:ptCount val="52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</c:numCache>
            </c:numRef>
          </c:yVal>
          <c:smooth val="1"/>
        </c:ser>
        <c:ser>
          <c:idx val="24"/>
          <c:order val="22"/>
          <c:tx>
            <c:v>Phase Space_12 new</c:v>
          </c:tx>
          <c:spPr>
            <a:ln w="25400" cap="flat" cmpd="dbl" algn="ctr">
              <a:solidFill>
                <a:srgbClr val="00B050"/>
              </a:solidFill>
              <a:round/>
              <a:tailEnd type="triangle"/>
            </a:ln>
            <a:effectLst/>
          </c:spPr>
          <c:marker>
            <c:symbol val="none"/>
          </c:marker>
          <c:xVal>
            <c:numRef>
              <c:f>'Phase Space &amp; Poincare Map'!$A$65:$A$66</c:f>
              <c:numCache>
                <c:formatCode>#,##0</c:formatCode>
                <c:ptCount val="2"/>
                <c:pt idx="0">
                  <c:v>447500000</c:v>
                </c:pt>
                <c:pt idx="1">
                  <c:v>360000000</c:v>
                </c:pt>
              </c:numCache>
            </c:numRef>
          </c:xVal>
          <c:yVal>
            <c:numRef>
              <c:f>'Phase Space &amp; Poincare Map'!$B$65:$B$66</c:f>
              <c:numCache>
                <c:formatCode>#,##0</c:formatCode>
                <c:ptCount val="2"/>
                <c:pt idx="0">
                  <c:v>360000000</c:v>
                </c:pt>
                <c:pt idx="1">
                  <c:v>387500000.00000006</c:v>
                </c:pt>
              </c:numCache>
            </c:numRef>
          </c:yVal>
          <c:smooth val="1"/>
        </c:ser>
        <c:ser>
          <c:idx val="26"/>
          <c:order val="24"/>
          <c:tx>
            <c:v>Phase Space_11 new</c:v>
          </c:tx>
          <c:spPr>
            <a:ln w="25400" cap="flat" cmpd="dbl" algn="ctr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25400" cap="flat" cmpd="dbl" algn="ctr">
                <a:solidFill>
                  <a:srgbClr val="FF0000"/>
                </a:solidFill>
                <a:round/>
                <a:tailEnd type="triangle"/>
              </a:ln>
              <a:effectLst/>
            </c:spPr>
          </c:dPt>
          <c:xVal>
            <c:numRef>
              <c:f>'Phase Space &amp; Poincare Map'!$A$62:$A$65</c:f>
              <c:numCache>
                <c:formatCode>#,##0</c:formatCode>
                <c:ptCount val="4"/>
                <c:pt idx="0">
                  <c:v>362500000.00000006</c:v>
                </c:pt>
                <c:pt idx="1">
                  <c:v>420000000</c:v>
                </c:pt>
                <c:pt idx="2">
                  <c:v>435000000</c:v>
                </c:pt>
                <c:pt idx="3">
                  <c:v>447500000</c:v>
                </c:pt>
              </c:numCache>
            </c:numRef>
          </c:xVal>
          <c:yVal>
            <c:numRef>
              <c:f>'Phase Space &amp; Poincare Map'!$B$62:$B$65</c:f>
              <c:numCache>
                <c:formatCode>#,##0</c:formatCode>
                <c:ptCount val="4"/>
                <c:pt idx="0">
                  <c:v>420000000</c:v>
                </c:pt>
                <c:pt idx="1">
                  <c:v>435000000</c:v>
                </c:pt>
                <c:pt idx="2">
                  <c:v>447500000</c:v>
                </c:pt>
                <c:pt idx="3">
                  <c:v>360000000</c:v>
                </c:pt>
              </c:numCache>
            </c:numRef>
          </c:yVal>
          <c:smooth val="1"/>
        </c:ser>
        <c:ser>
          <c:idx val="28"/>
          <c:order val="26"/>
          <c:tx>
            <c:v>Phase Space_13 new</c:v>
          </c:tx>
          <c:spPr>
            <a:ln w="25400" cap="flat" cmpd="dbl" algn="ctr">
              <a:solidFill>
                <a:srgbClr val="0070C0"/>
              </a:solidFill>
              <a:round/>
              <a:tailEnd type="triangle"/>
            </a:ln>
            <a:effectLst/>
          </c:spPr>
          <c:marker>
            <c:symbol val="none"/>
          </c:marker>
          <c:xVal>
            <c:numRef>
              <c:f>'Phase Space &amp; Poincare Map'!$A$66:$A$72</c:f>
              <c:numCache>
                <c:formatCode>#,##0</c:formatCode>
                <c:ptCount val="7"/>
                <c:pt idx="0">
                  <c:v>360000000</c:v>
                </c:pt>
                <c:pt idx="1">
                  <c:v>387500000.00000006</c:v>
                </c:pt>
                <c:pt idx="2">
                  <c:v>425000000</c:v>
                </c:pt>
                <c:pt idx="3">
                  <c:v>435000000</c:v>
                </c:pt>
                <c:pt idx="4">
                  <c:v>435000000</c:v>
                </c:pt>
                <c:pt idx="5">
                  <c:v>452500000</c:v>
                </c:pt>
                <c:pt idx="6">
                  <c:v>462500000</c:v>
                </c:pt>
              </c:numCache>
            </c:numRef>
          </c:xVal>
          <c:yVal>
            <c:numRef>
              <c:f>'Phase Space &amp; Poincare Map'!$B$66:$B$72</c:f>
              <c:numCache>
                <c:formatCode>#,##0</c:formatCode>
                <c:ptCount val="7"/>
                <c:pt idx="0">
                  <c:v>387500000.00000006</c:v>
                </c:pt>
                <c:pt idx="1">
                  <c:v>425000000</c:v>
                </c:pt>
                <c:pt idx="2">
                  <c:v>435000000</c:v>
                </c:pt>
                <c:pt idx="3">
                  <c:v>435000000</c:v>
                </c:pt>
                <c:pt idx="4">
                  <c:v>452500000</c:v>
                </c:pt>
                <c:pt idx="5">
                  <c:v>462500000</c:v>
                </c:pt>
                <c:pt idx="6">
                  <c:v>480000000</c:v>
                </c:pt>
              </c:numCache>
            </c:numRef>
          </c:yVal>
          <c:smooth val="1"/>
        </c:ser>
        <c:ser>
          <c:idx val="1"/>
          <c:order val="28"/>
          <c:tx>
            <c:v>Phase Space_14 new</c:v>
          </c:tx>
          <c:spPr>
            <a:ln w="25400" cap="flat" cmpd="dbl" algn="ctr">
              <a:solidFill>
                <a:srgbClr val="00B050"/>
              </a:solidFill>
              <a:round/>
              <a:tailEnd type="triangle"/>
            </a:ln>
            <a:effectLst/>
          </c:spPr>
          <c:marker>
            <c:symbol val="none"/>
          </c:marker>
          <c:xVal>
            <c:numRef>
              <c:f>'Phase Space &amp; Poincare Map'!$A$72:$A$73</c:f>
              <c:numCache>
                <c:formatCode>#,##0</c:formatCode>
                <c:ptCount val="2"/>
                <c:pt idx="0">
                  <c:v>462500000</c:v>
                </c:pt>
                <c:pt idx="1">
                  <c:v>480000000</c:v>
                </c:pt>
              </c:numCache>
            </c:numRef>
          </c:xVal>
          <c:yVal>
            <c:numRef>
              <c:f>'Phase Space &amp; Poincare Map'!$B$72:$B$73</c:f>
              <c:numCache>
                <c:formatCode>#,##0</c:formatCode>
                <c:ptCount val="2"/>
                <c:pt idx="0">
                  <c:v>480000000</c:v>
                </c:pt>
                <c:pt idx="1">
                  <c:v>370000000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1526240"/>
        <c:axId val="251526800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v>Phase Space xo=20</c:v>
                </c:tx>
                <c:spPr>
                  <a:ln w="25400" cap="flat" cmpd="dbl" algn="ctr">
                    <a:solidFill>
                      <a:schemeClr val="accent3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'Phase Space &amp; Poincare Map'!$A$11:$A$34</c15:sqref>
                        </c15:formulaRef>
                      </c:ext>
                    </c:extLst>
                    <c:numCache>
                      <c:formatCode>#,##0</c:formatCode>
                      <c:ptCount val="24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'Phase Space &amp; Poincare Map'!$B$11:$B$34</c15:sqref>
                        </c15:formulaRef>
                      </c:ext>
                    </c:extLst>
                    <c:numCache>
                      <c:formatCode>#,##0</c:formatCode>
                      <c:ptCount val="24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"/>
                <c:order val="1"/>
                <c:tx>
                  <c:v>Phase Space 2 </c:v>
                </c:tx>
                <c:spPr>
                  <a:ln w="25400" cap="flat" cmpd="dbl" algn="ctr">
                    <a:solidFill>
                      <a:schemeClr val="accent4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Map'!$A$13:$A$37</c15:sqref>
                        </c15:formulaRef>
                      </c:ext>
                    </c:extLst>
                    <c:numCache>
                      <c:formatCode>#,##0</c:formatCode>
                      <c:ptCount val="25"/>
                      <c:pt idx="0">
                        <c:v>3750000</c:v>
                      </c:pt>
                      <c:pt idx="1">
                        <c:v>10000000</c:v>
                      </c:pt>
                      <c:pt idx="2">
                        <c:v>62500000</c:v>
                      </c:pt>
                      <c:pt idx="3">
                        <c:v>76250000</c:v>
                      </c:pt>
                      <c:pt idx="4">
                        <c:v>83749999.999999985</c:v>
                      </c:pt>
                      <c:pt idx="5">
                        <c:v>158749999.99999997</c:v>
                      </c:pt>
                      <c:pt idx="6">
                        <c:v>199999999.99999997</c:v>
                      </c:pt>
                      <c:pt idx="7">
                        <c:v>196250000.00000003</c:v>
                      </c:pt>
                      <c:pt idx="8">
                        <c:v>170000000</c:v>
                      </c:pt>
                      <c:pt idx="9">
                        <c:v>218750000</c:v>
                      </c:pt>
                      <c:pt idx="10">
                        <c:v>236250000</c:v>
                      </c:pt>
                      <c:pt idx="11">
                        <c:v>297500000.00000006</c:v>
                      </c:pt>
                      <c:pt idx="12">
                        <c:v>301250000</c:v>
                      </c:pt>
                      <c:pt idx="13">
                        <c:v>322500000</c:v>
                      </c:pt>
                      <c:pt idx="14">
                        <c:v>325000000</c:v>
                      </c:pt>
                      <c:pt idx="15">
                        <c:v>346250000</c:v>
                      </c:pt>
                      <c:pt idx="16">
                        <c:v>336250000</c:v>
                      </c:pt>
                      <c:pt idx="17">
                        <c:v>350000000</c:v>
                      </c:pt>
                      <c:pt idx="18">
                        <c:v>418749999.99999994</c:v>
                      </c:pt>
                      <c:pt idx="19">
                        <c:v>483750000</c:v>
                      </c:pt>
                      <c:pt idx="20">
                        <c:v>391250000.00000006</c:v>
                      </c:pt>
                      <c:pt idx="21">
                        <c:v>432500000</c:v>
                      </c:pt>
                      <c:pt idx="22">
                        <c:v>446250000</c:v>
                      </c:pt>
                      <c:pt idx="23">
                        <c:v>461250000</c:v>
                      </c:pt>
                      <c:pt idx="24">
                        <c:v>400000000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Map'!$B$13:$B$37</c15:sqref>
                        </c15:formulaRef>
                      </c:ext>
                    </c:extLst>
                    <c:numCache>
                      <c:formatCode>#,##0</c:formatCode>
                      <c:ptCount val="25"/>
                      <c:pt idx="0">
                        <c:v>10000000</c:v>
                      </c:pt>
                      <c:pt idx="1">
                        <c:v>62500000</c:v>
                      </c:pt>
                      <c:pt idx="2">
                        <c:v>76250000</c:v>
                      </c:pt>
                      <c:pt idx="3">
                        <c:v>83749999.999999985</c:v>
                      </c:pt>
                      <c:pt idx="4">
                        <c:v>158749999.99999997</c:v>
                      </c:pt>
                      <c:pt idx="5">
                        <c:v>199999999.99999997</c:v>
                      </c:pt>
                      <c:pt idx="6">
                        <c:v>196250000.00000003</c:v>
                      </c:pt>
                      <c:pt idx="7">
                        <c:v>170000000</c:v>
                      </c:pt>
                      <c:pt idx="8">
                        <c:v>218750000</c:v>
                      </c:pt>
                      <c:pt idx="9">
                        <c:v>236250000</c:v>
                      </c:pt>
                      <c:pt idx="10">
                        <c:v>297500000.00000006</c:v>
                      </c:pt>
                      <c:pt idx="11">
                        <c:v>301250000</c:v>
                      </c:pt>
                      <c:pt idx="12">
                        <c:v>322500000</c:v>
                      </c:pt>
                      <c:pt idx="13">
                        <c:v>325000000</c:v>
                      </c:pt>
                      <c:pt idx="14">
                        <c:v>346250000</c:v>
                      </c:pt>
                      <c:pt idx="15">
                        <c:v>336250000</c:v>
                      </c:pt>
                      <c:pt idx="16">
                        <c:v>350000000</c:v>
                      </c:pt>
                      <c:pt idx="17">
                        <c:v>418749999.99999994</c:v>
                      </c:pt>
                      <c:pt idx="18">
                        <c:v>483750000</c:v>
                      </c:pt>
                      <c:pt idx="19">
                        <c:v>391250000.00000006</c:v>
                      </c:pt>
                      <c:pt idx="20">
                        <c:v>432500000</c:v>
                      </c:pt>
                      <c:pt idx="21">
                        <c:v>446250000</c:v>
                      </c:pt>
                      <c:pt idx="22">
                        <c:v>461250000</c:v>
                      </c:pt>
                      <c:pt idx="23">
                        <c:v>400000000</c:v>
                      </c:pt>
                      <c:pt idx="24">
                        <c:v>427500000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4"/>
                <c:order val="2"/>
                <c:tx>
                  <c:v>Phase Space_2 new</c:v>
                </c:tx>
                <c:spPr>
                  <a:ln w="25400" cap="flat" cmpd="dbl" algn="ctr">
                    <a:solidFill>
                      <a:schemeClr val="accent5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Map'!$A$33:$A$37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391250000.00000006</c:v>
                      </c:pt>
                      <c:pt idx="1">
                        <c:v>432500000</c:v>
                      </c:pt>
                      <c:pt idx="2">
                        <c:v>446250000</c:v>
                      </c:pt>
                      <c:pt idx="3">
                        <c:v>461250000</c:v>
                      </c:pt>
                      <c:pt idx="4">
                        <c:v>400000000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Map'!$B$33:$B$37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432500000</c:v>
                      </c:pt>
                      <c:pt idx="1">
                        <c:v>446250000</c:v>
                      </c:pt>
                      <c:pt idx="2">
                        <c:v>461250000</c:v>
                      </c:pt>
                      <c:pt idx="3">
                        <c:v>400000000</c:v>
                      </c:pt>
                      <c:pt idx="4">
                        <c:v>427500000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5"/>
                <c:order val="3"/>
                <c:tx>
                  <c:v>Phase Space 3</c:v>
                </c:tx>
                <c:spPr>
                  <a:ln w="25400" cap="flat" cmpd="dbl" algn="ctr">
                    <a:solidFill>
                      <a:schemeClr val="accent6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Map'!$A$11:$A$40</c15:sqref>
                        </c15:formulaRef>
                      </c:ext>
                    </c:extLst>
                    <c:numCache>
                      <c:formatCode>#,##0</c:formatCode>
                      <c:ptCount val="30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Map'!$B$11:$B$40</c15:sqref>
                        </c15:formulaRef>
                      </c:ext>
                    </c:extLst>
                    <c:numCache>
                      <c:formatCode>#,##0</c:formatCode>
                      <c:ptCount val="30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6"/>
                <c:order val="4"/>
                <c:tx>
                  <c:v>Phase Space_3 new</c:v>
                </c:tx>
                <c:spPr>
                  <a:ln w="25400" cap="flat" cmpd="dbl" algn="ctr">
                    <a:solidFill>
                      <a:schemeClr val="accent1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Map'!$A$37:$A$40</c15:sqref>
                        </c15:formulaRef>
                      </c:ext>
                    </c:extLst>
                    <c:numCache>
                      <c:formatCode>#,##0</c:formatCode>
                      <c:ptCount val="4"/>
                      <c:pt idx="0">
                        <c:v>400000000</c:v>
                      </c:pt>
                      <c:pt idx="1">
                        <c:v>427500000</c:v>
                      </c:pt>
                      <c:pt idx="2">
                        <c:v>452500000</c:v>
                      </c:pt>
                      <c:pt idx="3">
                        <c:v>488750000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Map'!$B$37:$B$40</c15:sqref>
                        </c15:formulaRef>
                      </c:ext>
                    </c:extLst>
                    <c:numCache>
                      <c:formatCode>#,##0</c:formatCode>
                      <c:ptCount val="4"/>
                      <c:pt idx="0">
                        <c:v>427500000</c:v>
                      </c:pt>
                      <c:pt idx="1">
                        <c:v>452500000</c:v>
                      </c:pt>
                      <c:pt idx="2">
                        <c:v>488750000</c:v>
                      </c:pt>
                      <c:pt idx="3">
                        <c:v>408750000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7"/>
                <c:order val="5"/>
                <c:tx>
                  <c:v>Phase Space 4</c:v>
                </c:tx>
                <c:spPr>
                  <a:ln w="25400" cap="flat" cmpd="dbl" algn="ctr">
                    <a:solidFill>
                      <a:schemeClr val="accent2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Map'!$A$11:$A$42</c15:sqref>
                        </c15:formulaRef>
                      </c:ext>
                    </c:extLst>
                    <c:numCache>
                      <c:formatCode>#,##0</c:formatCode>
                      <c:ptCount val="32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Map'!$B$11:$B$42</c15:sqref>
                        </c15:formulaRef>
                      </c:ext>
                    </c:extLst>
                    <c:numCache>
                      <c:formatCode>#,##0</c:formatCode>
                      <c:ptCount val="32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8"/>
                <c:order val="6"/>
                <c:tx>
                  <c:v>Phase Space_4 new</c:v>
                </c:tx>
                <c:spPr>
                  <a:ln w="25400" cap="flat" cmpd="dbl" algn="ctr">
                    <a:solidFill>
                      <a:schemeClr val="accent3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Map'!$A$40:$A$42</c15:sqref>
                        </c15:formulaRef>
                      </c:ext>
                    </c:extLst>
                    <c:numCache>
                      <c:formatCode>#,##0</c:formatCode>
                      <c:ptCount val="3"/>
                      <c:pt idx="0">
                        <c:v>488750000</c:v>
                      </c:pt>
                      <c:pt idx="1">
                        <c:v>408750000</c:v>
                      </c:pt>
                      <c:pt idx="2">
                        <c:v>423750000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Map'!$B$40:$B$42</c15:sqref>
                        </c15:formulaRef>
                      </c:ext>
                    </c:extLst>
                    <c:numCache>
                      <c:formatCode>#,##0</c:formatCode>
                      <c:ptCount val="3"/>
                      <c:pt idx="0">
                        <c:v>408750000</c:v>
                      </c:pt>
                      <c:pt idx="1">
                        <c:v>423750000</c:v>
                      </c:pt>
                      <c:pt idx="2">
                        <c:v>437500000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9"/>
                <c:order val="7"/>
                <c:tx>
                  <c:v>Phase Space 5</c:v>
                </c:tx>
                <c:spPr>
                  <a:ln w="25400" cap="flat" cmpd="dbl" algn="ctr">
                    <a:solidFill>
                      <a:schemeClr val="accent4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Map'!$A$11:$A$48</c15:sqref>
                        </c15:formulaRef>
                      </c:ext>
                    </c:extLst>
                    <c:numCache>
                      <c:formatCode>#,##0</c:formatCode>
                      <c:ptCount val="38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Map'!$B$11:$B$48</c15:sqref>
                        </c15:formulaRef>
                      </c:ext>
                    </c:extLst>
                    <c:numCache>
                      <c:formatCode>#,##0</c:formatCode>
                      <c:ptCount val="38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0"/>
                <c:order val="8"/>
                <c:tx>
                  <c:v>Phase Space_5 new</c:v>
                </c:tx>
                <c:spPr>
                  <a:ln w="25400" cap="flat" cmpd="dbl" algn="ctr">
                    <a:solidFill>
                      <a:schemeClr val="accent5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Map'!$A$42:$A$48</c15:sqref>
                        </c15:formulaRef>
                      </c:ext>
                    </c:extLst>
                    <c:numCache>
                      <c:formatCode>#,##0</c:formatCode>
                      <c:ptCount val="7"/>
                      <c:pt idx="0">
                        <c:v>423750000</c:v>
                      </c:pt>
                      <c:pt idx="1">
                        <c:v>437500000</c:v>
                      </c:pt>
                      <c:pt idx="2">
                        <c:v>470000000</c:v>
                      </c:pt>
                      <c:pt idx="3">
                        <c:v>415000000</c:v>
                      </c:pt>
                      <c:pt idx="4">
                        <c:v>426250000</c:v>
                      </c:pt>
                      <c:pt idx="5">
                        <c:v>430000000</c:v>
                      </c:pt>
                      <c:pt idx="6">
                        <c:v>373750000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Map'!$B$42:$B$48</c15:sqref>
                        </c15:formulaRef>
                      </c:ext>
                    </c:extLst>
                    <c:numCache>
                      <c:formatCode>#,##0</c:formatCode>
                      <c:ptCount val="7"/>
                      <c:pt idx="0">
                        <c:v>437500000</c:v>
                      </c:pt>
                      <c:pt idx="1">
                        <c:v>470000000</c:v>
                      </c:pt>
                      <c:pt idx="2">
                        <c:v>415000000</c:v>
                      </c:pt>
                      <c:pt idx="3">
                        <c:v>426250000</c:v>
                      </c:pt>
                      <c:pt idx="4">
                        <c:v>430000000</c:v>
                      </c:pt>
                      <c:pt idx="5">
                        <c:v>373750000</c:v>
                      </c:pt>
                      <c:pt idx="6">
                        <c:v>393749999.99999994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1"/>
                <c:order val="9"/>
                <c:tx>
                  <c:v>Phase Space 6</c:v>
                </c:tx>
                <c:spPr>
                  <a:ln w="25400" cap="flat" cmpd="dbl" algn="ctr">
                    <a:solidFill>
                      <a:schemeClr val="accent6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Map'!$A$11:$A$49</c15:sqref>
                        </c15:formulaRef>
                      </c:ext>
                    </c:extLst>
                    <c:numCache>
                      <c:formatCode>#,##0</c:formatCode>
                      <c:ptCount val="39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Map'!$B$11:$B$49</c15:sqref>
                        </c15:formulaRef>
                      </c:ext>
                    </c:extLst>
                    <c:numCache>
                      <c:formatCode>#,##0</c:formatCode>
                      <c:ptCount val="39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2"/>
                <c:order val="10"/>
                <c:tx>
                  <c:v>Phase Space_6 new</c:v>
                </c:tx>
                <c:spPr>
                  <a:ln w="25400" cap="flat" cmpd="dbl" algn="ctr">
                    <a:solidFill>
                      <a:schemeClr val="accent1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Map'!$A$48:$A$49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373750000</c:v>
                      </c:pt>
                      <c:pt idx="1">
                        <c:v>393749999.99999994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Map'!$B$48:$B$49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393749999.99999994</c:v>
                      </c:pt>
                      <c:pt idx="1">
                        <c:v>433750000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3"/>
                <c:order val="11"/>
                <c:tx>
                  <c:v>Phase Space 6</c:v>
                </c:tx>
                <c:spPr>
                  <a:ln w="25400" cap="flat" cmpd="dbl" algn="ctr">
                    <a:solidFill>
                      <a:schemeClr val="accent2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Map'!$A$11:$A$49</c15:sqref>
                        </c15:formulaRef>
                      </c:ext>
                    </c:extLst>
                    <c:numCache>
                      <c:formatCode>#,##0</c:formatCode>
                      <c:ptCount val="39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Map'!$B$11:$B$49</c15:sqref>
                        </c15:formulaRef>
                      </c:ext>
                    </c:extLst>
                    <c:numCache>
                      <c:formatCode>#,##0</c:formatCode>
                      <c:ptCount val="39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4"/>
                <c:order val="12"/>
                <c:tx>
                  <c:v>Phase Space_6 new</c:v>
                </c:tx>
                <c:spPr>
                  <a:ln w="25400" cap="flat" cmpd="dbl" algn="ctr">
                    <a:solidFill>
                      <a:schemeClr val="accent3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Map'!$A$48:$A$49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373750000</c:v>
                      </c:pt>
                      <c:pt idx="1">
                        <c:v>393749999.99999994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Map'!$B$48:$B$49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393749999.99999994</c:v>
                      </c:pt>
                      <c:pt idx="1">
                        <c:v>433750000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5"/>
                <c:order val="13"/>
                <c:tx>
                  <c:v>Phase Space 7</c:v>
                </c:tx>
                <c:spPr>
                  <a:ln w="25400" cap="flat" cmpd="dbl" algn="ctr">
                    <a:solidFill>
                      <a:schemeClr val="accent4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Map'!$A$11:$A$53</c15:sqref>
                        </c15:formulaRef>
                      </c:ext>
                    </c:extLst>
                    <c:numCache>
                      <c:formatCode>#,##0</c:formatCode>
                      <c:ptCount val="43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Map'!$B$11:$B$53</c15:sqref>
                        </c15:formulaRef>
                      </c:ext>
                    </c:extLst>
                    <c:numCache>
                      <c:formatCode>#,##0</c:formatCode>
                      <c:ptCount val="43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6"/>
                <c:order val="14"/>
                <c:tx>
                  <c:v>Phase Space_7 new</c:v>
                </c:tx>
                <c:spPr>
                  <a:ln w="25400" cap="flat" cmpd="dbl" algn="ctr">
                    <a:solidFill>
                      <a:schemeClr val="accent5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Map'!$A$49:$A$53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393749999.99999994</c:v>
                      </c:pt>
                      <c:pt idx="1">
                        <c:v>433750000</c:v>
                      </c:pt>
                      <c:pt idx="2">
                        <c:v>372500000</c:v>
                      </c:pt>
                      <c:pt idx="3">
                        <c:v>387500000</c:v>
                      </c:pt>
                      <c:pt idx="4">
                        <c:v>405000000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Map'!$B$49:$B$53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433750000</c:v>
                      </c:pt>
                      <c:pt idx="1">
                        <c:v>372500000</c:v>
                      </c:pt>
                      <c:pt idx="2">
                        <c:v>387500000</c:v>
                      </c:pt>
                      <c:pt idx="3">
                        <c:v>405000000</c:v>
                      </c:pt>
                      <c:pt idx="4">
                        <c:v>413749999.99999994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7"/>
                <c:order val="15"/>
                <c:tx>
                  <c:v>Phase Space 8</c:v>
                </c:tx>
                <c:spPr>
                  <a:ln w="25400" cap="flat" cmpd="dbl" algn="ctr">
                    <a:solidFill>
                      <a:schemeClr val="accent6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Map'!$A$11:$A$57</c15:sqref>
                        </c15:formulaRef>
                      </c:ext>
                    </c:extLst>
                    <c:numCache>
                      <c:formatCode>#,##0</c:formatCode>
                      <c:ptCount val="47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Map'!$B$11:$B$57</c15:sqref>
                        </c15:formulaRef>
                      </c:ext>
                    </c:extLst>
                    <c:numCache>
                      <c:formatCode>#,##0</c:formatCode>
                      <c:ptCount val="47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8"/>
                <c:order val="16"/>
                <c:tx>
                  <c:v>Phase Space_8 new</c:v>
                </c:tx>
                <c:spPr>
                  <a:ln w="25400" cap="flat" cmpd="dbl" algn="ctr">
                    <a:solidFill>
                      <a:schemeClr val="accent1">
                        <a:lumMod val="8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Map'!$A$53:$A$57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405000000</c:v>
                      </c:pt>
                      <c:pt idx="1">
                        <c:v>413749999.99999994</c:v>
                      </c:pt>
                      <c:pt idx="2">
                        <c:v>482500000</c:v>
                      </c:pt>
                      <c:pt idx="3">
                        <c:v>495000000</c:v>
                      </c:pt>
                      <c:pt idx="4">
                        <c:v>497500000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Map'!$B$53:$B$57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413749999.99999994</c:v>
                      </c:pt>
                      <c:pt idx="1">
                        <c:v>482500000</c:v>
                      </c:pt>
                      <c:pt idx="2">
                        <c:v>495000000</c:v>
                      </c:pt>
                      <c:pt idx="3">
                        <c:v>497500000</c:v>
                      </c:pt>
                      <c:pt idx="4">
                        <c:v>535000000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9"/>
                <c:order val="17"/>
                <c:tx>
                  <c:v>Phase Space 9</c:v>
                </c:tx>
                <c:spPr>
                  <a:ln w="25400" cap="flat" cmpd="dbl" algn="ctr">
                    <a:solidFill>
                      <a:schemeClr val="accent2">
                        <a:lumMod val="8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Map'!$A$11:$A$61</c15:sqref>
                        </c15:formulaRef>
                      </c:ext>
                    </c:extLst>
                    <c:numCache>
                      <c:formatCode>#,##0</c:formatCode>
                      <c:ptCount val="51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Map'!$B$11:$B$61</c15:sqref>
                        </c15:formulaRef>
                      </c:ext>
                    </c:extLst>
                    <c:numCache>
                      <c:formatCode>#,##0</c:formatCode>
                      <c:ptCount val="51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0"/>
                <c:order val="18"/>
                <c:tx>
                  <c:v>Phase Space_9 new</c:v>
                </c:tx>
                <c:spPr>
                  <a:ln w="25400" cap="flat" cmpd="dbl" algn="ctr">
                    <a:solidFill>
                      <a:schemeClr val="accent3">
                        <a:lumMod val="8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Map'!$A$57:$A$61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497500000</c:v>
                      </c:pt>
                      <c:pt idx="1">
                        <c:v>535000000</c:v>
                      </c:pt>
                      <c:pt idx="2">
                        <c:v>552500000</c:v>
                      </c:pt>
                      <c:pt idx="3">
                        <c:v>545000000</c:v>
                      </c:pt>
                      <c:pt idx="4">
                        <c:v>554999999.99999988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Map'!$B$57:$B$61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535000000</c:v>
                      </c:pt>
                      <c:pt idx="1">
                        <c:v>552500000</c:v>
                      </c:pt>
                      <c:pt idx="2">
                        <c:v>545000000</c:v>
                      </c:pt>
                      <c:pt idx="3">
                        <c:v>554999999.99999988</c:v>
                      </c:pt>
                      <c:pt idx="4">
                        <c:v>362500000.00000006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2"/>
                <c:order val="20"/>
                <c:tx>
                  <c:v>Phase Space_10 new</c:v>
                </c:tx>
                <c:spPr>
                  <a:ln w="25400" cap="flat" cmpd="dbl" algn="ctr">
                    <a:solidFill>
                      <a:schemeClr val="accent5">
                        <a:lumMod val="8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Map'!$A$61:$A$62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554999999.99999988</c:v>
                      </c:pt>
                      <c:pt idx="1">
                        <c:v>362500000.00000006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Map'!$B$61:$B$62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362500000.00000006</c:v>
                      </c:pt>
                      <c:pt idx="1">
                        <c:v>420000000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3"/>
                <c:order val="21"/>
                <c:tx>
                  <c:v>Phase Space 12</c:v>
                </c:tx>
                <c:spPr>
                  <a:ln w="25400" cap="flat" cmpd="dbl" algn="ctr">
                    <a:solidFill>
                      <a:schemeClr val="accent6">
                        <a:lumMod val="8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Map'!$A$11:$A$66</c15:sqref>
                        </c15:formulaRef>
                      </c:ext>
                    </c:extLst>
                    <c:numCache>
                      <c:formatCode>#,##0</c:formatCode>
                      <c:ptCount val="56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Map'!$B$11:$B$66</c15:sqref>
                        </c15:formulaRef>
                      </c:ext>
                    </c:extLst>
                    <c:numCache>
                      <c:formatCode>#,##0</c:formatCode>
                      <c:ptCount val="56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5"/>
                <c:order val="23"/>
                <c:tx>
                  <c:v>Phase Space 11</c:v>
                </c:tx>
                <c:spPr>
                  <a:ln w="25400" cap="flat" cmpd="dbl" algn="ctr">
                    <a:solidFill>
                      <a:schemeClr val="accent2">
                        <a:lumMod val="60000"/>
                        <a:lumOff val="4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Map'!$A$11:$A$65</c15:sqref>
                        </c15:formulaRef>
                      </c:ext>
                    </c:extLst>
                    <c:numCache>
                      <c:formatCode>#,##0</c:formatCode>
                      <c:ptCount val="55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Map'!$B$11:$B$65</c15:sqref>
                        </c15:formulaRef>
                      </c:ext>
                    </c:extLst>
                    <c:numCache>
                      <c:formatCode>#,##0</c:formatCode>
                      <c:ptCount val="55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7"/>
                <c:order val="25"/>
                <c:tx>
                  <c:v>Phase Space 13</c:v>
                </c:tx>
                <c:spPr>
                  <a:ln w="25400" cap="flat" cmpd="dbl" algn="ctr">
                    <a:solidFill>
                      <a:schemeClr val="accent4">
                        <a:lumMod val="60000"/>
                        <a:lumOff val="4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Map'!$A$11:$A$72</c15:sqref>
                        </c15:formulaRef>
                      </c:ext>
                    </c:extLst>
                    <c:numCache>
                      <c:formatCode>#,##0</c:formatCode>
                      <c:ptCount val="62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  <c:pt idx="56">
                        <c:v>387500000.00000006</c:v>
                      </c:pt>
                      <c:pt idx="57">
                        <c:v>425000000</c:v>
                      </c:pt>
                      <c:pt idx="58">
                        <c:v>435000000</c:v>
                      </c:pt>
                      <c:pt idx="59">
                        <c:v>435000000</c:v>
                      </c:pt>
                      <c:pt idx="60">
                        <c:v>452500000</c:v>
                      </c:pt>
                      <c:pt idx="61">
                        <c:v>462500000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Map'!$B$11:$B$72</c15:sqref>
                        </c15:formulaRef>
                      </c:ext>
                    </c:extLst>
                    <c:numCache>
                      <c:formatCode>#,##0</c:formatCode>
                      <c:ptCount val="62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  <c:pt idx="56">
                        <c:v>425000000</c:v>
                      </c:pt>
                      <c:pt idx="57">
                        <c:v>435000000</c:v>
                      </c:pt>
                      <c:pt idx="58">
                        <c:v>435000000</c:v>
                      </c:pt>
                      <c:pt idx="59">
                        <c:v>452500000</c:v>
                      </c:pt>
                      <c:pt idx="60">
                        <c:v>462500000</c:v>
                      </c:pt>
                      <c:pt idx="61">
                        <c:v>480000000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0"/>
                <c:order val="27"/>
                <c:tx>
                  <c:v>Phase Space 14</c:v>
                </c:tx>
                <c:spPr>
                  <a:ln w="25400" cap="flat" cmpd="dbl" algn="ctr">
                    <a:solidFill>
                      <a:schemeClr val="accent1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Map'!$A$11:$A$73</c15:sqref>
                        </c15:formulaRef>
                      </c:ext>
                    </c:extLst>
                    <c:numCache>
                      <c:formatCode>#,##0</c:formatCode>
                      <c:ptCount val="63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  <c:pt idx="56">
                        <c:v>387500000.00000006</c:v>
                      </c:pt>
                      <c:pt idx="57">
                        <c:v>425000000</c:v>
                      </c:pt>
                      <c:pt idx="58">
                        <c:v>435000000</c:v>
                      </c:pt>
                      <c:pt idx="59">
                        <c:v>435000000</c:v>
                      </c:pt>
                      <c:pt idx="60">
                        <c:v>452500000</c:v>
                      </c:pt>
                      <c:pt idx="61">
                        <c:v>462500000</c:v>
                      </c:pt>
                      <c:pt idx="62">
                        <c:v>480000000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Map'!$B$11:$B$73</c15:sqref>
                        </c15:formulaRef>
                      </c:ext>
                    </c:extLst>
                    <c:numCache>
                      <c:formatCode>#,##0</c:formatCode>
                      <c:ptCount val="63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  <c:pt idx="56">
                        <c:v>425000000</c:v>
                      </c:pt>
                      <c:pt idx="57">
                        <c:v>435000000</c:v>
                      </c:pt>
                      <c:pt idx="58">
                        <c:v>435000000</c:v>
                      </c:pt>
                      <c:pt idx="59">
                        <c:v>452500000</c:v>
                      </c:pt>
                      <c:pt idx="60">
                        <c:v>462500000</c:v>
                      </c:pt>
                      <c:pt idx="61">
                        <c:v>480000000</c:v>
                      </c:pt>
                      <c:pt idx="62">
                        <c:v>370000000</c:v>
                      </c:pt>
                    </c:numCache>
                  </c:numRef>
                </c:yVal>
                <c:smooth val="1"/>
              </c15:ser>
            </c15:filteredScatterSeries>
          </c:ext>
        </c:extLst>
      </c:scatterChart>
      <c:valAx>
        <c:axId val="25152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rgbClr val="E7E6E6"/>
              </a:solidFill>
              <a:round/>
            </a:ln>
            <a:effectLst/>
          </c:spPr>
        </c:min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1526800"/>
        <c:crosses val="autoZero"/>
        <c:crossBetween val="midCat"/>
      </c:valAx>
      <c:valAx>
        <c:axId val="25152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1526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29"/>
          <c:order val="27"/>
          <c:tx>
            <c:v>Phase Space 14</c:v>
          </c:tx>
          <c:spPr>
            <a:ln w="25400" cap="flat" cmpd="dbl" algn="ctr">
              <a:solidFill>
                <a:schemeClr val="bg1">
                  <a:lumMod val="85000"/>
                </a:schemeClr>
              </a:solidFill>
              <a:round/>
              <a:tailEnd type="triangle" w="lg" len="lg"/>
            </a:ln>
            <a:effectLst/>
          </c:spPr>
          <c:marker>
            <c:symbol val="none"/>
          </c:marker>
          <c:xVal>
            <c:numRef>
              <c:f>'Phase Space &amp; Poincare Map'!$A$11:$A$73</c:f>
              <c:numCache>
                <c:formatCode>#,##0</c:formatCode>
                <c:ptCount val="63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  <c:pt idx="52">
                  <c:v>420000000</c:v>
                </c:pt>
                <c:pt idx="53">
                  <c:v>435000000</c:v>
                </c:pt>
                <c:pt idx="54">
                  <c:v>447500000</c:v>
                </c:pt>
                <c:pt idx="55">
                  <c:v>360000000</c:v>
                </c:pt>
                <c:pt idx="56">
                  <c:v>387500000.00000006</c:v>
                </c:pt>
                <c:pt idx="57">
                  <c:v>425000000</c:v>
                </c:pt>
                <c:pt idx="58">
                  <c:v>435000000</c:v>
                </c:pt>
                <c:pt idx="59">
                  <c:v>435000000</c:v>
                </c:pt>
                <c:pt idx="60">
                  <c:v>452500000</c:v>
                </c:pt>
                <c:pt idx="61">
                  <c:v>462500000</c:v>
                </c:pt>
                <c:pt idx="62">
                  <c:v>480000000</c:v>
                </c:pt>
              </c:numCache>
            </c:numRef>
          </c:xVal>
          <c:yVal>
            <c:numRef>
              <c:f>'Phase Space &amp; Poincare Map'!$B$11:$B$73</c:f>
              <c:numCache>
                <c:formatCode>#,##0</c:formatCode>
                <c:ptCount val="63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  <c:pt idx="52">
                  <c:v>435000000</c:v>
                </c:pt>
                <c:pt idx="53">
                  <c:v>447500000</c:v>
                </c:pt>
                <c:pt idx="54">
                  <c:v>360000000</c:v>
                </c:pt>
                <c:pt idx="55">
                  <c:v>387500000.00000006</c:v>
                </c:pt>
                <c:pt idx="56">
                  <c:v>425000000</c:v>
                </c:pt>
                <c:pt idx="57">
                  <c:v>435000000</c:v>
                </c:pt>
                <c:pt idx="58">
                  <c:v>435000000</c:v>
                </c:pt>
                <c:pt idx="59">
                  <c:v>452500000</c:v>
                </c:pt>
                <c:pt idx="60">
                  <c:v>462500000</c:v>
                </c:pt>
                <c:pt idx="61">
                  <c:v>480000000</c:v>
                </c:pt>
                <c:pt idx="62">
                  <c:v>370000000</c:v>
                </c:pt>
              </c:numCache>
            </c:numRef>
          </c:yVal>
          <c:smooth val="1"/>
        </c:ser>
        <c:ser>
          <c:idx val="32"/>
          <c:order val="30"/>
          <c:tx>
            <c:v>Phase Space_15 new</c:v>
          </c:tx>
          <c:spPr>
            <a:ln w="25400" cap="flat" cmpd="dbl" algn="ctr">
              <a:solidFill>
                <a:srgbClr val="FF0000"/>
              </a:solidFill>
              <a:round/>
              <a:tailEnd type="triangle"/>
            </a:ln>
            <a:effectLst/>
          </c:spPr>
          <c:marker>
            <c:symbol val="none"/>
          </c:marker>
          <c:xVal>
            <c:numRef>
              <c:f>'Phase Space &amp; Poincare Map'!$A$73:$A$74</c:f>
              <c:numCache>
                <c:formatCode>#,##0</c:formatCode>
                <c:ptCount val="2"/>
                <c:pt idx="0">
                  <c:v>480000000</c:v>
                </c:pt>
                <c:pt idx="1">
                  <c:v>370000000</c:v>
                </c:pt>
              </c:numCache>
            </c:numRef>
          </c:xVal>
          <c:yVal>
            <c:numRef>
              <c:f>'Phase Space &amp; Poincare Map'!$B$73:$B$74</c:f>
              <c:numCache>
                <c:formatCode>#,##0</c:formatCode>
                <c:ptCount val="2"/>
                <c:pt idx="0">
                  <c:v>370000000</c:v>
                </c:pt>
                <c:pt idx="1">
                  <c:v>422500000</c:v>
                </c:pt>
              </c:numCache>
            </c:numRef>
          </c:yVal>
          <c:smooth val="1"/>
        </c:ser>
        <c:ser>
          <c:idx val="1"/>
          <c:order val="32"/>
          <c:tx>
            <c:v>Phase Space_16 new</c:v>
          </c:tx>
          <c:spPr>
            <a:ln w="25400" cap="flat" cmpd="dbl" algn="ctr">
              <a:solidFill>
                <a:srgbClr val="C00000"/>
              </a:solidFill>
              <a:round/>
              <a:tailEnd type="triangle"/>
            </a:ln>
            <a:effectLst/>
          </c:spPr>
          <c:marker>
            <c:symbol val="none"/>
          </c:marker>
          <c:xVal>
            <c:numRef>
              <c:f>'Phase Space &amp; Poincare Map'!$A$74:$A$80</c:f>
              <c:numCache>
                <c:formatCode>#,##0</c:formatCode>
                <c:ptCount val="7"/>
                <c:pt idx="0">
                  <c:v>370000000</c:v>
                </c:pt>
                <c:pt idx="1">
                  <c:v>422500000</c:v>
                </c:pt>
                <c:pt idx="2">
                  <c:v>435000000</c:v>
                </c:pt>
                <c:pt idx="3">
                  <c:v>442500000</c:v>
                </c:pt>
                <c:pt idx="4">
                  <c:v>452500000</c:v>
                </c:pt>
                <c:pt idx="5">
                  <c:v>467500000</c:v>
                </c:pt>
                <c:pt idx="6">
                  <c:v>395000000</c:v>
                </c:pt>
              </c:numCache>
            </c:numRef>
          </c:xVal>
          <c:yVal>
            <c:numRef>
              <c:f>'Phase Space &amp; Poincare Map'!$B$74:$B$80</c:f>
              <c:numCache>
                <c:formatCode>#,##0</c:formatCode>
                <c:ptCount val="7"/>
                <c:pt idx="0">
                  <c:v>422500000</c:v>
                </c:pt>
                <c:pt idx="1">
                  <c:v>435000000</c:v>
                </c:pt>
                <c:pt idx="2">
                  <c:v>442500000</c:v>
                </c:pt>
                <c:pt idx="3">
                  <c:v>452500000</c:v>
                </c:pt>
                <c:pt idx="4">
                  <c:v>467500000</c:v>
                </c:pt>
                <c:pt idx="5">
                  <c:v>395000000</c:v>
                </c:pt>
                <c:pt idx="6">
                  <c:v>437500000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1547520"/>
        <c:axId val="251548080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v>Phase Space xo=20</c:v>
                </c:tx>
                <c:spPr>
                  <a:ln w="25400" cap="flat" cmpd="dbl" algn="ctr">
                    <a:solidFill>
                      <a:schemeClr val="accent3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'Phase Space &amp; Poincare Map'!$A$11:$A$34</c15:sqref>
                        </c15:formulaRef>
                      </c:ext>
                    </c:extLst>
                    <c:numCache>
                      <c:formatCode>#,##0</c:formatCode>
                      <c:ptCount val="24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'Phase Space &amp; Poincare Map'!$B$11:$B$34</c15:sqref>
                        </c15:formulaRef>
                      </c:ext>
                    </c:extLst>
                    <c:numCache>
                      <c:formatCode>#,##0</c:formatCode>
                      <c:ptCount val="24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"/>
                <c:order val="1"/>
                <c:tx>
                  <c:v>Phase Space 2 </c:v>
                </c:tx>
                <c:spPr>
                  <a:ln w="25400" cap="flat" cmpd="dbl" algn="ctr">
                    <a:solidFill>
                      <a:schemeClr val="accent4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Map'!$A$13:$A$37</c15:sqref>
                        </c15:formulaRef>
                      </c:ext>
                    </c:extLst>
                    <c:numCache>
                      <c:formatCode>#,##0</c:formatCode>
                      <c:ptCount val="25"/>
                      <c:pt idx="0">
                        <c:v>3750000</c:v>
                      </c:pt>
                      <c:pt idx="1">
                        <c:v>10000000</c:v>
                      </c:pt>
                      <c:pt idx="2">
                        <c:v>62500000</c:v>
                      </c:pt>
                      <c:pt idx="3">
                        <c:v>76250000</c:v>
                      </c:pt>
                      <c:pt idx="4">
                        <c:v>83749999.999999985</c:v>
                      </c:pt>
                      <c:pt idx="5">
                        <c:v>158749999.99999997</c:v>
                      </c:pt>
                      <c:pt idx="6">
                        <c:v>199999999.99999997</c:v>
                      </c:pt>
                      <c:pt idx="7">
                        <c:v>196250000.00000003</c:v>
                      </c:pt>
                      <c:pt idx="8">
                        <c:v>170000000</c:v>
                      </c:pt>
                      <c:pt idx="9">
                        <c:v>218750000</c:v>
                      </c:pt>
                      <c:pt idx="10">
                        <c:v>236250000</c:v>
                      </c:pt>
                      <c:pt idx="11">
                        <c:v>297500000.00000006</c:v>
                      </c:pt>
                      <c:pt idx="12">
                        <c:v>301250000</c:v>
                      </c:pt>
                      <c:pt idx="13">
                        <c:v>322500000</c:v>
                      </c:pt>
                      <c:pt idx="14">
                        <c:v>325000000</c:v>
                      </c:pt>
                      <c:pt idx="15">
                        <c:v>346250000</c:v>
                      </c:pt>
                      <c:pt idx="16">
                        <c:v>336250000</c:v>
                      </c:pt>
                      <c:pt idx="17">
                        <c:v>350000000</c:v>
                      </c:pt>
                      <c:pt idx="18">
                        <c:v>418749999.99999994</c:v>
                      </c:pt>
                      <c:pt idx="19">
                        <c:v>483750000</c:v>
                      </c:pt>
                      <c:pt idx="20">
                        <c:v>391250000.00000006</c:v>
                      </c:pt>
                      <c:pt idx="21">
                        <c:v>432500000</c:v>
                      </c:pt>
                      <c:pt idx="22">
                        <c:v>446250000</c:v>
                      </c:pt>
                      <c:pt idx="23">
                        <c:v>461250000</c:v>
                      </c:pt>
                      <c:pt idx="24">
                        <c:v>400000000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Map'!$B$13:$B$37</c15:sqref>
                        </c15:formulaRef>
                      </c:ext>
                    </c:extLst>
                    <c:numCache>
                      <c:formatCode>#,##0</c:formatCode>
                      <c:ptCount val="25"/>
                      <c:pt idx="0">
                        <c:v>10000000</c:v>
                      </c:pt>
                      <c:pt idx="1">
                        <c:v>62500000</c:v>
                      </c:pt>
                      <c:pt idx="2">
                        <c:v>76250000</c:v>
                      </c:pt>
                      <c:pt idx="3">
                        <c:v>83749999.999999985</c:v>
                      </c:pt>
                      <c:pt idx="4">
                        <c:v>158749999.99999997</c:v>
                      </c:pt>
                      <c:pt idx="5">
                        <c:v>199999999.99999997</c:v>
                      </c:pt>
                      <c:pt idx="6">
                        <c:v>196250000.00000003</c:v>
                      </c:pt>
                      <c:pt idx="7">
                        <c:v>170000000</c:v>
                      </c:pt>
                      <c:pt idx="8">
                        <c:v>218750000</c:v>
                      </c:pt>
                      <c:pt idx="9">
                        <c:v>236250000</c:v>
                      </c:pt>
                      <c:pt idx="10">
                        <c:v>297500000.00000006</c:v>
                      </c:pt>
                      <c:pt idx="11">
                        <c:v>301250000</c:v>
                      </c:pt>
                      <c:pt idx="12">
                        <c:v>322500000</c:v>
                      </c:pt>
                      <c:pt idx="13">
                        <c:v>325000000</c:v>
                      </c:pt>
                      <c:pt idx="14">
                        <c:v>346250000</c:v>
                      </c:pt>
                      <c:pt idx="15">
                        <c:v>336250000</c:v>
                      </c:pt>
                      <c:pt idx="16">
                        <c:v>350000000</c:v>
                      </c:pt>
                      <c:pt idx="17">
                        <c:v>418749999.99999994</c:v>
                      </c:pt>
                      <c:pt idx="18">
                        <c:v>483750000</c:v>
                      </c:pt>
                      <c:pt idx="19">
                        <c:v>391250000.00000006</c:v>
                      </c:pt>
                      <c:pt idx="20">
                        <c:v>432500000</c:v>
                      </c:pt>
                      <c:pt idx="21">
                        <c:v>446250000</c:v>
                      </c:pt>
                      <c:pt idx="22">
                        <c:v>461250000</c:v>
                      </c:pt>
                      <c:pt idx="23">
                        <c:v>400000000</c:v>
                      </c:pt>
                      <c:pt idx="24">
                        <c:v>427500000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4"/>
                <c:order val="2"/>
                <c:tx>
                  <c:v>Phase Space_2 new</c:v>
                </c:tx>
                <c:spPr>
                  <a:ln w="25400" cap="flat" cmpd="dbl" algn="ctr">
                    <a:solidFill>
                      <a:schemeClr val="accent5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Map'!$A$33:$A$37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391250000.00000006</c:v>
                      </c:pt>
                      <c:pt idx="1">
                        <c:v>432500000</c:v>
                      </c:pt>
                      <c:pt idx="2">
                        <c:v>446250000</c:v>
                      </c:pt>
                      <c:pt idx="3">
                        <c:v>461250000</c:v>
                      </c:pt>
                      <c:pt idx="4">
                        <c:v>400000000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Map'!$B$33:$B$37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432500000</c:v>
                      </c:pt>
                      <c:pt idx="1">
                        <c:v>446250000</c:v>
                      </c:pt>
                      <c:pt idx="2">
                        <c:v>461250000</c:v>
                      </c:pt>
                      <c:pt idx="3">
                        <c:v>400000000</c:v>
                      </c:pt>
                      <c:pt idx="4">
                        <c:v>427500000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5"/>
                <c:order val="3"/>
                <c:tx>
                  <c:v>Phase Space 3</c:v>
                </c:tx>
                <c:spPr>
                  <a:ln w="25400" cap="flat" cmpd="dbl" algn="ctr">
                    <a:solidFill>
                      <a:schemeClr val="accent6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Map'!$A$11:$A$40</c15:sqref>
                        </c15:formulaRef>
                      </c:ext>
                    </c:extLst>
                    <c:numCache>
                      <c:formatCode>#,##0</c:formatCode>
                      <c:ptCount val="30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Map'!$B$11:$B$40</c15:sqref>
                        </c15:formulaRef>
                      </c:ext>
                    </c:extLst>
                    <c:numCache>
                      <c:formatCode>#,##0</c:formatCode>
                      <c:ptCount val="30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6"/>
                <c:order val="4"/>
                <c:tx>
                  <c:v>Phase Space_3 new</c:v>
                </c:tx>
                <c:spPr>
                  <a:ln w="25400" cap="flat" cmpd="dbl" algn="ctr">
                    <a:solidFill>
                      <a:schemeClr val="accent1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Map'!$A$37:$A$40</c15:sqref>
                        </c15:formulaRef>
                      </c:ext>
                    </c:extLst>
                    <c:numCache>
                      <c:formatCode>#,##0</c:formatCode>
                      <c:ptCount val="4"/>
                      <c:pt idx="0">
                        <c:v>400000000</c:v>
                      </c:pt>
                      <c:pt idx="1">
                        <c:v>427500000</c:v>
                      </c:pt>
                      <c:pt idx="2">
                        <c:v>452500000</c:v>
                      </c:pt>
                      <c:pt idx="3">
                        <c:v>488750000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Map'!$B$37:$B$40</c15:sqref>
                        </c15:formulaRef>
                      </c:ext>
                    </c:extLst>
                    <c:numCache>
                      <c:formatCode>#,##0</c:formatCode>
                      <c:ptCount val="4"/>
                      <c:pt idx="0">
                        <c:v>427500000</c:v>
                      </c:pt>
                      <c:pt idx="1">
                        <c:v>452500000</c:v>
                      </c:pt>
                      <c:pt idx="2">
                        <c:v>488750000</c:v>
                      </c:pt>
                      <c:pt idx="3">
                        <c:v>408750000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7"/>
                <c:order val="5"/>
                <c:tx>
                  <c:v>Phase Space 4</c:v>
                </c:tx>
                <c:spPr>
                  <a:ln w="25400" cap="flat" cmpd="dbl" algn="ctr">
                    <a:solidFill>
                      <a:schemeClr val="accent2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Map'!$A$11:$A$42</c15:sqref>
                        </c15:formulaRef>
                      </c:ext>
                    </c:extLst>
                    <c:numCache>
                      <c:formatCode>#,##0</c:formatCode>
                      <c:ptCount val="32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Map'!$B$11:$B$42</c15:sqref>
                        </c15:formulaRef>
                      </c:ext>
                    </c:extLst>
                    <c:numCache>
                      <c:formatCode>#,##0</c:formatCode>
                      <c:ptCount val="32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8"/>
                <c:order val="6"/>
                <c:tx>
                  <c:v>Phase Space_4 new</c:v>
                </c:tx>
                <c:spPr>
                  <a:ln w="25400" cap="flat" cmpd="dbl" algn="ctr">
                    <a:solidFill>
                      <a:schemeClr val="accent3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Map'!$A$40:$A$42</c15:sqref>
                        </c15:formulaRef>
                      </c:ext>
                    </c:extLst>
                    <c:numCache>
                      <c:formatCode>#,##0</c:formatCode>
                      <c:ptCount val="3"/>
                      <c:pt idx="0">
                        <c:v>488750000</c:v>
                      </c:pt>
                      <c:pt idx="1">
                        <c:v>408750000</c:v>
                      </c:pt>
                      <c:pt idx="2">
                        <c:v>423750000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Map'!$B$40:$B$42</c15:sqref>
                        </c15:formulaRef>
                      </c:ext>
                    </c:extLst>
                    <c:numCache>
                      <c:formatCode>#,##0</c:formatCode>
                      <c:ptCount val="3"/>
                      <c:pt idx="0">
                        <c:v>408750000</c:v>
                      </c:pt>
                      <c:pt idx="1">
                        <c:v>423750000</c:v>
                      </c:pt>
                      <c:pt idx="2">
                        <c:v>437500000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9"/>
                <c:order val="7"/>
                <c:tx>
                  <c:v>Phase Space 5</c:v>
                </c:tx>
                <c:spPr>
                  <a:ln w="25400" cap="flat" cmpd="dbl" algn="ctr">
                    <a:solidFill>
                      <a:schemeClr val="accent4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Map'!$A$11:$A$48</c15:sqref>
                        </c15:formulaRef>
                      </c:ext>
                    </c:extLst>
                    <c:numCache>
                      <c:formatCode>#,##0</c:formatCode>
                      <c:ptCount val="38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Map'!$B$11:$B$48</c15:sqref>
                        </c15:formulaRef>
                      </c:ext>
                    </c:extLst>
                    <c:numCache>
                      <c:formatCode>#,##0</c:formatCode>
                      <c:ptCount val="38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0"/>
                <c:order val="8"/>
                <c:tx>
                  <c:v>Phase Space_5 new</c:v>
                </c:tx>
                <c:spPr>
                  <a:ln w="25400" cap="flat" cmpd="dbl" algn="ctr">
                    <a:solidFill>
                      <a:schemeClr val="accent5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Map'!$A$42:$A$48</c15:sqref>
                        </c15:formulaRef>
                      </c:ext>
                    </c:extLst>
                    <c:numCache>
                      <c:formatCode>#,##0</c:formatCode>
                      <c:ptCount val="7"/>
                      <c:pt idx="0">
                        <c:v>423750000</c:v>
                      </c:pt>
                      <c:pt idx="1">
                        <c:v>437500000</c:v>
                      </c:pt>
                      <c:pt idx="2">
                        <c:v>470000000</c:v>
                      </c:pt>
                      <c:pt idx="3">
                        <c:v>415000000</c:v>
                      </c:pt>
                      <c:pt idx="4">
                        <c:v>426250000</c:v>
                      </c:pt>
                      <c:pt idx="5">
                        <c:v>430000000</c:v>
                      </c:pt>
                      <c:pt idx="6">
                        <c:v>373750000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Map'!$B$42:$B$48</c15:sqref>
                        </c15:formulaRef>
                      </c:ext>
                    </c:extLst>
                    <c:numCache>
                      <c:formatCode>#,##0</c:formatCode>
                      <c:ptCount val="7"/>
                      <c:pt idx="0">
                        <c:v>437500000</c:v>
                      </c:pt>
                      <c:pt idx="1">
                        <c:v>470000000</c:v>
                      </c:pt>
                      <c:pt idx="2">
                        <c:v>415000000</c:v>
                      </c:pt>
                      <c:pt idx="3">
                        <c:v>426250000</c:v>
                      </c:pt>
                      <c:pt idx="4">
                        <c:v>430000000</c:v>
                      </c:pt>
                      <c:pt idx="5">
                        <c:v>373750000</c:v>
                      </c:pt>
                      <c:pt idx="6">
                        <c:v>393749999.99999994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1"/>
                <c:order val="9"/>
                <c:tx>
                  <c:v>Phase Space 6</c:v>
                </c:tx>
                <c:spPr>
                  <a:ln w="25400" cap="flat" cmpd="dbl" algn="ctr">
                    <a:solidFill>
                      <a:schemeClr val="accent6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Map'!$A$11:$A$49</c15:sqref>
                        </c15:formulaRef>
                      </c:ext>
                    </c:extLst>
                    <c:numCache>
                      <c:formatCode>#,##0</c:formatCode>
                      <c:ptCount val="39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Map'!$B$11:$B$49</c15:sqref>
                        </c15:formulaRef>
                      </c:ext>
                    </c:extLst>
                    <c:numCache>
                      <c:formatCode>#,##0</c:formatCode>
                      <c:ptCount val="39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2"/>
                <c:order val="10"/>
                <c:tx>
                  <c:v>Phase Space_6 new</c:v>
                </c:tx>
                <c:spPr>
                  <a:ln w="25400" cap="flat" cmpd="dbl" algn="ctr">
                    <a:solidFill>
                      <a:schemeClr val="accent1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Map'!$A$48:$A$49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373750000</c:v>
                      </c:pt>
                      <c:pt idx="1">
                        <c:v>393749999.99999994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Map'!$B$48:$B$49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393749999.99999994</c:v>
                      </c:pt>
                      <c:pt idx="1">
                        <c:v>433750000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3"/>
                <c:order val="11"/>
                <c:tx>
                  <c:v>Phase Space 6</c:v>
                </c:tx>
                <c:spPr>
                  <a:ln w="25400" cap="flat" cmpd="dbl" algn="ctr">
                    <a:solidFill>
                      <a:schemeClr val="accent2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Map'!$A$11:$A$49</c15:sqref>
                        </c15:formulaRef>
                      </c:ext>
                    </c:extLst>
                    <c:numCache>
                      <c:formatCode>#,##0</c:formatCode>
                      <c:ptCount val="39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Map'!$B$11:$B$49</c15:sqref>
                        </c15:formulaRef>
                      </c:ext>
                    </c:extLst>
                    <c:numCache>
                      <c:formatCode>#,##0</c:formatCode>
                      <c:ptCount val="39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4"/>
                <c:order val="12"/>
                <c:tx>
                  <c:v>Phase Space_6 new</c:v>
                </c:tx>
                <c:spPr>
                  <a:ln w="25400" cap="flat" cmpd="dbl" algn="ctr">
                    <a:solidFill>
                      <a:schemeClr val="accent3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Map'!$A$48:$A$49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373750000</c:v>
                      </c:pt>
                      <c:pt idx="1">
                        <c:v>393749999.99999994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Map'!$B$48:$B$49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393749999.99999994</c:v>
                      </c:pt>
                      <c:pt idx="1">
                        <c:v>433750000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5"/>
                <c:order val="13"/>
                <c:tx>
                  <c:v>Phase Space 7</c:v>
                </c:tx>
                <c:spPr>
                  <a:ln w="25400" cap="flat" cmpd="dbl" algn="ctr">
                    <a:solidFill>
                      <a:schemeClr val="accent4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Map'!$A$11:$A$53</c15:sqref>
                        </c15:formulaRef>
                      </c:ext>
                    </c:extLst>
                    <c:numCache>
                      <c:formatCode>#,##0</c:formatCode>
                      <c:ptCount val="43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Map'!$B$11:$B$53</c15:sqref>
                        </c15:formulaRef>
                      </c:ext>
                    </c:extLst>
                    <c:numCache>
                      <c:formatCode>#,##0</c:formatCode>
                      <c:ptCount val="43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6"/>
                <c:order val="14"/>
                <c:tx>
                  <c:v>Phase Space_7 new</c:v>
                </c:tx>
                <c:spPr>
                  <a:ln w="25400" cap="flat" cmpd="dbl" algn="ctr">
                    <a:solidFill>
                      <a:schemeClr val="accent5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Map'!$A$49:$A$53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393749999.99999994</c:v>
                      </c:pt>
                      <c:pt idx="1">
                        <c:v>433750000</c:v>
                      </c:pt>
                      <c:pt idx="2">
                        <c:v>372500000</c:v>
                      </c:pt>
                      <c:pt idx="3">
                        <c:v>387500000</c:v>
                      </c:pt>
                      <c:pt idx="4">
                        <c:v>405000000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Map'!$B$49:$B$53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433750000</c:v>
                      </c:pt>
                      <c:pt idx="1">
                        <c:v>372500000</c:v>
                      </c:pt>
                      <c:pt idx="2">
                        <c:v>387500000</c:v>
                      </c:pt>
                      <c:pt idx="3">
                        <c:v>405000000</c:v>
                      </c:pt>
                      <c:pt idx="4">
                        <c:v>413749999.99999994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7"/>
                <c:order val="15"/>
                <c:tx>
                  <c:v>Phase Space 8</c:v>
                </c:tx>
                <c:spPr>
                  <a:ln w="25400" cap="flat" cmpd="dbl" algn="ctr">
                    <a:solidFill>
                      <a:schemeClr val="accent6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Map'!$A$11:$A$57</c15:sqref>
                        </c15:formulaRef>
                      </c:ext>
                    </c:extLst>
                    <c:numCache>
                      <c:formatCode>#,##0</c:formatCode>
                      <c:ptCount val="47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Map'!$B$11:$B$57</c15:sqref>
                        </c15:formulaRef>
                      </c:ext>
                    </c:extLst>
                    <c:numCache>
                      <c:formatCode>#,##0</c:formatCode>
                      <c:ptCount val="47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8"/>
                <c:order val="16"/>
                <c:tx>
                  <c:v>Phase Space_8 new</c:v>
                </c:tx>
                <c:spPr>
                  <a:ln w="25400" cap="flat" cmpd="dbl" algn="ctr">
                    <a:solidFill>
                      <a:schemeClr val="accent1">
                        <a:lumMod val="8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Map'!$A$53:$A$57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405000000</c:v>
                      </c:pt>
                      <c:pt idx="1">
                        <c:v>413749999.99999994</c:v>
                      </c:pt>
                      <c:pt idx="2">
                        <c:v>482500000</c:v>
                      </c:pt>
                      <c:pt idx="3">
                        <c:v>495000000</c:v>
                      </c:pt>
                      <c:pt idx="4">
                        <c:v>497500000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Map'!$B$53:$B$57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413749999.99999994</c:v>
                      </c:pt>
                      <c:pt idx="1">
                        <c:v>482500000</c:v>
                      </c:pt>
                      <c:pt idx="2">
                        <c:v>495000000</c:v>
                      </c:pt>
                      <c:pt idx="3">
                        <c:v>497500000</c:v>
                      </c:pt>
                      <c:pt idx="4">
                        <c:v>535000000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9"/>
                <c:order val="17"/>
                <c:tx>
                  <c:v>Phase Space 9</c:v>
                </c:tx>
                <c:spPr>
                  <a:ln w="25400" cap="flat" cmpd="dbl" algn="ctr">
                    <a:solidFill>
                      <a:schemeClr val="accent2">
                        <a:lumMod val="8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Map'!$A$11:$A$61</c15:sqref>
                        </c15:formulaRef>
                      </c:ext>
                    </c:extLst>
                    <c:numCache>
                      <c:formatCode>#,##0</c:formatCode>
                      <c:ptCount val="51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Map'!$B$11:$B$61</c15:sqref>
                        </c15:formulaRef>
                      </c:ext>
                    </c:extLst>
                    <c:numCache>
                      <c:formatCode>#,##0</c:formatCode>
                      <c:ptCount val="51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0"/>
                <c:order val="18"/>
                <c:tx>
                  <c:v>Phase Space_9 new</c:v>
                </c:tx>
                <c:spPr>
                  <a:ln w="25400" cap="flat" cmpd="dbl" algn="ctr">
                    <a:solidFill>
                      <a:schemeClr val="accent3">
                        <a:lumMod val="8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Map'!$A$57:$A$61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497500000</c:v>
                      </c:pt>
                      <c:pt idx="1">
                        <c:v>535000000</c:v>
                      </c:pt>
                      <c:pt idx="2">
                        <c:v>552500000</c:v>
                      </c:pt>
                      <c:pt idx="3">
                        <c:v>545000000</c:v>
                      </c:pt>
                      <c:pt idx="4">
                        <c:v>554999999.99999988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Map'!$B$57:$B$61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535000000</c:v>
                      </c:pt>
                      <c:pt idx="1">
                        <c:v>552500000</c:v>
                      </c:pt>
                      <c:pt idx="2">
                        <c:v>545000000</c:v>
                      </c:pt>
                      <c:pt idx="3">
                        <c:v>554999999.99999988</c:v>
                      </c:pt>
                      <c:pt idx="4">
                        <c:v>362500000.00000006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1"/>
                <c:order val="19"/>
                <c:tx>
                  <c:v>Phase Space 10</c:v>
                </c:tx>
                <c:spPr>
                  <a:ln w="25400" cap="flat" cmpd="dbl" algn="ctr">
                    <a:solidFill>
                      <a:schemeClr val="accent4">
                        <a:lumMod val="8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Map'!$A$11:$A$62</c15:sqref>
                        </c15:formulaRef>
                      </c:ext>
                    </c:extLst>
                    <c:numCache>
                      <c:formatCode>#,##0</c:formatCode>
                      <c:ptCount val="52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Map'!$B$11:$B$62</c15:sqref>
                        </c15:formulaRef>
                      </c:ext>
                    </c:extLst>
                    <c:numCache>
                      <c:formatCode>#,##0</c:formatCode>
                      <c:ptCount val="52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2"/>
                <c:order val="20"/>
                <c:tx>
                  <c:v>Phase Space_10 new</c:v>
                </c:tx>
                <c:spPr>
                  <a:ln w="25400" cap="flat" cmpd="dbl" algn="ctr">
                    <a:solidFill>
                      <a:schemeClr val="accent5">
                        <a:lumMod val="8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Map'!$A$61:$A$62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554999999.99999988</c:v>
                      </c:pt>
                      <c:pt idx="1">
                        <c:v>362500000.00000006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Map'!$B$61:$B$62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362500000.00000006</c:v>
                      </c:pt>
                      <c:pt idx="1">
                        <c:v>420000000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3"/>
                <c:order val="21"/>
                <c:tx>
                  <c:v>Phase Space 12</c:v>
                </c:tx>
                <c:spPr>
                  <a:ln w="25400" cap="flat" cmpd="dbl" algn="ctr">
                    <a:solidFill>
                      <a:schemeClr val="accent6">
                        <a:lumMod val="8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Map'!$A$11:$A$66</c15:sqref>
                        </c15:formulaRef>
                      </c:ext>
                    </c:extLst>
                    <c:numCache>
                      <c:formatCode>#,##0</c:formatCode>
                      <c:ptCount val="56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Map'!$B$11:$B$66</c15:sqref>
                        </c15:formulaRef>
                      </c:ext>
                    </c:extLst>
                    <c:numCache>
                      <c:formatCode>#,##0</c:formatCode>
                      <c:ptCount val="56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4"/>
                <c:order val="22"/>
                <c:tx>
                  <c:v>Phase Space_12 new</c:v>
                </c:tx>
                <c:spPr>
                  <a:ln w="25400" cap="flat" cmpd="dbl" algn="ctr">
                    <a:solidFill>
                      <a:schemeClr val="accent1">
                        <a:lumMod val="60000"/>
                        <a:lumOff val="4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Map'!$A$65:$A$66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447500000</c:v>
                      </c:pt>
                      <c:pt idx="1">
                        <c:v>360000000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Map'!$B$65:$B$66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360000000</c:v>
                      </c:pt>
                      <c:pt idx="1">
                        <c:v>387500000.00000006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5"/>
                <c:order val="23"/>
                <c:tx>
                  <c:v>Phase Space 11</c:v>
                </c:tx>
                <c:spPr>
                  <a:ln w="25400" cap="flat" cmpd="dbl" algn="ctr">
                    <a:solidFill>
                      <a:schemeClr val="accent2">
                        <a:lumMod val="60000"/>
                        <a:lumOff val="4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Map'!$A$11:$A$65</c15:sqref>
                        </c15:formulaRef>
                      </c:ext>
                    </c:extLst>
                    <c:numCache>
                      <c:formatCode>#,##0</c:formatCode>
                      <c:ptCount val="55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Map'!$B$11:$B$65</c15:sqref>
                        </c15:formulaRef>
                      </c:ext>
                    </c:extLst>
                    <c:numCache>
                      <c:formatCode>#,##0</c:formatCode>
                      <c:ptCount val="55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6"/>
                <c:order val="24"/>
                <c:tx>
                  <c:v>Phase Space_11 new</c:v>
                </c:tx>
                <c:spPr>
                  <a:ln w="25400" cap="flat" cmpd="dbl" algn="ctr">
                    <a:solidFill>
                      <a:schemeClr val="accent3">
                        <a:lumMod val="60000"/>
                        <a:lumOff val="4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Map'!$A$62:$A$65</c15:sqref>
                        </c15:formulaRef>
                      </c:ext>
                    </c:extLst>
                    <c:numCache>
                      <c:formatCode>#,##0</c:formatCode>
                      <c:ptCount val="4"/>
                      <c:pt idx="0">
                        <c:v>362500000.00000006</c:v>
                      </c:pt>
                      <c:pt idx="1">
                        <c:v>420000000</c:v>
                      </c:pt>
                      <c:pt idx="2">
                        <c:v>435000000</c:v>
                      </c:pt>
                      <c:pt idx="3">
                        <c:v>447500000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Map'!$B$62:$B$65</c15:sqref>
                        </c15:formulaRef>
                      </c:ext>
                    </c:extLst>
                    <c:numCache>
                      <c:formatCode>#,##0</c:formatCode>
                      <c:ptCount val="4"/>
                      <c:pt idx="0">
                        <c:v>420000000</c:v>
                      </c:pt>
                      <c:pt idx="1">
                        <c:v>435000000</c:v>
                      </c:pt>
                      <c:pt idx="2">
                        <c:v>447500000</c:v>
                      </c:pt>
                      <c:pt idx="3">
                        <c:v>360000000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7"/>
                <c:order val="25"/>
                <c:tx>
                  <c:v>Phase Space 13</c:v>
                </c:tx>
                <c:spPr>
                  <a:ln w="25400" cap="flat" cmpd="dbl" algn="ctr">
                    <a:solidFill>
                      <a:schemeClr val="accent4">
                        <a:lumMod val="60000"/>
                        <a:lumOff val="4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Map'!$A$11:$A$72</c15:sqref>
                        </c15:formulaRef>
                      </c:ext>
                    </c:extLst>
                    <c:numCache>
                      <c:formatCode>#,##0</c:formatCode>
                      <c:ptCount val="62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  <c:pt idx="56">
                        <c:v>387500000.00000006</c:v>
                      </c:pt>
                      <c:pt idx="57">
                        <c:v>425000000</c:v>
                      </c:pt>
                      <c:pt idx="58">
                        <c:v>435000000</c:v>
                      </c:pt>
                      <c:pt idx="59">
                        <c:v>435000000</c:v>
                      </c:pt>
                      <c:pt idx="60">
                        <c:v>452500000</c:v>
                      </c:pt>
                      <c:pt idx="61">
                        <c:v>462500000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Map'!$B$11:$B$72</c15:sqref>
                        </c15:formulaRef>
                      </c:ext>
                    </c:extLst>
                    <c:numCache>
                      <c:formatCode>#,##0</c:formatCode>
                      <c:ptCount val="62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  <c:pt idx="56">
                        <c:v>425000000</c:v>
                      </c:pt>
                      <c:pt idx="57">
                        <c:v>435000000</c:v>
                      </c:pt>
                      <c:pt idx="58">
                        <c:v>435000000</c:v>
                      </c:pt>
                      <c:pt idx="59">
                        <c:v>452500000</c:v>
                      </c:pt>
                      <c:pt idx="60">
                        <c:v>462500000</c:v>
                      </c:pt>
                      <c:pt idx="61">
                        <c:v>480000000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8"/>
                <c:order val="26"/>
                <c:tx>
                  <c:v>Phase Space_13 new</c:v>
                </c:tx>
                <c:spPr>
                  <a:ln w="25400" cap="flat" cmpd="dbl" algn="ctr">
                    <a:solidFill>
                      <a:schemeClr val="accent5">
                        <a:lumMod val="60000"/>
                        <a:lumOff val="4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Map'!$A$66:$A$72</c15:sqref>
                        </c15:formulaRef>
                      </c:ext>
                    </c:extLst>
                    <c:numCache>
                      <c:formatCode>#,##0</c:formatCode>
                      <c:ptCount val="7"/>
                      <c:pt idx="0">
                        <c:v>360000000</c:v>
                      </c:pt>
                      <c:pt idx="1">
                        <c:v>387500000.00000006</c:v>
                      </c:pt>
                      <c:pt idx="2">
                        <c:v>425000000</c:v>
                      </c:pt>
                      <c:pt idx="3">
                        <c:v>435000000</c:v>
                      </c:pt>
                      <c:pt idx="4">
                        <c:v>435000000</c:v>
                      </c:pt>
                      <c:pt idx="5">
                        <c:v>452500000</c:v>
                      </c:pt>
                      <c:pt idx="6">
                        <c:v>462500000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Map'!$B$66:$B$72</c15:sqref>
                        </c15:formulaRef>
                      </c:ext>
                    </c:extLst>
                    <c:numCache>
                      <c:formatCode>#,##0</c:formatCode>
                      <c:ptCount val="7"/>
                      <c:pt idx="0">
                        <c:v>387500000.00000006</c:v>
                      </c:pt>
                      <c:pt idx="1">
                        <c:v>425000000</c:v>
                      </c:pt>
                      <c:pt idx="2">
                        <c:v>435000000</c:v>
                      </c:pt>
                      <c:pt idx="3">
                        <c:v>435000000</c:v>
                      </c:pt>
                      <c:pt idx="4">
                        <c:v>452500000</c:v>
                      </c:pt>
                      <c:pt idx="5">
                        <c:v>462500000</c:v>
                      </c:pt>
                      <c:pt idx="6">
                        <c:v>480000000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0"/>
                <c:order val="28"/>
                <c:tx>
                  <c:v>Phase Space_14 new</c:v>
                </c:tx>
                <c:spPr>
                  <a:ln w="25400" cap="flat" cmpd="dbl" algn="ctr">
                    <a:solidFill>
                      <a:schemeClr val="accent1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Map'!$A$72:$A$73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462500000</c:v>
                      </c:pt>
                      <c:pt idx="1">
                        <c:v>480000000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Map'!$B$72:$B$73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480000000</c:v>
                      </c:pt>
                      <c:pt idx="1">
                        <c:v>370000000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1"/>
                <c:order val="29"/>
                <c:tx>
                  <c:v>Phase Space 15</c:v>
                </c:tx>
                <c:spPr>
                  <a:ln w="25400" cap="flat" cmpd="dbl" algn="ctr">
                    <a:solidFill>
                      <a:schemeClr val="accent2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Map'!$A$11:$A$74</c15:sqref>
                        </c15:formulaRef>
                      </c:ext>
                    </c:extLst>
                    <c:numCache>
                      <c:formatCode>#,##0</c:formatCode>
                      <c:ptCount val="64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  <c:pt idx="56">
                        <c:v>387500000.00000006</c:v>
                      </c:pt>
                      <c:pt idx="57">
                        <c:v>425000000</c:v>
                      </c:pt>
                      <c:pt idx="58">
                        <c:v>435000000</c:v>
                      </c:pt>
                      <c:pt idx="59">
                        <c:v>435000000</c:v>
                      </c:pt>
                      <c:pt idx="60">
                        <c:v>452500000</c:v>
                      </c:pt>
                      <c:pt idx="61">
                        <c:v>462500000</c:v>
                      </c:pt>
                      <c:pt idx="62">
                        <c:v>480000000</c:v>
                      </c:pt>
                      <c:pt idx="63">
                        <c:v>370000000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Map'!$B$11:$B$74</c15:sqref>
                        </c15:formulaRef>
                      </c:ext>
                    </c:extLst>
                    <c:numCache>
                      <c:formatCode>#,##0</c:formatCode>
                      <c:ptCount val="64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  <c:pt idx="56">
                        <c:v>425000000</c:v>
                      </c:pt>
                      <c:pt idx="57">
                        <c:v>435000000</c:v>
                      </c:pt>
                      <c:pt idx="58">
                        <c:v>435000000</c:v>
                      </c:pt>
                      <c:pt idx="59">
                        <c:v>452500000</c:v>
                      </c:pt>
                      <c:pt idx="60">
                        <c:v>462500000</c:v>
                      </c:pt>
                      <c:pt idx="61">
                        <c:v>480000000</c:v>
                      </c:pt>
                      <c:pt idx="62">
                        <c:v>370000000</c:v>
                      </c:pt>
                      <c:pt idx="63">
                        <c:v>422500000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0"/>
                <c:order val="31"/>
                <c:tx>
                  <c:v>Phase Space 16</c:v>
                </c:tx>
                <c:spPr>
                  <a:ln w="25400" cap="flat" cmpd="dbl" algn="ctr">
                    <a:solidFill>
                      <a:schemeClr val="accent1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Map'!$A$11:$A$80</c15:sqref>
                        </c15:formulaRef>
                      </c:ext>
                    </c:extLst>
                    <c:numCache>
                      <c:formatCode>#,##0</c:formatCode>
                      <c:ptCount val="70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  <c:pt idx="56">
                        <c:v>387500000.00000006</c:v>
                      </c:pt>
                      <c:pt idx="57">
                        <c:v>425000000</c:v>
                      </c:pt>
                      <c:pt idx="58">
                        <c:v>435000000</c:v>
                      </c:pt>
                      <c:pt idx="59">
                        <c:v>435000000</c:v>
                      </c:pt>
                      <c:pt idx="60">
                        <c:v>452500000</c:v>
                      </c:pt>
                      <c:pt idx="61">
                        <c:v>462500000</c:v>
                      </c:pt>
                      <c:pt idx="62">
                        <c:v>480000000</c:v>
                      </c:pt>
                      <c:pt idx="63">
                        <c:v>370000000</c:v>
                      </c:pt>
                      <c:pt idx="64">
                        <c:v>422500000</c:v>
                      </c:pt>
                      <c:pt idx="65">
                        <c:v>435000000</c:v>
                      </c:pt>
                      <c:pt idx="66">
                        <c:v>442500000</c:v>
                      </c:pt>
                      <c:pt idx="67">
                        <c:v>452500000</c:v>
                      </c:pt>
                      <c:pt idx="68">
                        <c:v>467500000</c:v>
                      </c:pt>
                      <c:pt idx="69">
                        <c:v>395000000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Map'!$B$11:$B$80</c15:sqref>
                        </c15:formulaRef>
                      </c:ext>
                    </c:extLst>
                    <c:numCache>
                      <c:formatCode>#,##0</c:formatCode>
                      <c:ptCount val="70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  <c:pt idx="56">
                        <c:v>425000000</c:v>
                      </c:pt>
                      <c:pt idx="57">
                        <c:v>435000000</c:v>
                      </c:pt>
                      <c:pt idx="58">
                        <c:v>435000000</c:v>
                      </c:pt>
                      <c:pt idx="59">
                        <c:v>452500000</c:v>
                      </c:pt>
                      <c:pt idx="60">
                        <c:v>462500000</c:v>
                      </c:pt>
                      <c:pt idx="61">
                        <c:v>480000000</c:v>
                      </c:pt>
                      <c:pt idx="62">
                        <c:v>370000000</c:v>
                      </c:pt>
                      <c:pt idx="63">
                        <c:v>422500000</c:v>
                      </c:pt>
                      <c:pt idx="64">
                        <c:v>435000000</c:v>
                      </c:pt>
                      <c:pt idx="65">
                        <c:v>442500000</c:v>
                      </c:pt>
                      <c:pt idx="66">
                        <c:v>452500000</c:v>
                      </c:pt>
                      <c:pt idx="67">
                        <c:v>467500000</c:v>
                      </c:pt>
                      <c:pt idx="68">
                        <c:v>395000000</c:v>
                      </c:pt>
                      <c:pt idx="69">
                        <c:v>437500000</c:v>
                      </c:pt>
                    </c:numCache>
                  </c:numRef>
                </c:yVal>
                <c:smooth val="1"/>
              </c15:ser>
            </c15:filteredScatterSeries>
          </c:ext>
        </c:extLst>
      </c:scatterChart>
      <c:valAx>
        <c:axId val="251547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1548080"/>
        <c:crosses val="autoZero"/>
        <c:crossBetween val="midCat"/>
      </c:valAx>
      <c:valAx>
        <c:axId val="251548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1547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33"/>
          <c:order val="31"/>
          <c:tx>
            <c:v>Phase Space 16</c:v>
          </c:tx>
          <c:spPr>
            <a:ln w="25400" cap="flat" cmpd="dbl" algn="ctr">
              <a:solidFill>
                <a:schemeClr val="bg1">
                  <a:lumMod val="75000"/>
                </a:schemeClr>
              </a:solidFill>
              <a:round/>
              <a:tailEnd type="triangle"/>
            </a:ln>
            <a:effectLst/>
          </c:spPr>
          <c:marker>
            <c:symbol val="none"/>
          </c:marker>
          <c:trendline>
            <c:spPr>
              <a:ln w="38100" cap="rnd" cmpd="sng" algn="ctr">
                <a:solidFill>
                  <a:schemeClr val="accent1">
                    <a:lumMod val="75000"/>
                    <a:alpha val="25000"/>
                  </a:schemeClr>
                </a:solidFill>
                <a:round/>
              </a:ln>
              <a:effectLst/>
            </c:spPr>
            <c:trendlineType val="linear"/>
            <c:dispRSqr val="0"/>
            <c:dispEq val="0"/>
          </c:trendline>
          <c:xVal>
            <c:numRef>
              <c:f>'Phase Space &amp; Poincare Map'!$A$11:$A$80</c:f>
              <c:numCache>
                <c:formatCode>#,##0</c:formatCode>
                <c:ptCount val="70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  <c:pt idx="52">
                  <c:v>420000000</c:v>
                </c:pt>
                <c:pt idx="53">
                  <c:v>435000000</c:v>
                </c:pt>
                <c:pt idx="54">
                  <c:v>447500000</c:v>
                </c:pt>
                <c:pt idx="55">
                  <c:v>360000000</c:v>
                </c:pt>
                <c:pt idx="56">
                  <c:v>387500000.00000006</c:v>
                </c:pt>
                <c:pt idx="57">
                  <c:v>425000000</c:v>
                </c:pt>
                <c:pt idx="58">
                  <c:v>435000000</c:v>
                </c:pt>
                <c:pt idx="59">
                  <c:v>435000000</c:v>
                </c:pt>
                <c:pt idx="60">
                  <c:v>452500000</c:v>
                </c:pt>
                <c:pt idx="61">
                  <c:v>462500000</c:v>
                </c:pt>
                <c:pt idx="62">
                  <c:v>480000000</c:v>
                </c:pt>
                <c:pt idx="63">
                  <c:v>370000000</c:v>
                </c:pt>
                <c:pt idx="64">
                  <c:v>422500000</c:v>
                </c:pt>
                <c:pt idx="65">
                  <c:v>435000000</c:v>
                </c:pt>
                <c:pt idx="66">
                  <c:v>442500000</c:v>
                </c:pt>
                <c:pt idx="67">
                  <c:v>452500000</c:v>
                </c:pt>
                <c:pt idx="68">
                  <c:v>467500000</c:v>
                </c:pt>
                <c:pt idx="69">
                  <c:v>395000000</c:v>
                </c:pt>
              </c:numCache>
            </c:numRef>
          </c:xVal>
          <c:yVal>
            <c:numRef>
              <c:f>'Phase Space &amp; Poincare Map'!$B$11:$B$80</c:f>
              <c:numCache>
                <c:formatCode>#,##0</c:formatCode>
                <c:ptCount val="70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  <c:pt idx="52">
                  <c:v>435000000</c:v>
                </c:pt>
                <c:pt idx="53">
                  <c:v>447500000</c:v>
                </c:pt>
                <c:pt idx="54">
                  <c:v>360000000</c:v>
                </c:pt>
                <c:pt idx="55">
                  <c:v>387500000.00000006</c:v>
                </c:pt>
                <c:pt idx="56">
                  <c:v>425000000</c:v>
                </c:pt>
                <c:pt idx="57">
                  <c:v>435000000</c:v>
                </c:pt>
                <c:pt idx="58">
                  <c:v>435000000</c:v>
                </c:pt>
                <c:pt idx="59">
                  <c:v>452500000</c:v>
                </c:pt>
                <c:pt idx="60">
                  <c:v>462500000</c:v>
                </c:pt>
                <c:pt idx="61">
                  <c:v>480000000</c:v>
                </c:pt>
                <c:pt idx="62">
                  <c:v>370000000</c:v>
                </c:pt>
                <c:pt idx="63">
                  <c:v>422500000</c:v>
                </c:pt>
                <c:pt idx="64">
                  <c:v>435000000</c:v>
                </c:pt>
                <c:pt idx="65">
                  <c:v>442500000</c:v>
                </c:pt>
                <c:pt idx="66">
                  <c:v>452500000</c:v>
                </c:pt>
                <c:pt idx="67">
                  <c:v>467500000</c:v>
                </c:pt>
                <c:pt idx="68">
                  <c:v>395000000</c:v>
                </c:pt>
                <c:pt idx="69">
                  <c:v>437500000</c:v>
                </c:pt>
              </c:numCache>
            </c:numRef>
          </c:yVal>
          <c:smooth val="1"/>
        </c:ser>
        <c:ser>
          <c:idx val="36"/>
          <c:order val="34"/>
          <c:tx>
            <c:v>Phase Space_17 new</c:v>
          </c:tx>
          <c:spPr>
            <a:ln w="25400" cap="flat" cmpd="dbl" algn="ctr">
              <a:solidFill>
                <a:srgbClr val="FF0000"/>
              </a:solidFill>
              <a:round/>
              <a:tailEnd type="triangle"/>
            </a:ln>
            <a:effectLst/>
          </c:spPr>
          <c:marker>
            <c:symbol val="none"/>
          </c:marker>
          <c:xVal>
            <c:numRef>
              <c:f>'Phase Space &amp; Poincare Map'!$A$80:$A$83</c:f>
              <c:numCache>
                <c:formatCode>#,##0</c:formatCode>
                <c:ptCount val="4"/>
                <c:pt idx="0">
                  <c:v>395000000</c:v>
                </c:pt>
                <c:pt idx="1">
                  <c:v>437500000</c:v>
                </c:pt>
                <c:pt idx="2">
                  <c:v>457500000</c:v>
                </c:pt>
                <c:pt idx="3">
                  <c:v>470000000</c:v>
                </c:pt>
              </c:numCache>
            </c:numRef>
          </c:xVal>
          <c:yVal>
            <c:numRef>
              <c:f>'Phase Space &amp; Poincare Map'!$B$80:$B$83</c:f>
              <c:numCache>
                <c:formatCode>#,##0</c:formatCode>
                <c:ptCount val="4"/>
                <c:pt idx="0">
                  <c:v>437500000</c:v>
                </c:pt>
                <c:pt idx="1">
                  <c:v>457500000</c:v>
                </c:pt>
                <c:pt idx="2">
                  <c:v>470000000</c:v>
                </c:pt>
                <c:pt idx="3">
                  <c:v>400000000</c:v>
                </c:pt>
              </c:numCache>
            </c:numRef>
          </c:yVal>
          <c:smooth val="1"/>
        </c:ser>
        <c:ser>
          <c:idx val="1"/>
          <c:order val="36"/>
          <c:tx>
            <c:v>Phase Space_18 new</c:v>
          </c:tx>
          <c:spPr>
            <a:ln w="25400" cap="flat" cmpd="dbl" algn="ctr">
              <a:solidFill>
                <a:schemeClr val="accent4"/>
              </a:solidFill>
              <a:round/>
              <a:tailEnd type="triangle"/>
            </a:ln>
            <a:effectLst/>
          </c:spPr>
          <c:marker>
            <c:symbol val="none"/>
          </c:marker>
          <c:xVal>
            <c:numRef>
              <c:f>'Phase Space &amp; Poincare Map'!$A$83:$A$87</c:f>
              <c:numCache>
                <c:formatCode>#,##0</c:formatCode>
                <c:ptCount val="5"/>
                <c:pt idx="0">
                  <c:v>470000000</c:v>
                </c:pt>
                <c:pt idx="1">
                  <c:v>400000000</c:v>
                </c:pt>
                <c:pt idx="2">
                  <c:v>450000000</c:v>
                </c:pt>
                <c:pt idx="3">
                  <c:v>452500000</c:v>
                </c:pt>
                <c:pt idx="4">
                  <c:v>487500000</c:v>
                </c:pt>
              </c:numCache>
            </c:numRef>
          </c:xVal>
          <c:yVal>
            <c:numRef>
              <c:f>'Phase Space &amp; Poincare Map'!$B$83:$B$87</c:f>
              <c:numCache>
                <c:formatCode>#,##0</c:formatCode>
                <c:ptCount val="5"/>
                <c:pt idx="0">
                  <c:v>400000000</c:v>
                </c:pt>
                <c:pt idx="1">
                  <c:v>450000000</c:v>
                </c:pt>
                <c:pt idx="2">
                  <c:v>452500000</c:v>
                </c:pt>
                <c:pt idx="3">
                  <c:v>487500000</c:v>
                </c:pt>
                <c:pt idx="4">
                  <c:v>397499999.99999994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670352"/>
        <c:axId val="252670912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v>Phase Space xo=20</c:v>
                </c:tx>
                <c:spPr>
                  <a:ln w="25400" cap="flat" cmpd="dbl" algn="ctr">
                    <a:solidFill>
                      <a:schemeClr val="accent3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'Phase Space &amp; Poincare Map'!$A$11:$A$34</c15:sqref>
                        </c15:formulaRef>
                      </c:ext>
                    </c:extLst>
                    <c:numCache>
                      <c:formatCode>#,##0</c:formatCode>
                      <c:ptCount val="24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'Phase Space &amp; Poincare Map'!$B$11:$B$34</c15:sqref>
                        </c15:formulaRef>
                      </c:ext>
                    </c:extLst>
                    <c:numCache>
                      <c:formatCode>#,##0</c:formatCode>
                      <c:ptCount val="24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"/>
                <c:order val="1"/>
                <c:tx>
                  <c:v>Phase Space 2 </c:v>
                </c:tx>
                <c:spPr>
                  <a:ln w="25400" cap="flat" cmpd="dbl" algn="ctr">
                    <a:solidFill>
                      <a:schemeClr val="accent4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Map'!$A$13:$A$37</c15:sqref>
                        </c15:formulaRef>
                      </c:ext>
                    </c:extLst>
                    <c:numCache>
                      <c:formatCode>#,##0</c:formatCode>
                      <c:ptCount val="25"/>
                      <c:pt idx="0">
                        <c:v>3750000</c:v>
                      </c:pt>
                      <c:pt idx="1">
                        <c:v>10000000</c:v>
                      </c:pt>
                      <c:pt idx="2">
                        <c:v>62500000</c:v>
                      </c:pt>
                      <c:pt idx="3">
                        <c:v>76250000</c:v>
                      </c:pt>
                      <c:pt idx="4">
                        <c:v>83749999.999999985</c:v>
                      </c:pt>
                      <c:pt idx="5">
                        <c:v>158749999.99999997</c:v>
                      </c:pt>
                      <c:pt idx="6">
                        <c:v>199999999.99999997</c:v>
                      </c:pt>
                      <c:pt idx="7">
                        <c:v>196250000.00000003</c:v>
                      </c:pt>
                      <c:pt idx="8">
                        <c:v>170000000</c:v>
                      </c:pt>
                      <c:pt idx="9">
                        <c:v>218750000</c:v>
                      </c:pt>
                      <c:pt idx="10">
                        <c:v>236250000</c:v>
                      </c:pt>
                      <c:pt idx="11">
                        <c:v>297500000.00000006</c:v>
                      </c:pt>
                      <c:pt idx="12">
                        <c:v>301250000</c:v>
                      </c:pt>
                      <c:pt idx="13">
                        <c:v>322500000</c:v>
                      </c:pt>
                      <c:pt idx="14">
                        <c:v>325000000</c:v>
                      </c:pt>
                      <c:pt idx="15">
                        <c:v>346250000</c:v>
                      </c:pt>
                      <c:pt idx="16">
                        <c:v>336250000</c:v>
                      </c:pt>
                      <c:pt idx="17">
                        <c:v>350000000</c:v>
                      </c:pt>
                      <c:pt idx="18">
                        <c:v>418749999.99999994</c:v>
                      </c:pt>
                      <c:pt idx="19">
                        <c:v>483750000</c:v>
                      </c:pt>
                      <c:pt idx="20">
                        <c:v>391250000.00000006</c:v>
                      </c:pt>
                      <c:pt idx="21">
                        <c:v>432500000</c:v>
                      </c:pt>
                      <c:pt idx="22">
                        <c:v>446250000</c:v>
                      </c:pt>
                      <c:pt idx="23">
                        <c:v>461250000</c:v>
                      </c:pt>
                      <c:pt idx="24">
                        <c:v>400000000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Map'!$B$13:$B$37</c15:sqref>
                        </c15:formulaRef>
                      </c:ext>
                    </c:extLst>
                    <c:numCache>
                      <c:formatCode>#,##0</c:formatCode>
                      <c:ptCount val="25"/>
                      <c:pt idx="0">
                        <c:v>10000000</c:v>
                      </c:pt>
                      <c:pt idx="1">
                        <c:v>62500000</c:v>
                      </c:pt>
                      <c:pt idx="2">
                        <c:v>76250000</c:v>
                      </c:pt>
                      <c:pt idx="3">
                        <c:v>83749999.999999985</c:v>
                      </c:pt>
                      <c:pt idx="4">
                        <c:v>158749999.99999997</c:v>
                      </c:pt>
                      <c:pt idx="5">
                        <c:v>199999999.99999997</c:v>
                      </c:pt>
                      <c:pt idx="6">
                        <c:v>196250000.00000003</c:v>
                      </c:pt>
                      <c:pt idx="7">
                        <c:v>170000000</c:v>
                      </c:pt>
                      <c:pt idx="8">
                        <c:v>218750000</c:v>
                      </c:pt>
                      <c:pt idx="9">
                        <c:v>236250000</c:v>
                      </c:pt>
                      <c:pt idx="10">
                        <c:v>297500000.00000006</c:v>
                      </c:pt>
                      <c:pt idx="11">
                        <c:v>301250000</c:v>
                      </c:pt>
                      <c:pt idx="12">
                        <c:v>322500000</c:v>
                      </c:pt>
                      <c:pt idx="13">
                        <c:v>325000000</c:v>
                      </c:pt>
                      <c:pt idx="14">
                        <c:v>346250000</c:v>
                      </c:pt>
                      <c:pt idx="15">
                        <c:v>336250000</c:v>
                      </c:pt>
                      <c:pt idx="16">
                        <c:v>350000000</c:v>
                      </c:pt>
                      <c:pt idx="17">
                        <c:v>418749999.99999994</c:v>
                      </c:pt>
                      <c:pt idx="18">
                        <c:v>483750000</c:v>
                      </c:pt>
                      <c:pt idx="19">
                        <c:v>391250000.00000006</c:v>
                      </c:pt>
                      <c:pt idx="20">
                        <c:v>432500000</c:v>
                      </c:pt>
                      <c:pt idx="21">
                        <c:v>446250000</c:v>
                      </c:pt>
                      <c:pt idx="22">
                        <c:v>461250000</c:v>
                      </c:pt>
                      <c:pt idx="23">
                        <c:v>400000000</c:v>
                      </c:pt>
                      <c:pt idx="24">
                        <c:v>427500000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4"/>
                <c:order val="2"/>
                <c:tx>
                  <c:v>Phase Space_2 new</c:v>
                </c:tx>
                <c:spPr>
                  <a:ln w="25400" cap="flat" cmpd="dbl" algn="ctr">
                    <a:solidFill>
                      <a:schemeClr val="accent5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Map'!$A$33:$A$37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391250000.00000006</c:v>
                      </c:pt>
                      <c:pt idx="1">
                        <c:v>432500000</c:v>
                      </c:pt>
                      <c:pt idx="2">
                        <c:v>446250000</c:v>
                      </c:pt>
                      <c:pt idx="3">
                        <c:v>461250000</c:v>
                      </c:pt>
                      <c:pt idx="4">
                        <c:v>400000000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Map'!$B$33:$B$37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432500000</c:v>
                      </c:pt>
                      <c:pt idx="1">
                        <c:v>446250000</c:v>
                      </c:pt>
                      <c:pt idx="2">
                        <c:v>461250000</c:v>
                      </c:pt>
                      <c:pt idx="3">
                        <c:v>400000000</c:v>
                      </c:pt>
                      <c:pt idx="4">
                        <c:v>427500000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5"/>
                <c:order val="3"/>
                <c:tx>
                  <c:v>Phase Space 3</c:v>
                </c:tx>
                <c:spPr>
                  <a:ln w="25400" cap="flat" cmpd="dbl" algn="ctr">
                    <a:solidFill>
                      <a:schemeClr val="accent6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Map'!$A$11:$A$40</c15:sqref>
                        </c15:formulaRef>
                      </c:ext>
                    </c:extLst>
                    <c:numCache>
                      <c:formatCode>#,##0</c:formatCode>
                      <c:ptCount val="30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Map'!$B$11:$B$40</c15:sqref>
                        </c15:formulaRef>
                      </c:ext>
                    </c:extLst>
                    <c:numCache>
                      <c:formatCode>#,##0</c:formatCode>
                      <c:ptCount val="30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6"/>
                <c:order val="4"/>
                <c:tx>
                  <c:v>Phase Space_3 new</c:v>
                </c:tx>
                <c:spPr>
                  <a:ln w="25400" cap="flat" cmpd="dbl" algn="ctr">
                    <a:solidFill>
                      <a:schemeClr val="accent1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Map'!$A$37:$A$40</c15:sqref>
                        </c15:formulaRef>
                      </c:ext>
                    </c:extLst>
                    <c:numCache>
                      <c:formatCode>#,##0</c:formatCode>
                      <c:ptCount val="4"/>
                      <c:pt idx="0">
                        <c:v>400000000</c:v>
                      </c:pt>
                      <c:pt idx="1">
                        <c:v>427500000</c:v>
                      </c:pt>
                      <c:pt idx="2">
                        <c:v>452500000</c:v>
                      </c:pt>
                      <c:pt idx="3">
                        <c:v>488750000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Map'!$B$37:$B$40</c15:sqref>
                        </c15:formulaRef>
                      </c:ext>
                    </c:extLst>
                    <c:numCache>
                      <c:formatCode>#,##0</c:formatCode>
                      <c:ptCount val="4"/>
                      <c:pt idx="0">
                        <c:v>427500000</c:v>
                      </c:pt>
                      <c:pt idx="1">
                        <c:v>452500000</c:v>
                      </c:pt>
                      <c:pt idx="2">
                        <c:v>488750000</c:v>
                      </c:pt>
                      <c:pt idx="3">
                        <c:v>408750000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7"/>
                <c:order val="5"/>
                <c:tx>
                  <c:v>Phase Space 4</c:v>
                </c:tx>
                <c:spPr>
                  <a:ln w="25400" cap="flat" cmpd="dbl" algn="ctr">
                    <a:solidFill>
                      <a:schemeClr val="accent2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Map'!$A$11:$A$42</c15:sqref>
                        </c15:formulaRef>
                      </c:ext>
                    </c:extLst>
                    <c:numCache>
                      <c:formatCode>#,##0</c:formatCode>
                      <c:ptCount val="32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Map'!$B$11:$B$42</c15:sqref>
                        </c15:formulaRef>
                      </c:ext>
                    </c:extLst>
                    <c:numCache>
                      <c:formatCode>#,##0</c:formatCode>
                      <c:ptCount val="32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8"/>
                <c:order val="6"/>
                <c:tx>
                  <c:v>Phase Space_4 new</c:v>
                </c:tx>
                <c:spPr>
                  <a:ln w="25400" cap="flat" cmpd="dbl" algn="ctr">
                    <a:solidFill>
                      <a:schemeClr val="accent3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Map'!$A$40:$A$42</c15:sqref>
                        </c15:formulaRef>
                      </c:ext>
                    </c:extLst>
                    <c:numCache>
                      <c:formatCode>#,##0</c:formatCode>
                      <c:ptCount val="3"/>
                      <c:pt idx="0">
                        <c:v>488750000</c:v>
                      </c:pt>
                      <c:pt idx="1">
                        <c:v>408750000</c:v>
                      </c:pt>
                      <c:pt idx="2">
                        <c:v>423750000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Map'!$B$40:$B$42</c15:sqref>
                        </c15:formulaRef>
                      </c:ext>
                    </c:extLst>
                    <c:numCache>
                      <c:formatCode>#,##0</c:formatCode>
                      <c:ptCount val="3"/>
                      <c:pt idx="0">
                        <c:v>408750000</c:v>
                      </c:pt>
                      <c:pt idx="1">
                        <c:v>423750000</c:v>
                      </c:pt>
                      <c:pt idx="2">
                        <c:v>437500000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9"/>
                <c:order val="7"/>
                <c:tx>
                  <c:v>Phase Space 5</c:v>
                </c:tx>
                <c:spPr>
                  <a:ln w="25400" cap="flat" cmpd="dbl" algn="ctr">
                    <a:solidFill>
                      <a:schemeClr val="accent4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Map'!$A$11:$A$48</c15:sqref>
                        </c15:formulaRef>
                      </c:ext>
                    </c:extLst>
                    <c:numCache>
                      <c:formatCode>#,##0</c:formatCode>
                      <c:ptCount val="38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Map'!$B$11:$B$48</c15:sqref>
                        </c15:formulaRef>
                      </c:ext>
                    </c:extLst>
                    <c:numCache>
                      <c:formatCode>#,##0</c:formatCode>
                      <c:ptCount val="38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0"/>
                <c:order val="8"/>
                <c:tx>
                  <c:v>Phase Space_5 new</c:v>
                </c:tx>
                <c:spPr>
                  <a:ln w="25400" cap="flat" cmpd="dbl" algn="ctr">
                    <a:solidFill>
                      <a:schemeClr val="accent5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Map'!$A$42:$A$48</c15:sqref>
                        </c15:formulaRef>
                      </c:ext>
                    </c:extLst>
                    <c:numCache>
                      <c:formatCode>#,##0</c:formatCode>
                      <c:ptCount val="7"/>
                      <c:pt idx="0">
                        <c:v>423750000</c:v>
                      </c:pt>
                      <c:pt idx="1">
                        <c:v>437500000</c:v>
                      </c:pt>
                      <c:pt idx="2">
                        <c:v>470000000</c:v>
                      </c:pt>
                      <c:pt idx="3">
                        <c:v>415000000</c:v>
                      </c:pt>
                      <c:pt idx="4">
                        <c:v>426250000</c:v>
                      </c:pt>
                      <c:pt idx="5">
                        <c:v>430000000</c:v>
                      </c:pt>
                      <c:pt idx="6">
                        <c:v>373750000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Map'!$B$42:$B$48</c15:sqref>
                        </c15:formulaRef>
                      </c:ext>
                    </c:extLst>
                    <c:numCache>
                      <c:formatCode>#,##0</c:formatCode>
                      <c:ptCount val="7"/>
                      <c:pt idx="0">
                        <c:v>437500000</c:v>
                      </c:pt>
                      <c:pt idx="1">
                        <c:v>470000000</c:v>
                      </c:pt>
                      <c:pt idx="2">
                        <c:v>415000000</c:v>
                      </c:pt>
                      <c:pt idx="3">
                        <c:v>426250000</c:v>
                      </c:pt>
                      <c:pt idx="4">
                        <c:v>430000000</c:v>
                      </c:pt>
                      <c:pt idx="5">
                        <c:v>373750000</c:v>
                      </c:pt>
                      <c:pt idx="6">
                        <c:v>393749999.99999994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1"/>
                <c:order val="9"/>
                <c:tx>
                  <c:v>Phase Space 6</c:v>
                </c:tx>
                <c:spPr>
                  <a:ln w="25400" cap="flat" cmpd="dbl" algn="ctr">
                    <a:solidFill>
                      <a:schemeClr val="accent6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Map'!$A$11:$A$49</c15:sqref>
                        </c15:formulaRef>
                      </c:ext>
                    </c:extLst>
                    <c:numCache>
                      <c:formatCode>#,##0</c:formatCode>
                      <c:ptCount val="39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Map'!$B$11:$B$49</c15:sqref>
                        </c15:formulaRef>
                      </c:ext>
                    </c:extLst>
                    <c:numCache>
                      <c:formatCode>#,##0</c:formatCode>
                      <c:ptCount val="39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2"/>
                <c:order val="10"/>
                <c:tx>
                  <c:v>Phase Space_6 new</c:v>
                </c:tx>
                <c:spPr>
                  <a:ln w="25400" cap="flat" cmpd="dbl" algn="ctr">
                    <a:solidFill>
                      <a:schemeClr val="accent1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Map'!$A$48:$A$49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373750000</c:v>
                      </c:pt>
                      <c:pt idx="1">
                        <c:v>393749999.99999994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Map'!$B$48:$B$49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393749999.99999994</c:v>
                      </c:pt>
                      <c:pt idx="1">
                        <c:v>433750000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3"/>
                <c:order val="11"/>
                <c:tx>
                  <c:v>Phase Space 6</c:v>
                </c:tx>
                <c:spPr>
                  <a:ln w="25400" cap="flat" cmpd="dbl" algn="ctr">
                    <a:solidFill>
                      <a:schemeClr val="accent2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Map'!$A$11:$A$49</c15:sqref>
                        </c15:formulaRef>
                      </c:ext>
                    </c:extLst>
                    <c:numCache>
                      <c:formatCode>#,##0</c:formatCode>
                      <c:ptCount val="39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Map'!$B$11:$B$49</c15:sqref>
                        </c15:formulaRef>
                      </c:ext>
                    </c:extLst>
                    <c:numCache>
                      <c:formatCode>#,##0</c:formatCode>
                      <c:ptCount val="39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4"/>
                <c:order val="12"/>
                <c:tx>
                  <c:v>Phase Space_6 new</c:v>
                </c:tx>
                <c:spPr>
                  <a:ln w="25400" cap="flat" cmpd="dbl" algn="ctr">
                    <a:solidFill>
                      <a:schemeClr val="accent3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Map'!$A$48:$A$49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373750000</c:v>
                      </c:pt>
                      <c:pt idx="1">
                        <c:v>393749999.99999994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Map'!$B$48:$B$49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393749999.99999994</c:v>
                      </c:pt>
                      <c:pt idx="1">
                        <c:v>433750000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5"/>
                <c:order val="13"/>
                <c:tx>
                  <c:v>Phase Space 7</c:v>
                </c:tx>
                <c:spPr>
                  <a:ln w="25400" cap="flat" cmpd="dbl" algn="ctr">
                    <a:solidFill>
                      <a:schemeClr val="accent4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Map'!$A$11:$A$53</c15:sqref>
                        </c15:formulaRef>
                      </c:ext>
                    </c:extLst>
                    <c:numCache>
                      <c:formatCode>#,##0</c:formatCode>
                      <c:ptCount val="43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Map'!$B$11:$B$53</c15:sqref>
                        </c15:formulaRef>
                      </c:ext>
                    </c:extLst>
                    <c:numCache>
                      <c:formatCode>#,##0</c:formatCode>
                      <c:ptCount val="43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6"/>
                <c:order val="14"/>
                <c:tx>
                  <c:v>Phase Space_7 new</c:v>
                </c:tx>
                <c:spPr>
                  <a:ln w="25400" cap="flat" cmpd="dbl" algn="ctr">
                    <a:solidFill>
                      <a:schemeClr val="accent5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Map'!$A$49:$A$53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393749999.99999994</c:v>
                      </c:pt>
                      <c:pt idx="1">
                        <c:v>433750000</c:v>
                      </c:pt>
                      <c:pt idx="2">
                        <c:v>372500000</c:v>
                      </c:pt>
                      <c:pt idx="3">
                        <c:v>387500000</c:v>
                      </c:pt>
                      <c:pt idx="4">
                        <c:v>405000000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Map'!$B$49:$B$53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433750000</c:v>
                      </c:pt>
                      <c:pt idx="1">
                        <c:v>372500000</c:v>
                      </c:pt>
                      <c:pt idx="2">
                        <c:v>387500000</c:v>
                      </c:pt>
                      <c:pt idx="3">
                        <c:v>405000000</c:v>
                      </c:pt>
                      <c:pt idx="4">
                        <c:v>413749999.99999994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7"/>
                <c:order val="15"/>
                <c:tx>
                  <c:v>Phase Space 8</c:v>
                </c:tx>
                <c:spPr>
                  <a:ln w="25400" cap="flat" cmpd="dbl" algn="ctr">
                    <a:solidFill>
                      <a:schemeClr val="accent6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Map'!$A$11:$A$57</c15:sqref>
                        </c15:formulaRef>
                      </c:ext>
                    </c:extLst>
                    <c:numCache>
                      <c:formatCode>#,##0</c:formatCode>
                      <c:ptCount val="47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Map'!$B$11:$B$57</c15:sqref>
                        </c15:formulaRef>
                      </c:ext>
                    </c:extLst>
                    <c:numCache>
                      <c:formatCode>#,##0</c:formatCode>
                      <c:ptCount val="47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8"/>
                <c:order val="16"/>
                <c:tx>
                  <c:v>Phase Space_8 new</c:v>
                </c:tx>
                <c:spPr>
                  <a:ln w="25400" cap="flat" cmpd="dbl" algn="ctr">
                    <a:solidFill>
                      <a:schemeClr val="accent1">
                        <a:lumMod val="8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Map'!$A$53:$A$57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405000000</c:v>
                      </c:pt>
                      <c:pt idx="1">
                        <c:v>413749999.99999994</c:v>
                      </c:pt>
                      <c:pt idx="2">
                        <c:v>482500000</c:v>
                      </c:pt>
                      <c:pt idx="3">
                        <c:v>495000000</c:v>
                      </c:pt>
                      <c:pt idx="4">
                        <c:v>497500000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Map'!$B$53:$B$57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413749999.99999994</c:v>
                      </c:pt>
                      <c:pt idx="1">
                        <c:v>482500000</c:v>
                      </c:pt>
                      <c:pt idx="2">
                        <c:v>495000000</c:v>
                      </c:pt>
                      <c:pt idx="3">
                        <c:v>497500000</c:v>
                      </c:pt>
                      <c:pt idx="4">
                        <c:v>535000000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9"/>
                <c:order val="17"/>
                <c:tx>
                  <c:v>Phase Space 9</c:v>
                </c:tx>
                <c:spPr>
                  <a:ln w="25400" cap="flat" cmpd="dbl" algn="ctr">
                    <a:solidFill>
                      <a:schemeClr val="accent2">
                        <a:lumMod val="8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Map'!$A$11:$A$61</c15:sqref>
                        </c15:formulaRef>
                      </c:ext>
                    </c:extLst>
                    <c:numCache>
                      <c:formatCode>#,##0</c:formatCode>
                      <c:ptCount val="51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Map'!$B$11:$B$61</c15:sqref>
                        </c15:formulaRef>
                      </c:ext>
                    </c:extLst>
                    <c:numCache>
                      <c:formatCode>#,##0</c:formatCode>
                      <c:ptCount val="51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0"/>
                <c:order val="18"/>
                <c:tx>
                  <c:v>Phase Space_9 new</c:v>
                </c:tx>
                <c:spPr>
                  <a:ln w="25400" cap="flat" cmpd="dbl" algn="ctr">
                    <a:solidFill>
                      <a:schemeClr val="accent3">
                        <a:lumMod val="8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Map'!$A$57:$A$61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497500000</c:v>
                      </c:pt>
                      <c:pt idx="1">
                        <c:v>535000000</c:v>
                      </c:pt>
                      <c:pt idx="2">
                        <c:v>552500000</c:v>
                      </c:pt>
                      <c:pt idx="3">
                        <c:v>545000000</c:v>
                      </c:pt>
                      <c:pt idx="4">
                        <c:v>554999999.99999988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Map'!$B$57:$B$61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535000000</c:v>
                      </c:pt>
                      <c:pt idx="1">
                        <c:v>552500000</c:v>
                      </c:pt>
                      <c:pt idx="2">
                        <c:v>545000000</c:v>
                      </c:pt>
                      <c:pt idx="3">
                        <c:v>554999999.99999988</c:v>
                      </c:pt>
                      <c:pt idx="4">
                        <c:v>362500000.00000006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1"/>
                <c:order val="19"/>
                <c:tx>
                  <c:v>Phase Space 10</c:v>
                </c:tx>
                <c:spPr>
                  <a:ln w="25400" cap="flat" cmpd="dbl" algn="ctr">
                    <a:solidFill>
                      <a:schemeClr val="accent4">
                        <a:lumMod val="8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Map'!$A$11:$A$62</c15:sqref>
                        </c15:formulaRef>
                      </c:ext>
                    </c:extLst>
                    <c:numCache>
                      <c:formatCode>#,##0</c:formatCode>
                      <c:ptCount val="52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Map'!$B$11:$B$62</c15:sqref>
                        </c15:formulaRef>
                      </c:ext>
                    </c:extLst>
                    <c:numCache>
                      <c:formatCode>#,##0</c:formatCode>
                      <c:ptCount val="52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2"/>
                <c:order val="20"/>
                <c:tx>
                  <c:v>Phase Space_10 new</c:v>
                </c:tx>
                <c:spPr>
                  <a:ln w="25400" cap="flat" cmpd="dbl" algn="ctr">
                    <a:solidFill>
                      <a:schemeClr val="accent5">
                        <a:lumMod val="8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Map'!$A$61:$A$62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554999999.99999988</c:v>
                      </c:pt>
                      <c:pt idx="1">
                        <c:v>362500000.00000006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Map'!$B$61:$B$62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362500000.00000006</c:v>
                      </c:pt>
                      <c:pt idx="1">
                        <c:v>420000000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3"/>
                <c:order val="21"/>
                <c:tx>
                  <c:v>Phase Space 12</c:v>
                </c:tx>
                <c:spPr>
                  <a:ln w="25400" cap="flat" cmpd="dbl" algn="ctr">
                    <a:solidFill>
                      <a:schemeClr val="accent6">
                        <a:lumMod val="8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Map'!$A$11:$A$66</c15:sqref>
                        </c15:formulaRef>
                      </c:ext>
                    </c:extLst>
                    <c:numCache>
                      <c:formatCode>#,##0</c:formatCode>
                      <c:ptCount val="56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Map'!$B$11:$B$66</c15:sqref>
                        </c15:formulaRef>
                      </c:ext>
                    </c:extLst>
                    <c:numCache>
                      <c:formatCode>#,##0</c:formatCode>
                      <c:ptCount val="56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4"/>
                <c:order val="22"/>
                <c:tx>
                  <c:v>Phase Space_12 new</c:v>
                </c:tx>
                <c:spPr>
                  <a:ln w="25400" cap="flat" cmpd="dbl" algn="ctr">
                    <a:solidFill>
                      <a:schemeClr val="accent1">
                        <a:lumMod val="60000"/>
                        <a:lumOff val="4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Map'!$A$65:$A$66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447500000</c:v>
                      </c:pt>
                      <c:pt idx="1">
                        <c:v>360000000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Map'!$B$65:$B$66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360000000</c:v>
                      </c:pt>
                      <c:pt idx="1">
                        <c:v>387500000.00000006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5"/>
                <c:order val="23"/>
                <c:tx>
                  <c:v>Phase Space 11</c:v>
                </c:tx>
                <c:spPr>
                  <a:ln w="25400" cap="flat" cmpd="dbl" algn="ctr">
                    <a:solidFill>
                      <a:schemeClr val="accent2">
                        <a:lumMod val="60000"/>
                        <a:lumOff val="4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Map'!$A$11:$A$65</c15:sqref>
                        </c15:formulaRef>
                      </c:ext>
                    </c:extLst>
                    <c:numCache>
                      <c:formatCode>#,##0</c:formatCode>
                      <c:ptCount val="55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Map'!$B$11:$B$65</c15:sqref>
                        </c15:formulaRef>
                      </c:ext>
                    </c:extLst>
                    <c:numCache>
                      <c:formatCode>#,##0</c:formatCode>
                      <c:ptCount val="55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6"/>
                <c:order val="24"/>
                <c:tx>
                  <c:v>Phase Space_11 new</c:v>
                </c:tx>
                <c:spPr>
                  <a:ln w="25400" cap="flat" cmpd="dbl" algn="ctr">
                    <a:solidFill>
                      <a:schemeClr val="accent3">
                        <a:lumMod val="60000"/>
                        <a:lumOff val="4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Map'!$A$62:$A$65</c15:sqref>
                        </c15:formulaRef>
                      </c:ext>
                    </c:extLst>
                    <c:numCache>
                      <c:formatCode>#,##0</c:formatCode>
                      <c:ptCount val="4"/>
                      <c:pt idx="0">
                        <c:v>362500000.00000006</c:v>
                      </c:pt>
                      <c:pt idx="1">
                        <c:v>420000000</c:v>
                      </c:pt>
                      <c:pt idx="2">
                        <c:v>435000000</c:v>
                      </c:pt>
                      <c:pt idx="3">
                        <c:v>447500000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Map'!$B$62:$B$65</c15:sqref>
                        </c15:formulaRef>
                      </c:ext>
                    </c:extLst>
                    <c:numCache>
                      <c:formatCode>#,##0</c:formatCode>
                      <c:ptCount val="4"/>
                      <c:pt idx="0">
                        <c:v>420000000</c:v>
                      </c:pt>
                      <c:pt idx="1">
                        <c:v>435000000</c:v>
                      </c:pt>
                      <c:pt idx="2">
                        <c:v>447500000</c:v>
                      </c:pt>
                      <c:pt idx="3">
                        <c:v>360000000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7"/>
                <c:order val="25"/>
                <c:tx>
                  <c:v>Phase Space 13</c:v>
                </c:tx>
                <c:spPr>
                  <a:ln w="25400" cap="flat" cmpd="dbl" algn="ctr">
                    <a:solidFill>
                      <a:schemeClr val="accent4">
                        <a:lumMod val="60000"/>
                        <a:lumOff val="4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Map'!$A$11:$A$72</c15:sqref>
                        </c15:formulaRef>
                      </c:ext>
                    </c:extLst>
                    <c:numCache>
                      <c:formatCode>#,##0</c:formatCode>
                      <c:ptCount val="62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  <c:pt idx="56">
                        <c:v>387500000.00000006</c:v>
                      </c:pt>
                      <c:pt idx="57">
                        <c:v>425000000</c:v>
                      </c:pt>
                      <c:pt idx="58">
                        <c:v>435000000</c:v>
                      </c:pt>
                      <c:pt idx="59">
                        <c:v>435000000</c:v>
                      </c:pt>
                      <c:pt idx="60">
                        <c:v>452500000</c:v>
                      </c:pt>
                      <c:pt idx="61">
                        <c:v>462500000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Map'!$B$11:$B$72</c15:sqref>
                        </c15:formulaRef>
                      </c:ext>
                    </c:extLst>
                    <c:numCache>
                      <c:formatCode>#,##0</c:formatCode>
                      <c:ptCount val="62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  <c:pt idx="56">
                        <c:v>425000000</c:v>
                      </c:pt>
                      <c:pt idx="57">
                        <c:v>435000000</c:v>
                      </c:pt>
                      <c:pt idx="58">
                        <c:v>435000000</c:v>
                      </c:pt>
                      <c:pt idx="59">
                        <c:v>452500000</c:v>
                      </c:pt>
                      <c:pt idx="60">
                        <c:v>462500000</c:v>
                      </c:pt>
                      <c:pt idx="61">
                        <c:v>480000000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8"/>
                <c:order val="26"/>
                <c:tx>
                  <c:v>Phase Space_13 new</c:v>
                </c:tx>
                <c:spPr>
                  <a:ln w="25400" cap="flat" cmpd="dbl" algn="ctr">
                    <a:solidFill>
                      <a:schemeClr val="accent5">
                        <a:lumMod val="60000"/>
                        <a:lumOff val="4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Map'!$A$66:$A$72</c15:sqref>
                        </c15:formulaRef>
                      </c:ext>
                    </c:extLst>
                    <c:numCache>
                      <c:formatCode>#,##0</c:formatCode>
                      <c:ptCount val="7"/>
                      <c:pt idx="0">
                        <c:v>360000000</c:v>
                      </c:pt>
                      <c:pt idx="1">
                        <c:v>387500000.00000006</c:v>
                      </c:pt>
                      <c:pt idx="2">
                        <c:v>425000000</c:v>
                      </c:pt>
                      <c:pt idx="3">
                        <c:v>435000000</c:v>
                      </c:pt>
                      <c:pt idx="4">
                        <c:v>435000000</c:v>
                      </c:pt>
                      <c:pt idx="5">
                        <c:v>452500000</c:v>
                      </c:pt>
                      <c:pt idx="6">
                        <c:v>462500000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Map'!$B$66:$B$72</c15:sqref>
                        </c15:formulaRef>
                      </c:ext>
                    </c:extLst>
                    <c:numCache>
                      <c:formatCode>#,##0</c:formatCode>
                      <c:ptCount val="7"/>
                      <c:pt idx="0">
                        <c:v>387500000.00000006</c:v>
                      </c:pt>
                      <c:pt idx="1">
                        <c:v>425000000</c:v>
                      </c:pt>
                      <c:pt idx="2">
                        <c:v>435000000</c:v>
                      </c:pt>
                      <c:pt idx="3">
                        <c:v>435000000</c:v>
                      </c:pt>
                      <c:pt idx="4">
                        <c:v>452500000</c:v>
                      </c:pt>
                      <c:pt idx="5">
                        <c:v>462500000</c:v>
                      </c:pt>
                      <c:pt idx="6">
                        <c:v>480000000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9"/>
                <c:order val="27"/>
                <c:tx>
                  <c:v>Phase Space 14</c:v>
                </c:tx>
                <c:spPr>
                  <a:ln w="25400" cap="flat" cmpd="dbl" algn="ctr">
                    <a:solidFill>
                      <a:schemeClr val="accent6">
                        <a:lumMod val="60000"/>
                        <a:lumOff val="4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Map'!$A$11:$A$73</c15:sqref>
                        </c15:formulaRef>
                      </c:ext>
                    </c:extLst>
                    <c:numCache>
                      <c:formatCode>#,##0</c:formatCode>
                      <c:ptCount val="63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  <c:pt idx="56">
                        <c:v>387500000.00000006</c:v>
                      </c:pt>
                      <c:pt idx="57">
                        <c:v>425000000</c:v>
                      </c:pt>
                      <c:pt idx="58">
                        <c:v>435000000</c:v>
                      </c:pt>
                      <c:pt idx="59">
                        <c:v>435000000</c:v>
                      </c:pt>
                      <c:pt idx="60">
                        <c:v>452500000</c:v>
                      </c:pt>
                      <c:pt idx="61">
                        <c:v>462500000</c:v>
                      </c:pt>
                      <c:pt idx="62">
                        <c:v>480000000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Map'!$B$11:$B$73</c15:sqref>
                        </c15:formulaRef>
                      </c:ext>
                    </c:extLst>
                    <c:numCache>
                      <c:formatCode>#,##0</c:formatCode>
                      <c:ptCount val="63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  <c:pt idx="56">
                        <c:v>425000000</c:v>
                      </c:pt>
                      <c:pt idx="57">
                        <c:v>435000000</c:v>
                      </c:pt>
                      <c:pt idx="58">
                        <c:v>435000000</c:v>
                      </c:pt>
                      <c:pt idx="59">
                        <c:v>452500000</c:v>
                      </c:pt>
                      <c:pt idx="60">
                        <c:v>462500000</c:v>
                      </c:pt>
                      <c:pt idx="61">
                        <c:v>480000000</c:v>
                      </c:pt>
                      <c:pt idx="62">
                        <c:v>370000000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0"/>
                <c:order val="28"/>
                <c:tx>
                  <c:v>Phase Space_14 new</c:v>
                </c:tx>
                <c:spPr>
                  <a:ln w="25400" cap="flat" cmpd="dbl" algn="ctr">
                    <a:solidFill>
                      <a:schemeClr val="accent1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Map'!$A$72:$A$73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462500000</c:v>
                      </c:pt>
                      <c:pt idx="1">
                        <c:v>480000000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Map'!$B$72:$B$73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480000000</c:v>
                      </c:pt>
                      <c:pt idx="1">
                        <c:v>370000000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1"/>
                <c:order val="29"/>
                <c:tx>
                  <c:v>Phase Space 15</c:v>
                </c:tx>
                <c:spPr>
                  <a:ln w="25400" cap="flat" cmpd="dbl" algn="ctr">
                    <a:solidFill>
                      <a:schemeClr val="accent2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Map'!$A$11:$A$74</c15:sqref>
                        </c15:formulaRef>
                      </c:ext>
                    </c:extLst>
                    <c:numCache>
                      <c:formatCode>#,##0</c:formatCode>
                      <c:ptCount val="64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  <c:pt idx="56">
                        <c:v>387500000.00000006</c:v>
                      </c:pt>
                      <c:pt idx="57">
                        <c:v>425000000</c:v>
                      </c:pt>
                      <c:pt idx="58">
                        <c:v>435000000</c:v>
                      </c:pt>
                      <c:pt idx="59">
                        <c:v>435000000</c:v>
                      </c:pt>
                      <c:pt idx="60">
                        <c:v>452500000</c:v>
                      </c:pt>
                      <c:pt idx="61">
                        <c:v>462500000</c:v>
                      </c:pt>
                      <c:pt idx="62">
                        <c:v>480000000</c:v>
                      </c:pt>
                      <c:pt idx="63">
                        <c:v>370000000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Map'!$B$11:$B$74</c15:sqref>
                        </c15:formulaRef>
                      </c:ext>
                    </c:extLst>
                    <c:numCache>
                      <c:formatCode>#,##0</c:formatCode>
                      <c:ptCount val="64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  <c:pt idx="56">
                        <c:v>425000000</c:v>
                      </c:pt>
                      <c:pt idx="57">
                        <c:v>435000000</c:v>
                      </c:pt>
                      <c:pt idx="58">
                        <c:v>435000000</c:v>
                      </c:pt>
                      <c:pt idx="59">
                        <c:v>452500000</c:v>
                      </c:pt>
                      <c:pt idx="60">
                        <c:v>462500000</c:v>
                      </c:pt>
                      <c:pt idx="61">
                        <c:v>480000000</c:v>
                      </c:pt>
                      <c:pt idx="62">
                        <c:v>370000000</c:v>
                      </c:pt>
                      <c:pt idx="63">
                        <c:v>422500000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2"/>
                <c:order val="30"/>
                <c:tx>
                  <c:v>Phase Space_15 new</c:v>
                </c:tx>
                <c:spPr>
                  <a:ln w="25400" cap="flat" cmpd="dbl" algn="ctr">
                    <a:solidFill>
                      <a:schemeClr val="accent3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Map'!$A$73:$A$74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480000000</c:v>
                      </c:pt>
                      <c:pt idx="1">
                        <c:v>370000000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Map'!$B$73:$B$74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370000000</c:v>
                      </c:pt>
                      <c:pt idx="1">
                        <c:v>422500000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4"/>
                <c:order val="32"/>
                <c:tx>
                  <c:v>Phase Space_16 new</c:v>
                </c:tx>
                <c:spPr>
                  <a:ln w="25400" cap="flat" cmpd="dbl" algn="ctr">
                    <a:solidFill>
                      <a:schemeClr val="accent5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Map'!$A$74:$A$80</c15:sqref>
                        </c15:formulaRef>
                      </c:ext>
                    </c:extLst>
                    <c:numCache>
                      <c:formatCode>#,##0</c:formatCode>
                      <c:ptCount val="7"/>
                      <c:pt idx="0">
                        <c:v>370000000</c:v>
                      </c:pt>
                      <c:pt idx="1">
                        <c:v>422500000</c:v>
                      </c:pt>
                      <c:pt idx="2">
                        <c:v>435000000</c:v>
                      </c:pt>
                      <c:pt idx="3">
                        <c:v>442500000</c:v>
                      </c:pt>
                      <c:pt idx="4">
                        <c:v>452500000</c:v>
                      </c:pt>
                      <c:pt idx="5">
                        <c:v>467500000</c:v>
                      </c:pt>
                      <c:pt idx="6">
                        <c:v>395000000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Map'!$B$74:$B$80</c15:sqref>
                        </c15:formulaRef>
                      </c:ext>
                    </c:extLst>
                    <c:numCache>
                      <c:formatCode>#,##0</c:formatCode>
                      <c:ptCount val="7"/>
                      <c:pt idx="0">
                        <c:v>422500000</c:v>
                      </c:pt>
                      <c:pt idx="1">
                        <c:v>435000000</c:v>
                      </c:pt>
                      <c:pt idx="2">
                        <c:v>442500000</c:v>
                      </c:pt>
                      <c:pt idx="3">
                        <c:v>452500000</c:v>
                      </c:pt>
                      <c:pt idx="4">
                        <c:v>467500000</c:v>
                      </c:pt>
                      <c:pt idx="5">
                        <c:v>395000000</c:v>
                      </c:pt>
                      <c:pt idx="6">
                        <c:v>437500000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5"/>
                <c:order val="33"/>
                <c:tx>
                  <c:v>Phase Space 17</c:v>
                </c:tx>
                <c:spPr>
                  <a:ln w="25400" cap="flat" cmpd="dbl" algn="ctr">
                    <a:solidFill>
                      <a:schemeClr val="accent6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Map'!$A$11:$A$83</c15:sqref>
                        </c15:formulaRef>
                      </c:ext>
                    </c:extLst>
                    <c:numCache>
                      <c:formatCode>#,##0</c:formatCode>
                      <c:ptCount val="73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  <c:pt idx="56">
                        <c:v>387500000.00000006</c:v>
                      </c:pt>
                      <c:pt idx="57">
                        <c:v>425000000</c:v>
                      </c:pt>
                      <c:pt idx="58">
                        <c:v>435000000</c:v>
                      </c:pt>
                      <c:pt idx="59">
                        <c:v>435000000</c:v>
                      </c:pt>
                      <c:pt idx="60">
                        <c:v>452500000</c:v>
                      </c:pt>
                      <c:pt idx="61">
                        <c:v>462500000</c:v>
                      </c:pt>
                      <c:pt idx="62">
                        <c:v>480000000</c:v>
                      </c:pt>
                      <c:pt idx="63">
                        <c:v>370000000</c:v>
                      </c:pt>
                      <c:pt idx="64">
                        <c:v>422500000</c:v>
                      </c:pt>
                      <c:pt idx="65">
                        <c:v>435000000</c:v>
                      </c:pt>
                      <c:pt idx="66">
                        <c:v>442500000</c:v>
                      </c:pt>
                      <c:pt idx="67">
                        <c:v>452500000</c:v>
                      </c:pt>
                      <c:pt idx="68">
                        <c:v>467500000</c:v>
                      </c:pt>
                      <c:pt idx="69">
                        <c:v>395000000</c:v>
                      </c:pt>
                      <c:pt idx="70">
                        <c:v>437500000</c:v>
                      </c:pt>
                      <c:pt idx="71">
                        <c:v>457500000</c:v>
                      </c:pt>
                      <c:pt idx="72">
                        <c:v>470000000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Map'!$B$11:$B$83</c15:sqref>
                        </c15:formulaRef>
                      </c:ext>
                    </c:extLst>
                    <c:numCache>
                      <c:formatCode>#,##0</c:formatCode>
                      <c:ptCount val="73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  <c:pt idx="56">
                        <c:v>425000000</c:v>
                      </c:pt>
                      <c:pt idx="57">
                        <c:v>435000000</c:v>
                      </c:pt>
                      <c:pt idx="58">
                        <c:v>435000000</c:v>
                      </c:pt>
                      <c:pt idx="59">
                        <c:v>452500000</c:v>
                      </c:pt>
                      <c:pt idx="60">
                        <c:v>462500000</c:v>
                      </c:pt>
                      <c:pt idx="61">
                        <c:v>480000000</c:v>
                      </c:pt>
                      <c:pt idx="62">
                        <c:v>370000000</c:v>
                      </c:pt>
                      <c:pt idx="63">
                        <c:v>422500000</c:v>
                      </c:pt>
                      <c:pt idx="64">
                        <c:v>435000000</c:v>
                      </c:pt>
                      <c:pt idx="65">
                        <c:v>442500000</c:v>
                      </c:pt>
                      <c:pt idx="66">
                        <c:v>452500000</c:v>
                      </c:pt>
                      <c:pt idx="67">
                        <c:v>467500000</c:v>
                      </c:pt>
                      <c:pt idx="68">
                        <c:v>395000000</c:v>
                      </c:pt>
                      <c:pt idx="69">
                        <c:v>437500000</c:v>
                      </c:pt>
                      <c:pt idx="70">
                        <c:v>457500000</c:v>
                      </c:pt>
                      <c:pt idx="71">
                        <c:v>470000000</c:v>
                      </c:pt>
                      <c:pt idx="72">
                        <c:v>400000000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0"/>
                <c:order val="35"/>
                <c:tx>
                  <c:v>Phase Space 18</c:v>
                </c:tx>
                <c:spPr>
                  <a:ln w="25400" cap="flat" cmpd="dbl" algn="ctr">
                    <a:solidFill>
                      <a:schemeClr val="accent1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Map'!$A$11:$A$87</c15:sqref>
                        </c15:formulaRef>
                      </c:ext>
                    </c:extLst>
                    <c:numCache>
                      <c:formatCode>#,##0</c:formatCode>
                      <c:ptCount val="77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  <c:pt idx="56">
                        <c:v>387500000.00000006</c:v>
                      </c:pt>
                      <c:pt idx="57">
                        <c:v>425000000</c:v>
                      </c:pt>
                      <c:pt idx="58">
                        <c:v>435000000</c:v>
                      </c:pt>
                      <c:pt idx="59">
                        <c:v>435000000</c:v>
                      </c:pt>
                      <c:pt idx="60">
                        <c:v>452500000</c:v>
                      </c:pt>
                      <c:pt idx="61">
                        <c:v>462500000</c:v>
                      </c:pt>
                      <c:pt idx="62">
                        <c:v>480000000</c:v>
                      </c:pt>
                      <c:pt idx="63">
                        <c:v>370000000</c:v>
                      </c:pt>
                      <c:pt idx="64">
                        <c:v>422500000</c:v>
                      </c:pt>
                      <c:pt idx="65">
                        <c:v>435000000</c:v>
                      </c:pt>
                      <c:pt idx="66">
                        <c:v>442500000</c:v>
                      </c:pt>
                      <c:pt idx="67">
                        <c:v>452500000</c:v>
                      </c:pt>
                      <c:pt idx="68">
                        <c:v>467500000</c:v>
                      </c:pt>
                      <c:pt idx="69">
                        <c:v>395000000</c:v>
                      </c:pt>
                      <c:pt idx="70">
                        <c:v>437500000</c:v>
                      </c:pt>
                      <c:pt idx="71">
                        <c:v>457500000</c:v>
                      </c:pt>
                      <c:pt idx="72">
                        <c:v>470000000</c:v>
                      </c:pt>
                      <c:pt idx="73">
                        <c:v>400000000</c:v>
                      </c:pt>
                      <c:pt idx="74">
                        <c:v>450000000</c:v>
                      </c:pt>
                      <c:pt idx="75">
                        <c:v>452500000</c:v>
                      </c:pt>
                      <c:pt idx="76">
                        <c:v>487500000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Map'!$B$11:$B$87</c15:sqref>
                        </c15:formulaRef>
                      </c:ext>
                    </c:extLst>
                    <c:numCache>
                      <c:formatCode>#,##0</c:formatCode>
                      <c:ptCount val="77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  <c:pt idx="56">
                        <c:v>425000000</c:v>
                      </c:pt>
                      <c:pt idx="57">
                        <c:v>435000000</c:v>
                      </c:pt>
                      <c:pt idx="58">
                        <c:v>435000000</c:v>
                      </c:pt>
                      <c:pt idx="59">
                        <c:v>452500000</c:v>
                      </c:pt>
                      <c:pt idx="60">
                        <c:v>462500000</c:v>
                      </c:pt>
                      <c:pt idx="61">
                        <c:v>480000000</c:v>
                      </c:pt>
                      <c:pt idx="62">
                        <c:v>370000000</c:v>
                      </c:pt>
                      <c:pt idx="63">
                        <c:v>422500000</c:v>
                      </c:pt>
                      <c:pt idx="64">
                        <c:v>435000000</c:v>
                      </c:pt>
                      <c:pt idx="65">
                        <c:v>442500000</c:v>
                      </c:pt>
                      <c:pt idx="66">
                        <c:v>452500000</c:v>
                      </c:pt>
                      <c:pt idx="67">
                        <c:v>467500000</c:v>
                      </c:pt>
                      <c:pt idx="68">
                        <c:v>395000000</c:v>
                      </c:pt>
                      <c:pt idx="69">
                        <c:v>437500000</c:v>
                      </c:pt>
                      <c:pt idx="70">
                        <c:v>457500000</c:v>
                      </c:pt>
                      <c:pt idx="71">
                        <c:v>470000000</c:v>
                      </c:pt>
                      <c:pt idx="72">
                        <c:v>400000000</c:v>
                      </c:pt>
                      <c:pt idx="73">
                        <c:v>450000000</c:v>
                      </c:pt>
                      <c:pt idx="74">
                        <c:v>452500000</c:v>
                      </c:pt>
                      <c:pt idx="75">
                        <c:v>487500000</c:v>
                      </c:pt>
                      <c:pt idx="76">
                        <c:v>397499999.99999994</c:v>
                      </c:pt>
                    </c:numCache>
                  </c:numRef>
                </c:yVal>
                <c:smooth val="1"/>
              </c15:ser>
            </c15:filteredScatterSeries>
          </c:ext>
        </c:extLst>
      </c:scatterChart>
      <c:valAx>
        <c:axId val="252670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670912"/>
        <c:crosses val="autoZero"/>
        <c:crossBetween val="midCat"/>
      </c:valAx>
      <c:valAx>
        <c:axId val="252670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670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37"/>
          <c:order val="35"/>
          <c:tx>
            <c:v>Phase Space 18</c:v>
          </c:tx>
          <c:spPr>
            <a:ln w="25400" cap="flat" cmpd="dbl" algn="ctr">
              <a:solidFill>
                <a:schemeClr val="bg1">
                  <a:lumMod val="75000"/>
                </a:schemeClr>
              </a:solidFill>
              <a:round/>
              <a:tailEnd type="triangle"/>
            </a:ln>
            <a:effectLst/>
          </c:spPr>
          <c:marker>
            <c:symbol val="none"/>
          </c:marker>
          <c:trendline>
            <c:spPr>
              <a:ln w="38100" cap="rnd" cmpd="sng" algn="ctr">
                <a:solidFill>
                  <a:schemeClr val="accent1">
                    <a:lumMod val="75000"/>
                    <a:alpha val="25000"/>
                  </a:schemeClr>
                </a:solidFill>
                <a:round/>
              </a:ln>
              <a:effectLst/>
            </c:spPr>
            <c:trendlineType val="linear"/>
            <c:dispRSqr val="0"/>
            <c:dispEq val="0"/>
          </c:trendline>
          <c:xVal>
            <c:numRef>
              <c:f>'Phase Space &amp; Poincare Map'!$A$11:$A$87</c:f>
              <c:numCache>
                <c:formatCode>#,##0</c:formatCode>
                <c:ptCount val="77"/>
                <c:pt idx="0">
                  <c:v>500000</c:v>
                </c:pt>
                <c:pt idx="1">
                  <c:v>2500000.0000000005</c:v>
                </c:pt>
                <c:pt idx="2">
                  <c:v>3750000</c:v>
                </c:pt>
                <c:pt idx="3">
                  <c:v>10000000</c:v>
                </c:pt>
                <c:pt idx="4">
                  <c:v>62500000</c:v>
                </c:pt>
                <c:pt idx="5">
                  <c:v>76250000</c:v>
                </c:pt>
                <c:pt idx="6">
                  <c:v>83749999.999999985</c:v>
                </c:pt>
                <c:pt idx="7">
                  <c:v>158749999.99999997</c:v>
                </c:pt>
                <c:pt idx="8">
                  <c:v>199999999.99999997</c:v>
                </c:pt>
                <c:pt idx="9">
                  <c:v>196250000.00000003</c:v>
                </c:pt>
                <c:pt idx="10">
                  <c:v>170000000</c:v>
                </c:pt>
                <c:pt idx="11">
                  <c:v>218750000</c:v>
                </c:pt>
                <c:pt idx="12">
                  <c:v>236250000</c:v>
                </c:pt>
                <c:pt idx="13">
                  <c:v>297500000.00000006</c:v>
                </c:pt>
                <c:pt idx="14">
                  <c:v>301250000</c:v>
                </c:pt>
                <c:pt idx="15">
                  <c:v>322500000</c:v>
                </c:pt>
                <c:pt idx="16">
                  <c:v>325000000</c:v>
                </c:pt>
                <c:pt idx="17">
                  <c:v>346250000</c:v>
                </c:pt>
                <c:pt idx="18">
                  <c:v>336250000</c:v>
                </c:pt>
                <c:pt idx="19">
                  <c:v>350000000</c:v>
                </c:pt>
                <c:pt idx="20">
                  <c:v>418749999.99999994</c:v>
                </c:pt>
                <c:pt idx="21">
                  <c:v>483750000</c:v>
                </c:pt>
                <c:pt idx="22">
                  <c:v>391250000.00000006</c:v>
                </c:pt>
                <c:pt idx="23">
                  <c:v>432500000</c:v>
                </c:pt>
                <c:pt idx="24">
                  <c:v>446250000</c:v>
                </c:pt>
                <c:pt idx="25">
                  <c:v>461250000</c:v>
                </c:pt>
                <c:pt idx="26">
                  <c:v>400000000</c:v>
                </c:pt>
                <c:pt idx="27">
                  <c:v>427500000</c:v>
                </c:pt>
                <c:pt idx="28">
                  <c:v>452500000</c:v>
                </c:pt>
                <c:pt idx="29">
                  <c:v>488750000</c:v>
                </c:pt>
                <c:pt idx="30">
                  <c:v>408750000</c:v>
                </c:pt>
                <c:pt idx="31">
                  <c:v>423750000</c:v>
                </c:pt>
                <c:pt idx="32">
                  <c:v>437500000</c:v>
                </c:pt>
                <c:pt idx="33">
                  <c:v>470000000</c:v>
                </c:pt>
                <c:pt idx="34">
                  <c:v>415000000</c:v>
                </c:pt>
                <c:pt idx="35">
                  <c:v>426250000</c:v>
                </c:pt>
                <c:pt idx="36">
                  <c:v>430000000</c:v>
                </c:pt>
                <c:pt idx="37">
                  <c:v>373750000</c:v>
                </c:pt>
                <c:pt idx="38">
                  <c:v>393749999.99999994</c:v>
                </c:pt>
                <c:pt idx="39">
                  <c:v>433750000</c:v>
                </c:pt>
                <c:pt idx="40">
                  <c:v>372500000</c:v>
                </c:pt>
                <c:pt idx="41">
                  <c:v>387500000</c:v>
                </c:pt>
                <c:pt idx="42">
                  <c:v>405000000</c:v>
                </c:pt>
                <c:pt idx="43">
                  <c:v>413749999.99999994</c:v>
                </c:pt>
                <c:pt idx="44">
                  <c:v>482500000</c:v>
                </c:pt>
                <c:pt idx="45">
                  <c:v>495000000</c:v>
                </c:pt>
                <c:pt idx="46">
                  <c:v>497500000</c:v>
                </c:pt>
                <c:pt idx="47">
                  <c:v>535000000</c:v>
                </c:pt>
                <c:pt idx="48">
                  <c:v>552500000</c:v>
                </c:pt>
                <c:pt idx="49">
                  <c:v>545000000</c:v>
                </c:pt>
                <c:pt idx="50">
                  <c:v>554999999.99999988</c:v>
                </c:pt>
                <c:pt idx="51">
                  <c:v>362500000.00000006</c:v>
                </c:pt>
                <c:pt idx="52">
                  <c:v>420000000</c:v>
                </c:pt>
                <c:pt idx="53">
                  <c:v>435000000</c:v>
                </c:pt>
                <c:pt idx="54">
                  <c:v>447500000</c:v>
                </c:pt>
                <c:pt idx="55">
                  <c:v>360000000</c:v>
                </c:pt>
                <c:pt idx="56">
                  <c:v>387500000.00000006</c:v>
                </c:pt>
                <c:pt idx="57">
                  <c:v>425000000</c:v>
                </c:pt>
                <c:pt idx="58">
                  <c:v>435000000</c:v>
                </c:pt>
                <c:pt idx="59">
                  <c:v>435000000</c:v>
                </c:pt>
                <c:pt idx="60">
                  <c:v>452500000</c:v>
                </c:pt>
                <c:pt idx="61">
                  <c:v>462500000</c:v>
                </c:pt>
                <c:pt idx="62">
                  <c:v>480000000</c:v>
                </c:pt>
                <c:pt idx="63">
                  <c:v>370000000</c:v>
                </c:pt>
                <c:pt idx="64">
                  <c:v>422500000</c:v>
                </c:pt>
                <c:pt idx="65">
                  <c:v>435000000</c:v>
                </c:pt>
                <c:pt idx="66">
                  <c:v>442500000</c:v>
                </c:pt>
                <c:pt idx="67">
                  <c:v>452500000</c:v>
                </c:pt>
                <c:pt idx="68">
                  <c:v>467500000</c:v>
                </c:pt>
                <c:pt idx="69">
                  <c:v>395000000</c:v>
                </c:pt>
                <c:pt idx="70">
                  <c:v>437500000</c:v>
                </c:pt>
                <c:pt idx="71">
                  <c:v>457500000</c:v>
                </c:pt>
                <c:pt idx="72">
                  <c:v>470000000</c:v>
                </c:pt>
                <c:pt idx="73">
                  <c:v>400000000</c:v>
                </c:pt>
                <c:pt idx="74">
                  <c:v>450000000</c:v>
                </c:pt>
                <c:pt idx="75">
                  <c:v>452500000</c:v>
                </c:pt>
                <c:pt idx="76">
                  <c:v>487500000</c:v>
                </c:pt>
              </c:numCache>
            </c:numRef>
          </c:xVal>
          <c:yVal>
            <c:numRef>
              <c:f>'Phase Space &amp; Poincare Map'!$B$11:$B$87</c:f>
              <c:numCache>
                <c:formatCode>#,##0</c:formatCode>
                <c:ptCount val="77"/>
                <c:pt idx="0">
                  <c:v>2500000.0000000005</c:v>
                </c:pt>
                <c:pt idx="1">
                  <c:v>3750000</c:v>
                </c:pt>
                <c:pt idx="2">
                  <c:v>10000000</c:v>
                </c:pt>
                <c:pt idx="3">
                  <c:v>62500000</c:v>
                </c:pt>
                <c:pt idx="4">
                  <c:v>76250000</c:v>
                </c:pt>
                <c:pt idx="5">
                  <c:v>83749999.999999985</c:v>
                </c:pt>
                <c:pt idx="6">
                  <c:v>158749999.99999997</c:v>
                </c:pt>
                <c:pt idx="7">
                  <c:v>199999999.99999997</c:v>
                </c:pt>
                <c:pt idx="8">
                  <c:v>196250000.00000003</c:v>
                </c:pt>
                <c:pt idx="9">
                  <c:v>170000000</c:v>
                </c:pt>
                <c:pt idx="10">
                  <c:v>218750000</c:v>
                </c:pt>
                <c:pt idx="11">
                  <c:v>236250000</c:v>
                </c:pt>
                <c:pt idx="12">
                  <c:v>297500000.00000006</c:v>
                </c:pt>
                <c:pt idx="13">
                  <c:v>301250000</c:v>
                </c:pt>
                <c:pt idx="14">
                  <c:v>322500000</c:v>
                </c:pt>
                <c:pt idx="15">
                  <c:v>325000000</c:v>
                </c:pt>
                <c:pt idx="16">
                  <c:v>346250000</c:v>
                </c:pt>
                <c:pt idx="17">
                  <c:v>336250000</c:v>
                </c:pt>
                <c:pt idx="18">
                  <c:v>350000000</c:v>
                </c:pt>
                <c:pt idx="19">
                  <c:v>418749999.99999994</c:v>
                </c:pt>
                <c:pt idx="20">
                  <c:v>483750000</c:v>
                </c:pt>
                <c:pt idx="21">
                  <c:v>391250000.00000006</c:v>
                </c:pt>
                <c:pt idx="22">
                  <c:v>432500000</c:v>
                </c:pt>
                <c:pt idx="23">
                  <c:v>446250000</c:v>
                </c:pt>
                <c:pt idx="24">
                  <c:v>461250000</c:v>
                </c:pt>
                <c:pt idx="25">
                  <c:v>400000000</c:v>
                </c:pt>
                <c:pt idx="26">
                  <c:v>427500000</c:v>
                </c:pt>
                <c:pt idx="27">
                  <c:v>452500000</c:v>
                </c:pt>
                <c:pt idx="28">
                  <c:v>488750000</c:v>
                </c:pt>
                <c:pt idx="29">
                  <c:v>408750000</c:v>
                </c:pt>
                <c:pt idx="30">
                  <c:v>423750000</c:v>
                </c:pt>
                <c:pt idx="31">
                  <c:v>437500000</c:v>
                </c:pt>
                <c:pt idx="32">
                  <c:v>470000000</c:v>
                </c:pt>
                <c:pt idx="33">
                  <c:v>415000000</c:v>
                </c:pt>
                <c:pt idx="34">
                  <c:v>426250000</c:v>
                </c:pt>
                <c:pt idx="35">
                  <c:v>430000000</c:v>
                </c:pt>
                <c:pt idx="36">
                  <c:v>373750000</c:v>
                </c:pt>
                <c:pt idx="37">
                  <c:v>393749999.99999994</c:v>
                </c:pt>
                <c:pt idx="38">
                  <c:v>433750000</c:v>
                </c:pt>
                <c:pt idx="39">
                  <c:v>372500000</c:v>
                </c:pt>
                <c:pt idx="40">
                  <c:v>387500000</c:v>
                </c:pt>
                <c:pt idx="41">
                  <c:v>405000000</c:v>
                </c:pt>
                <c:pt idx="42">
                  <c:v>413749999.99999994</c:v>
                </c:pt>
                <c:pt idx="43">
                  <c:v>482500000</c:v>
                </c:pt>
                <c:pt idx="44">
                  <c:v>495000000</c:v>
                </c:pt>
                <c:pt idx="45">
                  <c:v>497500000</c:v>
                </c:pt>
                <c:pt idx="46">
                  <c:v>535000000</c:v>
                </c:pt>
                <c:pt idx="47">
                  <c:v>552500000</c:v>
                </c:pt>
                <c:pt idx="48">
                  <c:v>545000000</c:v>
                </c:pt>
                <c:pt idx="49">
                  <c:v>554999999.99999988</c:v>
                </c:pt>
                <c:pt idx="50">
                  <c:v>362500000.00000006</c:v>
                </c:pt>
                <c:pt idx="51">
                  <c:v>420000000</c:v>
                </c:pt>
                <c:pt idx="52">
                  <c:v>435000000</c:v>
                </c:pt>
                <c:pt idx="53">
                  <c:v>447500000</c:v>
                </c:pt>
                <c:pt idx="54">
                  <c:v>360000000</c:v>
                </c:pt>
                <c:pt idx="55">
                  <c:v>387500000.00000006</c:v>
                </c:pt>
                <c:pt idx="56">
                  <c:v>425000000</c:v>
                </c:pt>
                <c:pt idx="57">
                  <c:v>435000000</c:v>
                </c:pt>
                <c:pt idx="58">
                  <c:v>435000000</c:v>
                </c:pt>
                <c:pt idx="59">
                  <c:v>452500000</c:v>
                </c:pt>
                <c:pt idx="60">
                  <c:v>462500000</c:v>
                </c:pt>
                <c:pt idx="61">
                  <c:v>480000000</c:v>
                </c:pt>
                <c:pt idx="62">
                  <c:v>370000000</c:v>
                </c:pt>
                <c:pt idx="63">
                  <c:v>422500000</c:v>
                </c:pt>
                <c:pt idx="64">
                  <c:v>435000000</c:v>
                </c:pt>
                <c:pt idx="65">
                  <c:v>442500000</c:v>
                </c:pt>
                <c:pt idx="66">
                  <c:v>452500000</c:v>
                </c:pt>
                <c:pt idx="67">
                  <c:v>467500000</c:v>
                </c:pt>
                <c:pt idx="68">
                  <c:v>395000000</c:v>
                </c:pt>
                <c:pt idx="69">
                  <c:v>437500000</c:v>
                </c:pt>
                <c:pt idx="70">
                  <c:v>457500000</c:v>
                </c:pt>
                <c:pt idx="71">
                  <c:v>470000000</c:v>
                </c:pt>
                <c:pt idx="72">
                  <c:v>400000000</c:v>
                </c:pt>
                <c:pt idx="73">
                  <c:v>450000000</c:v>
                </c:pt>
                <c:pt idx="74">
                  <c:v>452500000</c:v>
                </c:pt>
                <c:pt idx="75">
                  <c:v>487500000</c:v>
                </c:pt>
                <c:pt idx="76">
                  <c:v>397499999.99999994</c:v>
                </c:pt>
              </c:numCache>
            </c:numRef>
          </c:yVal>
          <c:smooth val="1"/>
        </c:ser>
        <c:ser>
          <c:idx val="40"/>
          <c:order val="38"/>
          <c:tx>
            <c:v>Phase Space_19 new</c:v>
          </c:tx>
          <c:spPr>
            <a:ln w="25400" cap="flat" cmpd="dbl" algn="ctr">
              <a:solidFill>
                <a:srgbClr val="FF0000"/>
              </a:solidFill>
              <a:round/>
              <a:tailEnd type="triangle"/>
            </a:ln>
            <a:effectLst/>
          </c:spPr>
          <c:marker>
            <c:symbol val="none"/>
          </c:marker>
          <c:xVal>
            <c:numRef>
              <c:f>'Phase Space &amp; Poincare Map'!$A$87:$A$92</c:f>
              <c:numCache>
                <c:formatCode>#,##0</c:formatCode>
                <c:ptCount val="6"/>
                <c:pt idx="0">
                  <c:v>487500000</c:v>
                </c:pt>
                <c:pt idx="1">
                  <c:v>397499999.99999994</c:v>
                </c:pt>
                <c:pt idx="2">
                  <c:v>435000000</c:v>
                </c:pt>
                <c:pt idx="3">
                  <c:v>442500000</c:v>
                </c:pt>
                <c:pt idx="4">
                  <c:v>460000000</c:v>
                </c:pt>
                <c:pt idx="5">
                  <c:v>477500000</c:v>
                </c:pt>
              </c:numCache>
            </c:numRef>
          </c:xVal>
          <c:yVal>
            <c:numRef>
              <c:f>'Phase Space &amp; Poincare Map'!$B$87:$B$92</c:f>
              <c:numCache>
                <c:formatCode>#,##0</c:formatCode>
                <c:ptCount val="6"/>
                <c:pt idx="0">
                  <c:v>397499999.99999994</c:v>
                </c:pt>
                <c:pt idx="1">
                  <c:v>435000000</c:v>
                </c:pt>
                <c:pt idx="2">
                  <c:v>442500000</c:v>
                </c:pt>
                <c:pt idx="3">
                  <c:v>460000000</c:v>
                </c:pt>
                <c:pt idx="4">
                  <c:v>477500000</c:v>
                </c:pt>
                <c:pt idx="5">
                  <c:v>497500000</c:v>
                </c:pt>
              </c:numCache>
            </c:numRef>
          </c:yVal>
          <c:smooth val="1"/>
        </c:ser>
        <c:ser>
          <c:idx val="42"/>
          <c:order val="40"/>
          <c:tx>
            <c:v>Phase Space_20 new</c:v>
          </c:tx>
          <c:spPr>
            <a:ln w="25400" cap="flat" cmpd="dbl" algn="ctr">
              <a:solidFill>
                <a:srgbClr val="C00000"/>
              </a:solidFill>
              <a:round/>
              <a:tailEnd type="triangle"/>
            </a:ln>
            <a:effectLst/>
          </c:spPr>
          <c:marker>
            <c:symbol val="none"/>
          </c:marker>
          <c:xVal>
            <c:numRef>
              <c:f>'Phase Space &amp; Poincare Map'!$A$92:$A$94</c:f>
              <c:numCache>
                <c:formatCode>#,##0</c:formatCode>
                <c:ptCount val="3"/>
                <c:pt idx="0">
                  <c:v>477500000</c:v>
                </c:pt>
                <c:pt idx="1">
                  <c:v>497500000</c:v>
                </c:pt>
                <c:pt idx="2">
                  <c:v>507500000</c:v>
                </c:pt>
              </c:numCache>
            </c:numRef>
          </c:xVal>
          <c:yVal>
            <c:numRef>
              <c:f>'Phase Space &amp; Poincare Map'!$B$92:$B$94</c:f>
              <c:numCache>
                <c:formatCode>#,##0</c:formatCode>
                <c:ptCount val="3"/>
                <c:pt idx="0">
                  <c:v>497500000</c:v>
                </c:pt>
                <c:pt idx="1">
                  <c:v>507500000</c:v>
                </c:pt>
                <c:pt idx="2">
                  <c:v>455000000</c:v>
                </c:pt>
              </c:numCache>
            </c:numRef>
          </c:yVal>
          <c:smooth val="1"/>
        </c:ser>
        <c:ser>
          <c:idx val="44"/>
          <c:order val="42"/>
          <c:tx>
            <c:v>Phase Space_21 new</c:v>
          </c:tx>
          <c:spPr>
            <a:ln w="25400" cap="flat" cmpd="dbl" algn="ctr">
              <a:solidFill>
                <a:srgbClr val="C00000"/>
              </a:solidFill>
              <a:round/>
              <a:tailEnd type="triangle"/>
            </a:ln>
            <a:effectLst/>
          </c:spPr>
          <c:marker>
            <c:symbol val="none"/>
          </c:marker>
          <c:xVal>
            <c:numRef>
              <c:f>'Phase Space &amp; Poincare Map'!$A$94:$A$96</c:f>
              <c:numCache>
                <c:formatCode>#,##0</c:formatCode>
                <c:ptCount val="3"/>
                <c:pt idx="0">
                  <c:v>507500000</c:v>
                </c:pt>
                <c:pt idx="1">
                  <c:v>455000000</c:v>
                </c:pt>
                <c:pt idx="2">
                  <c:v>392500000.00000006</c:v>
                </c:pt>
              </c:numCache>
            </c:numRef>
          </c:xVal>
          <c:yVal>
            <c:numRef>
              <c:f>'Phase Space &amp; Poincare Map'!$B$94:$B$96</c:f>
              <c:numCache>
                <c:formatCode>#,##0</c:formatCode>
                <c:ptCount val="3"/>
                <c:pt idx="0">
                  <c:v>455000000</c:v>
                </c:pt>
                <c:pt idx="1">
                  <c:v>392500000.00000006</c:v>
                </c:pt>
                <c:pt idx="2">
                  <c:v>327500000</c:v>
                </c:pt>
              </c:numCache>
            </c:numRef>
          </c:yVal>
          <c:smooth val="1"/>
        </c:ser>
        <c:ser>
          <c:idx val="1"/>
          <c:order val="44"/>
          <c:tx>
            <c:v>Phase Space_22 new</c:v>
          </c:tx>
          <c:spPr>
            <a:ln w="25400" cap="flat" cmpd="dbl" algn="ctr">
              <a:solidFill>
                <a:srgbClr val="FF0000"/>
              </a:solidFill>
              <a:round/>
              <a:tailEnd type="triangle"/>
            </a:ln>
            <a:effectLst/>
          </c:spPr>
          <c:marker>
            <c:symbol val="none"/>
          </c:marker>
          <c:xVal>
            <c:numRef>
              <c:f>'Phase Space &amp; Poincare Map'!$A$96:$A$98</c:f>
              <c:numCache>
                <c:formatCode>#,##0</c:formatCode>
                <c:ptCount val="3"/>
                <c:pt idx="0">
                  <c:v>392500000.00000006</c:v>
                </c:pt>
                <c:pt idx="1">
                  <c:v>327500000</c:v>
                </c:pt>
                <c:pt idx="2">
                  <c:v>352500000</c:v>
                </c:pt>
              </c:numCache>
            </c:numRef>
          </c:xVal>
          <c:yVal>
            <c:numRef>
              <c:f>'Phase Space &amp; Poincare Map'!$B$96:$B$98</c:f>
              <c:numCache>
                <c:formatCode>#,##0</c:formatCode>
                <c:ptCount val="3"/>
                <c:pt idx="0">
                  <c:v>327500000</c:v>
                </c:pt>
                <c:pt idx="1">
                  <c:v>352500000</c:v>
                </c:pt>
                <c:pt idx="2">
                  <c:v>384999999.99999994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843776"/>
        <c:axId val="252844336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v>Phase Space xo=20</c:v>
                </c:tx>
                <c:spPr>
                  <a:ln w="25400" cap="flat" cmpd="dbl" algn="ctr">
                    <a:solidFill>
                      <a:schemeClr val="accent3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'Phase Space &amp; Poincare Map'!$A$11:$A$34</c15:sqref>
                        </c15:formulaRef>
                      </c:ext>
                    </c:extLst>
                    <c:numCache>
                      <c:formatCode>#,##0</c:formatCode>
                      <c:ptCount val="24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'Phase Space &amp; Poincare Map'!$B$11:$B$34</c15:sqref>
                        </c15:formulaRef>
                      </c:ext>
                    </c:extLst>
                    <c:numCache>
                      <c:formatCode>#,##0</c:formatCode>
                      <c:ptCount val="24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"/>
                <c:order val="1"/>
                <c:tx>
                  <c:v>Phase Space 2 </c:v>
                </c:tx>
                <c:spPr>
                  <a:ln w="25400" cap="flat" cmpd="dbl" algn="ctr">
                    <a:solidFill>
                      <a:schemeClr val="accent4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Map'!$A$13:$A$37</c15:sqref>
                        </c15:formulaRef>
                      </c:ext>
                    </c:extLst>
                    <c:numCache>
                      <c:formatCode>#,##0</c:formatCode>
                      <c:ptCount val="25"/>
                      <c:pt idx="0">
                        <c:v>3750000</c:v>
                      </c:pt>
                      <c:pt idx="1">
                        <c:v>10000000</c:v>
                      </c:pt>
                      <c:pt idx="2">
                        <c:v>62500000</c:v>
                      </c:pt>
                      <c:pt idx="3">
                        <c:v>76250000</c:v>
                      </c:pt>
                      <c:pt idx="4">
                        <c:v>83749999.999999985</c:v>
                      </c:pt>
                      <c:pt idx="5">
                        <c:v>158749999.99999997</c:v>
                      </c:pt>
                      <c:pt idx="6">
                        <c:v>199999999.99999997</c:v>
                      </c:pt>
                      <c:pt idx="7">
                        <c:v>196250000.00000003</c:v>
                      </c:pt>
                      <c:pt idx="8">
                        <c:v>170000000</c:v>
                      </c:pt>
                      <c:pt idx="9">
                        <c:v>218750000</c:v>
                      </c:pt>
                      <c:pt idx="10">
                        <c:v>236250000</c:v>
                      </c:pt>
                      <c:pt idx="11">
                        <c:v>297500000.00000006</c:v>
                      </c:pt>
                      <c:pt idx="12">
                        <c:v>301250000</c:v>
                      </c:pt>
                      <c:pt idx="13">
                        <c:v>322500000</c:v>
                      </c:pt>
                      <c:pt idx="14">
                        <c:v>325000000</c:v>
                      </c:pt>
                      <c:pt idx="15">
                        <c:v>346250000</c:v>
                      </c:pt>
                      <c:pt idx="16">
                        <c:v>336250000</c:v>
                      </c:pt>
                      <c:pt idx="17">
                        <c:v>350000000</c:v>
                      </c:pt>
                      <c:pt idx="18">
                        <c:v>418749999.99999994</c:v>
                      </c:pt>
                      <c:pt idx="19">
                        <c:v>483750000</c:v>
                      </c:pt>
                      <c:pt idx="20">
                        <c:v>391250000.00000006</c:v>
                      </c:pt>
                      <c:pt idx="21">
                        <c:v>432500000</c:v>
                      </c:pt>
                      <c:pt idx="22">
                        <c:v>446250000</c:v>
                      </c:pt>
                      <c:pt idx="23">
                        <c:v>461250000</c:v>
                      </c:pt>
                      <c:pt idx="24">
                        <c:v>400000000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Map'!$B$13:$B$37</c15:sqref>
                        </c15:formulaRef>
                      </c:ext>
                    </c:extLst>
                    <c:numCache>
                      <c:formatCode>#,##0</c:formatCode>
                      <c:ptCount val="25"/>
                      <c:pt idx="0">
                        <c:v>10000000</c:v>
                      </c:pt>
                      <c:pt idx="1">
                        <c:v>62500000</c:v>
                      </c:pt>
                      <c:pt idx="2">
                        <c:v>76250000</c:v>
                      </c:pt>
                      <c:pt idx="3">
                        <c:v>83749999.999999985</c:v>
                      </c:pt>
                      <c:pt idx="4">
                        <c:v>158749999.99999997</c:v>
                      </c:pt>
                      <c:pt idx="5">
                        <c:v>199999999.99999997</c:v>
                      </c:pt>
                      <c:pt idx="6">
                        <c:v>196250000.00000003</c:v>
                      </c:pt>
                      <c:pt idx="7">
                        <c:v>170000000</c:v>
                      </c:pt>
                      <c:pt idx="8">
                        <c:v>218750000</c:v>
                      </c:pt>
                      <c:pt idx="9">
                        <c:v>236250000</c:v>
                      </c:pt>
                      <c:pt idx="10">
                        <c:v>297500000.00000006</c:v>
                      </c:pt>
                      <c:pt idx="11">
                        <c:v>301250000</c:v>
                      </c:pt>
                      <c:pt idx="12">
                        <c:v>322500000</c:v>
                      </c:pt>
                      <c:pt idx="13">
                        <c:v>325000000</c:v>
                      </c:pt>
                      <c:pt idx="14">
                        <c:v>346250000</c:v>
                      </c:pt>
                      <c:pt idx="15">
                        <c:v>336250000</c:v>
                      </c:pt>
                      <c:pt idx="16">
                        <c:v>350000000</c:v>
                      </c:pt>
                      <c:pt idx="17">
                        <c:v>418749999.99999994</c:v>
                      </c:pt>
                      <c:pt idx="18">
                        <c:v>483750000</c:v>
                      </c:pt>
                      <c:pt idx="19">
                        <c:v>391250000.00000006</c:v>
                      </c:pt>
                      <c:pt idx="20">
                        <c:v>432500000</c:v>
                      </c:pt>
                      <c:pt idx="21">
                        <c:v>446250000</c:v>
                      </c:pt>
                      <c:pt idx="22">
                        <c:v>461250000</c:v>
                      </c:pt>
                      <c:pt idx="23">
                        <c:v>400000000</c:v>
                      </c:pt>
                      <c:pt idx="24">
                        <c:v>427500000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4"/>
                <c:order val="2"/>
                <c:tx>
                  <c:v>Phase Space_2 new</c:v>
                </c:tx>
                <c:spPr>
                  <a:ln w="25400" cap="flat" cmpd="dbl" algn="ctr">
                    <a:solidFill>
                      <a:schemeClr val="accent5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Map'!$A$33:$A$37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391250000.00000006</c:v>
                      </c:pt>
                      <c:pt idx="1">
                        <c:v>432500000</c:v>
                      </c:pt>
                      <c:pt idx="2">
                        <c:v>446250000</c:v>
                      </c:pt>
                      <c:pt idx="3">
                        <c:v>461250000</c:v>
                      </c:pt>
                      <c:pt idx="4">
                        <c:v>400000000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Map'!$B$33:$B$37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432500000</c:v>
                      </c:pt>
                      <c:pt idx="1">
                        <c:v>446250000</c:v>
                      </c:pt>
                      <c:pt idx="2">
                        <c:v>461250000</c:v>
                      </c:pt>
                      <c:pt idx="3">
                        <c:v>400000000</c:v>
                      </c:pt>
                      <c:pt idx="4">
                        <c:v>427500000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5"/>
                <c:order val="3"/>
                <c:tx>
                  <c:v>Phase Space 3</c:v>
                </c:tx>
                <c:spPr>
                  <a:ln w="25400" cap="flat" cmpd="dbl" algn="ctr">
                    <a:solidFill>
                      <a:schemeClr val="accent6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Map'!$A$11:$A$40</c15:sqref>
                        </c15:formulaRef>
                      </c:ext>
                    </c:extLst>
                    <c:numCache>
                      <c:formatCode>#,##0</c:formatCode>
                      <c:ptCount val="30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Map'!$B$11:$B$40</c15:sqref>
                        </c15:formulaRef>
                      </c:ext>
                    </c:extLst>
                    <c:numCache>
                      <c:formatCode>#,##0</c:formatCode>
                      <c:ptCount val="30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6"/>
                <c:order val="4"/>
                <c:tx>
                  <c:v>Phase Space_3 new</c:v>
                </c:tx>
                <c:spPr>
                  <a:ln w="25400" cap="flat" cmpd="dbl" algn="ctr">
                    <a:solidFill>
                      <a:schemeClr val="accent1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Map'!$A$37:$A$40</c15:sqref>
                        </c15:formulaRef>
                      </c:ext>
                    </c:extLst>
                    <c:numCache>
                      <c:formatCode>#,##0</c:formatCode>
                      <c:ptCount val="4"/>
                      <c:pt idx="0">
                        <c:v>400000000</c:v>
                      </c:pt>
                      <c:pt idx="1">
                        <c:v>427500000</c:v>
                      </c:pt>
                      <c:pt idx="2">
                        <c:v>452500000</c:v>
                      </c:pt>
                      <c:pt idx="3">
                        <c:v>488750000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Map'!$B$37:$B$40</c15:sqref>
                        </c15:formulaRef>
                      </c:ext>
                    </c:extLst>
                    <c:numCache>
                      <c:formatCode>#,##0</c:formatCode>
                      <c:ptCount val="4"/>
                      <c:pt idx="0">
                        <c:v>427500000</c:v>
                      </c:pt>
                      <c:pt idx="1">
                        <c:v>452500000</c:v>
                      </c:pt>
                      <c:pt idx="2">
                        <c:v>488750000</c:v>
                      </c:pt>
                      <c:pt idx="3">
                        <c:v>408750000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7"/>
                <c:order val="5"/>
                <c:tx>
                  <c:v>Phase Space 4</c:v>
                </c:tx>
                <c:spPr>
                  <a:ln w="25400" cap="flat" cmpd="dbl" algn="ctr">
                    <a:solidFill>
                      <a:schemeClr val="accent2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Map'!$A$11:$A$42</c15:sqref>
                        </c15:formulaRef>
                      </c:ext>
                    </c:extLst>
                    <c:numCache>
                      <c:formatCode>#,##0</c:formatCode>
                      <c:ptCount val="32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Map'!$B$11:$B$42</c15:sqref>
                        </c15:formulaRef>
                      </c:ext>
                    </c:extLst>
                    <c:numCache>
                      <c:formatCode>#,##0</c:formatCode>
                      <c:ptCount val="32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8"/>
                <c:order val="6"/>
                <c:tx>
                  <c:v>Phase Space_4 new</c:v>
                </c:tx>
                <c:spPr>
                  <a:ln w="25400" cap="flat" cmpd="dbl" algn="ctr">
                    <a:solidFill>
                      <a:schemeClr val="accent3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Map'!$A$40:$A$42</c15:sqref>
                        </c15:formulaRef>
                      </c:ext>
                    </c:extLst>
                    <c:numCache>
                      <c:formatCode>#,##0</c:formatCode>
                      <c:ptCount val="3"/>
                      <c:pt idx="0">
                        <c:v>488750000</c:v>
                      </c:pt>
                      <c:pt idx="1">
                        <c:v>408750000</c:v>
                      </c:pt>
                      <c:pt idx="2">
                        <c:v>423750000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Map'!$B$40:$B$42</c15:sqref>
                        </c15:formulaRef>
                      </c:ext>
                    </c:extLst>
                    <c:numCache>
                      <c:formatCode>#,##0</c:formatCode>
                      <c:ptCount val="3"/>
                      <c:pt idx="0">
                        <c:v>408750000</c:v>
                      </c:pt>
                      <c:pt idx="1">
                        <c:v>423750000</c:v>
                      </c:pt>
                      <c:pt idx="2">
                        <c:v>437500000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9"/>
                <c:order val="7"/>
                <c:tx>
                  <c:v>Phase Space 5</c:v>
                </c:tx>
                <c:spPr>
                  <a:ln w="25400" cap="flat" cmpd="dbl" algn="ctr">
                    <a:solidFill>
                      <a:schemeClr val="accent4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Map'!$A$11:$A$48</c15:sqref>
                        </c15:formulaRef>
                      </c:ext>
                    </c:extLst>
                    <c:numCache>
                      <c:formatCode>#,##0</c:formatCode>
                      <c:ptCount val="38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Map'!$B$11:$B$48</c15:sqref>
                        </c15:formulaRef>
                      </c:ext>
                    </c:extLst>
                    <c:numCache>
                      <c:formatCode>#,##0</c:formatCode>
                      <c:ptCount val="38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0"/>
                <c:order val="8"/>
                <c:tx>
                  <c:v>Phase Space_5 new</c:v>
                </c:tx>
                <c:spPr>
                  <a:ln w="25400" cap="flat" cmpd="dbl" algn="ctr">
                    <a:solidFill>
                      <a:schemeClr val="accent5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Map'!$A$42:$A$48</c15:sqref>
                        </c15:formulaRef>
                      </c:ext>
                    </c:extLst>
                    <c:numCache>
                      <c:formatCode>#,##0</c:formatCode>
                      <c:ptCount val="7"/>
                      <c:pt idx="0">
                        <c:v>423750000</c:v>
                      </c:pt>
                      <c:pt idx="1">
                        <c:v>437500000</c:v>
                      </c:pt>
                      <c:pt idx="2">
                        <c:v>470000000</c:v>
                      </c:pt>
                      <c:pt idx="3">
                        <c:v>415000000</c:v>
                      </c:pt>
                      <c:pt idx="4">
                        <c:v>426250000</c:v>
                      </c:pt>
                      <c:pt idx="5">
                        <c:v>430000000</c:v>
                      </c:pt>
                      <c:pt idx="6">
                        <c:v>373750000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Map'!$B$42:$B$48</c15:sqref>
                        </c15:formulaRef>
                      </c:ext>
                    </c:extLst>
                    <c:numCache>
                      <c:formatCode>#,##0</c:formatCode>
                      <c:ptCount val="7"/>
                      <c:pt idx="0">
                        <c:v>437500000</c:v>
                      </c:pt>
                      <c:pt idx="1">
                        <c:v>470000000</c:v>
                      </c:pt>
                      <c:pt idx="2">
                        <c:v>415000000</c:v>
                      </c:pt>
                      <c:pt idx="3">
                        <c:v>426250000</c:v>
                      </c:pt>
                      <c:pt idx="4">
                        <c:v>430000000</c:v>
                      </c:pt>
                      <c:pt idx="5">
                        <c:v>373750000</c:v>
                      </c:pt>
                      <c:pt idx="6">
                        <c:v>393749999.99999994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1"/>
                <c:order val="9"/>
                <c:tx>
                  <c:v>Phase Space 6</c:v>
                </c:tx>
                <c:spPr>
                  <a:ln w="25400" cap="flat" cmpd="dbl" algn="ctr">
                    <a:solidFill>
                      <a:schemeClr val="accent6">
                        <a:lumMod val="6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Map'!$A$11:$A$49</c15:sqref>
                        </c15:formulaRef>
                      </c:ext>
                    </c:extLst>
                    <c:numCache>
                      <c:formatCode>#,##0</c:formatCode>
                      <c:ptCount val="39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Map'!$B$11:$B$49</c15:sqref>
                        </c15:formulaRef>
                      </c:ext>
                    </c:extLst>
                    <c:numCache>
                      <c:formatCode>#,##0</c:formatCode>
                      <c:ptCount val="39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2"/>
                <c:order val="10"/>
                <c:tx>
                  <c:v>Phase Space_6 new</c:v>
                </c:tx>
                <c:spPr>
                  <a:ln w="25400" cap="flat" cmpd="dbl" algn="ctr">
                    <a:solidFill>
                      <a:schemeClr val="accent1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Map'!$A$48:$A$49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373750000</c:v>
                      </c:pt>
                      <c:pt idx="1">
                        <c:v>393749999.99999994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Map'!$B$48:$B$49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393749999.99999994</c:v>
                      </c:pt>
                      <c:pt idx="1">
                        <c:v>433750000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3"/>
                <c:order val="11"/>
                <c:tx>
                  <c:v>Phase Space 6</c:v>
                </c:tx>
                <c:spPr>
                  <a:ln w="25400" cap="flat" cmpd="dbl" algn="ctr">
                    <a:solidFill>
                      <a:schemeClr val="accent2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Map'!$A$11:$A$49</c15:sqref>
                        </c15:formulaRef>
                      </c:ext>
                    </c:extLst>
                    <c:numCache>
                      <c:formatCode>#,##0</c:formatCode>
                      <c:ptCount val="39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Map'!$B$11:$B$49</c15:sqref>
                        </c15:formulaRef>
                      </c:ext>
                    </c:extLst>
                    <c:numCache>
                      <c:formatCode>#,##0</c:formatCode>
                      <c:ptCount val="39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4"/>
                <c:order val="12"/>
                <c:tx>
                  <c:v>Phase Space_6 new</c:v>
                </c:tx>
                <c:spPr>
                  <a:ln w="25400" cap="flat" cmpd="dbl" algn="ctr">
                    <a:solidFill>
                      <a:schemeClr val="accent3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Map'!$A$48:$A$49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373750000</c:v>
                      </c:pt>
                      <c:pt idx="1">
                        <c:v>393749999.99999994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Map'!$B$48:$B$49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393749999.99999994</c:v>
                      </c:pt>
                      <c:pt idx="1">
                        <c:v>433750000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5"/>
                <c:order val="13"/>
                <c:tx>
                  <c:v>Phase Space 7</c:v>
                </c:tx>
                <c:spPr>
                  <a:ln w="25400" cap="flat" cmpd="dbl" algn="ctr">
                    <a:solidFill>
                      <a:schemeClr val="accent4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Map'!$A$11:$A$53</c15:sqref>
                        </c15:formulaRef>
                      </c:ext>
                    </c:extLst>
                    <c:numCache>
                      <c:formatCode>#,##0</c:formatCode>
                      <c:ptCount val="43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Map'!$B$11:$B$53</c15:sqref>
                        </c15:formulaRef>
                      </c:ext>
                    </c:extLst>
                    <c:numCache>
                      <c:formatCode>#,##0</c:formatCode>
                      <c:ptCount val="43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6"/>
                <c:order val="14"/>
                <c:tx>
                  <c:v>Phase Space_7 new</c:v>
                </c:tx>
                <c:spPr>
                  <a:ln w="25400" cap="flat" cmpd="dbl" algn="ctr">
                    <a:solidFill>
                      <a:schemeClr val="accent5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Map'!$A$49:$A$53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393749999.99999994</c:v>
                      </c:pt>
                      <c:pt idx="1">
                        <c:v>433750000</c:v>
                      </c:pt>
                      <c:pt idx="2">
                        <c:v>372500000</c:v>
                      </c:pt>
                      <c:pt idx="3">
                        <c:v>387500000</c:v>
                      </c:pt>
                      <c:pt idx="4">
                        <c:v>405000000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Map'!$B$49:$B$53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433750000</c:v>
                      </c:pt>
                      <c:pt idx="1">
                        <c:v>372500000</c:v>
                      </c:pt>
                      <c:pt idx="2">
                        <c:v>387500000</c:v>
                      </c:pt>
                      <c:pt idx="3">
                        <c:v>405000000</c:v>
                      </c:pt>
                      <c:pt idx="4">
                        <c:v>413749999.99999994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7"/>
                <c:order val="15"/>
                <c:tx>
                  <c:v>Phase Space 8</c:v>
                </c:tx>
                <c:spPr>
                  <a:ln w="25400" cap="flat" cmpd="dbl" algn="ctr">
                    <a:solidFill>
                      <a:schemeClr val="accent6">
                        <a:lumMod val="80000"/>
                        <a:lumOff val="2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Map'!$A$11:$A$57</c15:sqref>
                        </c15:formulaRef>
                      </c:ext>
                    </c:extLst>
                    <c:numCache>
                      <c:formatCode>#,##0</c:formatCode>
                      <c:ptCount val="47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Map'!$B$11:$B$57</c15:sqref>
                        </c15:formulaRef>
                      </c:ext>
                    </c:extLst>
                    <c:numCache>
                      <c:formatCode>#,##0</c:formatCode>
                      <c:ptCount val="47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8"/>
                <c:order val="16"/>
                <c:tx>
                  <c:v>Phase Space_8 new</c:v>
                </c:tx>
                <c:spPr>
                  <a:ln w="25400" cap="flat" cmpd="dbl" algn="ctr">
                    <a:solidFill>
                      <a:schemeClr val="accent1">
                        <a:lumMod val="8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Map'!$A$53:$A$57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405000000</c:v>
                      </c:pt>
                      <c:pt idx="1">
                        <c:v>413749999.99999994</c:v>
                      </c:pt>
                      <c:pt idx="2">
                        <c:v>482500000</c:v>
                      </c:pt>
                      <c:pt idx="3">
                        <c:v>495000000</c:v>
                      </c:pt>
                      <c:pt idx="4">
                        <c:v>497500000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Map'!$B$53:$B$57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413749999.99999994</c:v>
                      </c:pt>
                      <c:pt idx="1">
                        <c:v>482500000</c:v>
                      </c:pt>
                      <c:pt idx="2">
                        <c:v>495000000</c:v>
                      </c:pt>
                      <c:pt idx="3">
                        <c:v>497500000</c:v>
                      </c:pt>
                      <c:pt idx="4">
                        <c:v>535000000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19"/>
                <c:order val="17"/>
                <c:tx>
                  <c:v>Phase Space 9</c:v>
                </c:tx>
                <c:spPr>
                  <a:ln w="25400" cap="flat" cmpd="dbl" algn="ctr">
                    <a:solidFill>
                      <a:schemeClr val="accent2">
                        <a:lumMod val="8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Map'!$A$11:$A$61</c15:sqref>
                        </c15:formulaRef>
                      </c:ext>
                    </c:extLst>
                    <c:numCache>
                      <c:formatCode>#,##0</c:formatCode>
                      <c:ptCount val="51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Map'!$B$11:$B$61</c15:sqref>
                        </c15:formulaRef>
                      </c:ext>
                    </c:extLst>
                    <c:numCache>
                      <c:formatCode>#,##0</c:formatCode>
                      <c:ptCount val="51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0"/>
                <c:order val="18"/>
                <c:tx>
                  <c:v>Phase Space_9 new</c:v>
                </c:tx>
                <c:spPr>
                  <a:ln w="25400" cap="flat" cmpd="dbl" algn="ctr">
                    <a:solidFill>
                      <a:schemeClr val="accent3">
                        <a:lumMod val="8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Map'!$A$57:$A$61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497500000</c:v>
                      </c:pt>
                      <c:pt idx="1">
                        <c:v>535000000</c:v>
                      </c:pt>
                      <c:pt idx="2">
                        <c:v>552500000</c:v>
                      </c:pt>
                      <c:pt idx="3">
                        <c:v>545000000</c:v>
                      </c:pt>
                      <c:pt idx="4">
                        <c:v>554999999.99999988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Map'!$B$57:$B$61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535000000</c:v>
                      </c:pt>
                      <c:pt idx="1">
                        <c:v>552500000</c:v>
                      </c:pt>
                      <c:pt idx="2">
                        <c:v>545000000</c:v>
                      </c:pt>
                      <c:pt idx="3">
                        <c:v>554999999.99999988</c:v>
                      </c:pt>
                      <c:pt idx="4">
                        <c:v>362500000.00000006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1"/>
                <c:order val="19"/>
                <c:tx>
                  <c:v>Phase Space 10</c:v>
                </c:tx>
                <c:spPr>
                  <a:ln w="25400" cap="flat" cmpd="dbl" algn="ctr">
                    <a:solidFill>
                      <a:schemeClr val="accent4">
                        <a:lumMod val="8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Map'!$A$11:$A$62</c15:sqref>
                        </c15:formulaRef>
                      </c:ext>
                    </c:extLst>
                    <c:numCache>
                      <c:formatCode>#,##0</c:formatCode>
                      <c:ptCount val="52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Map'!$B$11:$B$62</c15:sqref>
                        </c15:formulaRef>
                      </c:ext>
                    </c:extLst>
                    <c:numCache>
                      <c:formatCode>#,##0</c:formatCode>
                      <c:ptCount val="52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2"/>
                <c:order val="20"/>
                <c:tx>
                  <c:v>Phase Space_10 new</c:v>
                </c:tx>
                <c:spPr>
                  <a:ln w="25400" cap="flat" cmpd="dbl" algn="ctr">
                    <a:solidFill>
                      <a:schemeClr val="accent5">
                        <a:lumMod val="8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Map'!$A$61:$A$62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554999999.99999988</c:v>
                      </c:pt>
                      <c:pt idx="1">
                        <c:v>362500000.00000006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Map'!$B$61:$B$62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362500000.00000006</c:v>
                      </c:pt>
                      <c:pt idx="1">
                        <c:v>420000000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3"/>
                <c:order val="21"/>
                <c:tx>
                  <c:v>Phase Space 12</c:v>
                </c:tx>
                <c:spPr>
                  <a:ln w="25400" cap="flat" cmpd="dbl" algn="ctr">
                    <a:solidFill>
                      <a:schemeClr val="accent6">
                        <a:lumMod val="8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Map'!$A$11:$A$66</c15:sqref>
                        </c15:formulaRef>
                      </c:ext>
                    </c:extLst>
                    <c:numCache>
                      <c:formatCode>#,##0</c:formatCode>
                      <c:ptCount val="56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Map'!$B$11:$B$66</c15:sqref>
                        </c15:formulaRef>
                      </c:ext>
                    </c:extLst>
                    <c:numCache>
                      <c:formatCode>#,##0</c:formatCode>
                      <c:ptCount val="56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4"/>
                <c:order val="22"/>
                <c:tx>
                  <c:v>Phase Space_12 new</c:v>
                </c:tx>
                <c:spPr>
                  <a:ln w="25400" cap="flat" cmpd="dbl" algn="ctr">
                    <a:solidFill>
                      <a:schemeClr val="accent1">
                        <a:lumMod val="60000"/>
                        <a:lumOff val="4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Map'!$A$65:$A$66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447500000</c:v>
                      </c:pt>
                      <c:pt idx="1">
                        <c:v>360000000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Map'!$B$65:$B$66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360000000</c:v>
                      </c:pt>
                      <c:pt idx="1">
                        <c:v>387500000.00000006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5"/>
                <c:order val="23"/>
                <c:tx>
                  <c:v>Phase Space 11</c:v>
                </c:tx>
                <c:spPr>
                  <a:ln w="25400" cap="flat" cmpd="dbl" algn="ctr">
                    <a:solidFill>
                      <a:schemeClr val="accent2">
                        <a:lumMod val="60000"/>
                        <a:lumOff val="4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Map'!$A$11:$A$65</c15:sqref>
                        </c15:formulaRef>
                      </c:ext>
                    </c:extLst>
                    <c:numCache>
                      <c:formatCode>#,##0</c:formatCode>
                      <c:ptCount val="55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Map'!$B$11:$B$65</c15:sqref>
                        </c15:formulaRef>
                      </c:ext>
                    </c:extLst>
                    <c:numCache>
                      <c:formatCode>#,##0</c:formatCode>
                      <c:ptCount val="55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6"/>
                <c:order val="24"/>
                <c:tx>
                  <c:v>Phase Space_11 new</c:v>
                </c:tx>
                <c:spPr>
                  <a:ln w="25400" cap="flat" cmpd="dbl" algn="ctr">
                    <a:solidFill>
                      <a:schemeClr val="accent3">
                        <a:lumMod val="60000"/>
                        <a:lumOff val="4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Map'!$A$62:$A$65</c15:sqref>
                        </c15:formulaRef>
                      </c:ext>
                    </c:extLst>
                    <c:numCache>
                      <c:formatCode>#,##0</c:formatCode>
                      <c:ptCount val="4"/>
                      <c:pt idx="0">
                        <c:v>362500000.00000006</c:v>
                      </c:pt>
                      <c:pt idx="1">
                        <c:v>420000000</c:v>
                      </c:pt>
                      <c:pt idx="2">
                        <c:v>435000000</c:v>
                      </c:pt>
                      <c:pt idx="3">
                        <c:v>447500000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Map'!$B$62:$B$65</c15:sqref>
                        </c15:formulaRef>
                      </c:ext>
                    </c:extLst>
                    <c:numCache>
                      <c:formatCode>#,##0</c:formatCode>
                      <c:ptCount val="4"/>
                      <c:pt idx="0">
                        <c:v>420000000</c:v>
                      </c:pt>
                      <c:pt idx="1">
                        <c:v>435000000</c:v>
                      </c:pt>
                      <c:pt idx="2">
                        <c:v>447500000</c:v>
                      </c:pt>
                      <c:pt idx="3">
                        <c:v>360000000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7"/>
                <c:order val="25"/>
                <c:tx>
                  <c:v>Phase Space 13</c:v>
                </c:tx>
                <c:spPr>
                  <a:ln w="25400" cap="flat" cmpd="dbl" algn="ctr">
                    <a:solidFill>
                      <a:schemeClr val="accent4">
                        <a:lumMod val="60000"/>
                        <a:lumOff val="4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Map'!$A$11:$A$72</c15:sqref>
                        </c15:formulaRef>
                      </c:ext>
                    </c:extLst>
                    <c:numCache>
                      <c:formatCode>#,##0</c:formatCode>
                      <c:ptCount val="62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  <c:pt idx="56">
                        <c:v>387500000.00000006</c:v>
                      </c:pt>
                      <c:pt idx="57">
                        <c:v>425000000</c:v>
                      </c:pt>
                      <c:pt idx="58">
                        <c:v>435000000</c:v>
                      </c:pt>
                      <c:pt idx="59">
                        <c:v>435000000</c:v>
                      </c:pt>
                      <c:pt idx="60">
                        <c:v>452500000</c:v>
                      </c:pt>
                      <c:pt idx="61">
                        <c:v>462500000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Map'!$B$11:$B$72</c15:sqref>
                        </c15:formulaRef>
                      </c:ext>
                    </c:extLst>
                    <c:numCache>
                      <c:formatCode>#,##0</c:formatCode>
                      <c:ptCount val="62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  <c:pt idx="56">
                        <c:v>425000000</c:v>
                      </c:pt>
                      <c:pt idx="57">
                        <c:v>435000000</c:v>
                      </c:pt>
                      <c:pt idx="58">
                        <c:v>435000000</c:v>
                      </c:pt>
                      <c:pt idx="59">
                        <c:v>452500000</c:v>
                      </c:pt>
                      <c:pt idx="60">
                        <c:v>462500000</c:v>
                      </c:pt>
                      <c:pt idx="61">
                        <c:v>480000000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8"/>
                <c:order val="26"/>
                <c:tx>
                  <c:v>Phase Space_13 new</c:v>
                </c:tx>
                <c:spPr>
                  <a:ln w="25400" cap="flat" cmpd="dbl" algn="ctr">
                    <a:solidFill>
                      <a:schemeClr val="accent5">
                        <a:lumMod val="60000"/>
                        <a:lumOff val="4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Map'!$A$66:$A$72</c15:sqref>
                        </c15:formulaRef>
                      </c:ext>
                    </c:extLst>
                    <c:numCache>
                      <c:formatCode>#,##0</c:formatCode>
                      <c:ptCount val="7"/>
                      <c:pt idx="0">
                        <c:v>360000000</c:v>
                      </c:pt>
                      <c:pt idx="1">
                        <c:v>387500000.00000006</c:v>
                      </c:pt>
                      <c:pt idx="2">
                        <c:v>425000000</c:v>
                      </c:pt>
                      <c:pt idx="3">
                        <c:v>435000000</c:v>
                      </c:pt>
                      <c:pt idx="4">
                        <c:v>435000000</c:v>
                      </c:pt>
                      <c:pt idx="5">
                        <c:v>452500000</c:v>
                      </c:pt>
                      <c:pt idx="6">
                        <c:v>462500000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Map'!$B$66:$B$72</c15:sqref>
                        </c15:formulaRef>
                      </c:ext>
                    </c:extLst>
                    <c:numCache>
                      <c:formatCode>#,##0</c:formatCode>
                      <c:ptCount val="7"/>
                      <c:pt idx="0">
                        <c:v>387500000.00000006</c:v>
                      </c:pt>
                      <c:pt idx="1">
                        <c:v>425000000</c:v>
                      </c:pt>
                      <c:pt idx="2">
                        <c:v>435000000</c:v>
                      </c:pt>
                      <c:pt idx="3">
                        <c:v>435000000</c:v>
                      </c:pt>
                      <c:pt idx="4">
                        <c:v>452500000</c:v>
                      </c:pt>
                      <c:pt idx="5">
                        <c:v>462500000</c:v>
                      </c:pt>
                      <c:pt idx="6">
                        <c:v>480000000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9"/>
                <c:order val="27"/>
                <c:tx>
                  <c:v>Phase Space 14</c:v>
                </c:tx>
                <c:spPr>
                  <a:ln w="25400" cap="flat" cmpd="dbl" algn="ctr">
                    <a:solidFill>
                      <a:schemeClr val="accent6">
                        <a:lumMod val="60000"/>
                        <a:lumOff val="4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Map'!$A$11:$A$73</c15:sqref>
                        </c15:formulaRef>
                      </c:ext>
                    </c:extLst>
                    <c:numCache>
                      <c:formatCode>#,##0</c:formatCode>
                      <c:ptCount val="63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  <c:pt idx="56">
                        <c:v>387500000.00000006</c:v>
                      </c:pt>
                      <c:pt idx="57">
                        <c:v>425000000</c:v>
                      </c:pt>
                      <c:pt idx="58">
                        <c:v>435000000</c:v>
                      </c:pt>
                      <c:pt idx="59">
                        <c:v>435000000</c:v>
                      </c:pt>
                      <c:pt idx="60">
                        <c:v>452500000</c:v>
                      </c:pt>
                      <c:pt idx="61">
                        <c:v>462500000</c:v>
                      </c:pt>
                      <c:pt idx="62">
                        <c:v>480000000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Map'!$B$11:$B$73</c15:sqref>
                        </c15:formulaRef>
                      </c:ext>
                    </c:extLst>
                    <c:numCache>
                      <c:formatCode>#,##0</c:formatCode>
                      <c:ptCount val="63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  <c:pt idx="56">
                        <c:v>425000000</c:v>
                      </c:pt>
                      <c:pt idx="57">
                        <c:v>435000000</c:v>
                      </c:pt>
                      <c:pt idx="58">
                        <c:v>435000000</c:v>
                      </c:pt>
                      <c:pt idx="59">
                        <c:v>452500000</c:v>
                      </c:pt>
                      <c:pt idx="60">
                        <c:v>462500000</c:v>
                      </c:pt>
                      <c:pt idx="61">
                        <c:v>480000000</c:v>
                      </c:pt>
                      <c:pt idx="62">
                        <c:v>370000000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0"/>
                <c:order val="28"/>
                <c:tx>
                  <c:v>Phase Space_14 new</c:v>
                </c:tx>
                <c:spPr>
                  <a:ln w="25400" cap="flat" cmpd="dbl" algn="ctr">
                    <a:solidFill>
                      <a:schemeClr val="accent1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Map'!$A$72:$A$73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462500000</c:v>
                      </c:pt>
                      <c:pt idx="1">
                        <c:v>480000000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Map'!$B$72:$B$73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480000000</c:v>
                      </c:pt>
                      <c:pt idx="1">
                        <c:v>370000000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1"/>
                <c:order val="29"/>
                <c:tx>
                  <c:v>Phase Space 15</c:v>
                </c:tx>
                <c:spPr>
                  <a:ln w="25400" cap="flat" cmpd="dbl" algn="ctr">
                    <a:solidFill>
                      <a:schemeClr val="accent2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Map'!$A$11:$A$74</c15:sqref>
                        </c15:formulaRef>
                      </c:ext>
                    </c:extLst>
                    <c:numCache>
                      <c:formatCode>#,##0</c:formatCode>
                      <c:ptCount val="64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  <c:pt idx="56">
                        <c:v>387500000.00000006</c:v>
                      </c:pt>
                      <c:pt idx="57">
                        <c:v>425000000</c:v>
                      </c:pt>
                      <c:pt idx="58">
                        <c:v>435000000</c:v>
                      </c:pt>
                      <c:pt idx="59">
                        <c:v>435000000</c:v>
                      </c:pt>
                      <c:pt idx="60">
                        <c:v>452500000</c:v>
                      </c:pt>
                      <c:pt idx="61">
                        <c:v>462500000</c:v>
                      </c:pt>
                      <c:pt idx="62">
                        <c:v>480000000</c:v>
                      </c:pt>
                      <c:pt idx="63">
                        <c:v>370000000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Map'!$B$11:$B$74</c15:sqref>
                        </c15:formulaRef>
                      </c:ext>
                    </c:extLst>
                    <c:numCache>
                      <c:formatCode>#,##0</c:formatCode>
                      <c:ptCount val="64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  <c:pt idx="56">
                        <c:v>425000000</c:v>
                      </c:pt>
                      <c:pt idx="57">
                        <c:v>435000000</c:v>
                      </c:pt>
                      <c:pt idx="58">
                        <c:v>435000000</c:v>
                      </c:pt>
                      <c:pt idx="59">
                        <c:v>452500000</c:v>
                      </c:pt>
                      <c:pt idx="60">
                        <c:v>462500000</c:v>
                      </c:pt>
                      <c:pt idx="61">
                        <c:v>480000000</c:v>
                      </c:pt>
                      <c:pt idx="62">
                        <c:v>370000000</c:v>
                      </c:pt>
                      <c:pt idx="63">
                        <c:v>422500000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2"/>
                <c:order val="30"/>
                <c:tx>
                  <c:v>Phase Space_15 new</c:v>
                </c:tx>
                <c:spPr>
                  <a:ln w="25400" cap="flat" cmpd="dbl" algn="ctr">
                    <a:solidFill>
                      <a:schemeClr val="accent3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Map'!$A$73:$A$74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480000000</c:v>
                      </c:pt>
                      <c:pt idx="1">
                        <c:v>370000000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Map'!$B$73:$B$74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370000000</c:v>
                      </c:pt>
                      <c:pt idx="1">
                        <c:v>422500000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3"/>
                <c:order val="31"/>
                <c:tx>
                  <c:v>Phase Space 16</c:v>
                </c:tx>
                <c:spPr>
                  <a:ln w="25400" cap="flat" cmpd="dbl" algn="ctr">
                    <a:solidFill>
                      <a:schemeClr val="accent4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Map'!$A$11:$A$80</c15:sqref>
                        </c15:formulaRef>
                      </c:ext>
                    </c:extLst>
                    <c:numCache>
                      <c:formatCode>#,##0</c:formatCode>
                      <c:ptCount val="70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  <c:pt idx="56">
                        <c:v>387500000.00000006</c:v>
                      </c:pt>
                      <c:pt idx="57">
                        <c:v>425000000</c:v>
                      </c:pt>
                      <c:pt idx="58">
                        <c:v>435000000</c:v>
                      </c:pt>
                      <c:pt idx="59">
                        <c:v>435000000</c:v>
                      </c:pt>
                      <c:pt idx="60">
                        <c:v>452500000</c:v>
                      </c:pt>
                      <c:pt idx="61">
                        <c:v>462500000</c:v>
                      </c:pt>
                      <c:pt idx="62">
                        <c:v>480000000</c:v>
                      </c:pt>
                      <c:pt idx="63">
                        <c:v>370000000</c:v>
                      </c:pt>
                      <c:pt idx="64">
                        <c:v>422500000</c:v>
                      </c:pt>
                      <c:pt idx="65">
                        <c:v>435000000</c:v>
                      </c:pt>
                      <c:pt idx="66">
                        <c:v>442500000</c:v>
                      </c:pt>
                      <c:pt idx="67">
                        <c:v>452500000</c:v>
                      </c:pt>
                      <c:pt idx="68">
                        <c:v>467500000</c:v>
                      </c:pt>
                      <c:pt idx="69">
                        <c:v>395000000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Map'!$B$11:$B$80</c15:sqref>
                        </c15:formulaRef>
                      </c:ext>
                    </c:extLst>
                    <c:numCache>
                      <c:formatCode>#,##0</c:formatCode>
                      <c:ptCount val="70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  <c:pt idx="56">
                        <c:v>425000000</c:v>
                      </c:pt>
                      <c:pt idx="57">
                        <c:v>435000000</c:v>
                      </c:pt>
                      <c:pt idx="58">
                        <c:v>435000000</c:v>
                      </c:pt>
                      <c:pt idx="59">
                        <c:v>452500000</c:v>
                      </c:pt>
                      <c:pt idx="60">
                        <c:v>462500000</c:v>
                      </c:pt>
                      <c:pt idx="61">
                        <c:v>480000000</c:v>
                      </c:pt>
                      <c:pt idx="62">
                        <c:v>370000000</c:v>
                      </c:pt>
                      <c:pt idx="63">
                        <c:v>422500000</c:v>
                      </c:pt>
                      <c:pt idx="64">
                        <c:v>435000000</c:v>
                      </c:pt>
                      <c:pt idx="65">
                        <c:v>442500000</c:v>
                      </c:pt>
                      <c:pt idx="66">
                        <c:v>452500000</c:v>
                      </c:pt>
                      <c:pt idx="67">
                        <c:v>467500000</c:v>
                      </c:pt>
                      <c:pt idx="68">
                        <c:v>395000000</c:v>
                      </c:pt>
                      <c:pt idx="69">
                        <c:v>437500000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4"/>
                <c:order val="32"/>
                <c:tx>
                  <c:v>Phase Space_16 new</c:v>
                </c:tx>
                <c:spPr>
                  <a:ln w="25400" cap="flat" cmpd="dbl" algn="ctr">
                    <a:solidFill>
                      <a:schemeClr val="accent5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Map'!$A$74:$A$80</c15:sqref>
                        </c15:formulaRef>
                      </c:ext>
                    </c:extLst>
                    <c:numCache>
                      <c:formatCode>#,##0</c:formatCode>
                      <c:ptCount val="7"/>
                      <c:pt idx="0">
                        <c:v>370000000</c:v>
                      </c:pt>
                      <c:pt idx="1">
                        <c:v>422500000</c:v>
                      </c:pt>
                      <c:pt idx="2">
                        <c:v>435000000</c:v>
                      </c:pt>
                      <c:pt idx="3">
                        <c:v>442500000</c:v>
                      </c:pt>
                      <c:pt idx="4">
                        <c:v>452500000</c:v>
                      </c:pt>
                      <c:pt idx="5">
                        <c:v>467500000</c:v>
                      </c:pt>
                      <c:pt idx="6">
                        <c:v>395000000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Map'!$B$74:$B$80</c15:sqref>
                        </c15:formulaRef>
                      </c:ext>
                    </c:extLst>
                    <c:numCache>
                      <c:formatCode>#,##0</c:formatCode>
                      <c:ptCount val="7"/>
                      <c:pt idx="0">
                        <c:v>422500000</c:v>
                      </c:pt>
                      <c:pt idx="1">
                        <c:v>435000000</c:v>
                      </c:pt>
                      <c:pt idx="2">
                        <c:v>442500000</c:v>
                      </c:pt>
                      <c:pt idx="3">
                        <c:v>452500000</c:v>
                      </c:pt>
                      <c:pt idx="4">
                        <c:v>467500000</c:v>
                      </c:pt>
                      <c:pt idx="5">
                        <c:v>395000000</c:v>
                      </c:pt>
                      <c:pt idx="6">
                        <c:v>437500000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5"/>
                <c:order val="33"/>
                <c:tx>
                  <c:v>Phase Space 17</c:v>
                </c:tx>
                <c:spPr>
                  <a:ln w="25400" cap="flat" cmpd="dbl" algn="ctr">
                    <a:solidFill>
                      <a:schemeClr val="accent6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Map'!$A$11:$A$83</c15:sqref>
                        </c15:formulaRef>
                      </c:ext>
                    </c:extLst>
                    <c:numCache>
                      <c:formatCode>#,##0</c:formatCode>
                      <c:ptCount val="73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  <c:pt idx="56">
                        <c:v>387500000.00000006</c:v>
                      </c:pt>
                      <c:pt idx="57">
                        <c:v>425000000</c:v>
                      </c:pt>
                      <c:pt idx="58">
                        <c:v>435000000</c:v>
                      </c:pt>
                      <c:pt idx="59">
                        <c:v>435000000</c:v>
                      </c:pt>
                      <c:pt idx="60">
                        <c:v>452500000</c:v>
                      </c:pt>
                      <c:pt idx="61">
                        <c:v>462500000</c:v>
                      </c:pt>
                      <c:pt idx="62">
                        <c:v>480000000</c:v>
                      </c:pt>
                      <c:pt idx="63">
                        <c:v>370000000</c:v>
                      </c:pt>
                      <c:pt idx="64">
                        <c:v>422500000</c:v>
                      </c:pt>
                      <c:pt idx="65">
                        <c:v>435000000</c:v>
                      </c:pt>
                      <c:pt idx="66">
                        <c:v>442500000</c:v>
                      </c:pt>
                      <c:pt idx="67">
                        <c:v>452500000</c:v>
                      </c:pt>
                      <c:pt idx="68">
                        <c:v>467500000</c:v>
                      </c:pt>
                      <c:pt idx="69">
                        <c:v>395000000</c:v>
                      </c:pt>
                      <c:pt idx="70">
                        <c:v>437500000</c:v>
                      </c:pt>
                      <c:pt idx="71">
                        <c:v>457500000</c:v>
                      </c:pt>
                      <c:pt idx="72">
                        <c:v>470000000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Map'!$B$11:$B$83</c15:sqref>
                        </c15:formulaRef>
                      </c:ext>
                    </c:extLst>
                    <c:numCache>
                      <c:formatCode>#,##0</c:formatCode>
                      <c:ptCount val="73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  <c:pt idx="56">
                        <c:v>425000000</c:v>
                      </c:pt>
                      <c:pt idx="57">
                        <c:v>435000000</c:v>
                      </c:pt>
                      <c:pt idx="58">
                        <c:v>435000000</c:v>
                      </c:pt>
                      <c:pt idx="59">
                        <c:v>452500000</c:v>
                      </c:pt>
                      <c:pt idx="60">
                        <c:v>462500000</c:v>
                      </c:pt>
                      <c:pt idx="61">
                        <c:v>480000000</c:v>
                      </c:pt>
                      <c:pt idx="62">
                        <c:v>370000000</c:v>
                      </c:pt>
                      <c:pt idx="63">
                        <c:v>422500000</c:v>
                      </c:pt>
                      <c:pt idx="64">
                        <c:v>435000000</c:v>
                      </c:pt>
                      <c:pt idx="65">
                        <c:v>442500000</c:v>
                      </c:pt>
                      <c:pt idx="66">
                        <c:v>452500000</c:v>
                      </c:pt>
                      <c:pt idx="67">
                        <c:v>467500000</c:v>
                      </c:pt>
                      <c:pt idx="68">
                        <c:v>395000000</c:v>
                      </c:pt>
                      <c:pt idx="69">
                        <c:v>437500000</c:v>
                      </c:pt>
                      <c:pt idx="70">
                        <c:v>457500000</c:v>
                      </c:pt>
                      <c:pt idx="71">
                        <c:v>470000000</c:v>
                      </c:pt>
                      <c:pt idx="72">
                        <c:v>400000000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6"/>
                <c:order val="34"/>
                <c:tx>
                  <c:v>Phase Space_17 new</c:v>
                </c:tx>
                <c:spPr>
                  <a:ln w="25400" cap="flat" cmpd="dbl" algn="ctr">
                    <a:solidFill>
                      <a:schemeClr val="accent1">
                        <a:lumMod val="70000"/>
                        <a:lumOff val="3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Map'!$A$80:$A$83</c15:sqref>
                        </c15:formulaRef>
                      </c:ext>
                    </c:extLst>
                    <c:numCache>
                      <c:formatCode>#,##0</c:formatCode>
                      <c:ptCount val="4"/>
                      <c:pt idx="0">
                        <c:v>395000000</c:v>
                      </c:pt>
                      <c:pt idx="1">
                        <c:v>437500000</c:v>
                      </c:pt>
                      <c:pt idx="2">
                        <c:v>457500000</c:v>
                      </c:pt>
                      <c:pt idx="3">
                        <c:v>470000000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Map'!$B$80:$B$83</c15:sqref>
                        </c15:formulaRef>
                      </c:ext>
                    </c:extLst>
                    <c:numCache>
                      <c:formatCode>#,##0</c:formatCode>
                      <c:ptCount val="4"/>
                      <c:pt idx="0">
                        <c:v>437500000</c:v>
                      </c:pt>
                      <c:pt idx="1">
                        <c:v>457500000</c:v>
                      </c:pt>
                      <c:pt idx="2">
                        <c:v>470000000</c:v>
                      </c:pt>
                      <c:pt idx="3">
                        <c:v>400000000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8"/>
                <c:order val="36"/>
                <c:tx>
                  <c:v>Phase Space_18 new</c:v>
                </c:tx>
                <c:spPr>
                  <a:ln w="25400" cap="flat" cmpd="dbl" algn="ctr">
                    <a:solidFill>
                      <a:schemeClr val="accent3">
                        <a:lumMod val="70000"/>
                        <a:lumOff val="3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Map'!$A$83:$A$87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470000000</c:v>
                      </c:pt>
                      <c:pt idx="1">
                        <c:v>400000000</c:v>
                      </c:pt>
                      <c:pt idx="2">
                        <c:v>450000000</c:v>
                      </c:pt>
                      <c:pt idx="3">
                        <c:v>452500000</c:v>
                      </c:pt>
                      <c:pt idx="4">
                        <c:v>487500000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Map'!$B$83:$B$87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400000000</c:v>
                      </c:pt>
                      <c:pt idx="1">
                        <c:v>450000000</c:v>
                      </c:pt>
                      <c:pt idx="2">
                        <c:v>452500000</c:v>
                      </c:pt>
                      <c:pt idx="3">
                        <c:v>487500000</c:v>
                      </c:pt>
                      <c:pt idx="4">
                        <c:v>397499999.99999994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9"/>
                <c:order val="37"/>
                <c:tx>
                  <c:v>Phase Space 19</c:v>
                </c:tx>
                <c:spPr>
                  <a:ln w="25400" cap="flat" cmpd="dbl" algn="ctr">
                    <a:solidFill>
                      <a:schemeClr val="accent4">
                        <a:lumMod val="70000"/>
                        <a:lumOff val="3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Map'!$A$11:$A$92</c15:sqref>
                        </c15:formulaRef>
                      </c:ext>
                    </c:extLst>
                    <c:numCache>
                      <c:formatCode>#,##0</c:formatCode>
                      <c:ptCount val="82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  <c:pt idx="56">
                        <c:v>387500000.00000006</c:v>
                      </c:pt>
                      <c:pt idx="57">
                        <c:v>425000000</c:v>
                      </c:pt>
                      <c:pt idx="58">
                        <c:v>435000000</c:v>
                      </c:pt>
                      <c:pt idx="59">
                        <c:v>435000000</c:v>
                      </c:pt>
                      <c:pt idx="60">
                        <c:v>452500000</c:v>
                      </c:pt>
                      <c:pt idx="61">
                        <c:v>462500000</c:v>
                      </c:pt>
                      <c:pt idx="62">
                        <c:v>480000000</c:v>
                      </c:pt>
                      <c:pt idx="63">
                        <c:v>370000000</c:v>
                      </c:pt>
                      <c:pt idx="64">
                        <c:v>422500000</c:v>
                      </c:pt>
                      <c:pt idx="65">
                        <c:v>435000000</c:v>
                      </c:pt>
                      <c:pt idx="66">
                        <c:v>442500000</c:v>
                      </c:pt>
                      <c:pt idx="67">
                        <c:v>452500000</c:v>
                      </c:pt>
                      <c:pt idx="68">
                        <c:v>467500000</c:v>
                      </c:pt>
                      <c:pt idx="69">
                        <c:v>395000000</c:v>
                      </c:pt>
                      <c:pt idx="70">
                        <c:v>437500000</c:v>
                      </c:pt>
                      <c:pt idx="71">
                        <c:v>457500000</c:v>
                      </c:pt>
                      <c:pt idx="72">
                        <c:v>470000000</c:v>
                      </c:pt>
                      <c:pt idx="73">
                        <c:v>400000000</c:v>
                      </c:pt>
                      <c:pt idx="74">
                        <c:v>450000000</c:v>
                      </c:pt>
                      <c:pt idx="75">
                        <c:v>452500000</c:v>
                      </c:pt>
                      <c:pt idx="76">
                        <c:v>487500000</c:v>
                      </c:pt>
                      <c:pt idx="77">
                        <c:v>397499999.99999994</c:v>
                      </c:pt>
                      <c:pt idx="78">
                        <c:v>435000000</c:v>
                      </c:pt>
                      <c:pt idx="79">
                        <c:v>442500000</c:v>
                      </c:pt>
                      <c:pt idx="80">
                        <c:v>460000000</c:v>
                      </c:pt>
                      <c:pt idx="81">
                        <c:v>477500000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Map'!$B$11:$B$92</c15:sqref>
                        </c15:formulaRef>
                      </c:ext>
                    </c:extLst>
                    <c:numCache>
                      <c:formatCode>#,##0</c:formatCode>
                      <c:ptCount val="82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  <c:pt idx="56">
                        <c:v>425000000</c:v>
                      </c:pt>
                      <c:pt idx="57">
                        <c:v>435000000</c:v>
                      </c:pt>
                      <c:pt idx="58">
                        <c:v>435000000</c:v>
                      </c:pt>
                      <c:pt idx="59">
                        <c:v>452500000</c:v>
                      </c:pt>
                      <c:pt idx="60">
                        <c:v>462500000</c:v>
                      </c:pt>
                      <c:pt idx="61">
                        <c:v>480000000</c:v>
                      </c:pt>
                      <c:pt idx="62">
                        <c:v>370000000</c:v>
                      </c:pt>
                      <c:pt idx="63">
                        <c:v>422500000</c:v>
                      </c:pt>
                      <c:pt idx="64">
                        <c:v>435000000</c:v>
                      </c:pt>
                      <c:pt idx="65">
                        <c:v>442500000</c:v>
                      </c:pt>
                      <c:pt idx="66">
                        <c:v>452500000</c:v>
                      </c:pt>
                      <c:pt idx="67">
                        <c:v>467500000</c:v>
                      </c:pt>
                      <c:pt idx="68">
                        <c:v>395000000</c:v>
                      </c:pt>
                      <c:pt idx="69">
                        <c:v>437500000</c:v>
                      </c:pt>
                      <c:pt idx="70">
                        <c:v>457500000</c:v>
                      </c:pt>
                      <c:pt idx="71">
                        <c:v>470000000</c:v>
                      </c:pt>
                      <c:pt idx="72">
                        <c:v>400000000</c:v>
                      </c:pt>
                      <c:pt idx="73">
                        <c:v>450000000</c:v>
                      </c:pt>
                      <c:pt idx="74">
                        <c:v>452500000</c:v>
                      </c:pt>
                      <c:pt idx="75">
                        <c:v>487500000</c:v>
                      </c:pt>
                      <c:pt idx="76">
                        <c:v>397499999.99999994</c:v>
                      </c:pt>
                      <c:pt idx="77">
                        <c:v>435000000</c:v>
                      </c:pt>
                      <c:pt idx="78">
                        <c:v>442500000</c:v>
                      </c:pt>
                      <c:pt idx="79">
                        <c:v>460000000</c:v>
                      </c:pt>
                      <c:pt idx="80">
                        <c:v>477500000</c:v>
                      </c:pt>
                      <c:pt idx="81">
                        <c:v>497500000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41"/>
                <c:order val="39"/>
                <c:tx>
                  <c:v>Phase Space 20</c:v>
                </c:tx>
                <c:spPr>
                  <a:ln w="25400" cap="flat" cmpd="dbl" algn="ctr">
                    <a:solidFill>
                      <a:schemeClr val="accent6">
                        <a:lumMod val="70000"/>
                        <a:lumOff val="3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Map'!$A$11:$A$94</c15:sqref>
                        </c15:formulaRef>
                      </c:ext>
                    </c:extLst>
                    <c:numCache>
                      <c:formatCode>#,##0</c:formatCode>
                      <c:ptCount val="84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  <c:pt idx="56">
                        <c:v>387500000.00000006</c:v>
                      </c:pt>
                      <c:pt idx="57">
                        <c:v>425000000</c:v>
                      </c:pt>
                      <c:pt idx="58">
                        <c:v>435000000</c:v>
                      </c:pt>
                      <c:pt idx="59">
                        <c:v>435000000</c:v>
                      </c:pt>
                      <c:pt idx="60">
                        <c:v>452500000</c:v>
                      </c:pt>
                      <c:pt idx="61">
                        <c:v>462500000</c:v>
                      </c:pt>
                      <c:pt idx="62">
                        <c:v>480000000</c:v>
                      </c:pt>
                      <c:pt idx="63">
                        <c:v>370000000</c:v>
                      </c:pt>
                      <c:pt idx="64">
                        <c:v>422500000</c:v>
                      </c:pt>
                      <c:pt idx="65">
                        <c:v>435000000</c:v>
                      </c:pt>
                      <c:pt idx="66">
                        <c:v>442500000</c:v>
                      </c:pt>
                      <c:pt idx="67">
                        <c:v>452500000</c:v>
                      </c:pt>
                      <c:pt idx="68">
                        <c:v>467500000</c:v>
                      </c:pt>
                      <c:pt idx="69">
                        <c:v>395000000</c:v>
                      </c:pt>
                      <c:pt idx="70">
                        <c:v>437500000</c:v>
                      </c:pt>
                      <c:pt idx="71">
                        <c:v>457500000</c:v>
                      </c:pt>
                      <c:pt idx="72">
                        <c:v>470000000</c:v>
                      </c:pt>
                      <c:pt idx="73">
                        <c:v>400000000</c:v>
                      </c:pt>
                      <c:pt idx="74">
                        <c:v>450000000</c:v>
                      </c:pt>
                      <c:pt idx="75">
                        <c:v>452500000</c:v>
                      </c:pt>
                      <c:pt idx="76">
                        <c:v>487500000</c:v>
                      </c:pt>
                      <c:pt idx="77">
                        <c:v>397499999.99999994</c:v>
                      </c:pt>
                      <c:pt idx="78">
                        <c:v>435000000</c:v>
                      </c:pt>
                      <c:pt idx="79">
                        <c:v>442500000</c:v>
                      </c:pt>
                      <c:pt idx="80">
                        <c:v>460000000</c:v>
                      </c:pt>
                      <c:pt idx="81">
                        <c:v>477500000</c:v>
                      </c:pt>
                      <c:pt idx="82">
                        <c:v>497500000</c:v>
                      </c:pt>
                      <c:pt idx="83">
                        <c:v>507500000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Map'!$B$11:$B$94</c15:sqref>
                        </c15:formulaRef>
                      </c:ext>
                    </c:extLst>
                    <c:numCache>
                      <c:formatCode>#,##0</c:formatCode>
                      <c:ptCount val="84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  <c:pt idx="56">
                        <c:v>425000000</c:v>
                      </c:pt>
                      <c:pt idx="57">
                        <c:v>435000000</c:v>
                      </c:pt>
                      <c:pt idx="58">
                        <c:v>435000000</c:v>
                      </c:pt>
                      <c:pt idx="59">
                        <c:v>452500000</c:v>
                      </c:pt>
                      <c:pt idx="60">
                        <c:v>462500000</c:v>
                      </c:pt>
                      <c:pt idx="61">
                        <c:v>480000000</c:v>
                      </c:pt>
                      <c:pt idx="62">
                        <c:v>370000000</c:v>
                      </c:pt>
                      <c:pt idx="63">
                        <c:v>422500000</c:v>
                      </c:pt>
                      <c:pt idx="64">
                        <c:v>435000000</c:v>
                      </c:pt>
                      <c:pt idx="65">
                        <c:v>442500000</c:v>
                      </c:pt>
                      <c:pt idx="66">
                        <c:v>452500000</c:v>
                      </c:pt>
                      <c:pt idx="67">
                        <c:v>467500000</c:v>
                      </c:pt>
                      <c:pt idx="68">
                        <c:v>395000000</c:v>
                      </c:pt>
                      <c:pt idx="69">
                        <c:v>437500000</c:v>
                      </c:pt>
                      <c:pt idx="70">
                        <c:v>457500000</c:v>
                      </c:pt>
                      <c:pt idx="71">
                        <c:v>470000000</c:v>
                      </c:pt>
                      <c:pt idx="72">
                        <c:v>400000000</c:v>
                      </c:pt>
                      <c:pt idx="73">
                        <c:v>450000000</c:v>
                      </c:pt>
                      <c:pt idx="74">
                        <c:v>452500000</c:v>
                      </c:pt>
                      <c:pt idx="75">
                        <c:v>487500000</c:v>
                      </c:pt>
                      <c:pt idx="76">
                        <c:v>397499999.99999994</c:v>
                      </c:pt>
                      <c:pt idx="77">
                        <c:v>435000000</c:v>
                      </c:pt>
                      <c:pt idx="78">
                        <c:v>442500000</c:v>
                      </c:pt>
                      <c:pt idx="79">
                        <c:v>460000000</c:v>
                      </c:pt>
                      <c:pt idx="80">
                        <c:v>477500000</c:v>
                      </c:pt>
                      <c:pt idx="81">
                        <c:v>497500000</c:v>
                      </c:pt>
                      <c:pt idx="82">
                        <c:v>507500000</c:v>
                      </c:pt>
                      <c:pt idx="83">
                        <c:v>455000000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43"/>
                <c:order val="41"/>
                <c:tx>
                  <c:v>Phase Space 21</c:v>
                </c:tx>
                <c:spPr>
                  <a:ln w="25400" cap="flat" cmpd="dbl" algn="ctr">
                    <a:solidFill>
                      <a:schemeClr val="accent2">
                        <a:lumMod val="7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Map'!$A$11:$A$96</c15:sqref>
                        </c15:formulaRef>
                      </c:ext>
                    </c:extLst>
                    <c:numCache>
                      <c:formatCode>#,##0</c:formatCode>
                      <c:ptCount val="86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  <c:pt idx="56">
                        <c:v>387500000.00000006</c:v>
                      </c:pt>
                      <c:pt idx="57">
                        <c:v>425000000</c:v>
                      </c:pt>
                      <c:pt idx="58">
                        <c:v>435000000</c:v>
                      </c:pt>
                      <c:pt idx="59">
                        <c:v>435000000</c:v>
                      </c:pt>
                      <c:pt idx="60">
                        <c:v>452500000</c:v>
                      </c:pt>
                      <c:pt idx="61">
                        <c:v>462500000</c:v>
                      </c:pt>
                      <c:pt idx="62">
                        <c:v>480000000</c:v>
                      </c:pt>
                      <c:pt idx="63">
                        <c:v>370000000</c:v>
                      </c:pt>
                      <c:pt idx="64">
                        <c:v>422500000</c:v>
                      </c:pt>
                      <c:pt idx="65">
                        <c:v>435000000</c:v>
                      </c:pt>
                      <c:pt idx="66">
                        <c:v>442500000</c:v>
                      </c:pt>
                      <c:pt idx="67">
                        <c:v>452500000</c:v>
                      </c:pt>
                      <c:pt idx="68">
                        <c:v>467500000</c:v>
                      </c:pt>
                      <c:pt idx="69">
                        <c:v>395000000</c:v>
                      </c:pt>
                      <c:pt idx="70">
                        <c:v>437500000</c:v>
                      </c:pt>
                      <c:pt idx="71">
                        <c:v>457500000</c:v>
                      </c:pt>
                      <c:pt idx="72">
                        <c:v>470000000</c:v>
                      </c:pt>
                      <c:pt idx="73">
                        <c:v>400000000</c:v>
                      </c:pt>
                      <c:pt idx="74">
                        <c:v>450000000</c:v>
                      </c:pt>
                      <c:pt idx="75">
                        <c:v>452500000</c:v>
                      </c:pt>
                      <c:pt idx="76">
                        <c:v>487500000</c:v>
                      </c:pt>
                      <c:pt idx="77">
                        <c:v>397499999.99999994</c:v>
                      </c:pt>
                      <c:pt idx="78">
                        <c:v>435000000</c:v>
                      </c:pt>
                      <c:pt idx="79">
                        <c:v>442500000</c:v>
                      </c:pt>
                      <c:pt idx="80">
                        <c:v>460000000</c:v>
                      </c:pt>
                      <c:pt idx="81">
                        <c:v>477500000</c:v>
                      </c:pt>
                      <c:pt idx="82">
                        <c:v>497500000</c:v>
                      </c:pt>
                      <c:pt idx="83">
                        <c:v>507500000</c:v>
                      </c:pt>
                      <c:pt idx="84">
                        <c:v>455000000</c:v>
                      </c:pt>
                      <c:pt idx="85">
                        <c:v>392500000.00000006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Map'!$B$11:$B$96</c15:sqref>
                        </c15:formulaRef>
                      </c:ext>
                    </c:extLst>
                    <c:numCache>
                      <c:formatCode>#,##0</c:formatCode>
                      <c:ptCount val="86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  <c:pt idx="56">
                        <c:v>425000000</c:v>
                      </c:pt>
                      <c:pt idx="57">
                        <c:v>435000000</c:v>
                      </c:pt>
                      <c:pt idx="58">
                        <c:v>435000000</c:v>
                      </c:pt>
                      <c:pt idx="59">
                        <c:v>452500000</c:v>
                      </c:pt>
                      <c:pt idx="60">
                        <c:v>462500000</c:v>
                      </c:pt>
                      <c:pt idx="61">
                        <c:v>480000000</c:v>
                      </c:pt>
                      <c:pt idx="62">
                        <c:v>370000000</c:v>
                      </c:pt>
                      <c:pt idx="63">
                        <c:v>422500000</c:v>
                      </c:pt>
                      <c:pt idx="64">
                        <c:v>435000000</c:v>
                      </c:pt>
                      <c:pt idx="65">
                        <c:v>442500000</c:v>
                      </c:pt>
                      <c:pt idx="66">
                        <c:v>452500000</c:v>
                      </c:pt>
                      <c:pt idx="67">
                        <c:v>467500000</c:v>
                      </c:pt>
                      <c:pt idx="68">
                        <c:v>395000000</c:v>
                      </c:pt>
                      <c:pt idx="69">
                        <c:v>437500000</c:v>
                      </c:pt>
                      <c:pt idx="70">
                        <c:v>457500000</c:v>
                      </c:pt>
                      <c:pt idx="71">
                        <c:v>470000000</c:v>
                      </c:pt>
                      <c:pt idx="72">
                        <c:v>400000000</c:v>
                      </c:pt>
                      <c:pt idx="73">
                        <c:v>450000000</c:v>
                      </c:pt>
                      <c:pt idx="74">
                        <c:v>452500000</c:v>
                      </c:pt>
                      <c:pt idx="75">
                        <c:v>487500000</c:v>
                      </c:pt>
                      <c:pt idx="76">
                        <c:v>397499999.99999994</c:v>
                      </c:pt>
                      <c:pt idx="77">
                        <c:v>435000000</c:v>
                      </c:pt>
                      <c:pt idx="78">
                        <c:v>442500000</c:v>
                      </c:pt>
                      <c:pt idx="79">
                        <c:v>460000000</c:v>
                      </c:pt>
                      <c:pt idx="80">
                        <c:v>477500000</c:v>
                      </c:pt>
                      <c:pt idx="81">
                        <c:v>497500000</c:v>
                      </c:pt>
                      <c:pt idx="82">
                        <c:v>507500000</c:v>
                      </c:pt>
                      <c:pt idx="83">
                        <c:v>455000000</c:v>
                      </c:pt>
                      <c:pt idx="84">
                        <c:v>392500000.00000006</c:v>
                      </c:pt>
                      <c:pt idx="85">
                        <c:v>327500000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0"/>
                <c:order val="43"/>
                <c:tx>
                  <c:v>Phase Space 22</c:v>
                </c:tx>
                <c:spPr>
                  <a:ln w="25400" cap="flat" cmpd="dbl" algn="ctr">
                    <a:solidFill>
                      <a:schemeClr val="accent1"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Map'!$A$11:$A$98</c15:sqref>
                        </c15:formulaRef>
                      </c:ext>
                    </c:extLst>
                    <c:numCache>
                      <c:formatCode>#,##0</c:formatCode>
                      <c:ptCount val="88"/>
                      <c:pt idx="0">
                        <c:v>500000</c:v>
                      </c:pt>
                      <c:pt idx="1">
                        <c:v>2500000.0000000005</c:v>
                      </c:pt>
                      <c:pt idx="2">
                        <c:v>3750000</c:v>
                      </c:pt>
                      <c:pt idx="3">
                        <c:v>10000000</c:v>
                      </c:pt>
                      <c:pt idx="4">
                        <c:v>62500000</c:v>
                      </c:pt>
                      <c:pt idx="5">
                        <c:v>76250000</c:v>
                      </c:pt>
                      <c:pt idx="6">
                        <c:v>83749999.999999985</c:v>
                      </c:pt>
                      <c:pt idx="7">
                        <c:v>158749999.99999997</c:v>
                      </c:pt>
                      <c:pt idx="8">
                        <c:v>199999999.99999997</c:v>
                      </c:pt>
                      <c:pt idx="9">
                        <c:v>196250000.00000003</c:v>
                      </c:pt>
                      <c:pt idx="10">
                        <c:v>170000000</c:v>
                      </c:pt>
                      <c:pt idx="11">
                        <c:v>218750000</c:v>
                      </c:pt>
                      <c:pt idx="12">
                        <c:v>236250000</c:v>
                      </c:pt>
                      <c:pt idx="13">
                        <c:v>297500000.00000006</c:v>
                      </c:pt>
                      <c:pt idx="14">
                        <c:v>301250000</c:v>
                      </c:pt>
                      <c:pt idx="15">
                        <c:v>322500000</c:v>
                      </c:pt>
                      <c:pt idx="16">
                        <c:v>325000000</c:v>
                      </c:pt>
                      <c:pt idx="17">
                        <c:v>346250000</c:v>
                      </c:pt>
                      <c:pt idx="18">
                        <c:v>336250000</c:v>
                      </c:pt>
                      <c:pt idx="19">
                        <c:v>350000000</c:v>
                      </c:pt>
                      <c:pt idx="20">
                        <c:v>418749999.99999994</c:v>
                      </c:pt>
                      <c:pt idx="21">
                        <c:v>483750000</c:v>
                      </c:pt>
                      <c:pt idx="22">
                        <c:v>391250000.00000006</c:v>
                      </c:pt>
                      <c:pt idx="23">
                        <c:v>432500000</c:v>
                      </c:pt>
                      <c:pt idx="24">
                        <c:v>446250000</c:v>
                      </c:pt>
                      <c:pt idx="25">
                        <c:v>461250000</c:v>
                      </c:pt>
                      <c:pt idx="26">
                        <c:v>400000000</c:v>
                      </c:pt>
                      <c:pt idx="27">
                        <c:v>427500000</c:v>
                      </c:pt>
                      <c:pt idx="28">
                        <c:v>452500000</c:v>
                      </c:pt>
                      <c:pt idx="29">
                        <c:v>488750000</c:v>
                      </c:pt>
                      <c:pt idx="30">
                        <c:v>408750000</c:v>
                      </c:pt>
                      <c:pt idx="31">
                        <c:v>423750000</c:v>
                      </c:pt>
                      <c:pt idx="32">
                        <c:v>437500000</c:v>
                      </c:pt>
                      <c:pt idx="33">
                        <c:v>470000000</c:v>
                      </c:pt>
                      <c:pt idx="34">
                        <c:v>415000000</c:v>
                      </c:pt>
                      <c:pt idx="35">
                        <c:v>426250000</c:v>
                      </c:pt>
                      <c:pt idx="36">
                        <c:v>430000000</c:v>
                      </c:pt>
                      <c:pt idx="37">
                        <c:v>373750000</c:v>
                      </c:pt>
                      <c:pt idx="38">
                        <c:v>393749999.99999994</c:v>
                      </c:pt>
                      <c:pt idx="39">
                        <c:v>433750000</c:v>
                      </c:pt>
                      <c:pt idx="40">
                        <c:v>372500000</c:v>
                      </c:pt>
                      <c:pt idx="41">
                        <c:v>387500000</c:v>
                      </c:pt>
                      <c:pt idx="42">
                        <c:v>405000000</c:v>
                      </c:pt>
                      <c:pt idx="43">
                        <c:v>413749999.99999994</c:v>
                      </c:pt>
                      <c:pt idx="44">
                        <c:v>482500000</c:v>
                      </c:pt>
                      <c:pt idx="45">
                        <c:v>495000000</c:v>
                      </c:pt>
                      <c:pt idx="46">
                        <c:v>497500000</c:v>
                      </c:pt>
                      <c:pt idx="47">
                        <c:v>535000000</c:v>
                      </c:pt>
                      <c:pt idx="48">
                        <c:v>552500000</c:v>
                      </c:pt>
                      <c:pt idx="49">
                        <c:v>545000000</c:v>
                      </c:pt>
                      <c:pt idx="50">
                        <c:v>554999999.99999988</c:v>
                      </c:pt>
                      <c:pt idx="51">
                        <c:v>362500000.00000006</c:v>
                      </c:pt>
                      <c:pt idx="52">
                        <c:v>420000000</c:v>
                      </c:pt>
                      <c:pt idx="53">
                        <c:v>435000000</c:v>
                      </c:pt>
                      <c:pt idx="54">
                        <c:v>447500000</c:v>
                      </c:pt>
                      <c:pt idx="55">
                        <c:v>360000000</c:v>
                      </c:pt>
                      <c:pt idx="56">
                        <c:v>387500000.00000006</c:v>
                      </c:pt>
                      <c:pt idx="57">
                        <c:v>425000000</c:v>
                      </c:pt>
                      <c:pt idx="58">
                        <c:v>435000000</c:v>
                      </c:pt>
                      <c:pt idx="59">
                        <c:v>435000000</c:v>
                      </c:pt>
                      <c:pt idx="60">
                        <c:v>452500000</c:v>
                      </c:pt>
                      <c:pt idx="61">
                        <c:v>462500000</c:v>
                      </c:pt>
                      <c:pt idx="62">
                        <c:v>480000000</c:v>
                      </c:pt>
                      <c:pt idx="63">
                        <c:v>370000000</c:v>
                      </c:pt>
                      <c:pt idx="64">
                        <c:v>422500000</c:v>
                      </c:pt>
                      <c:pt idx="65">
                        <c:v>435000000</c:v>
                      </c:pt>
                      <c:pt idx="66">
                        <c:v>442500000</c:v>
                      </c:pt>
                      <c:pt idx="67">
                        <c:v>452500000</c:v>
                      </c:pt>
                      <c:pt idx="68">
                        <c:v>467500000</c:v>
                      </c:pt>
                      <c:pt idx="69">
                        <c:v>395000000</c:v>
                      </c:pt>
                      <c:pt idx="70">
                        <c:v>437500000</c:v>
                      </c:pt>
                      <c:pt idx="71">
                        <c:v>457500000</c:v>
                      </c:pt>
                      <c:pt idx="72">
                        <c:v>470000000</c:v>
                      </c:pt>
                      <c:pt idx="73">
                        <c:v>400000000</c:v>
                      </c:pt>
                      <c:pt idx="74">
                        <c:v>450000000</c:v>
                      </c:pt>
                      <c:pt idx="75">
                        <c:v>452500000</c:v>
                      </c:pt>
                      <c:pt idx="76">
                        <c:v>487500000</c:v>
                      </c:pt>
                      <c:pt idx="77">
                        <c:v>397499999.99999994</c:v>
                      </c:pt>
                      <c:pt idx="78">
                        <c:v>435000000</c:v>
                      </c:pt>
                      <c:pt idx="79">
                        <c:v>442500000</c:v>
                      </c:pt>
                      <c:pt idx="80">
                        <c:v>460000000</c:v>
                      </c:pt>
                      <c:pt idx="81">
                        <c:v>477500000</c:v>
                      </c:pt>
                      <c:pt idx="82">
                        <c:v>497500000</c:v>
                      </c:pt>
                      <c:pt idx="83">
                        <c:v>507500000</c:v>
                      </c:pt>
                      <c:pt idx="84">
                        <c:v>455000000</c:v>
                      </c:pt>
                      <c:pt idx="85">
                        <c:v>392500000.00000006</c:v>
                      </c:pt>
                      <c:pt idx="86">
                        <c:v>327500000</c:v>
                      </c:pt>
                      <c:pt idx="87">
                        <c:v>352500000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'Phase Space &amp; Poincare Map'!$B$11:$B$98</c15:sqref>
                        </c15:formulaRef>
                      </c:ext>
                    </c:extLst>
                    <c:numCache>
                      <c:formatCode>#,##0</c:formatCode>
                      <c:ptCount val="88"/>
                      <c:pt idx="0">
                        <c:v>2500000.0000000005</c:v>
                      </c:pt>
                      <c:pt idx="1">
                        <c:v>3750000</c:v>
                      </c:pt>
                      <c:pt idx="2">
                        <c:v>10000000</c:v>
                      </c:pt>
                      <c:pt idx="3">
                        <c:v>62500000</c:v>
                      </c:pt>
                      <c:pt idx="4">
                        <c:v>76250000</c:v>
                      </c:pt>
                      <c:pt idx="5">
                        <c:v>83749999.999999985</c:v>
                      </c:pt>
                      <c:pt idx="6">
                        <c:v>158749999.99999997</c:v>
                      </c:pt>
                      <c:pt idx="7">
                        <c:v>199999999.99999997</c:v>
                      </c:pt>
                      <c:pt idx="8">
                        <c:v>196250000.00000003</c:v>
                      </c:pt>
                      <c:pt idx="9">
                        <c:v>170000000</c:v>
                      </c:pt>
                      <c:pt idx="10">
                        <c:v>218750000</c:v>
                      </c:pt>
                      <c:pt idx="11">
                        <c:v>236250000</c:v>
                      </c:pt>
                      <c:pt idx="12">
                        <c:v>297500000.00000006</c:v>
                      </c:pt>
                      <c:pt idx="13">
                        <c:v>301250000</c:v>
                      </c:pt>
                      <c:pt idx="14">
                        <c:v>322500000</c:v>
                      </c:pt>
                      <c:pt idx="15">
                        <c:v>325000000</c:v>
                      </c:pt>
                      <c:pt idx="16">
                        <c:v>346250000</c:v>
                      </c:pt>
                      <c:pt idx="17">
                        <c:v>336250000</c:v>
                      </c:pt>
                      <c:pt idx="18">
                        <c:v>350000000</c:v>
                      </c:pt>
                      <c:pt idx="19">
                        <c:v>418749999.99999994</c:v>
                      </c:pt>
                      <c:pt idx="20">
                        <c:v>483750000</c:v>
                      </c:pt>
                      <c:pt idx="21">
                        <c:v>391250000.00000006</c:v>
                      </c:pt>
                      <c:pt idx="22">
                        <c:v>432500000</c:v>
                      </c:pt>
                      <c:pt idx="23">
                        <c:v>446250000</c:v>
                      </c:pt>
                      <c:pt idx="24">
                        <c:v>461250000</c:v>
                      </c:pt>
                      <c:pt idx="25">
                        <c:v>400000000</c:v>
                      </c:pt>
                      <c:pt idx="26">
                        <c:v>427500000</c:v>
                      </c:pt>
                      <c:pt idx="27">
                        <c:v>452500000</c:v>
                      </c:pt>
                      <c:pt idx="28">
                        <c:v>488750000</c:v>
                      </c:pt>
                      <c:pt idx="29">
                        <c:v>408750000</c:v>
                      </c:pt>
                      <c:pt idx="30">
                        <c:v>423750000</c:v>
                      </c:pt>
                      <c:pt idx="31">
                        <c:v>437500000</c:v>
                      </c:pt>
                      <c:pt idx="32">
                        <c:v>470000000</c:v>
                      </c:pt>
                      <c:pt idx="33">
                        <c:v>415000000</c:v>
                      </c:pt>
                      <c:pt idx="34">
                        <c:v>426250000</c:v>
                      </c:pt>
                      <c:pt idx="35">
                        <c:v>430000000</c:v>
                      </c:pt>
                      <c:pt idx="36">
                        <c:v>373750000</c:v>
                      </c:pt>
                      <c:pt idx="37">
                        <c:v>393749999.99999994</c:v>
                      </c:pt>
                      <c:pt idx="38">
                        <c:v>433750000</c:v>
                      </c:pt>
                      <c:pt idx="39">
                        <c:v>372500000</c:v>
                      </c:pt>
                      <c:pt idx="40">
                        <c:v>387500000</c:v>
                      </c:pt>
                      <c:pt idx="41">
                        <c:v>405000000</c:v>
                      </c:pt>
                      <c:pt idx="42">
                        <c:v>413749999.99999994</c:v>
                      </c:pt>
                      <c:pt idx="43">
                        <c:v>482500000</c:v>
                      </c:pt>
                      <c:pt idx="44">
                        <c:v>495000000</c:v>
                      </c:pt>
                      <c:pt idx="45">
                        <c:v>497500000</c:v>
                      </c:pt>
                      <c:pt idx="46">
                        <c:v>535000000</c:v>
                      </c:pt>
                      <c:pt idx="47">
                        <c:v>552500000</c:v>
                      </c:pt>
                      <c:pt idx="48">
                        <c:v>545000000</c:v>
                      </c:pt>
                      <c:pt idx="49">
                        <c:v>554999999.99999988</c:v>
                      </c:pt>
                      <c:pt idx="50">
                        <c:v>362500000.00000006</c:v>
                      </c:pt>
                      <c:pt idx="51">
                        <c:v>420000000</c:v>
                      </c:pt>
                      <c:pt idx="52">
                        <c:v>435000000</c:v>
                      </c:pt>
                      <c:pt idx="53">
                        <c:v>447500000</c:v>
                      </c:pt>
                      <c:pt idx="54">
                        <c:v>360000000</c:v>
                      </c:pt>
                      <c:pt idx="55">
                        <c:v>387500000.00000006</c:v>
                      </c:pt>
                      <c:pt idx="56">
                        <c:v>425000000</c:v>
                      </c:pt>
                      <c:pt idx="57">
                        <c:v>435000000</c:v>
                      </c:pt>
                      <c:pt idx="58">
                        <c:v>435000000</c:v>
                      </c:pt>
                      <c:pt idx="59">
                        <c:v>452500000</c:v>
                      </c:pt>
                      <c:pt idx="60">
                        <c:v>462500000</c:v>
                      </c:pt>
                      <c:pt idx="61">
                        <c:v>480000000</c:v>
                      </c:pt>
                      <c:pt idx="62">
                        <c:v>370000000</c:v>
                      </c:pt>
                      <c:pt idx="63">
                        <c:v>422500000</c:v>
                      </c:pt>
                      <c:pt idx="64">
                        <c:v>435000000</c:v>
                      </c:pt>
                      <c:pt idx="65">
                        <c:v>442500000</c:v>
                      </c:pt>
                      <c:pt idx="66">
                        <c:v>452500000</c:v>
                      </c:pt>
                      <c:pt idx="67">
                        <c:v>467500000</c:v>
                      </c:pt>
                      <c:pt idx="68">
                        <c:v>395000000</c:v>
                      </c:pt>
                      <c:pt idx="69">
                        <c:v>437500000</c:v>
                      </c:pt>
                      <c:pt idx="70">
                        <c:v>457500000</c:v>
                      </c:pt>
                      <c:pt idx="71">
                        <c:v>470000000</c:v>
                      </c:pt>
                      <c:pt idx="72">
                        <c:v>400000000</c:v>
                      </c:pt>
                      <c:pt idx="73">
                        <c:v>450000000</c:v>
                      </c:pt>
                      <c:pt idx="74">
                        <c:v>452500000</c:v>
                      </c:pt>
                      <c:pt idx="75">
                        <c:v>487500000</c:v>
                      </c:pt>
                      <c:pt idx="76">
                        <c:v>397499999.99999994</c:v>
                      </c:pt>
                      <c:pt idx="77">
                        <c:v>435000000</c:v>
                      </c:pt>
                      <c:pt idx="78">
                        <c:v>442500000</c:v>
                      </c:pt>
                      <c:pt idx="79">
                        <c:v>460000000</c:v>
                      </c:pt>
                      <c:pt idx="80">
                        <c:v>477500000</c:v>
                      </c:pt>
                      <c:pt idx="81">
                        <c:v>497500000</c:v>
                      </c:pt>
                      <c:pt idx="82">
                        <c:v>507500000</c:v>
                      </c:pt>
                      <c:pt idx="83">
                        <c:v>455000000</c:v>
                      </c:pt>
                      <c:pt idx="84">
                        <c:v>392500000.00000006</c:v>
                      </c:pt>
                      <c:pt idx="85">
                        <c:v>327500000</c:v>
                      </c:pt>
                      <c:pt idx="86">
                        <c:v>352500000</c:v>
                      </c:pt>
                      <c:pt idx="87">
                        <c:v>384999999.99999994</c:v>
                      </c:pt>
                    </c:numCache>
                  </c:numRef>
                </c:yVal>
                <c:smooth val="1"/>
              </c15:ser>
            </c15:filteredScatterSeries>
          </c:ext>
        </c:extLst>
      </c:scatterChart>
      <c:valAx>
        <c:axId val="252843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844336"/>
        <c:crosses val="autoZero"/>
        <c:crossBetween val="midCat"/>
      </c:valAx>
      <c:valAx>
        <c:axId val="25284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8437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FACS!$AU$37:$AU$67</c:f>
                <c:numCache>
                  <c:formatCode>General</c:formatCode>
                  <c:ptCount val="31"/>
                  <c:pt idx="0">
                    <c:v>4.7049999999999682E-2</c:v>
                  </c:pt>
                  <c:pt idx="1">
                    <c:v>1.0349999999999998E-2</c:v>
                  </c:pt>
                  <c:pt idx="2">
                    <c:v>1.4850000000000002E-2</c:v>
                  </c:pt>
                  <c:pt idx="3">
                    <c:v>1.8499999999999989E-2</c:v>
                  </c:pt>
                  <c:pt idx="4">
                    <c:v>0</c:v>
                  </c:pt>
                  <c:pt idx="5">
                    <c:v>3.4850569898098108E-2</c:v>
                  </c:pt>
                  <c:pt idx="6">
                    <c:v>2.549509756796392E-2</c:v>
                  </c:pt>
                  <c:pt idx="7">
                    <c:v>1.3499999999999901E-3</c:v>
                  </c:pt>
                  <c:pt idx="8">
                    <c:v>5.5796435569149046E-2</c:v>
                  </c:pt>
                  <c:pt idx="9">
                    <c:v>6.5500000000000003E-3</c:v>
                  </c:pt>
                  <c:pt idx="10">
                    <c:v>8.2500000000000073E-3</c:v>
                  </c:pt>
                  <c:pt idx="11">
                    <c:v>1.8500000000000183E-3</c:v>
                  </c:pt>
                  <c:pt idx="12">
                    <c:v>2.200000000000002E-2</c:v>
                  </c:pt>
                  <c:pt idx="13">
                    <c:v>9.4000000000000195E-3</c:v>
                  </c:pt>
                  <c:pt idx="14">
                    <c:v>3.3000000000000002E-2</c:v>
                  </c:pt>
                  <c:pt idx="15">
                    <c:v>4.5000000000000595E-4</c:v>
                  </c:pt>
                  <c:pt idx="16">
                    <c:v>1.319999999999999E-2</c:v>
                  </c:pt>
                  <c:pt idx="17">
                    <c:v>1.2500000000000011E-2</c:v>
                  </c:pt>
                  <c:pt idx="18">
                    <c:v>1.0500000000000009E-2</c:v>
                  </c:pt>
                  <c:pt idx="19">
                    <c:v>2.4999999999999994E-2</c:v>
                  </c:pt>
                  <c:pt idx="20">
                    <c:v>1.6649999999999998E-2</c:v>
                  </c:pt>
                  <c:pt idx="21">
                    <c:v>7.2000000000000536E-2</c:v>
                  </c:pt>
                  <c:pt idx="22">
                    <c:v>1.0500000000000009E-2</c:v>
                  </c:pt>
                  <c:pt idx="23">
                    <c:v>7.9999999999999793E-3</c:v>
                  </c:pt>
                  <c:pt idx="24">
                    <c:v>0</c:v>
                  </c:pt>
                  <c:pt idx="25">
                    <c:v>0</c:v>
                  </c:pt>
                  <c:pt idx="26">
                    <c:v>3.0000000000000027E-2</c:v>
                  </c:pt>
                  <c:pt idx="27">
                    <c:v>1.6249999999999987E-2</c:v>
                  </c:pt>
                  <c:pt idx="28">
                    <c:v>9.9999999999999534E-3</c:v>
                  </c:pt>
                  <c:pt idx="29">
                    <c:v>1.6299999999999981E-2</c:v>
                  </c:pt>
                  <c:pt idx="30">
                    <c:v>1.4999999999999958E-2</c:v>
                  </c:pt>
                </c:numCache>
              </c:numRef>
            </c:plus>
            <c:minus>
              <c:numRef>
                <c:f>FACS!$AU$37:$AU$67</c:f>
                <c:numCache>
                  <c:formatCode>General</c:formatCode>
                  <c:ptCount val="31"/>
                  <c:pt idx="0">
                    <c:v>4.7049999999999682E-2</c:v>
                  </c:pt>
                  <c:pt idx="1">
                    <c:v>1.0349999999999998E-2</c:v>
                  </c:pt>
                  <c:pt idx="2">
                    <c:v>1.4850000000000002E-2</c:v>
                  </c:pt>
                  <c:pt idx="3">
                    <c:v>1.8499999999999989E-2</c:v>
                  </c:pt>
                  <c:pt idx="4">
                    <c:v>0</c:v>
                  </c:pt>
                  <c:pt idx="5">
                    <c:v>3.4850569898098108E-2</c:v>
                  </c:pt>
                  <c:pt idx="6">
                    <c:v>2.549509756796392E-2</c:v>
                  </c:pt>
                  <c:pt idx="7">
                    <c:v>1.3499999999999901E-3</c:v>
                  </c:pt>
                  <c:pt idx="8">
                    <c:v>5.5796435569149046E-2</c:v>
                  </c:pt>
                  <c:pt idx="9">
                    <c:v>6.5500000000000003E-3</c:v>
                  </c:pt>
                  <c:pt idx="10">
                    <c:v>8.2500000000000073E-3</c:v>
                  </c:pt>
                  <c:pt idx="11">
                    <c:v>1.8500000000000183E-3</c:v>
                  </c:pt>
                  <c:pt idx="12">
                    <c:v>2.200000000000002E-2</c:v>
                  </c:pt>
                  <c:pt idx="13">
                    <c:v>9.4000000000000195E-3</c:v>
                  </c:pt>
                  <c:pt idx="14">
                    <c:v>3.3000000000000002E-2</c:v>
                  </c:pt>
                  <c:pt idx="15">
                    <c:v>4.5000000000000595E-4</c:v>
                  </c:pt>
                  <c:pt idx="16">
                    <c:v>1.319999999999999E-2</c:v>
                  </c:pt>
                  <c:pt idx="17">
                    <c:v>1.2500000000000011E-2</c:v>
                  </c:pt>
                  <c:pt idx="18">
                    <c:v>1.0500000000000009E-2</c:v>
                  </c:pt>
                  <c:pt idx="19">
                    <c:v>2.4999999999999994E-2</c:v>
                  </c:pt>
                  <c:pt idx="20">
                    <c:v>1.6649999999999998E-2</c:v>
                  </c:pt>
                  <c:pt idx="21">
                    <c:v>7.2000000000000536E-2</c:v>
                  </c:pt>
                  <c:pt idx="22">
                    <c:v>1.0500000000000009E-2</c:v>
                  </c:pt>
                  <c:pt idx="23">
                    <c:v>7.9999999999999793E-3</c:v>
                  </c:pt>
                  <c:pt idx="24">
                    <c:v>0</c:v>
                  </c:pt>
                  <c:pt idx="25">
                    <c:v>0</c:v>
                  </c:pt>
                  <c:pt idx="26">
                    <c:v>3.0000000000000027E-2</c:v>
                  </c:pt>
                  <c:pt idx="27">
                    <c:v>1.6249999999999987E-2</c:v>
                  </c:pt>
                  <c:pt idx="28">
                    <c:v>9.9999999999999534E-3</c:v>
                  </c:pt>
                  <c:pt idx="29">
                    <c:v>1.6299999999999981E-2</c:v>
                  </c:pt>
                  <c:pt idx="30">
                    <c:v>1.4999999999999958E-2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FACS!$C$37:$C$67</c:f>
              <c:numCache>
                <c:formatCode>0.00</c:formatCode>
                <c:ptCount val="31"/>
                <c:pt idx="0">
                  <c:v>7</c:v>
                </c:pt>
                <c:pt idx="1">
                  <c:v>8</c:v>
                </c:pt>
                <c:pt idx="2">
                  <c:v>15</c:v>
                </c:pt>
                <c:pt idx="3">
                  <c:v>21</c:v>
                </c:pt>
                <c:pt idx="4">
                  <c:v>22</c:v>
                </c:pt>
                <c:pt idx="5">
                  <c:v>24</c:v>
                </c:pt>
                <c:pt idx="6">
                  <c:v>29</c:v>
                </c:pt>
                <c:pt idx="7">
                  <c:v>31</c:v>
                </c:pt>
                <c:pt idx="8">
                  <c:v>38</c:v>
                </c:pt>
                <c:pt idx="9">
                  <c:v>52</c:v>
                </c:pt>
                <c:pt idx="10">
                  <c:v>57</c:v>
                </c:pt>
                <c:pt idx="11">
                  <c:v>62</c:v>
                </c:pt>
                <c:pt idx="12">
                  <c:v>65</c:v>
                </c:pt>
                <c:pt idx="13">
                  <c:v>66</c:v>
                </c:pt>
                <c:pt idx="14">
                  <c:v>68</c:v>
                </c:pt>
                <c:pt idx="15">
                  <c:v>71</c:v>
                </c:pt>
                <c:pt idx="16">
                  <c:v>76</c:v>
                </c:pt>
                <c:pt idx="17">
                  <c:v>78</c:v>
                </c:pt>
                <c:pt idx="18">
                  <c:v>83</c:v>
                </c:pt>
                <c:pt idx="19">
                  <c:v>85</c:v>
                </c:pt>
                <c:pt idx="20">
                  <c:v>87</c:v>
                </c:pt>
                <c:pt idx="21">
                  <c:v>92</c:v>
                </c:pt>
                <c:pt idx="22">
                  <c:v>98</c:v>
                </c:pt>
                <c:pt idx="23">
                  <c:v>100</c:v>
                </c:pt>
                <c:pt idx="24">
                  <c:v>106</c:v>
                </c:pt>
                <c:pt idx="25">
                  <c:v>111</c:v>
                </c:pt>
                <c:pt idx="26">
                  <c:v>122</c:v>
                </c:pt>
                <c:pt idx="27">
                  <c:v>130</c:v>
                </c:pt>
                <c:pt idx="28">
                  <c:v>133</c:v>
                </c:pt>
                <c:pt idx="29">
                  <c:v>134</c:v>
                </c:pt>
                <c:pt idx="30">
                  <c:v>141</c:v>
                </c:pt>
              </c:numCache>
            </c:numRef>
          </c:cat>
          <c:val>
            <c:numRef>
              <c:f>FACS!$AQ$37:$AQ$67</c:f>
              <c:numCache>
                <c:formatCode>0.00%</c:formatCode>
                <c:ptCount val="31"/>
                <c:pt idx="0">
                  <c:v>0.32745000000000002</c:v>
                </c:pt>
                <c:pt idx="1">
                  <c:v>0.35894999999999999</c:v>
                </c:pt>
                <c:pt idx="2">
                  <c:v>0.30705000000000005</c:v>
                </c:pt>
                <c:pt idx="3">
                  <c:v>0.43259999999999998</c:v>
                </c:pt>
                <c:pt idx="4">
                  <c:v>0.36699999999999999</c:v>
                </c:pt>
                <c:pt idx="5">
                  <c:v>0.41626666666666662</c:v>
                </c:pt>
                <c:pt idx="6">
                  <c:v>0.48500000000000004</c:v>
                </c:pt>
                <c:pt idx="7">
                  <c:v>0.46684999999999999</c:v>
                </c:pt>
                <c:pt idx="8">
                  <c:v>0.41643333333333338</c:v>
                </c:pt>
                <c:pt idx="9">
                  <c:v>0.35644999999999999</c:v>
                </c:pt>
                <c:pt idx="10">
                  <c:v>0.28154999999999997</c:v>
                </c:pt>
                <c:pt idx="11">
                  <c:v>0.54854999999999998</c:v>
                </c:pt>
                <c:pt idx="12">
                  <c:v>0.372</c:v>
                </c:pt>
                <c:pt idx="13">
                  <c:v>0.54889999999999994</c:v>
                </c:pt>
                <c:pt idx="14">
                  <c:v>0.35799999999999998</c:v>
                </c:pt>
                <c:pt idx="15">
                  <c:v>0.5906499999999999</c:v>
                </c:pt>
                <c:pt idx="16">
                  <c:v>0.36580000000000001</c:v>
                </c:pt>
                <c:pt idx="17">
                  <c:v>0.48349999999999999</c:v>
                </c:pt>
                <c:pt idx="18">
                  <c:v>0.2455</c:v>
                </c:pt>
                <c:pt idx="19">
                  <c:v>0.48899999999999999</c:v>
                </c:pt>
                <c:pt idx="20">
                  <c:v>0.39565</c:v>
                </c:pt>
                <c:pt idx="21">
                  <c:v>0.54299999999999993</c:v>
                </c:pt>
                <c:pt idx="22">
                  <c:v>0.2455</c:v>
                </c:pt>
                <c:pt idx="23">
                  <c:v>0.47199999999999998</c:v>
                </c:pt>
                <c:pt idx="24">
                  <c:v>0.61499999999999999</c:v>
                </c:pt>
                <c:pt idx="25">
                  <c:v>0.55600000000000005</c:v>
                </c:pt>
                <c:pt idx="26">
                  <c:v>0.52600000000000002</c:v>
                </c:pt>
                <c:pt idx="27">
                  <c:v>0.61875000000000002</c:v>
                </c:pt>
                <c:pt idx="28">
                  <c:v>0.57099999999999995</c:v>
                </c:pt>
                <c:pt idx="29">
                  <c:v>0.61870000000000003</c:v>
                </c:pt>
                <c:pt idx="30">
                  <c:v>0.56600000000000006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846576"/>
        <c:axId val="252847136"/>
      </c:lineChart>
      <c:catAx>
        <c:axId val="252846576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847136"/>
        <c:crosses val="autoZero"/>
        <c:auto val="1"/>
        <c:lblAlgn val="ctr"/>
        <c:lblOffset val="100"/>
        <c:noMultiLvlLbl val="0"/>
      </c:catAx>
      <c:valAx>
        <c:axId val="252847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846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FACS!$AV$37:$AV$67</c:f>
                <c:numCache>
                  <c:formatCode>General</c:formatCode>
                  <c:ptCount val="31"/>
                  <c:pt idx="0">
                    <c:v>6.8000000000000019E-2</c:v>
                  </c:pt>
                  <c:pt idx="1">
                    <c:v>2.7499999999999997E-2</c:v>
                  </c:pt>
                  <c:pt idx="2">
                    <c:v>5.0499999999999989E-3</c:v>
                  </c:pt>
                  <c:pt idx="3">
                    <c:v>2.2999999999999965E-3</c:v>
                  </c:pt>
                  <c:pt idx="4">
                    <c:v>0</c:v>
                  </c:pt>
                  <c:pt idx="5">
                    <c:v>0.10590562885051115</c:v>
                  </c:pt>
                  <c:pt idx="6">
                    <c:v>1.239175353029417E-2</c:v>
                  </c:pt>
                  <c:pt idx="7">
                    <c:v>2.6499999999999996E-2</c:v>
                  </c:pt>
                  <c:pt idx="8">
                    <c:v>0.13473440540559789</c:v>
                  </c:pt>
                  <c:pt idx="9">
                    <c:v>7.4499999999999844E-3</c:v>
                  </c:pt>
                  <c:pt idx="10">
                    <c:v>2.8549999999999992E-2</c:v>
                  </c:pt>
                  <c:pt idx="11">
                    <c:v>1.1649999999999994E-2</c:v>
                  </c:pt>
                  <c:pt idx="12">
                    <c:v>1.7749999999999981E-2</c:v>
                  </c:pt>
                  <c:pt idx="13">
                    <c:v>3.509999999999993E-2</c:v>
                  </c:pt>
                  <c:pt idx="14">
                    <c:v>2.249999999999984E-2</c:v>
                  </c:pt>
                  <c:pt idx="15">
                    <c:v>2.4500000000000077E-3</c:v>
                  </c:pt>
                  <c:pt idx="16">
                    <c:v>2.6499999999999996E-2</c:v>
                  </c:pt>
                  <c:pt idx="17">
                    <c:v>1.2999999999999961E-2</c:v>
                  </c:pt>
                  <c:pt idx="18">
                    <c:v>8.4999999999999937E-3</c:v>
                  </c:pt>
                  <c:pt idx="19">
                    <c:v>5.0000000000000044E-3</c:v>
                  </c:pt>
                  <c:pt idx="20">
                    <c:v>7.4999999999999997E-3</c:v>
                  </c:pt>
                  <c:pt idx="21">
                    <c:v>4.2500000000000003E-2</c:v>
                  </c:pt>
                  <c:pt idx="22">
                    <c:v>2.4500000000000008E-2</c:v>
                  </c:pt>
                  <c:pt idx="23">
                    <c:v>8.0000000000000071E-3</c:v>
                  </c:pt>
                  <c:pt idx="24">
                    <c:v>0</c:v>
                  </c:pt>
                  <c:pt idx="25">
                    <c:v>0</c:v>
                  </c:pt>
                  <c:pt idx="26">
                    <c:v>8.5000000000000405E-3</c:v>
                  </c:pt>
                  <c:pt idx="27">
                    <c:v>0</c:v>
                  </c:pt>
                  <c:pt idx="28">
                    <c:v>6.5000000000000058E-3</c:v>
                  </c:pt>
                  <c:pt idx="29">
                    <c:v>1.2849999999999997E-2</c:v>
                  </c:pt>
                  <c:pt idx="30">
                    <c:v>5.9999999999999984E-3</c:v>
                  </c:pt>
                </c:numCache>
              </c:numRef>
            </c:plus>
            <c:minus>
              <c:numRef>
                <c:f>FACS!$AV$37:$AV$67</c:f>
                <c:numCache>
                  <c:formatCode>General</c:formatCode>
                  <c:ptCount val="31"/>
                  <c:pt idx="0">
                    <c:v>6.8000000000000019E-2</c:v>
                  </c:pt>
                  <c:pt idx="1">
                    <c:v>2.7499999999999997E-2</c:v>
                  </c:pt>
                  <c:pt idx="2">
                    <c:v>5.0499999999999989E-3</c:v>
                  </c:pt>
                  <c:pt idx="3">
                    <c:v>2.2999999999999965E-3</c:v>
                  </c:pt>
                  <c:pt idx="4">
                    <c:v>0</c:v>
                  </c:pt>
                  <c:pt idx="5">
                    <c:v>0.10590562885051115</c:v>
                  </c:pt>
                  <c:pt idx="6">
                    <c:v>1.239175353029417E-2</c:v>
                  </c:pt>
                  <c:pt idx="7">
                    <c:v>2.6499999999999996E-2</c:v>
                  </c:pt>
                  <c:pt idx="8">
                    <c:v>0.13473440540559789</c:v>
                  </c:pt>
                  <c:pt idx="9">
                    <c:v>7.4499999999999844E-3</c:v>
                  </c:pt>
                  <c:pt idx="10">
                    <c:v>2.8549999999999992E-2</c:v>
                  </c:pt>
                  <c:pt idx="11">
                    <c:v>1.1649999999999994E-2</c:v>
                  </c:pt>
                  <c:pt idx="12">
                    <c:v>1.7749999999999981E-2</c:v>
                  </c:pt>
                  <c:pt idx="13">
                    <c:v>3.509999999999993E-2</c:v>
                  </c:pt>
                  <c:pt idx="14">
                    <c:v>2.249999999999984E-2</c:v>
                  </c:pt>
                  <c:pt idx="15">
                    <c:v>2.4500000000000077E-3</c:v>
                  </c:pt>
                  <c:pt idx="16">
                    <c:v>2.6499999999999996E-2</c:v>
                  </c:pt>
                  <c:pt idx="17">
                    <c:v>1.2999999999999961E-2</c:v>
                  </c:pt>
                  <c:pt idx="18">
                    <c:v>8.4999999999999937E-3</c:v>
                  </c:pt>
                  <c:pt idx="19">
                    <c:v>5.0000000000000044E-3</c:v>
                  </c:pt>
                  <c:pt idx="20">
                    <c:v>7.4999999999999997E-3</c:v>
                  </c:pt>
                  <c:pt idx="21">
                    <c:v>4.2500000000000003E-2</c:v>
                  </c:pt>
                  <c:pt idx="22">
                    <c:v>2.4500000000000008E-2</c:v>
                  </c:pt>
                  <c:pt idx="23">
                    <c:v>8.0000000000000071E-3</c:v>
                  </c:pt>
                  <c:pt idx="24">
                    <c:v>0</c:v>
                  </c:pt>
                  <c:pt idx="25">
                    <c:v>0</c:v>
                  </c:pt>
                  <c:pt idx="26">
                    <c:v>8.5000000000000405E-3</c:v>
                  </c:pt>
                  <c:pt idx="27">
                    <c:v>0</c:v>
                  </c:pt>
                  <c:pt idx="28">
                    <c:v>6.5000000000000058E-3</c:v>
                  </c:pt>
                  <c:pt idx="29">
                    <c:v>1.2849999999999997E-2</c:v>
                  </c:pt>
                  <c:pt idx="30">
                    <c:v>5.9999999999999984E-3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FACS!$C$37:$C$67</c:f>
              <c:numCache>
                <c:formatCode>0.00</c:formatCode>
                <c:ptCount val="31"/>
                <c:pt idx="0">
                  <c:v>7</c:v>
                </c:pt>
                <c:pt idx="1">
                  <c:v>8</c:v>
                </c:pt>
                <c:pt idx="2">
                  <c:v>15</c:v>
                </c:pt>
                <c:pt idx="3">
                  <c:v>21</c:v>
                </c:pt>
                <c:pt idx="4">
                  <c:v>22</c:v>
                </c:pt>
                <c:pt idx="5">
                  <c:v>24</c:v>
                </c:pt>
                <c:pt idx="6">
                  <c:v>29</c:v>
                </c:pt>
                <c:pt idx="7">
                  <c:v>31</c:v>
                </c:pt>
                <c:pt idx="8">
                  <c:v>38</c:v>
                </c:pt>
                <c:pt idx="9">
                  <c:v>52</c:v>
                </c:pt>
                <c:pt idx="10">
                  <c:v>57</c:v>
                </c:pt>
                <c:pt idx="11">
                  <c:v>62</c:v>
                </c:pt>
                <c:pt idx="12">
                  <c:v>65</c:v>
                </c:pt>
                <c:pt idx="13">
                  <c:v>66</c:v>
                </c:pt>
                <c:pt idx="14">
                  <c:v>68</c:v>
                </c:pt>
                <c:pt idx="15">
                  <c:v>71</c:v>
                </c:pt>
                <c:pt idx="16">
                  <c:v>76</c:v>
                </c:pt>
                <c:pt idx="17">
                  <c:v>78</c:v>
                </c:pt>
                <c:pt idx="18">
                  <c:v>83</c:v>
                </c:pt>
                <c:pt idx="19">
                  <c:v>85</c:v>
                </c:pt>
                <c:pt idx="20">
                  <c:v>87</c:v>
                </c:pt>
                <c:pt idx="21">
                  <c:v>92</c:v>
                </c:pt>
                <c:pt idx="22">
                  <c:v>98</c:v>
                </c:pt>
                <c:pt idx="23">
                  <c:v>100</c:v>
                </c:pt>
                <c:pt idx="24">
                  <c:v>106</c:v>
                </c:pt>
                <c:pt idx="25">
                  <c:v>111</c:v>
                </c:pt>
                <c:pt idx="26">
                  <c:v>122</c:v>
                </c:pt>
                <c:pt idx="27">
                  <c:v>130</c:v>
                </c:pt>
                <c:pt idx="28">
                  <c:v>133</c:v>
                </c:pt>
                <c:pt idx="29">
                  <c:v>134</c:v>
                </c:pt>
                <c:pt idx="30">
                  <c:v>141</c:v>
                </c:pt>
              </c:numCache>
            </c:numRef>
          </c:cat>
          <c:val>
            <c:numRef>
              <c:f>FACS!$AR$37:$AR$67</c:f>
              <c:numCache>
                <c:formatCode>0.00%</c:formatCode>
                <c:ptCount val="31"/>
                <c:pt idx="0">
                  <c:v>0.30309999999999998</c:v>
                </c:pt>
                <c:pt idx="1">
                  <c:v>0.38719999999999999</c:v>
                </c:pt>
                <c:pt idx="2">
                  <c:v>0.34405000000000002</c:v>
                </c:pt>
                <c:pt idx="3">
                  <c:v>0.31389999999999996</c:v>
                </c:pt>
                <c:pt idx="4">
                  <c:v>5.8999999999999997E-2</c:v>
                </c:pt>
                <c:pt idx="5">
                  <c:v>0.20156666666666667</c:v>
                </c:pt>
                <c:pt idx="6">
                  <c:v>0.11633333333333333</c:v>
                </c:pt>
                <c:pt idx="7">
                  <c:v>0.32540000000000002</c:v>
                </c:pt>
                <c:pt idx="8">
                  <c:v>0.30919999999999997</c:v>
                </c:pt>
                <c:pt idx="9">
                  <c:v>0.35104999999999997</c:v>
                </c:pt>
                <c:pt idx="10">
                  <c:v>0.52405000000000002</c:v>
                </c:pt>
                <c:pt idx="11">
                  <c:v>0.13084999999999999</c:v>
                </c:pt>
                <c:pt idx="12">
                  <c:v>0.10675</c:v>
                </c:pt>
                <c:pt idx="13">
                  <c:v>0.15710000000000002</c:v>
                </c:pt>
                <c:pt idx="14">
                  <c:v>0.20050000000000001</c:v>
                </c:pt>
                <c:pt idx="15">
                  <c:v>0.14085</c:v>
                </c:pt>
                <c:pt idx="16">
                  <c:v>0.10150000000000001</c:v>
                </c:pt>
                <c:pt idx="17">
                  <c:v>0.112</c:v>
                </c:pt>
                <c:pt idx="18">
                  <c:v>0.23949999999999999</c:v>
                </c:pt>
                <c:pt idx="19">
                  <c:v>0.129</c:v>
                </c:pt>
                <c:pt idx="20">
                  <c:v>8.249999999999999E-2</c:v>
                </c:pt>
                <c:pt idx="21">
                  <c:v>5.6500000000000002E-2</c:v>
                </c:pt>
                <c:pt idx="22">
                  <c:v>0.2555</c:v>
                </c:pt>
                <c:pt idx="23">
                  <c:v>0.13200000000000001</c:v>
                </c:pt>
                <c:pt idx="24">
                  <c:v>1.4E-2</c:v>
                </c:pt>
                <c:pt idx="25">
                  <c:v>5.0999999999999997E-2</c:v>
                </c:pt>
                <c:pt idx="26">
                  <c:v>5.9499999999999997E-2</c:v>
                </c:pt>
                <c:pt idx="27">
                  <c:v>0.113</c:v>
                </c:pt>
                <c:pt idx="28">
                  <c:v>0.13250000000000001</c:v>
                </c:pt>
                <c:pt idx="29">
                  <c:v>0.12584999999999999</c:v>
                </c:pt>
                <c:pt idx="30">
                  <c:v>0.12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849376"/>
        <c:axId val="252849936"/>
      </c:lineChart>
      <c:catAx>
        <c:axId val="252849376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849936"/>
        <c:crosses val="autoZero"/>
        <c:auto val="1"/>
        <c:lblAlgn val="ctr"/>
        <c:lblOffset val="100"/>
        <c:noMultiLvlLbl val="0"/>
      </c:catAx>
      <c:valAx>
        <c:axId val="252849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849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FACS!$AW$37:$AW$67</c:f>
                <c:numCache>
                  <c:formatCode>General</c:formatCode>
                  <c:ptCount val="31"/>
                  <c:pt idx="0">
                    <c:v>2.2950000000000026E-2</c:v>
                  </c:pt>
                  <c:pt idx="1">
                    <c:v>3.7899999999999989E-2</c:v>
                  </c:pt>
                  <c:pt idx="2">
                    <c:v>9.8000000000000032E-3</c:v>
                  </c:pt>
                  <c:pt idx="3">
                    <c:v>2.0799999999999999E-2</c:v>
                  </c:pt>
                  <c:pt idx="4">
                    <c:v>0</c:v>
                  </c:pt>
                  <c:pt idx="5">
                    <c:v>0.1392184853626367</c:v>
                  </c:pt>
                  <c:pt idx="6">
                    <c:v>3.770941526992961E-2</c:v>
                  </c:pt>
                  <c:pt idx="7">
                    <c:v>2.7850000000000059E-2</c:v>
                  </c:pt>
                  <c:pt idx="8">
                    <c:v>7.8451952741081452E-2</c:v>
                  </c:pt>
                  <c:pt idx="9">
                    <c:v>1.3999999999999985E-2</c:v>
                  </c:pt>
                  <c:pt idx="10">
                    <c:v>3.6799999999999992E-2</c:v>
                  </c:pt>
                  <c:pt idx="11">
                    <c:v>1.3500000000000012E-2</c:v>
                  </c:pt>
                  <c:pt idx="12">
                    <c:v>4.249999999999976E-3</c:v>
                  </c:pt>
                  <c:pt idx="13">
                    <c:v>5.0000000000000044E-4</c:v>
                  </c:pt>
                  <c:pt idx="14">
                    <c:v>5.5999999999999751E-2</c:v>
                  </c:pt>
                  <c:pt idx="15">
                    <c:v>2.8999999999999859E-3</c:v>
                  </c:pt>
                  <c:pt idx="16">
                    <c:v>1.3300000000000034E-2</c:v>
                  </c:pt>
                  <c:pt idx="17">
                    <c:v>9.000000000000008E-3</c:v>
                  </c:pt>
                  <c:pt idx="18">
                    <c:v>1.9000000000000017E-2</c:v>
                  </c:pt>
                  <c:pt idx="19">
                    <c:v>0.03</c:v>
                  </c:pt>
                  <c:pt idx="20">
                    <c:v>2.4150000000000033E-2</c:v>
                  </c:pt>
                  <c:pt idx="21">
                    <c:v>1.3000000000000012E-2</c:v>
                  </c:pt>
                  <c:pt idx="22">
                    <c:v>3.5000000000000003E-2</c:v>
                  </c:pt>
                  <c:pt idx="23">
                    <c:v>1.5999999999999986E-2</c:v>
                  </c:pt>
                  <c:pt idx="24">
                    <c:v>0</c:v>
                  </c:pt>
                  <c:pt idx="25">
                    <c:v>0</c:v>
                  </c:pt>
                  <c:pt idx="26">
                    <c:v>2.1999999999999992E-2</c:v>
                  </c:pt>
                  <c:pt idx="27">
                    <c:v>1.5749999999999986E-2</c:v>
                  </c:pt>
                  <c:pt idx="28">
                    <c:v>3.5000000000000031E-3</c:v>
                  </c:pt>
                  <c:pt idx="29">
                    <c:v>2.9500000000000082E-3</c:v>
                  </c:pt>
                  <c:pt idx="30">
                    <c:v>2.1000000000000019E-2</c:v>
                  </c:pt>
                </c:numCache>
              </c:numRef>
            </c:plus>
            <c:minus>
              <c:numRef>
                <c:f>FACS!$AW$37:$AW$67</c:f>
                <c:numCache>
                  <c:formatCode>General</c:formatCode>
                  <c:ptCount val="31"/>
                  <c:pt idx="0">
                    <c:v>2.2950000000000026E-2</c:v>
                  </c:pt>
                  <c:pt idx="1">
                    <c:v>3.7899999999999989E-2</c:v>
                  </c:pt>
                  <c:pt idx="2">
                    <c:v>9.8000000000000032E-3</c:v>
                  </c:pt>
                  <c:pt idx="3">
                    <c:v>2.0799999999999999E-2</c:v>
                  </c:pt>
                  <c:pt idx="4">
                    <c:v>0</c:v>
                  </c:pt>
                  <c:pt idx="5">
                    <c:v>0.1392184853626367</c:v>
                  </c:pt>
                  <c:pt idx="6">
                    <c:v>3.770941526992961E-2</c:v>
                  </c:pt>
                  <c:pt idx="7">
                    <c:v>2.7850000000000059E-2</c:v>
                  </c:pt>
                  <c:pt idx="8">
                    <c:v>7.8451952741081452E-2</c:v>
                  </c:pt>
                  <c:pt idx="9">
                    <c:v>1.3999999999999985E-2</c:v>
                  </c:pt>
                  <c:pt idx="10">
                    <c:v>3.6799999999999992E-2</c:v>
                  </c:pt>
                  <c:pt idx="11">
                    <c:v>1.3500000000000012E-2</c:v>
                  </c:pt>
                  <c:pt idx="12">
                    <c:v>4.249999999999976E-3</c:v>
                  </c:pt>
                  <c:pt idx="13">
                    <c:v>5.0000000000000044E-4</c:v>
                  </c:pt>
                  <c:pt idx="14">
                    <c:v>5.5999999999999751E-2</c:v>
                  </c:pt>
                  <c:pt idx="15">
                    <c:v>2.8999999999999859E-3</c:v>
                  </c:pt>
                  <c:pt idx="16">
                    <c:v>1.3300000000000034E-2</c:v>
                  </c:pt>
                  <c:pt idx="17">
                    <c:v>9.000000000000008E-3</c:v>
                  </c:pt>
                  <c:pt idx="18">
                    <c:v>1.9000000000000017E-2</c:v>
                  </c:pt>
                  <c:pt idx="19">
                    <c:v>0.03</c:v>
                  </c:pt>
                  <c:pt idx="20">
                    <c:v>2.4150000000000033E-2</c:v>
                  </c:pt>
                  <c:pt idx="21">
                    <c:v>1.3000000000000012E-2</c:v>
                  </c:pt>
                  <c:pt idx="22">
                    <c:v>3.5000000000000003E-2</c:v>
                  </c:pt>
                  <c:pt idx="23">
                    <c:v>1.5999999999999986E-2</c:v>
                  </c:pt>
                  <c:pt idx="24">
                    <c:v>0</c:v>
                  </c:pt>
                  <c:pt idx="25">
                    <c:v>0</c:v>
                  </c:pt>
                  <c:pt idx="26">
                    <c:v>2.1999999999999992E-2</c:v>
                  </c:pt>
                  <c:pt idx="27">
                    <c:v>1.5749999999999986E-2</c:v>
                  </c:pt>
                  <c:pt idx="28">
                    <c:v>3.5000000000000031E-3</c:v>
                  </c:pt>
                  <c:pt idx="29">
                    <c:v>2.9500000000000082E-3</c:v>
                  </c:pt>
                  <c:pt idx="30">
                    <c:v>2.1000000000000019E-2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FACS!$C$37:$C$67</c:f>
              <c:numCache>
                <c:formatCode>0.00</c:formatCode>
                <c:ptCount val="31"/>
                <c:pt idx="0">
                  <c:v>7</c:v>
                </c:pt>
                <c:pt idx="1">
                  <c:v>8</c:v>
                </c:pt>
                <c:pt idx="2">
                  <c:v>15</c:v>
                </c:pt>
                <c:pt idx="3">
                  <c:v>21</c:v>
                </c:pt>
                <c:pt idx="4">
                  <c:v>22</c:v>
                </c:pt>
                <c:pt idx="5">
                  <c:v>24</c:v>
                </c:pt>
                <c:pt idx="6">
                  <c:v>29</c:v>
                </c:pt>
                <c:pt idx="7">
                  <c:v>31</c:v>
                </c:pt>
                <c:pt idx="8">
                  <c:v>38</c:v>
                </c:pt>
                <c:pt idx="9">
                  <c:v>52</c:v>
                </c:pt>
                <c:pt idx="10">
                  <c:v>57</c:v>
                </c:pt>
                <c:pt idx="11">
                  <c:v>62</c:v>
                </c:pt>
                <c:pt idx="12">
                  <c:v>65</c:v>
                </c:pt>
                <c:pt idx="13">
                  <c:v>66</c:v>
                </c:pt>
                <c:pt idx="14">
                  <c:v>68</c:v>
                </c:pt>
                <c:pt idx="15">
                  <c:v>71</c:v>
                </c:pt>
                <c:pt idx="16">
                  <c:v>76</c:v>
                </c:pt>
                <c:pt idx="17">
                  <c:v>78</c:v>
                </c:pt>
                <c:pt idx="18">
                  <c:v>83</c:v>
                </c:pt>
                <c:pt idx="19">
                  <c:v>85</c:v>
                </c:pt>
                <c:pt idx="20">
                  <c:v>87</c:v>
                </c:pt>
                <c:pt idx="21">
                  <c:v>92</c:v>
                </c:pt>
                <c:pt idx="22">
                  <c:v>98</c:v>
                </c:pt>
                <c:pt idx="23">
                  <c:v>100</c:v>
                </c:pt>
                <c:pt idx="24">
                  <c:v>106</c:v>
                </c:pt>
                <c:pt idx="25">
                  <c:v>111</c:v>
                </c:pt>
                <c:pt idx="26">
                  <c:v>122</c:v>
                </c:pt>
                <c:pt idx="27">
                  <c:v>130</c:v>
                </c:pt>
                <c:pt idx="28">
                  <c:v>133</c:v>
                </c:pt>
                <c:pt idx="29">
                  <c:v>134</c:v>
                </c:pt>
                <c:pt idx="30">
                  <c:v>141</c:v>
                </c:pt>
              </c:numCache>
            </c:numRef>
          </c:cat>
          <c:val>
            <c:numRef>
              <c:f>FACS!$AS$37:$AS$67</c:f>
              <c:numCache>
                <c:formatCode>0.00%</c:formatCode>
                <c:ptCount val="31"/>
                <c:pt idx="0">
                  <c:v>0.36745</c:v>
                </c:pt>
                <c:pt idx="1">
                  <c:v>0.25380000000000003</c:v>
                </c:pt>
                <c:pt idx="2">
                  <c:v>0.34889999999999999</c:v>
                </c:pt>
                <c:pt idx="3">
                  <c:v>0.2535</c:v>
                </c:pt>
                <c:pt idx="4">
                  <c:v>0.57399999999999995</c:v>
                </c:pt>
                <c:pt idx="5">
                  <c:v>0.38219999999999993</c:v>
                </c:pt>
                <c:pt idx="6">
                  <c:v>0.39900000000000002</c:v>
                </c:pt>
                <c:pt idx="7">
                  <c:v>0.20774999999999999</c:v>
                </c:pt>
                <c:pt idx="8">
                  <c:v>0.27703333333333335</c:v>
                </c:pt>
                <c:pt idx="9">
                  <c:v>0.29249999999999998</c:v>
                </c:pt>
                <c:pt idx="10">
                  <c:v>0.19439999999999999</c:v>
                </c:pt>
                <c:pt idx="11">
                  <c:v>0.3206</c:v>
                </c:pt>
                <c:pt idx="12">
                  <c:v>0.52124999999999999</c:v>
                </c:pt>
                <c:pt idx="13">
                  <c:v>0.33900000000000002</c:v>
                </c:pt>
                <c:pt idx="14">
                  <c:v>0.441</c:v>
                </c:pt>
                <c:pt idx="15">
                  <c:v>0.26849999999999996</c:v>
                </c:pt>
                <c:pt idx="16">
                  <c:v>0.53269999999999995</c:v>
                </c:pt>
                <c:pt idx="17">
                  <c:v>0.38800000000000001</c:v>
                </c:pt>
                <c:pt idx="18">
                  <c:v>0.51500000000000001</c:v>
                </c:pt>
                <c:pt idx="19">
                  <c:v>0.38200000000000001</c:v>
                </c:pt>
                <c:pt idx="20">
                  <c:v>0.52185000000000004</c:v>
                </c:pt>
                <c:pt idx="21">
                  <c:v>0.38400000000000001</c:v>
                </c:pt>
                <c:pt idx="22">
                  <c:v>0.499</c:v>
                </c:pt>
                <c:pt idx="23">
                  <c:v>0.39600000000000002</c:v>
                </c:pt>
                <c:pt idx="24">
                  <c:v>0.371</c:v>
                </c:pt>
                <c:pt idx="25">
                  <c:v>0.39200000000000002</c:v>
                </c:pt>
                <c:pt idx="26">
                  <c:v>0.41400000000000003</c:v>
                </c:pt>
                <c:pt idx="27">
                  <c:v>0.26874999999999999</c:v>
                </c:pt>
                <c:pt idx="28">
                  <c:v>0.29649999999999999</c:v>
                </c:pt>
                <c:pt idx="29">
                  <c:v>0.25595000000000001</c:v>
                </c:pt>
                <c:pt idx="30">
                  <c:v>0.314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852176"/>
        <c:axId val="252852736"/>
      </c:lineChart>
      <c:catAx>
        <c:axId val="252852176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852736"/>
        <c:crosses val="autoZero"/>
        <c:auto val="1"/>
        <c:lblAlgn val="ctr"/>
        <c:lblOffset val="100"/>
        <c:noMultiLvlLbl val="0"/>
      </c:catAx>
      <c:valAx>
        <c:axId val="25285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852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'200cells per μl'!$L$3:$L$105</c:f>
                <c:numCache>
                  <c:formatCode>General</c:formatCode>
                  <c:ptCount val="103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4.5</c:v>
                  </c:pt>
                  <c:pt idx="8">
                    <c:v>4.5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100</c:v>
                  </c:pt>
                  <c:pt idx="13">
                    <c:v>50</c:v>
                  </c:pt>
                  <c:pt idx="14">
                    <c:v>50</c:v>
                  </c:pt>
                  <c:pt idx="15">
                    <c:v>200</c:v>
                  </c:pt>
                  <c:pt idx="16">
                    <c:v>0</c:v>
                  </c:pt>
                  <c:pt idx="17">
                    <c:v>50</c:v>
                  </c:pt>
                  <c:pt idx="18">
                    <c:v>100</c:v>
                  </c:pt>
                  <c:pt idx="19">
                    <c:v>500</c:v>
                  </c:pt>
                  <c:pt idx="20">
                    <c:v>300</c:v>
                  </c:pt>
                  <c:pt idx="21">
                    <c:v>550</c:v>
                  </c:pt>
                  <c:pt idx="22">
                    <c:v>250</c:v>
                  </c:pt>
                  <c:pt idx="23">
                    <c:v>150</c:v>
                  </c:pt>
                  <c:pt idx="24">
                    <c:v>150</c:v>
                  </c:pt>
                  <c:pt idx="25">
                    <c:v>350</c:v>
                  </c:pt>
                  <c:pt idx="26">
                    <c:v>50</c:v>
                  </c:pt>
                  <c:pt idx="27">
                    <c:v>0</c:v>
                  </c:pt>
                  <c:pt idx="28">
                    <c:v>100</c:v>
                  </c:pt>
                  <c:pt idx="29">
                    <c:v>150</c:v>
                  </c:pt>
                  <c:pt idx="30">
                    <c:v>350</c:v>
                  </c:pt>
                  <c:pt idx="31">
                    <c:v>300</c:v>
                  </c:pt>
                  <c:pt idx="32">
                    <c:v>300</c:v>
                  </c:pt>
                  <c:pt idx="33">
                    <c:v>50</c:v>
                  </c:pt>
                  <c:pt idx="34">
                    <c:v>0</c:v>
                  </c:pt>
                  <c:pt idx="35">
                    <c:v>100</c:v>
                  </c:pt>
                  <c:pt idx="36">
                    <c:v>150</c:v>
                  </c:pt>
                  <c:pt idx="37">
                    <c:v>50</c:v>
                  </c:pt>
                  <c:pt idx="38">
                    <c:v>300</c:v>
                  </c:pt>
                  <c:pt idx="39">
                    <c:v>200</c:v>
                  </c:pt>
                  <c:pt idx="40">
                    <c:v>150</c:v>
                  </c:pt>
                  <c:pt idx="41">
                    <c:v>50</c:v>
                  </c:pt>
                  <c:pt idx="42">
                    <c:v>550</c:v>
                  </c:pt>
                  <c:pt idx="43">
                    <c:v>900</c:v>
                  </c:pt>
                  <c:pt idx="44">
                    <c:v>550</c:v>
                  </c:pt>
                  <c:pt idx="45">
                    <c:v>400</c:v>
                  </c:pt>
                  <c:pt idx="46">
                    <c:v>400</c:v>
                  </c:pt>
                  <c:pt idx="47">
                    <c:v>250</c:v>
                  </c:pt>
                  <c:pt idx="48">
                    <c:v>700</c:v>
                  </c:pt>
                  <c:pt idx="49">
                    <c:v>300</c:v>
                  </c:pt>
                  <c:pt idx="50">
                    <c:v>0</c:v>
                  </c:pt>
                  <c:pt idx="51">
                    <c:v>500</c:v>
                  </c:pt>
                  <c:pt idx="52">
                    <c:v>100</c:v>
                  </c:pt>
                  <c:pt idx="53">
                    <c:v>350</c:v>
                  </c:pt>
                  <c:pt idx="54">
                    <c:v>150</c:v>
                  </c:pt>
                  <c:pt idx="55">
                    <c:v>250</c:v>
                  </c:pt>
                  <c:pt idx="56">
                    <c:v>100</c:v>
                  </c:pt>
                  <c:pt idx="57">
                    <c:v>0</c:v>
                  </c:pt>
                  <c:pt idx="58">
                    <c:v>300</c:v>
                  </c:pt>
                  <c:pt idx="59">
                    <c:v>50</c:v>
                  </c:pt>
                  <c:pt idx="60">
                    <c:v>150</c:v>
                  </c:pt>
                  <c:pt idx="61">
                    <c:v>100</c:v>
                  </c:pt>
                  <c:pt idx="62">
                    <c:v>0</c:v>
                  </c:pt>
                  <c:pt idx="63">
                    <c:v>150</c:v>
                  </c:pt>
                  <c:pt idx="64">
                    <c:v>150</c:v>
                  </c:pt>
                  <c:pt idx="65">
                    <c:v>0</c:v>
                  </c:pt>
                  <c:pt idx="66">
                    <c:v>50</c:v>
                  </c:pt>
                  <c:pt idx="67">
                    <c:v>100</c:v>
                  </c:pt>
                  <c:pt idx="68">
                    <c:v>50</c:v>
                  </c:pt>
                  <c:pt idx="69">
                    <c:v>150</c:v>
                  </c:pt>
                  <c:pt idx="70">
                    <c:v>50</c:v>
                  </c:pt>
                  <c:pt idx="71">
                    <c:v>50</c:v>
                  </c:pt>
                  <c:pt idx="72">
                    <c:v>50</c:v>
                  </c:pt>
                  <c:pt idx="73">
                    <c:v>100</c:v>
                  </c:pt>
                  <c:pt idx="74">
                    <c:v>100</c:v>
                  </c:pt>
                  <c:pt idx="75">
                    <c:v>100</c:v>
                  </c:pt>
                  <c:pt idx="76">
                    <c:v>100</c:v>
                  </c:pt>
                  <c:pt idx="77">
                    <c:v>0</c:v>
                  </c:pt>
                  <c:pt idx="78">
                    <c:v>150</c:v>
                  </c:pt>
                  <c:pt idx="79">
                    <c:v>300</c:v>
                  </c:pt>
                  <c:pt idx="80">
                    <c:v>100</c:v>
                  </c:pt>
                  <c:pt idx="81">
                    <c:v>150</c:v>
                  </c:pt>
                  <c:pt idx="82">
                    <c:v>100</c:v>
                  </c:pt>
                  <c:pt idx="83">
                    <c:v>100</c:v>
                  </c:pt>
                  <c:pt idx="84">
                    <c:v>0</c:v>
                  </c:pt>
                  <c:pt idx="85">
                    <c:v>300</c:v>
                  </c:pt>
                  <c:pt idx="86">
                    <c:v>150</c:v>
                  </c:pt>
                  <c:pt idx="87">
                    <c:v>200</c:v>
                  </c:pt>
                  <c:pt idx="88">
                    <c:v>200</c:v>
                  </c:pt>
                  <c:pt idx="89">
                    <c:v>150</c:v>
                  </c:pt>
                  <c:pt idx="90">
                    <c:v>300</c:v>
                  </c:pt>
                  <c:pt idx="91">
                    <c:v>150</c:v>
                  </c:pt>
                  <c:pt idx="92">
                    <c:v>150</c:v>
                  </c:pt>
                  <c:pt idx="93">
                    <c:v>200</c:v>
                  </c:pt>
                  <c:pt idx="94">
                    <c:v>350</c:v>
                  </c:pt>
                  <c:pt idx="95">
                    <c:v>250</c:v>
                  </c:pt>
                  <c:pt idx="96">
                    <c:v>350</c:v>
                  </c:pt>
                  <c:pt idx="97">
                    <c:v>100</c:v>
                  </c:pt>
                  <c:pt idx="98">
                    <c:v>100</c:v>
                  </c:pt>
                  <c:pt idx="99">
                    <c:v>50</c:v>
                  </c:pt>
                  <c:pt idx="100">
                    <c:v>200</c:v>
                  </c:pt>
                  <c:pt idx="101">
                    <c:v>150</c:v>
                  </c:pt>
                  <c:pt idx="102">
                    <c:v>50</c:v>
                  </c:pt>
                </c:numCache>
              </c:numRef>
            </c:plus>
            <c:minus>
              <c:numRef>
                <c:f>'200cells per μl'!$L$3:$L$105</c:f>
                <c:numCache>
                  <c:formatCode>General</c:formatCode>
                  <c:ptCount val="103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4.5</c:v>
                  </c:pt>
                  <c:pt idx="8">
                    <c:v>4.5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100</c:v>
                  </c:pt>
                  <c:pt idx="13">
                    <c:v>50</c:v>
                  </c:pt>
                  <c:pt idx="14">
                    <c:v>50</c:v>
                  </c:pt>
                  <c:pt idx="15">
                    <c:v>200</c:v>
                  </c:pt>
                  <c:pt idx="16">
                    <c:v>0</c:v>
                  </c:pt>
                  <c:pt idx="17">
                    <c:v>50</c:v>
                  </c:pt>
                  <c:pt idx="18">
                    <c:v>100</c:v>
                  </c:pt>
                  <c:pt idx="19">
                    <c:v>500</c:v>
                  </c:pt>
                  <c:pt idx="20">
                    <c:v>300</c:v>
                  </c:pt>
                  <c:pt idx="21">
                    <c:v>550</c:v>
                  </c:pt>
                  <c:pt idx="22">
                    <c:v>250</c:v>
                  </c:pt>
                  <c:pt idx="23">
                    <c:v>150</c:v>
                  </c:pt>
                  <c:pt idx="24">
                    <c:v>150</c:v>
                  </c:pt>
                  <c:pt idx="25">
                    <c:v>350</c:v>
                  </c:pt>
                  <c:pt idx="26">
                    <c:v>50</c:v>
                  </c:pt>
                  <c:pt idx="27">
                    <c:v>0</c:v>
                  </c:pt>
                  <c:pt idx="28">
                    <c:v>100</c:v>
                  </c:pt>
                  <c:pt idx="29">
                    <c:v>150</c:v>
                  </c:pt>
                  <c:pt idx="30">
                    <c:v>350</c:v>
                  </c:pt>
                  <c:pt idx="31">
                    <c:v>300</c:v>
                  </c:pt>
                  <c:pt idx="32">
                    <c:v>300</c:v>
                  </c:pt>
                  <c:pt idx="33">
                    <c:v>50</c:v>
                  </c:pt>
                  <c:pt idx="34">
                    <c:v>0</c:v>
                  </c:pt>
                  <c:pt idx="35">
                    <c:v>100</c:v>
                  </c:pt>
                  <c:pt idx="36">
                    <c:v>150</c:v>
                  </c:pt>
                  <c:pt idx="37">
                    <c:v>50</c:v>
                  </c:pt>
                  <c:pt idx="38">
                    <c:v>300</c:v>
                  </c:pt>
                  <c:pt idx="39">
                    <c:v>200</c:v>
                  </c:pt>
                  <c:pt idx="40">
                    <c:v>150</c:v>
                  </c:pt>
                  <c:pt idx="41">
                    <c:v>50</c:v>
                  </c:pt>
                  <c:pt idx="42">
                    <c:v>550</c:v>
                  </c:pt>
                  <c:pt idx="43">
                    <c:v>900</c:v>
                  </c:pt>
                  <c:pt idx="44">
                    <c:v>550</c:v>
                  </c:pt>
                  <c:pt idx="45">
                    <c:v>400</c:v>
                  </c:pt>
                  <c:pt idx="46">
                    <c:v>400</c:v>
                  </c:pt>
                  <c:pt idx="47">
                    <c:v>250</c:v>
                  </c:pt>
                  <c:pt idx="48">
                    <c:v>700</c:v>
                  </c:pt>
                  <c:pt idx="49">
                    <c:v>300</c:v>
                  </c:pt>
                  <c:pt idx="50">
                    <c:v>0</c:v>
                  </c:pt>
                  <c:pt idx="51">
                    <c:v>500</c:v>
                  </c:pt>
                  <c:pt idx="52">
                    <c:v>100</c:v>
                  </c:pt>
                  <c:pt idx="53">
                    <c:v>350</c:v>
                  </c:pt>
                  <c:pt idx="54">
                    <c:v>150</c:v>
                  </c:pt>
                  <c:pt idx="55">
                    <c:v>250</c:v>
                  </c:pt>
                  <c:pt idx="56">
                    <c:v>100</c:v>
                  </c:pt>
                  <c:pt idx="57">
                    <c:v>0</c:v>
                  </c:pt>
                  <c:pt idx="58">
                    <c:v>300</c:v>
                  </c:pt>
                  <c:pt idx="59">
                    <c:v>50</c:v>
                  </c:pt>
                  <c:pt idx="60">
                    <c:v>150</c:v>
                  </c:pt>
                  <c:pt idx="61">
                    <c:v>100</c:v>
                  </c:pt>
                  <c:pt idx="62">
                    <c:v>0</c:v>
                  </c:pt>
                  <c:pt idx="63">
                    <c:v>150</c:v>
                  </c:pt>
                  <c:pt idx="64">
                    <c:v>150</c:v>
                  </c:pt>
                  <c:pt idx="65">
                    <c:v>0</c:v>
                  </c:pt>
                  <c:pt idx="66">
                    <c:v>50</c:v>
                  </c:pt>
                  <c:pt idx="67">
                    <c:v>100</c:v>
                  </c:pt>
                  <c:pt idx="68">
                    <c:v>50</c:v>
                  </c:pt>
                  <c:pt idx="69">
                    <c:v>150</c:v>
                  </c:pt>
                  <c:pt idx="70">
                    <c:v>50</c:v>
                  </c:pt>
                  <c:pt idx="71">
                    <c:v>50</c:v>
                  </c:pt>
                  <c:pt idx="72">
                    <c:v>50</c:v>
                  </c:pt>
                  <c:pt idx="73">
                    <c:v>100</c:v>
                  </c:pt>
                  <c:pt idx="74">
                    <c:v>100</c:v>
                  </c:pt>
                  <c:pt idx="75">
                    <c:v>100</c:v>
                  </c:pt>
                  <c:pt idx="76">
                    <c:v>100</c:v>
                  </c:pt>
                  <c:pt idx="77">
                    <c:v>0</c:v>
                  </c:pt>
                  <c:pt idx="78">
                    <c:v>150</c:v>
                  </c:pt>
                  <c:pt idx="79">
                    <c:v>300</c:v>
                  </c:pt>
                  <c:pt idx="80">
                    <c:v>100</c:v>
                  </c:pt>
                  <c:pt idx="81">
                    <c:v>150</c:v>
                  </c:pt>
                  <c:pt idx="82">
                    <c:v>100</c:v>
                  </c:pt>
                  <c:pt idx="83">
                    <c:v>100</c:v>
                  </c:pt>
                  <c:pt idx="84">
                    <c:v>0</c:v>
                  </c:pt>
                  <c:pt idx="85">
                    <c:v>300</c:v>
                  </c:pt>
                  <c:pt idx="86">
                    <c:v>150</c:v>
                  </c:pt>
                  <c:pt idx="87">
                    <c:v>200</c:v>
                  </c:pt>
                  <c:pt idx="88">
                    <c:v>200</c:v>
                  </c:pt>
                  <c:pt idx="89">
                    <c:v>150</c:v>
                  </c:pt>
                  <c:pt idx="90">
                    <c:v>300</c:v>
                  </c:pt>
                  <c:pt idx="91">
                    <c:v>150</c:v>
                  </c:pt>
                  <c:pt idx="92">
                    <c:v>150</c:v>
                  </c:pt>
                  <c:pt idx="93">
                    <c:v>200</c:v>
                  </c:pt>
                  <c:pt idx="94">
                    <c:v>350</c:v>
                  </c:pt>
                  <c:pt idx="95">
                    <c:v>250</c:v>
                  </c:pt>
                  <c:pt idx="96">
                    <c:v>350</c:v>
                  </c:pt>
                  <c:pt idx="97">
                    <c:v>100</c:v>
                  </c:pt>
                  <c:pt idx="98">
                    <c:v>100</c:v>
                  </c:pt>
                  <c:pt idx="99">
                    <c:v>50</c:v>
                  </c:pt>
                  <c:pt idx="100">
                    <c:v>200</c:v>
                  </c:pt>
                  <c:pt idx="101">
                    <c:v>150</c:v>
                  </c:pt>
                  <c:pt idx="102">
                    <c:v>50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'200cells per μl'!$K$3:$K$105</c:f>
              <c:numCache>
                <c:formatCode>0.00E+00</c:formatCode>
                <c:ptCount val="103"/>
                <c:pt idx="0">
                  <c:v>209</c:v>
                </c:pt>
                <c:pt idx="1">
                  <c:v>209</c:v>
                </c:pt>
                <c:pt idx="2">
                  <c:v>209</c:v>
                </c:pt>
                <c:pt idx="3">
                  <c:v>209</c:v>
                </c:pt>
                <c:pt idx="4">
                  <c:v>209</c:v>
                </c:pt>
                <c:pt idx="5">
                  <c:v>209</c:v>
                </c:pt>
                <c:pt idx="6">
                  <c:v>209</c:v>
                </c:pt>
                <c:pt idx="7">
                  <c:v>204.5</c:v>
                </c:pt>
                <c:pt idx="8">
                  <c:v>204.5</c:v>
                </c:pt>
                <c:pt idx="9">
                  <c:v>200</c:v>
                </c:pt>
                <c:pt idx="10">
                  <c:v>400</c:v>
                </c:pt>
                <c:pt idx="11">
                  <c:v>1000</c:v>
                </c:pt>
                <c:pt idx="12">
                  <c:v>4600</c:v>
                </c:pt>
                <c:pt idx="13">
                  <c:v>4550</c:v>
                </c:pt>
                <c:pt idx="14">
                  <c:v>3850</c:v>
                </c:pt>
                <c:pt idx="15">
                  <c:v>6700</c:v>
                </c:pt>
                <c:pt idx="16">
                  <c:v>9100</c:v>
                </c:pt>
                <c:pt idx="17">
                  <c:v>8950</c:v>
                </c:pt>
                <c:pt idx="18">
                  <c:v>7400</c:v>
                </c:pt>
                <c:pt idx="19">
                  <c:v>9200</c:v>
                </c:pt>
                <c:pt idx="20">
                  <c:v>10200</c:v>
                </c:pt>
                <c:pt idx="21">
                  <c:v>11950</c:v>
                </c:pt>
                <c:pt idx="22">
                  <c:v>12150</c:v>
                </c:pt>
                <c:pt idx="23">
                  <c:v>12950</c:v>
                </c:pt>
                <c:pt idx="24">
                  <c:v>13150</c:v>
                </c:pt>
                <c:pt idx="25">
                  <c:v>13650</c:v>
                </c:pt>
                <c:pt idx="26">
                  <c:v>13550</c:v>
                </c:pt>
                <c:pt idx="27">
                  <c:v>14000</c:v>
                </c:pt>
                <c:pt idx="28">
                  <c:v>16600</c:v>
                </c:pt>
                <c:pt idx="29">
                  <c:v>19150</c:v>
                </c:pt>
                <c:pt idx="30">
                  <c:v>15550</c:v>
                </c:pt>
                <c:pt idx="31">
                  <c:v>16900</c:v>
                </c:pt>
                <c:pt idx="32">
                  <c:v>17500</c:v>
                </c:pt>
                <c:pt idx="33">
                  <c:v>18350</c:v>
                </c:pt>
                <c:pt idx="34">
                  <c:v>15600</c:v>
                </c:pt>
                <c:pt idx="35">
                  <c:v>16600</c:v>
                </c:pt>
                <c:pt idx="36">
                  <c:v>17750</c:v>
                </c:pt>
                <c:pt idx="37">
                  <c:v>18650</c:v>
                </c:pt>
                <c:pt idx="38">
                  <c:v>16100</c:v>
                </c:pt>
                <c:pt idx="39">
                  <c:v>16900</c:v>
                </c:pt>
                <c:pt idx="40">
                  <c:v>17350</c:v>
                </c:pt>
                <c:pt idx="41">
                  <c:v>18350</c:v>
                </c:pt>
                <c:pt idx="42">
                  <c:v>16750</c:v>
                </c:pt>
                <c:pt idx="43">
                  <c:v>17000</c:v>
                </c:pt>
                <c:pt idx="44">
                  <c:v>17350</c:v>
                </c:pt>
                <c:pt idx="45">
                  <c:v>14700</c:v>
                </c:pt>
                <c:pt idx="46">
                  <c:v>15300</c:v>
                </c:pt>
                <c:pt idx="47">
                  <c:v>17450</c:v>
                </c:pt>
                <c:pt idx="48">
                  <c:v>15100</c:v>
                </c:pt>
                <c:pt idx="49">
                  <c:v>14900</c:v>
                </c:pt>
                <c:pt idx="50">
                  <c:v>16200</c:v>
                </c:pt>
                <c:pt idx="51">
                  <c:v>16600</c:v>
                </c:pt>
                <c:pt idx="52">
                  <c:v>9600</c:v>
                </c:pt>
                <c:pt idx="53">
                  <c:v>9950</c:v>
                </c:pt>
                <c:pt idx="54">
                  <c:v>9950</c:v>
                </c:pt>
                <c:pt idx="55">
                  <c:v>11150</c:v>
                </c:pt>
                <c:pt idx="56">
                  <c:v>11200</c:v>
                </c:pt>
                <c:pt idx="57">
                  <c:v>10900</c:v>
                </c:pt>
                <c:pt idx="58">
                  <c:v>11300</c:v>
                </c:pt>
                <c:pt idx="59">
                  <c:v>7450</c:v>
                </c:pt>
                <c:pt idx="60">
                  <c:v>8650</c:v>
                </c:pt>
                <c:pt idx="61">
                  <c:v>9000</c:v>
                </c:pt>
                <c:pt idx="62">
                  <c:v>9300</c:v>
                </c:pt>
                <c:pt idx="63">
                  <c:v>7350</c:v>
                </c:pt>
                <c:pt idx="64">
                  <c:v>7650</c:v>
                </c:pt>
                <c:pt idx="65">
                  <c:v>8700</c:v>
                </c:pt>
                <c:pt idx="66">
                  <c:v>8850</c:v>
                </c:pt>
                <c:pt idx="67">
                  <c:v>8900</c:v>
                </c:pt>
                <c:pt idx="68">
                  <c:v>9050</c:v>
                </c:pt>
                <c:pt idx="69">
                  <c:v>9450</c:v>
                </c:pt>
                <c:pt idx="70">
                  <c:v>9750</c:v>
                </c:pt>
                <c:pt idx="71">
                  <c:v>7750</c:v>
                </c:pt>
                <c:pt idx="72">
                  <c:v>8550</c:v>
                </c:pt>
                <c:pt idx="73">
                  <c:v>9300</c:v>
                </c:pt>
                <c:pt idx="74">
                  <c:v>9300</c:v>
                </c:pt>
                <c:pt idx="75">
                  <c:v>9400</c:v>
                </c:pt>
                <c:pt idx="76">
                  <c:v>9700</c:v>
                </c:pt>
                <c:pt idx="77">
                  <c:v>8000</c:v>
                </c:pt>
                <c:pt idx="78">
                  <c:v>8850</c:v>
                </c:pt>
                <c:pt idx="79">
                  <c:v>9100</c:v>
                </c:pt>
                <c:pt idx="80">
                  <c:v>9500</c:v>
                </c:pt>
                <c:pt idx="81">
                  <c:v>8150</c:v>
                </c:pt>
                <c:pt idx="82">
                  <c:v>8800</c:v>
                </c:pt>
                <c:pt idx="83">
                  <c:v>9100</c:v>
                </c:pt>
                <c:pt idx="84">
                  <c:v>9500</c:v>
                </c:pt>
                <c:pt idx="85">
                  <c:v>7800</c:v>
                </c:pt>
                <c:pt idx="86">
                  <c:v>8250</c:v>
                </c:pt>
                <c:pt idx="87">
                  <c:v>8700</c:v>
                </c:pt>
                <c:pt idx="88">
                  <c:v>8700</c:v>
                </c:pt>
                <c:pt idx="89">
                  <c:v>9050</c:v>
                </c:pt>
                <c:pt idx="90">
                  <c:v>9500</c:v>
                </c:pt>
                <c:pt idx="91">
                  <c:v>9750</c:v>
                </c:pt>
                <c:pt idx="92">
                  <c:v>9950</c:v>
                </c:pt>
                <c:pt idx="93">
                  <c:v>7600</c:v>
                </c:pt>
                <c:pt idx="94">
                  <c:v>6550</c:v>
                </c:pt>
                <c:pt idx="95">
                  <c:v>7150</c:v>
                </c:pt>
                <c:pt idx="96">
                  <c:v>7650</c:v>
                </c:pt>
                <c:pt idx="97">
                  <c:v>8300</c:v>
                </c:pt>
                <c:pt idx="98">
                  <c:v>8900</c:v>
                </c:pt>
                <c:pt idx="99">
                  <c:v>9150</c:v>
                </c:pt>
                <c:pt idx="100">
                  <c:v>9000</c:v>
                </c:pt>
                <c:pt idx="101">
                  <c:v>9750</c:v>
                </c:pt>
                <c:pt idx="102">
                  <c:v>10050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505440"/>
        <c:axId val="210506000"/>
      </c:lineChart>
      <c:catAx>
        <c:axId val="2105054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506000"/>
        <c:crosses val="autoZero"/>
        <c:auto val="1"/>
        <c:lblAlgn val="ctr"/>
        <c:lblOffset val="100"/>
        <c:noMultiLvlLbl val="0"/>
      </c:catAx>
      <c:valAx>
        <c:axId val="210506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505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Apoptosis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FACS!$AV$3:$AV$32</c:f>
                <c:numCache>
                  <c:formatCode>General</c:formatCode>
                  <c:ptCount val="30"/>
                  <c:pt idx="0">
                    <c:v>4.5255291156930492E-3</c:v>
                  </c:pt>
                  <c:pt idx="1">
                    <c:v>8.7844998135205091E-3</c:v>
                  </c:pt>
                  <c:pt idx="2">
                    <c:v>2.2958848743270203E-4</c:v>
                  </c:pt>
                  <c:pt idx="3">
                    <c:v>5.0892046129660459E-4</c:v>
                  </c:pt>
                  <c:pt idx="4">
                    <c:v>4.4312024954356972E-3</c:v>
                  </c:pt>
                  <c:pt idx="5">
                    <c:v>9.0639217578737359E-4</c:v>
                  </c:pt>
                  <c:pt idx="6">
                    <c:v>1.3050000000000006E-2</c:v>
                  </c:pt>
                  <c:pt idx="7">
                    <c:v>4.2304929737725649E-4</c:v>
                  </c:pt>
                  <c:pt idx="8">
                    <c:v>9.0352848781809297E-2</c:v>
                  </c:pt>
                  <c:pt idx="9">
                    <c:v>1.0906910325456987E-2</c:v>
                  </c:pt>
                  <c:pt idx="10">
                    <c:v>3.7646514263509345E-3</c:v>
                  </c:pt>
                  <c:pt idx="11">
                    <c:v>1.6921148543898951E-2</c:v>
                  </c:pt>
                  <c:pt idx="12">
                    <c:v>2.7035777683968171E-3</c:v>
                  </c:pt>
                  <c:pt idx="13">
                    <c:v>5.4916784195319091E-4</c:v>
                  </c:pt>
                  <c:pt idx="14">
                    <c:v>8.5999999999999965E-3</c:v>
                  </c:pt>
                  <c:pt idx="15">
                    <c:v>1.5499999999999958E-3</c:v>
                  </c:pt>
                  <c:pt idx="16">
                    <c:v>4.500000000000004E-3</c:v>
                  </c:pt>
                  <c:pt idx="17">
                    <c:v>6.0499999999999998E-3</c:v>
                  </c:pt>
                  <c:pt idx="18">
                    <c:v>0</c:v>
                  </c:pt>
                  <c:pt idx="19">
                    <c:v>9.6977660657837413E-3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1.6207611380665139E-2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1.6074894158974163E-2</c:v>
                  </c:pt>
                  <c:pt idx="29">
                    <c:v>1.3962171114200761E-2</c:v>
                  </c:pt>
                </c:numCache>
              </c:numRef>
            </c:plus>
            <c:minus>
              <c:numRef>
                <c:f>FACS!$AV$3:$AV$32</c:f>
                <c:numCache>
                  <c:formatCode>General</c:formatCode>
                  <c:ptCount val="30"/>
                  <c:pt idx="0">
                    <c:v>4.5255291156930492E-3</c:v>
                  </c:pt>
                  <c:pt idx="1">
                    <c:v>8.7844998135205091E-3</c:v>
                  </c:pt>
                  <c:pt idx="2">
                    <c:v>2.2958848743270203E-4</c:v>
                  </c:pt>
                  <c:pt idx="3">
                    <c:v>5.0892046129660459E-4</c:v>
                  </c:pt>
                  <c:pt idx="4">
                    <c:v>4.4312024954356972E-3</c:v>
                  </c:pt>
                  <c:pt idx="5">
                    <c:v>9.0639217578737359E-4</c:v>
                  </c:pt>
                  <c:pt idx="6">
                    <c:v>1.3050000000000006E-2</c:v>
                  </c:pt>
                  <c:pt idx="7">
                    <c:v>4.2304929737725649E-4</c:v>
                  </c:pt>
                  <c:pt idx="8">
                    <c:v>9.0352848781809297E-2</c:v>
                  </c:pt>
                  <c:pt idx="9">
                    <c:v>1.0906910325456987E-2</c:v>
                  </c:pt>
                  <c:pt idx="10">
                    <c:v>3.7646514263509345E-3</c:v>
                  </c:pt>
                  <c:pt idx="11">
                    <c:v>1.6921148543898951E-2</c:v>
                  </c:pt>
                  <c:pt idx="12">
                    <c:v>2.7035777683968171E-3</c:v>
                  </c:pt>
                  <c:pt idx="13">
                    <c:v>5.4916784195319091E-4</c:v>
                  </c:pt>
                  <c:pt idx="14">
                    <c:v>8.5999999999999965E-3</c:v>
                  </c:pt>
                  <c:pt idx="15">
                    <c:v>1.5499999999999958E-3</c:v>
                  </c:pt>
                  <c:pt idx="16">
                    <c:v>4.500000000000004E-3</c:v>
                  </c:pt>
                  <c:pt idx="17">
                    <c:v>6.0499999999999998E-3</c:v>
                  </c:pt>
                  <c:pt idx="18">
                    <c:v>0</c:v>
                  </c:pt>
                  <c:pt idx="19">
                    <c:v>9.6977660657837413E-3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1.6207611380665139E-2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1.6074894158974163E-2</c:v>
                  </c:pt>
                  <c:pt idx="29">
                    <c:v>1.3962171114200761E-2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FACS!$C$3:$C$32</c:f>
              <c:numCache>
                <c:formatCode>0.00</c:formatCode>
                <c:ptCount val="30"/>
                <c:pt idx="0">
                  <c:v>7</c:v>
                </c:pt>
                <c:pt idx="1">
                  <c:v>8</c:v>
                </c:pt>
                <c:pt idx="2">
                  <c:v>15</c:v>
                </c:pt>
                <c:pt idx="3">
                  <c:v>21</c:v>
                </c:pt>
                <c:pt idx="4">
                  <c:v>22</c:v>
                </c:pt>
                <c:pt idx="5">
                  <c:v>24</c:v>
                </c:pt>
                <c:pt idx="6">
                  <c:v>29</c:v>
                </c:pt>
                <c:pt idx="7">
                  <c:v>31</c:v>
                </c:pt>
                <c:pt idx="8">
                  <c:v>38</c:v>
                </c:pt>
                <c:pt idx="9">
                  <c:v>52</c:v>
                </c:pt>
                <c:pt idx="10">
                  <c:v>57</c:v>
                </c:pt>
                <c:pt idx="11">
                  <c:v>62</c:v>
                </c:pt>
                <c:pt idx="12">
                  <c:v>66</c:v>
                </c:pt>
                <c:pt idx="13">
                  <c:v>71</c:v>
                </c:pt>
                <c:pt idx="14">
                  <c:v>76</c:v>
                </c:pt>
                <c:pt idx="15">
                  <c:v>78</c:v>
                </c:pt>
                <c:pt idx="16">
                  <c:v>83</c:v>
                </c:pt>
                <c:pt idx="17">
                  <c:v>85</c:v>
                </c:pt>
                <c:pt idx="18">
                  <c:v>87</c:v>
                </c:pt>
                <c:pt idx="19">
                  <c:v>92</c:v>
                </c:pt>
                <c:pt idx="20">
                  <c:v>98</c:v>
                </c:pt>
                <c:pt idx="21">
                  <c:v>100</c:v>
                </c:pt>
                <c:pt idx="22">
                  <c:v>104</c:v>
                </c:pt>
                <c:pt idx="23">
                  <c:v>111</c:v>
                </c:pt>
                <c:pt idx="24">
                  <c:v>122</c:v>
                </c:pt>
                <c:pt idx="25">
                  <c:v>123</c:v>
                </c:pt>
                <c:pt idx="26">
                  <c:v>130</c:v>
                </c:pt>
                <c:pt idx="27">
                  <c:v>133</c:v>
                </c:pt>
                <c:pt idx="28">
                  <c:v>134</c:v>
                </c:pt>
                <c:pt idx="29">
                  <c:v>141</c:v>
                </c:pt>
              </c:numCache>
            </c:numRef>
          </c:cat>
          <c:val>
            <c:numRef>
              <c:f>FACS!$AR$3:$AR$32</c:f>
              <c:numCache>
                <c:formatCode>0.00%</c:formatCode>
                <c:ptCount val="30"/>
                <c:pt idx="0">
                  <c:v>6.3073538483374547E-2</c:v>
                </c:pt>
                <c:pt idx="1">
                  <c:v>5.3763173718134716E-2</c:v>
                </c:pt>
                <c:pt idx="2">
                  <c:v>1.0470993022911854E-2</c:v>
                </c:pt>
                <c:pt idx="3">
                  <c:v>4.1081032832371883E-2</c:v>
                </c:pt>
                <c:pt idx="4">
                  <c:v>5.686666666666667E-2</c:v>
                </c:pt>
                <c:pt idx="5">
                  <c:v>5.0958402981196804E-2</c:v>
                </c:pt>
                <c:pt idx="6">
                  <c:v>0.36695</c:v>
                </c:pt>
                <c:pt idx="7">
                  <c:v>7.9738525487853443E-2</c:v>
                </c:pt>
                <c:pt idx="8">
                  <c:v>0.22669901863719924</c:v>
                </c:pt>
                <c:pt idx="9">
                  <c:v>0.31725642651295871</c:v>
                </c:pt>
                <c:pt idx="10">
                  <c:v>0.32088009075797708</c:v>
                </c:pt>
                <c:pt idx="11">
                  <c:v>0.25297136402075859</c:v>
                </c:pt>
                <c:pt idx="12">
                  <c:v>0.17571124960180845</c:v>
                </c:pt>
                <c:pt idx="13">
                  <c:v>0.17325291945902951</c:v>
                </c:pt>
                <c:pt idx="14">
                  <c:v>0.14860000000000001</c:v>
                </c:pt>
                <c:pt idx="15">
                  <c:v>9.0450000000000003E-2</c:v>
                </c:pt>
                <c:pt idx="16">
                  <c:v>0.1565</c:v>
                </c:pt>
                <c:pt idx="17">
                  <c:v>0.11395</c:v>
                </c:pt>
                <c:pt idx="18">
                  <c:v>0.15720000000000001</c:v>
                </c:pt>
                <c:pt idx="19">
                  <c:v>9.6300000000000011E-2</c:v>
                </c:pt>
                <c:pt idx="20">
                  <c:v>0.161</c:v>
                </c:pt>
                <c:pt idx="21">
                  <c:v>0.1079</c:v>
                </c:pt>
                <c:pt idx="22">
                  <c:v>0.1119</c:v>
                </c:pt>
                <c:pt idx="23">
                  <c:v>0.3301</c:v>
                </c:pt>
                <c:pt idx="24">
                  <c:v>0.31030000000000002</c:v>
                </c:pt>
                <c:pt idx="25">
                  <c:v>0.35470000000000002</c:v>
                </c:pt>
                <c:pt idx="26">
                  <c:v>0.44590000000000002</c:v>
                </c:pt>
                <c:pt idx="27">
                  <c:v>0.4632</c:v>
                </c:pt>
                <c:pt idx="28">
                  <c:v>0.46863333333333329</c:v>
                </c:pt>
                <c:pt idx="29">
                  <c:v>0.48273333333333329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854976"/>
        <c:axId val="252855536"/>
      </c:lineChart>
      <c:catAx>
        <c:axId val="252854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855536"/>
        <c:crosses val="autoZero"/>
        <c:auto val="1"/>
        <c:lblAlgn val="ctr"/>
        <c:lblOffset val="100"/>
        <c:noMultiLvlLbl val="0"/>
      </c:catAx>
      <c:valAx>
        <c:axId val="252855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854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Necrotic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(FACS!$AW$7:$AW$9,FACS!$AW$11,FACS!$AW$17:$AW$32)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</c:numCache>
              </c:numRef>
            </c:plus>
            <c:minus>
              <c:numRef>
                <c:f>(FACS!$AW$7:$AW$9,FACS!$AW$11,FACS!$AW$17:$AW$32)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(FACS!$C$7:$C$9,FACS!$C$11,FACS!$C$17:$C$32)</c:f>
              <c:numCache>
                <c:formatCode>0.00</c:formatCode>
                <c:ptCount val="20"/>
                <c:pt idx="0">
                  <c:v>22</c:v>
                </c:pt>
                <c:pt idx="1">
                  <c:v>24</c:v>
                </c:pt>
                <c:pt idx="2">
                  <c:v>29</c:v>
                </c:pt>
                <c:pt idx="3">
                  <c:v>38</c:v>
                </c:pt>
                <c:pt idx="4">
                  <c:v>76</c:v>
                </c:pt>
                <c:pt idx="5">
                  <c:v>78</c:v>
                </c:pt>
                <c:pt idx="6">
                  <c:v>83</c:v>
                </c:pt>
                <c:pt idx="7">
                  <c:v>85</c:v>
                </c:pt>
                <c:pt idx="8">
                  <c:v>87</c:v>
                </c:pt>
                <c:pt idx="9">
                  <c:v>92</c:v>
                </c:pt>
                <c:pt idx="10">
                  <c:v>98</c:v>
                </c:pt>
                <c:pt idx="11">
                  <c:v>100</c:v>
                </c:pt>
                <c:pt idx="12">
                  <c:v>104</c:v>
                </c:pt>
                <c:pt idx="13">
                  <c:v>111</c:v>
                </c:pt>
                <c:pt idx="14">
                  <c:v>122</c:v>
                </c:pt>
                <c:pt idx="15">
                  <c:v>123</c:v>
                </c:pt>
                <c:pt idx="16">
                  <c:v>130</c:v>
                </c:pt>
                <c:pt idx="17">
                  <c:v>133</c:v>
                </c:pt>
                <c:pt idx="18">
                  <c:v>134</c:v>
                </c:pt>
                <c:pt idx="19">
                  <c:v>141</c:v>
                </c:pt>
              </c:numCache>
            </c:numRef>
          </c:cat>
          <c:val>
            <c:numRef>
              <c:f>(FACS!$AS$7:$AS$9,FACS!$AS$11,FACS!$AS$17:$AS$32)</c:f>
              <c:numCache>
                <c:formatCode>0.00%</c:formatCode>
                <c:ptCount val="20"/>
                <c:pt idx="0">
                  <c:v>6.7100000000000007E-2</c:v>
                </c:pt>
                <c:pt idx="1">
                  <c:v>6.7100000000000007E-2</c:v>
                </c:pt>
                <c:pt idx="2">
                  <c:v>0.48980000000000001</c:v>
                </c:pt>
                <c:pt idx="3">
                  <c:v>0.48980000000000001</c:v>
                </c:pt>
                <c:pt idx="4">
                  <c:v>0.1195</c:v>
                </c:pt>
                <c:pt idx="5">
                  <c:v>7.0599999999999996E-2</c:v>
                </c:pt>
                <c:pt idx="6">
                  <c:v>5.7799999999999997E-2</c:v>
                </c:pt>
                <c:pt idx="7">
                  <c:v>0.19789999999999999</c:v>
                </c:pt>
                <c:pt idx="8">
                  <c:v>0.1195</c:v>
                </c:pt>
                <c:pt idx="9">
                  <c:v>7.0599999999999996E-2</c:v>
                </c:pt>
                <c:pt idx="10">
                  <c:v>5.7799999999999997E-2</c:v>
                </c:pt>
                <c:pt idx="11">
                  <c:v>0.19789999999999999</c:v>
                </c:pt>
                <c:pt idx="12">
                  <c:v>0.15409999999999999</c:v>
                </c:pt>
                <c:pt idx="13">
                  <c:v>0.21329999999999999</c:v>
                </c:pt>
                <c:pt idx="14">
                  <c:v>0.21329999999999999</c:v>
                </c:pt>
                <c:pt idx="15">
                  <c:v>7.9100000000000004E-2</c:v>
                </c:pt>
                <c:pt idx="16">
                  <c:v>0.43840000000000001</c:v>
                </c:pt>
                <c:pt idx="17">
                  <c:v>0.50529999999999997</c:v>
                </c:pt>
                <c:pt idx="18">
                  <c:v>0.43840000000000001</c:v>
                </c:pt>
                <c:pt idx="19">
                  <c:v>0.50529999999999997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857776"/>
        <c:axId val="252858336"/>
      </c:lineChart>
      <c:catAx>
        <c:axId val="252857776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858336"/>
        <c:crosses val="autoZero"/>
        <c:auto val="1"/>
        <c:lblAlgn val="ctr"/>
        <c:lblOffset val="100"/>
        <c:noMultiLvlLbl val="0"/>
      </c:catAx>
      <c:valAx>
        <c:axId val="252858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857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Viable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FACS!$AU$3:$AU$32</c:f>
                <c:numCache>
                  <c:formatCode>General</c:formatCode>
                  <c:ptCount val="30"/>
                  <c:pt idx="0">
                    <c:v>4.5255291156930944E-3</c:v>
                  </c:pt>
                  <c:pt idx="1">
                    <c:v>8.7844998135205299E-3</c:v>
                  </c:pt>
                  <c:pt idx="2">
                    <c:v>2.295884874327081E-4</c:v>
                  </c:pt>
                  <c:pt idx="3">
                    <c:v>5.0892046129658031E-4</c:v>
                  </c:pt>
                  <c:pt idx="4">
                    <c:v>2.7247181301721612E-2</c:v>
                  </c:pt>
                  <c:pt idx="5">
                    <c:v>3.1389879615990046E-2</c:v>
                  </c:pt>
                  <c:pt idx="6">
                    <c:v>0.23180000000000009</c:v>
                  </c:pt>
                  <c:pt idx="7">
                    <c:v>4.2304929737724262E-4</c:v>
                  </c:pt>
                  <c:pt idx="8">
                    <c:v>0.32095327793861816</c:v>
                  </c:pt>
                  <c:pt idx="9">
                    <c:v>1.0906910325456987E-2</c:v>
                  </c:pt>
                  <c:pt idx="10">
                    <c:v>3.7646514263509068E-3</c:v>
                  </c:pt>
                  <c:pt idx="11">
                    <c:v>1.6921148543898978E-2</c:v>
                  </c:pt>
                  <c:pt idx="12">
                    <c:v>2.7035777683968587E-3</c:v>
                  </c:pt>
                  <c:pt idx="13">
                    <c:v>5.4916784195319091E-4</c:v>
                  </c:pt>
                  <c:pt idx="14">
                    <c:v>6.8299999999999972E-2</c:v>
                  </c:pt>
                  <c:pt idx="15">
                    <c:v>3.3799999999999997E-2</c:v>
                  </c:pt>
                  <c:pt idx="16">
                    <c:v>3.3150000000000013E-2</c:v>
                  </c:pt>
                  <c:pt idx="17">
                    <c:v>9.2899999999999872E-2</c:v>
                  </c:pt>
                  <c:pt idx="18">
                    <c:v>0</c:v>
                  </c:pt>
                  <c:pt idx="19">
                    <c:v>2.9258085302281064E-2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8.6981083511812593E-2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0.19685852788233488</c:v>
                  </c:pt>
                  <c:pt idx="29">
                    <c:v>0.22180521985642165</c:v>
                  </c:pt>
                </c:numCache>
              </c:numRef>
            </c:plus>
            <c:minus>
              <c:numRef>
                <c:f>FACS!$AU$3:$AU$32</c:f>
                <c:numCache>
                  <c:formatCode>General</c:formatCode>
                  <c:ptCount val="30"/>
                  <c:pt idx="0">
                    <c:v>4.5255291156930944E-3</c:v>
                  </c:pt>
                  <c:pt idx="1">
                    <c:v>8.7844998135205299E-3</c:v>
                  </c:pt>
                  <c:pt idx="2">
                    <c:v>2.295884874327081E-4</c:v>
                  </c:pt>
                  <c:pt idx="3">
                    <c:v>5.0892046129658031E-4</c:v>
                  </c:pt>
                  <c:pt idx="4">
                    <c:v>2.7247181301721612E-2</c:v>
                  </c:pt>
                  <c:pt idx="5">
                    <c:v>3.1389879615990046E-2</c:v>
                  </c:pt>
                  <c:pt idx="6">
                    <c:v>0.23180000000000009</c:v>
                  </c:pt>
                  <c:pt idx="7">
                    <c:v>4.2304929737724262E-4</c:v>
                  </c:pt>
                  <c:pt idx="8">
                    <c:v>0.32095327793861816</c:v>
                  </c:pt>
                  <c:pt idx="9">
                    <c:v>1.0906910325456987E-2</c:v>
                  </c:pt>
                  <c:pt idx="10">
                    <c:v>3.7646514263509068E-3</c:v>
                  </c:pt>
                  <c:pt idx="11">
                    <c:v>1.6921148543898978E-2</c:v>
                  </c:pt>
                  <c:pt idx="12">
                    <c:v>2.7035777683968587E-3</c:v>
                  </c:pt>
                  <c:pt idx="13">
                    <c:v>5.4916784195319091E-4</c:v>
                  </c:pt>
                  <c:pt idx="14">
                    <c:v>6.8299999999999972E-2</c:v>
                  </c:pt>
                  <c:pt idx="15">
                    <c:v>3.3799999999999997E-2</c:v>
                  </c:pt>
                  <c:pt idx="16">
                    <c:v>3.3150000000000013E-2</c:v>
                  </c:pt>
                  <c:pt idx="17">
                    <c:v>9.2899999999999872E-2</c:v>
                  </c:pt>
                  <c:pt idx="18">
                    <c:v>0</c:v>
                  </c:pt>
                  <c:pt idx="19">
                    <c:v>2.9258085302281064E-2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8.6981083511812593E-2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0.19685852788233488</c:v>
                  </c:pt>
                  <c:pt idx="29">
                    <c:v>0.22180521985642165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FACS!$C$3:$C$32</c:f>
              <c:numCache>
                <c:formatCode>0.00</c:formatCode>
                <c:ptCount val="30"/>
                <c:pt idx="0">
                  <c:v>7</c:v>
                </c:pt>
                <c:pt idx="1">
                  <c:v>8</c:v>
                </c:pt>
                <c:pt idx="2">
                  <c:v>15</c:v>
                </c:pt>
                <c:pt idx="3">
                  <c:v>21</c:v>
                </c:pt>
                <c:pt idx="4">
                  <c:v>22</c:v>
                </c:pt>
                <c:pt idx="5">
                  <c:v>24</c:v>
                </c:pt>
                <c:pt idx="6">
                  <c:v>29</c:v>
                </c:pt>
                <c:pt idx="7">
                  <c:v>31</c:v>
                </c:pt>
                <c:pt idx="8">
                  <c:v>38</c:v>
                </c:pt>
                <c:pt idx="9">
                  <c:v>52</c:v>
                </c:pt>
                <c:pt idx="10">
                  <c:v>57</c:v>
                </c:pt>
                <c:pt idx="11">
                  <c:v>62</c:v>
                </c:pt>
                <c:pt idx="12">
                  <c:v>66</c:v>
                </c:pt>
                <c:pt idx="13">
                  <c:v>71</c:v>
                </c:pt>
                <c:pt idx="14">
                  <c:v>76</c:v>
                </c:pt>
                <c:pt idx="15">
                  <c:v>78</c:v>
                </c:pt>
                <c:pt idx="16">
                  <c:v>83</c:v>
                </c:pt>
                <c:pt idx="17">
                  <c:v>85</c:v>
                </c:pt>
                <c:pt idx="18">
                  <c:v>87</c:v>
                </c:pt>
                <c:pt idx="19">
                  <c:v>92</c:v>
                </c:pt>
                <c:pt idx="20">
                  <c:v>98</c:v>
                </c:pt>
                <c:pt idx="21">
                  <c:v>100</c:v>
                </c:pt>
                <c:pt idx="22">
                  <c:v>104</c:v>
                </c:pt>
                <c:pt idx="23">
                  <c:v>111</c:v>
                </c:pt>
                <c:pt idx="24">
                  <c:v>122</c:v>
                </c:pt>
                <c:pt idx="25">
                  <c:v>123</c:v>
                </c:pt>
                <c:pt idx="26">
                  <c:v>130</c:v>
                </c:pt>
                <c:pt idx="27">
                  <c:v>133</c:v>
                </c:pt>
                <c:pt idx="28">
                  <c:v>134</c:v>
                </c:pt>
                <c:pt idx="29">
                  <c:v>141</c:v>
                </c:pt>
              </c:numCache>
            </c:numRef>
          </c:cat>
          <c:val>
            <c:numRef>
              <c:f>FACS!$AQ$3:$AQ$32</c:f>
              <c:numCache>
                <c:formatCode>0.00%</c:formatCode>
                <c:ptCount val="30"/>
                <c:pt idx="0">
                  <c:v>0.93692646151662551</c:v>
                </c:pt>
                <c:pt idx="1">
                  <c:v>0.94623682628186523</c:v>
                </c:pt>
                <c:pt idx="2">
                  <c:v>0.98952900697708812</c:v>
                </c:pt>
                <c:pt idx="3">
                  <c:v>0.95891896716762814</c:v>
                </c:pt>
                <c:pt idx="4">
                  <c:v>0.92073333333333329</c:v>
                </c:pt>
                <c:pt idx="5">
                  <c:v>0.92667493035213655</c:v>
                </c:pt>
                <c:pt idx="6">
                  <c:v>0.38819999999999999</c:v>
                </c:pt>
                <c:pt idx="7">
                  <c:v>0.92026147451214657</c:v>
                </c:pt>
                <c:pt idx="8">
                  <c:v>0.61003431469613412</c:v>
                </c:pt>
                <c:pt idx="9">
                  <c:v>0.68274357348704129</c:v>
                </c:pt>
                <c:pt idx="10">
                  <c:v>0.67911990924202281</c:v>
                </c:pt>
                <c:pt idx="11">
                  <c:v>0.7470286359792413</c:v>
                </c:pt>
                <c:pt idx="12">
                  <c:v>0.82428875039819149</c:v>
                </c:pt>
                <c:pt idx="13">
                  <c:v>0.82674708054097046</c:v>
                </c:pt>
                <c:pt idx="14">
                  <c:v>0.79170000000000007</c:v>
                </c:pt>
                <c:pt idx="15">
                  <c:v>0.87420000000000009</c:v>
                </c:pt>
                <c:pt idx="16">
                  <c:v>0.81484999999999996</c:v>
                </c:pt>
                <c:pt idx="17">
                  <c:v>0.78710000000000002</c:v>
                </c:pt>
                <c:pt idx="18">
                  <c:v>0.72330000000000005</c:v>
                </c:pt>
                <c:pt idx="19">
                  <c:v>0.88013333333333332</c:v>
                </c:pt>
                <c:pt idx="20">
                  <c:v>0.78120000000000001</c:v>
                </c:pt>
                <c:pt idx="21">
                  <c:v>0.69420000000000004</c:v>
                </c:pt>
                <c:pt idx="22">
                  <c:v>0.73399999999999999</c:v>
                </c:pt>
                <c:pt idx="23">
                  <c:v>0.59876666666666656</c:v>
                </c:pt>
                <c:pt idx="24">
                  <c:v>0.47639999999999993</c:v>
                </c:pt>
                <c:pt idx="25">
                  <c:v>0.56620000000000004</c:v>
                </c:pt>
                <c:pt idx="26">
                  <c:v>0.11569999999999991</c:v>
                </c:pt>
                <c:pt idx="27">
                  <c:v>3.1500000000000083E-2</c:v>
                </c:pt>
                <c:pt idx="28">
                  <c:v>0.38080000000000003</c:v>
                </c:pt>
                <c:pt idx="29">
                  <c:v>0.35066666666666668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860576"/>
        <c:axId val="252861136"/>
      </c:lineChart>
      <c:catAx>
        <c:axId val="252860576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861136"/>
        <c:crosses val="autoZero"/>
        <c:auto val="1"/>
        <c:lblAlgn val="ctr"/>
        <c:lblOffset val="100"/>
        <c:noMultiLvlLbl val="0"/>
      </c:catAx>
      <c:valAx>
        <c:axId val="252861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860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Cell</a:t>
            </a:r>
            <a:r>
              <a:rPr lang="en-US" baseline="0"/>
              <a:t> Death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FACS!$AX$3:$AX$32</c:f>
                <c:numCache>
                  <c:formatCode>General</c:formatCode>
                  <c:ptCount val="30"/>
                  <c:pt idx="0">
                    <c:v>4.5255291156930492E-3</c:v>
                  </c:pt>
                  <c:pt idx="1">
                    <c:v>8.7844998135205091E-3</c:v>
                  </c:pt>
                  <c:pt idx="2">
                    <c:v>2.2958848743270203E-4</c:v>
                  </c:pt>
                  <c:pt idx="3">
                    <c:v>5.0892046129660459E-4</c:v>
                  </c:pt>
                  <c:pt idx="4">
                    <c:v>2.7200040849642525E-2</c:v>
                  </c:pt>
                  <c:pt idx="5">
                    <c:v>3.1389879615990039E-2</c:v>
                  </c:pt>
                  <c:pt idx="6">
                    <c:v>0.23184999999999989</c:v>
                  </c:pt>
                  <c:pt idx="7">
                    <c:v>4.2304929737725649E-4</c:v>
                  </c:pt>
                  <c:pt idx="8">
                    <c:v>0.32095327793861822</c:v>
                  </c:pt>
                  <c:pt idx="9">
                    <c:v>1.0906910325456987E-2</c:v>
                  </c:pt>
                  <c:pt idx="10">
                    <c:v>3.7646514263509345E-3</c:v>
                  </c:pt>
                  <c:pt idx="11">
                    <c:v>1.6921148543898951E-2</c:v>
                  </c:pt>
                  <c:pt idx="12">
                    <c:v>2.7035777683968171E-3</c:v>
                  </c:pt>
                  <c:pt idx="13">
                    <c:v>5.4916784195319091E-4</c:v>
                  </c:pt>
                  <c:pt idx="14">
                    <c:v>6.8349999999999966E-2</c:v>
                  </c:pt>
                  <c:pt idx="15">
                    <c:v>3.3749999999999995E-2</c:v>
                  </c:pt>
                  <c:pt idx="16">
                    <c:v>3.3399999999999916E-2</c:v>
                  </c:pt>
                  <c:pt idx="17">
                    <c:v>9.2899999999999996E-2</c:v>
                  </c:pt>
                  <c:pt idx="18">
                    <c:v>0.13835</c:v>
                  </c:pt>
                  <c:pt idx="19">
                    <c:v>2.9212820625350154E-2</c:v>
                  </c:pt>
                  <c:pt idx="20">
                    <c:v>0.1094</c:v>
                  </c:pt>
                  <c:pt idx="21">
                    <c:v>0.15289999999999998</c:v>
                  </c:pt>
                  <c:pt idx="22">
                    <c:v>0.13300000000000001</c:v>
                  </c:pt>
                  <c:pt idx="23">
                    <c:v>8.6934151325395045E-2</c:v>
                  </c:pt>
                  <c:pt idx="24">
                    <c:v>0.26180000000000003</c:v>
                  </c:pt>
                  <c:pt idx="25">
                    <c:v>0.21690000000000001</c:v>
                  </c:pt>
                  <c:pt idx="26">
                    <c:v>0.44215000000000004</c:v>
                  </c:pt>
                  <c:pt idx="27">
                    <c:v>0.48424999999999996</c:v>
                  </c:pt>
                  <c:pt idx="28">
                    <c:v>0.19058884775581439</c:v>
                  </c:pt>
                  <c:pt idx="29">
                    <c:v>0.22439783619475656</c:v>
                  </c:pt>
                </c:numCache>
              </c:numRef>
            </c:plus>
            <c:minus>
              <c:numRef>
                <c:f>FACS!$AX$3:$AX$32</c:f>
                <c:numCache>
                  <c:formatCode>General</c:formatCode>
                  <c:ptCount val="30"/>
                  <c:pt idx="0">
                    <c:v>4.5255291156930492E-3</c:v>
                  </c:pt>
                  <c:pt idx="1">
                    <c:v>8.7844998135205091E-3</c:v>
                  </c:pt>
                  <c:pt idx="2">
                    <c:v>2.2958848743270203E-4</c:v>
                  </c:pt>
                  <c:pt idx="3">
                    <c:v>5.0892046129660459E-4</c:v>
                  </c:pt>
                  <c:pt idx="4">
                    <c:v>2.7200040849642525E-2</c:v>
                  </c:pt>
                  <c:pt idx="5">
                    <c:v>3.1389879615990039E-2</c:v>
                  </c:pt>
                  <c:pt idx="6">
                    <c:v>0.23184999999999989</c:v>
                  </c:pt>
                  <c:pt idx="7">
                    <c:v>4.2304929737725649E-4</c:v>
                  </c:pt>
                  <c:pt idx="8">
                    <c:v>0.32095327793861822</c:v>
                  </c:pt>
                  <c:pt idx="9">
                    <c:v>1.0906910325456987E-2</c:v>
                  </c:pt>
                  <c:pt idx="10">
                    <c:v>3.7646514263509345E-3</c:v>
                  </c:pt>
                  <c:pt idx="11">
                    <c:v>1.6921148543898951E-2</c:v>
                  </c:pt>
                  <c:pt idx="12">
                    <c:v>2.7035777683968171E-3</c:v>
                  </c:pt>
                  <c:pt idx="13">
                    <c:v>5.4916784195319091E-4</c:v>
                  </c:pt>
                  <c:pt idx="14">
                    <c:v>6.8349999999999966E-2</c:v>
                  </c:pt>
                  <c:pt idx="15">
                    <c:v>3.3749999999999995E-2</c:v>
                  </c:pt>
                  <c:pt idx="16">
                    <c:v>3.3399999999999916E-2</c:v>
                  </c:pt>
                  <c:pt idx="17">
                    <c:v>9.2899999999999996E-2</c:v>
                  </c:pt>
                  <c:pt idx="18">
                    <c:v>0.13835</c:v>
                  </c:pt>
                  <c:pt idx="19">
                    <c:v>2.9212820625350154E-2</c:v>
                  </c:pt>
                  <c:pt idx="20">
                    <c:v>0.1094</c:v>
                  </c:pt>
                  <c:pt idx="21">
                    <c:v>0.15289999999999998</c:v>
                  </c:pt>
                  <c:pt idx="22">
                    <c:v>0.13300000000000001</c:v>
                  </c:pt>
                  <c:pt idx="23">
                    <c:v>8.6934151325395045E-2</c:v>
                  </c:pt>
                  <c:pt idx="24">
                    <c:v>0.26180000000000003</c:v>
                  </c:pt>
                  <c:pt idx="25">
                    <c:v>0.21690000000000001</c:v>
                  </c:pt>
                  <c:pt idx="26">
                    <c:v>0.44215000000000004</c:v>
                  </c:pt>
                  <c:pt idx="27">
                    <c:v>0.48424999999999996</c:v>
                  </c:pt>
                  <c:pt idx="28">
                    <c:v>0.19058884775581439</c:v>
                  </c:pt>
                  <c:pt idx="29">
                    <c:v>0.22439783619475656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FACS!$C$3:$C$32</c:f>
              <c:numCache>
                <c:formatCode>0.00</c:formatCode>
                <c:ptCount val="30"/>
                <c:pt idx="0">
                  <c:v>7</c:v>
                </c:pt>
                <c:pt idx="1">
                  <c:v>8</c:v>
                </c:pt>
                <c:pt idx="2">
                  <c:v>15</c:v>
                </c:pt>
                <c:pt idx="3">
                  <c:v>21</c:v>
                </c:pt>
                <c:pt idx="4">
                  <c:v>22</c:v>
                </c:pt>
                <c:pt idx="5">
                  <c:v>24</c:v>
                </c:pt>
                <c:pt idx="6">
                  <c:v>29</c:v>
                </c:pt>
                <c:pt idx="7">
                  <c:v>31</c:v>
                </c:pt>
                <c:pt idx="8">
                  <c:v>38</c:v>
                </c:pt>
                <c:pt idx="9">
                  <c:v>52</c:v>
                </c:pt>
                <c:pt idx="10">
                  <c:v>57</c:v>
                </c:pt>
                <c:pt idx="11">
                  <c:v>62</c:v>
                </c:pt>
                <c:pt idx="12">
                  <c:v>66</c:v>
                </c:pt>
                <c:pt idx="13">
                  <c:v>71</c:v>
                </c:pt>
                <c:pt idx="14">
                  <c:v>76</c:v>
                </c:pt>
                <c:pt idx="15">
                  <c:v>78</c:v>
                </c:pt>
                <c:pt idx="16">
                  <c:v>83</c:v>
                </c:pt>
                <c:pt idx="17">
                  <c:v>85</c:v>
                </c:pt>
                <c:pt idx="18">
                  <c:v>87</c:v>
                </c:pt>
                <c:pt idx="19">
                  <c:v>92</c:v>
                </c:pt>
                <c:pt idx="20">
                  <c:v>98</c:v>
                </c:pt>
                <c:pt idx="21">
                  <c:v>100</c:v>
                </c:pt>
                <c:pt idx="22">
                  <c:v>104</c:v>
                </c:pt>
                <c:pt idx="23">
                  <c:v>111</c:v>
                </c:pt>
                <c:pt idx="24">
                  <c:v>122</c:v>
                </c:pt>
                <c:pt idx="25">
                  <c:v>123</c:v>
                </c:pt>
                <c:pt idx="26">
                  <c:v>130</c:v>
                </c:pt>
                <c:pt idx="27">
                  <c:v>133</c:v>
                </c:pt>
                <c:pt idx="28">
                  <c:v>134</c:v>
                </c:pt>
                <c:pt idx="29">
                  <c:v>141</c:v>
                </c:pt>
              </c:numCache>
            </c:numRef>
          </c:cat>
          <c:val>
            <c:numRef>
              <c:f>FACS!$AT$3:$AT$32</c:f>
              <c:numCache>
                <c:formatCode>0.00%</c:formatCode>
                <c:ptCount val="30"/>
                <c:pt idx="0">
                  <c:v>6.3073538483374547E-2</c:v>
                </c:pt>
                <c:pt idx="1">
                  <c:v>5.3763173718134716E-2</c:v>
                </c:pt>
                <c:pt idx="2">
                  <c:v>1.0470993022911854E-2</c:v>
                </c:pt>
                <c:pt idx="3">
                  <c:v>4.1081032832371883E-2</c:v>
                </c:pt>
                <c:pt idx="4">
                  <c:v>7.9233333333333336E-2</c:v>
                </c:pt>
                <c:pt idx="5">
                  <c:v>7.3325069647863464E-2</c:v>
                </c:pt>
                <c:pt idx="6">
                  <c:v>0.61185</c:v>
                </c:pt>
                <c:pt idx="7">
                  <c:v>7.9738525487853443E-2</c:v>
                </c:pt>
                <c:pt idx="8">
                  <c:v>0.38996568530386594</c:v>
                </c:pt>
                <c:pt idx="9">
                  <c:v>0.31725642651295871</c:v>
                </c:pt>
                <c:pt idx="10">
                  <c:v>0.32088009075797708</c:v>
                </c:pt>
                <c:pt idx="11">
                  <c:v>0.25297136402075859</c:v>
                </c:pt>
                <c:pt idx="12">
                  <c:v>0.17571124960180845</c:v>
                </c:pt>
                <c:pt idx="13">
                  <c:v>0.17325291945902951</c:v>
                </c:pt>
                <c:pt idx="14">
                  <c:v>0.20835000000000001</c:v>
                </c:pt>
                <c:pt idx="15">
                  <c:v>0.12575</c:v>
                </c:pt>
                <c:pt idx="16">
                  <c:v>0.18540000000000001</c:v>
                </c:pt>
                <c:pt idx="17">
                  <c:v>0.21289999999999998</c:v>
                </c:pt>
                <c:pt idx="18">
                  <c:v>0.13835</c:v>
                </c:pt>
                <c:pt idx="19">
                  <c:v>0.11983333333333335</c:v>
                </c:pt>
                <c:pt idx="20">
                  <c:v>0.1094</c:v>
                </c:pt>
                <c:pt idx="21">
                  <c:v>0.15289999999999998</c:v>
                </c:pt>
                <c:pt idx="22">
                  <c:v>0.13300000000000001</c:v>
                </c:pt>
                <c:pt idx="23">
                  <c:v>0.4012</c:v>
                </c:pt>
                <c:pt idx="24">
                  <c:v>0.26180000000000003</c:v>
                </c:pt>
                <c:pt idx="25">
                  <c:v>0.21690000000000001</c:v>
                </c:pt>
                <c:pt idx="26">
                  <c:v>0.44215000000000004</c:v>
                </c:pt>
                <c:pt idx="27">
                  <c:v>0.48424999999999996</c:v>
                </c:pt>
                <c:pt idx="28">
                  <c:v>0.61476666666666668</c:v>
                </c:pt>
                <c:pt idx="29">
                  <c:v>0.65116666666666667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863376"/>
        <c:axId val="252863936"/>
      </c:lineChart>
      <c:catAx>
        <c:axId val="252863376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863936"/>
        <c:crosses val="autoZero"/>
        <c:auto val="1"/>
        <c:lblAlgn val="ctr"/>
        <c:lblOffset val="100"/>
        <c:noMultiLvlLbl val="0"/>
      </c:catAx>
      <c:valAx>
        <c:axId val="252863936"/>
        <c:scaling>
          <c:orientation val="minMax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863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FACS!$AQ$36</c:f>
              <c:strCache>
                <c:ptCount val="1"/>
                <c:pt idx="0">
                  <c:v>Mean G1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FACS!$AR$37:$AR$67</c:f>
              <c:numCache>
                <c:formatCode>0.00%</c:formatCode>
                <c:ptCount val="31"/>
                <c:pt idx="0">
                  <c:v>0.30309999999999998</c:v>
                </c:pt>
                <c:pt idx="1">
                  <c:v>0.38719999999999999</c:v>
                </c:pt>
                <c:pt idx="2">
                  <c:v>0.34405000000000002</c:v>
                </c:pt>
                <c:pt idx="3">
                  <c:v>0.31389999999999996</c:v>
                </c:pt>
                <c:pt idx="4">
                  <c:v>5.8999999999999997E-2</c:v>
                </c:pt>
                <c:pt idx="5">
                  <c:v>0.20156666666666667</c:v>
                </c:pt>
                <c:pt idx="6">
                  <c:v>0.11633333333333333</c:v>
                </c:pt>
                <c:pt idx="7">
                  <c:v>0.32540000000000002</c:v>
                </c:pt>
                <c:pt idx="8">
                  <c:v>0.30919999999999997</c:v>
                </c:pt>
                <c:pt idx="9">
                  <c:v>0.35104999999999997</c:v>
                </c:pt>
                <c:pt idx="10">
                  <c:v>0.52405000000000002</c:v>
                </c:pt>
                <c:pt idx="11">
                  <c:v>0.13084999999999999</c:v>
                </c:pt>
                <c:pt idx="12">
                  <c:v>0.10675</c:v>
                </c:pt>
                <c:pt idx="13">
                  <c:v>0.15710000000000002</c:v>
                </c:pt>
                <c:pt idx="14">
                  <c:v>0.20050000000000001</c:v>
                </c:pt>
                <c:pt idx="15">
                  <c:v>0.14085</c:v>
                </c:pt>
                <c:pt idx="16">
                  <c:v>0.10150000000000001</c:v>
                </c:pt>
                <c:pt idx="17">
                  <c:v>0.112</c:v>
                </c:pt>
                <c:pt idx="18">
                  <c:v>0.23949999999999999</c:v>
                </c:pt>
                <c:pt idx="19">
                  <c:v>0.129</c:v>
                </c:pt>
                <c:pt idx="20">
                  <c:v>8.249999999999999E-2</c:v>
                </c:pt>
                <c:pt idx="21">
                  <c:v>5.6500000000000002E-2</c:v>
                </c:pt>
                <c:pt idx="22">
                  <c:v>0.2555</c:v>
                </c:pt>
                <c:pt idx="23">
                  <c:v>0.13200000000000001</c:v>
                </c:pt>
                <c:pt idx="24">
                  <c:v>1.4E-2</c:v>
                </c:pt>
                <c:pt idx="25">
                  <c:v>5.0999999999999997E-2</c:v>
                </c:pt>
                <c:pt idx="26">
                  <c:v>5.9499999999999997E-2</c:v>
                </c:pt>
                <c:pt idx="27">
                  <c:v>0.113</c:v>
                </c:pt>
                <c:pt idx="28">
                  <c:v>0.13250000000000001</c:v>
                </c:pt>
                <c:pt idx="29">
                  <c:v>0.12584999999999999</c:v>
                </c:pt>
                <c:pt idx="30">
                  <c:v>0.12</c:v>
                </c:pt>
              </c:numCache>
            </c:numRef>
          </c:xVal>
          <c:yVal>
            <c:numRef>
              <c:f>FACS!$AQ$37:$AQ$67</c:f>
              <c:numCache>
                <c:formatCode>0.00%</c:formatCode>
                <c:ptCount val="31"/>
                <c:pt idx="0">
                  <c:v>0.32745000000000002</c:v>
                </c:pt>
                <c:pt idx="1">
                  <c:v>0.35894999999999999</c:v>
                </c:pt>
                <c:pt idx="2">
                  <c:v>0.30705000000000005</c:v>
                </c:pt>
                <c:pt idx="3">
                  <c:v>0.43259999999999998</c:v>
                </c:pt>
                <c:pt idx="4">
                  <c:v>0.36699999999999999</c:v>
                </c:pt>
                <c:pt idx="5">
                  <c:v>0.41626666666666662</c:v>
                </c:pt>
                <c:pt idx="6">
                  <c:v>0.48500000000000004</c:v>
                </c:pt>
                <c:pt idx="7">
                  <c:v>0.46684999999999999</c:v>
                </c:pt>
                <c:pt idx="8">
                  <c:v>0.41643333333333338</c:v>
                </c:pt>
                <c:pt idx="9">
                  <c:v>0.35644999999999999</c:v>
                </c:pt>
                <c:pt idx="10">
                  <c:v>0.28154999999999997</c:v>
                </c:pt>
                <c:pt idx="11">
                  <c:v>0.54854999999999998</c:v>
                </c:pt>
                <c:pt idx="12">
                  <c:v>0.372</c:v>
                </c:pt>
                <c:pt idx="13">
                  <c:v>0.54889999999999994</c:v>
                </c:pt>
                <c:pt idx="14">
                  <c:v>0.35799999999999998</c:v>
                </c:pt>
                <c:pt idx="15">
                  <c:v>0.5906499999999999</c:v>
                </c:pt>
                <c:pt idx="16">
                  <c:v>0.36580000000000001</c:v>
                </c:pt>
                <c:pt idx="17">
                  <c:v>0.48349999999999999</c:v>
                </c:pt>
                <c:pt idx="18">
                  <c:v>0.2455</c:v>
                </c:pt>
                <c:pt idx="19">
                  <c:v>0.48899999999999999</c:v>
                </c:pt>
                <c:pt idx="20">
                  <c:v>0.39565</c:v>
                </c:pt>
                <c:pt idx="21">
                  <c:v>0.54299999999999993</c:v>
                </c:pt>
                <c:pt idx="22">
                  <c:v>0.2455</c:v>
                </c:pt>
                <c:pt idx="23">
                  <c:v>0.47199999999999998</c:v>
                </c:pt>
                <c:pt idx="24">
                  <c:v>0.61499999999999999</c:v>
                </c:pt>
                <c:pt idx="25">
                  <c:v>0.55600000000000005</c:v>
                </c:pt>
                <c:pt idx="26">
                  <c:v>0.52600000000000002</c:v>
                </c:pt>
                <c:pt idx="27">
                  <c:v>0.61875000000000002</c:v>
                </c:pt>
                <c:pt idx="28">
                  <c:v>0.57099999999999995</c:v>
                </c:pt>
                <c:pt idx="29">
                  <c:v>0.61870000000000003</c:v>
                </c:pt>
                <c:pt idx="30">
                  <c:v>0.56600000000000006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FACS!$AR$36</c:f>
              <c:strCache>
                <c:ptCount val="1"/>
                <c:pt idx="0">
                  <c:v>Mean G2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FACS!$AS$37:$AS$67</c:f>
              <c:numCache>
                <c:formatCode>0.00%</c:formatCode>
                <c:ptCount val="31"/>
                <c:pt idx="0">
                  <c:v>0.36745</c:v>
                </c:pt>
                <c:pt idx="1">
                  <c:v>0.25380000000000003</c:v>
                </c:pt>
                <c:pt idx="2">
                  <c:v>0.34889999999999999</c:v>
                </c:pt>
                <c:pt idx="3">
                  <c:v>0.2535</c:v>
                </c:pt>
                <c:pt idx="4">
                  <c:v>0.57399999999999995</c:v>
                </c:pt>
                <c:pt idx="5">
                  <c:v>0.38219999999999993</c:v>
                </c:pt>
                <c:pt idx="6">
                  <c:v>0.39900000000000002</c:v>
                </c:pt>
                <c:pt idx="7">
                  <c:v>0.20774999999999999</c:v>
                </c:pt>
                <c:pt idx="8">
                  <c:v>0.27703333333333335</c:v>
                </c:pt>
                <c:pt idx="9">
                  <c:v>0.29249999999999998</c:v>
                </c:pt>
                <c:pt idx="10">
                  <c:v>0.19439999999999999</c:v>
                </c:pt>
                <c:pt idx="11">
                  <c:v>0.3206</c:v>
                </c:pt>
                <c:pt idx="12">
                  <c:v>0.52124999999999999</c:v>
                </c:pt>
                <c:pt idx="13">
                  <c:v>0.33900000000000002</c:v>
                </c:pt>
                <c:pt idx="14">
                  <c:v>0.441</c:v>
                </c:pt>
                <c:pt idx="15">
                  <c:v>0.26849999999999996</c:v>
                </c:pt>
                <c:pt idx="16">
                  <c:v>0.53269999999999995</c:v>
                </c:pt>
                <c:pt idx="17">
                  <c:v>0.38800000000000001</c:v>
                </c:pt>
                <c:pt idx="18">
                  <c:v>0.51500000000000001</c:v>
                </c:pt>
                <c:pt idx="19">
                  <c:v>0.38200000000000001</c:v>
                </c:pt>
                <c:pt idx="20">
                  <c:v>0.52185000000000004</c:v>
                </c:pt>
                <c:pt idx="21">
                  <c:v>0.38400000000000001</c:v>
                </c:pt>
                <c:pt idx="22">
                  <c:v>0.499</c:v>
                </c:pt>
                <c:pt idx="23">
                  <c:v>0.39600000000000002</c:v>
                </c:pt>
                <c:pt idx="24">
                  <c:v>0.371</c:v>
                </c:pt>
                <c:pt idx="25">
                  <c:v>0.39200000000000002</c:v>
                </c:pt>
                <c:pt idx="26">
                  <c:v>0.41400000000000003</c:v>
                </c:pt>
                <c:pt idx="27">
                  <c:v>0.26874999999999999</c:v>
                </c:pt>
                <c:pt idx="28">
                  <c:v>0.29649999999999999</c:v>
                </c:pt>
                <c:pt idx="29">
                  <c:v>0.25595000000000001</c:v>
                </c:pt>
                <c:pt idx="30">
                  <c:v>0.314</c:v>
                </c:pt>
              </c:numCache>
            </c:numRef>
          </c:xVal>
          <c:yVal>
            <c:numRef>
              <c:f>FACS!$AQ$37:$AQ$67</c:f>
              <c:numCache>
                <c:formatCode>0.00%</c:formatCode>
                <c:ptCount val="31"/>
                <c:pt idx="0">
                  <c:v>0.32745000000000002</c:v>
                </c:pt>
                <c:pt idx="1">
                  <c:v>0.35894999999999999</c:v>
                </c:pt>
                <c:pt idx="2">
                  <c:v>0.30705000000000005</c:v>
                </c:pt>
                <c:pt idx="3">
                  <c:v>0.43259999999999998</c:v>
                </c:pt>
                <c:pt idx="4">
                  <c:v>0.36699999999999999</c:v>
                </c:pt>
                <c:pt idx="5">
                  <c:v>0.41626666666666662</c:v>
                </c:pt>
                <c:pt idx="6">
                  <c:v>0.48500000000000004</c:v>
                </c:pt>
                <c:pt idx="7">
                  <c:v>0.46684999999999999</c:v>
                </c:pt>
                <c:pt idx="8">
                  <c:v>0.41643333333333338</c:v>
                </c:pt>
                <c:pt idx="9">
                  <c:v>0.35644999999999999</c:v>
                </c:pt>
                <c:pt idx="10">
                  <c:v>0.28154999999999997</c:v>
                </c:pt>
                <c:pt idx="11">
                  <c:v>0.54854999999999998</c:v>
                </c:pt>
                <c:pt idx="12">
                  <c:v>0.372</c:v>
                </c:pt>
                <c:pt idx="13">
                  <c:v>0.54889999999999994</c:v>
                </c:pt>
                <c:pt idx="14">
                  <c:v>0.35799999999999998</c:v>
                </c:pt>
                <c:pt idx="15">
                  <c:v>0.5906499999999999</c:v>
                </c:pt>
                <c:pt idx="16">
                  <c:v>0.36580000000000001</c:v>
                </c:pt>
                <c:pt idx="17">
                  <c:v>0.48349999999999999</c:v>
                </c:pt>
                <c:pt idx="18">
                  <c:v>0.2455</c:v>
                </c:pt>
                <c:pt idx="19">
                  <c:v>0.48899999999999999</c:v>
                </c:pt>
                <c:pt idx="20">
                  <c:v>0.39565</c:v>
                </c:pt>
                <c:pt idx="21">
                  <c:v>0.54299999999999993</c:v>
                </c:pt>
                <c:pt idx="22">
                  <c:v>0.2455</c:v>
                </c:pt>
                <c:pt idx="23">
                  <c:v>0.47199999999999998</c:v>
                </c:pt>
                <c:pt idx="24">
                  <c:v>0.61499999999999999</c:v>
                </c:pt>
                <c:pt idx="25">
                  <c:v>0.55600000000000005</c:v>
                </c:pt>
                <c:pt idx="26">
                  <c:v>0.52600000000000002</c:v>
                </c:pt>
                <c:pt idx="27">
                  <c:v>0.61875000000000002</c:v>
                </c:pt>
                <c:pt idx="28">
                  <c:v>0.57099999999999995</c:v>
                </c:pt>
                <c:pt idx="29">
                  <c:v>0.61870000000000003</c:v>
                </c:pt>
                <c:pt idx="30">
                  <c:v>0.56600000000000006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FACS!$AS$36</c:f>
              <c:strCache>
                <c:ptCount val="1"/>
                <c:pt idx="0">
                  <c:v>Mean S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FACS!$AS$37:$AS$67</c:f>
              <c:numCache>
                <c:formatCode>0.00%</c:formatCode>
                <c:ptCount val="31"/>
                <c:pt idx="0">
                  <c:v>0.36745</c:v>
                </c:pt>
                <c:pt idx="1">
                  <c:v>0.25380000000000003</c:v>
                </c:pt>
                <c:pt idx="2">
                  <c:v>0.34889999999999999</c:v>
                </c:pt>
                <c:pt idx="3">
                  <c:v>0.2535</c:v>
                </c:pt>
                <c:pt idx="4">
                  <c:v>0.57399999999999995</c:v>
                </c:pt>
                <c:pt idx="5">
                  <c:v>0.38219999999999993</c:v>
                </c:pt>
                <c:pt idx="6">
                  <c:v>0.39900000000000002</c:v>
                </c:pt>
                <c:pt idx="7">
                  <c:v>0.20774999999999999</c:v>
                </c:pt>
                <c:pt idx="8">
                  <c:v>0.27703333333333335</c:v>
                </c:pt>
                <c:pt idx="9">
                  <c:v>0.29249999999999998</c:v>
                </c:pt>
                <c:pt idx="10">
                  <c:v>0.19439999999999999</c:v>
                </c:pt>
                <c:pt idx="11">
                  <c:v>0.3206</c:v>
                </c:pt>
                <c:pt idx="12">
                  <c:v>0.52124999999999999</c:v>
                </c:pt>
                <c:pt idx="13">
                  <c:v>0.33900000000000002</c:v>
                </c:pt>
                <c:pt idx="14">
                  <c:v>0.441</c:v>
                </c:pt>
                <c:pt idx="15">
                  <c:v>0.26849999999999996</c:v>
                </c:pt>
                <c:pt idx="16">
                  <c:v>0.53269999999999995</c:v>
                </c:pt>
                <c:pt idx="17">
                  <c:v>0.38800000000000001</c:v>
                </c:pt>
                <c:pt idx="18">
                  <c:v>0.51500000000000001</c:v>
                </c:pt>
                <c:pt idx="19">
                  <c:v>0.38200000000000001</c:v>
                </c:pt>
                <c:pt idx="20">
                  <c:v>0.52185000000000004</c:v>
                </c:pt>
                <c:pt idx="21">
                  <c:v>0.38400000000000001</c:v>
                </c:pt>
                <c:pt idx="22">
                  <c:v>0.499</c:v>
                </c:pt>
                <c:pt idx="23">
                  <c:v>0.39600000000000002</c:v>
                </c:pt>
                <c:pt idx="24">
                  <c:v>0.371</c:v>
                </c:pt>
                <c:pt idx="25">
                  <c:v>0.39200000000000002</c:v>
                </c:pt>
                <c:pt idx="26">
                  <c:v>0.41400000000000003</c:v>
                </c:pt>
                <c:pt idx="27">
                  <c:v>0.26874999999999999</c:v>
                </c:pt>
                <c:pt idx="28">
                  <c:v>0.29649999999999999</c:v>
                </c:pt>
                <c:pt idx="29">
                  <c:v>0.25595000000000001</c:v>
                </c:pt>
                <c:pt idx="30">
                  <c:v>0.314</c:v>
                </c:pt>
              </c:numCache>
            </c:numRef>
          </c:xVal>
          <c:yVal>
            <c:numRef>
              <c:f>FACS!$AR$37:$AR$67</c:f>
              <c:numCache>
                <c:formatCode>0.00%</c:formatCode>
                <c:ptCount val="31"/>
                <c:pt idx="0">
                  <c:v>0.30309999999999998</c:v>
                </c:pt>
                <c:pt idx="1">
                  <c:v>0.38719999999999999</c:v>
                </c:pt>
                <c:pt idx="2">
                  <c:v>0.34405000000000002</c:v>
                </c:pt>
                <c:pt idx="3">
                  <c:v>0.31389999999999996</c:v>
                </c:pt>
                <c:pt idx="4">
                  <c:v>5.8999999999999997E-2</c:v>
                </c:pt>
                <c:pt idx="5">
                  <c:v>0.20156666666666667</c:v>
                </c:pt>
                <c:pt idx="6">
                  <c:v>0.11633333333333333</c:v>
                </c:pt>
                <c:pt idx="7">
                  <c:v>0.32540000000000002</c:v>
                </c:pt>
                <c:pt idx="8">
                  <c:v>0.30919999999999997</c:v>
                </c:pt>
                <c:pt idx="9">
                  <c:v>0.35104999999999997</c:v>
                </c:pt>
                <c:pt idx="10">
                  <c:v>0.52405000000000002</c:v>
                </c:pt>
                <c:pt idx="11">
                  <c:v>0.13084999999999999</c:v>
                </c:pt>
                <c:pt idx="12">
                  <c:v>0.10675</c:v>
                </c:pt>
                <c:pt idx="13">
                  <c:v>0.15710000000000002</c:v>
                </c:pt>
                <c:pt idx="14">
                  <c:v>0.20050000000000001</c:v>
                </c:pt>
                <c:pt idx="15">
                  <c:v>0.14085</c:v>
                </c:pt>
                <c:pt idx="16">
                  <c:v>0.10150000000000001</c:v>
                </c:pt>
                <c:pt idx="17">
                  <c:v>0.112</c:v>
                </c:pt>
                <c:pt idx="18">
                  <c:v>0.23949999999999999</c:v>
                </c:pt>
                <c:pt idx="19">
                  <c:v>0.129</c:v>
                </c:pt>
                <c:pt idx="20">
                  <c:v>8.249999999999999E-2</c:v>
                </c:pt>
                <c:pt idx="21">
                  <c:v>5.6500000000000002E-2</c:v>
                </c:pt>
                <c:pt idx="22">
                  <c:v>0.2555</c:v>
                </c:pt>
                <c:pt idx="23">
                  <c:v>0.13200000000000001</c:v>
                </c:pt>
                <c:pt idx="24">
                  <c:v>1.4E-2</c:v>
                </c:pt>
                <c:pt idx="25">
                  <c:v>5.0999999999999997E-2</c:v>
                </c:pt>
                <c:pt idx="26">
                  <c:v>5.9499999999999997E-2</c:v>
                </c:pt>
                <c:pt idx="27">
                  <c:v>0.113</c:v>
                </c:pt>
                <c:pt idx="28">
                  <c:v>0.13250000000000001</c:v>
                </c:pt>
                <c:pt idx="29">
                  <c:v>0.12584999999999999</c:v>
                </c:pt>
                <c:pt idx="30">
                  <c:v>0.12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307616"/>
        <c:axId val="254308176"/>
      </c:scatterChart>
      <c:valAx>
        <c:axId val="254307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4308176"/>
        <c:crosses val="autoZero"/>
        <c:crossBetween val="midCat"/>
      </c:valAx>
      <c:valAx>
        <c:axId val="254308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4307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Phase space</c:v>
          </c:tx>
          <c:spPr>
            <a:ln w="28575" cap="rnd">
              <a:solidFill>
                <a:schemeClr val="lt1">
                  <a:alpha val="50000"/>
                </a:schemeClr>
              </a:solidFill>
              <a:round/>
            </a:ln>
            <a:effectLst>
              <a:outerShdw dist="25400" dir="2700000" algn="tl" rotWithShape="0">
                <a:schemeClr val="accent1"/>
              </a:outerShdw>
            </a:effectLst>
          </c:spPr>
          <c:marker>
            <c:symbol val="circle"/>
            <c:size val="6"/>
            <c:spPr>
              <a:solidFill>
                <a:schemeClr val="accent1"/>
              </a:solidFill>
              <a:ln w="22225">
                <a:solidFill>
                  <a:schemeClr val="lt1"/>
                </a:solidFill>
                <a:round/>
              </a:ln>
              <a:effectLst/>
            </c:spPr>
          </c:marker>
          <c:xVal>
            <c:numRef>
              <c:f>'200cells per μl (mean)'!$B$2:$B$52</c:f>
              <c:numCache>
                <c:formatCode>0.00E+00</c:formatCode>
                <c:ptCount val="51"/>
                <c:pt idx="0">
                  <c:v>209</c:v>
                </c:pt>
                <c:pt idx="1">
                  <c:v>209</c:v>
                </c:pt>
                <c:pt idx="2">
                  <c:v>209</c:v>
                </c:pt>
                <c:pt idx="3">
                  <c:v>209</c:v>
                </c:pt>
                <c:pt idx="4">
                  <c:v>209</c:v>
                </c:pt>
                <c:pt idx="5">
                  <c:v>209</c:v>
                </c:pt>
                <c:pt idx="6">
                  <c:v>209</c:v>
                </c:pt>
                <c:pt idx="7">
                  <c:v>209</c:v>
                </c:pt>
                <c:pt idx="8">
                  <c:v>209</c:v>
                </c:pt>
                <c:pt idx="9">
                  <c:v>200</c:v>
                </c:pt>
                <c:pt idx="10">
                  <c:v>400</c:v>
                </c:pt>
                <c:pt idx="11">
                  <c:v>1000</c:v>
                </c:pt>
                <c:pt idx="12">
                  <c:v>4500</c:v>
                </c:pt>
                <c:pt idx="13">
                  <c:v>4600</c:v>
                </c:pt>
                <c:pt idx="14">
                  <c:v>3800</c:v>
                </c:pt>
                <c:pt idx="15">
                  <c:v>6900</c:v>
                </c:pt>
                <c:pt idx="16">
                  <c:v>9100</c:v>
                </c:pt>
                <c:pt idx="17">
                  <c:v>8900</c:v>
                </c:pt>
                <c:pt idx="18">
                  <c:v>7300</c:v>
                </c:pt>
                <c:pt idx="19">
                  <c:v>9700</c:v>
                </c:pt>
                <c:pt idx="20">
                  <c:v>10500</c:v>
                </c:pt>
                <c:pt idx="21">
                  <c:v>12500</c:v>
                </c:pt>
                <c:pt idx="22">
                  <c:v>11900</c:v>
                </c:pt>
                <c:pt idx="23">
                  <c:v>12800</c:v>
                </c:pt>
                <c:pt idx="24">
                  <c:v>13000</c:v>
                </c:pt>
                <c:pt idx="25">
                  <c:v>13300</c:v>
                </c:pt>
                <c:pt idx="26">
                  <c:v>13600</c:v>
                </c:pt>
                <c:pt idx="27">
                  <c:v>14000</c:v>
                </c:pt>
                <c:pt idx="28">
                  <c:v>16500</c:v>
                </c:pt>
                <c:pt idx="29">
                  <c:v>19000</c:v>
                </c:pt>
                <c:pt idx="30">
                  <c:v>15200</c:v>
                </c:pt>
                <c:pt idx="31">
                  <c:v>16600</c:v>
                </c:pt>
                <c:pt idx="32">
                  <c:v>17200</c:v>
                </c:pt>
                <c:pt idx="33">
                  <c:v>18400</c:v>
                </c:pt>
                <c:pt idx="34">
                  <c:v>15600</c:v>
                </c:pt>
                <c:pt idx="35">
                  <c:v>16500</c:v>
                </c:pt>
                <c:pt idx="36">
                  <c:v>17600</c:v>
                </c:pt>
                <c:pt idx="37">
                  <c:v>18600</c:v>
                </c:pt>
                <c:pt idx="38">
                  <c:v>15800</c:v>
                </c:pt>
                <c:pt idx="39">
                  <c:v>16700</c:v>
                </c:pt>
                <c:pt idx="40">
                  <c:v>17200</c:v>
                </c:pt>
                <c:pt idx="41">
                  <c:v>18400</c:v>
                </c:pt>
                <c:pt idx="42">
                  <c:v>16200</c:v>
                </c:pt>
                <c:pt idx="43">
                  <c:v>16100</c:v>
                </c:pt>
                <c:pt idx="44">
                  <c:v>16800</c:v>
                </c:pt>
                <c:pt idx="45">
                  <c:v>14300</c:v>
                </c:pt>
                <c:pt idx="46">
                  <c:v>14900</c:v>
                </c:pt>
                <c:pt idx="47">
                  <c:v>17200</c:v>
                </c:pt>
                <c:pt idx="48">
                  <c:v>14400</c:v>
                </c:pt>
                <c:pt idx="49">
                  <c:v>14600</c:v>
                </c:pt>
                <c:pt idx="50">
                  <c:v>16200</c:v>
                </c:pt>
              </c:numCache>
            </c:numRef>
          </c:xVal>
          <c:yVal>
            <c:numRef>
              <c:f>'200cells per μl (mean)'!$B$3:$B$53</c:f>
              <c:numCache>
                <c:formatCode>0.00E+00</c:formatCode>
                <c:ptCount val="51"/>
                <c:pt idx="0">
                  <c:v>209</c:v>
                </c:pt>
                <c:pt idx="1">
                  <c:v>209</c:v>
                </c:pt>
                <c:pt idx="2">
                  <c:v>209</c:v>
                </c:pt>
                <c:pt idx="3">
                  <c:v>209</c:v>
                </c:pt>
                <c:pt idx="4">
                  <c:v>209</c:v>
                </c:pt>
                <c:pt idx="5">
                  <c:v>209</c:v>
                </c:pt>
                <c:pt idx="6">
                  <c:v>209</c:v>
                </c:pt>
                <c:pt idx="7">
                  <c:v>209</c:v>
                </c:pt>
                <c:pt idx="8">
                  <c:v>200</c:v>
                </c:pt>
                <c:pt idx="9">
                  <c:v>400</c:v>
                </c:pt>
                <c:pt idx="10">
                  <c:v>1000</c:v>
                </c:pt>
                <c:pt idx="11">
                  <c:v>4500</c:v>
                </c:pt>
                <c:pt idx="12">
                  <c:v>4600</c:v>
                </c:pt>
                <c:pt idx="13">
                  <c:v>3800</c:v>
                </c:pt>
                <c:pt idx="14">
                  <c:v>6900</c:v>
                </c:pt>
                <c:pt idx="15">
                  <c:v>9100</c:v>
                </c:pt>
                <c:pt idx="16">
                  <c:v>8900</c:v>
                </c:pt>
                <c:pt idx="17">
                  <c:v>7300</c:v>
                </c:pt>
                <c:pt idx="18">
                  <c:v>9700</c:v>
                </c:pt>
                <c:pt idx="19">
                  <c:v>10500</c:v>
                </c:pt>
                <c:pt idx="20">
                  <c:v>12500</c:v>
                </c:pt>
                <c:pt idx="21">
                  <c:v>11900</c:v>
                </c:pt>
                <c:pt idx="22">
                  <c:v>12800</c:v>
                </c:pt>
                <c:pt idx="23">
                  <c:v>13000</c:v>
                </c:pt>
                <c:pt idx="24">
                  <c:v>13300</c:v>
                </c:pt>
                <c:pt idx="25">
                  <c:v>13600</c:v>
                </c:pt>
                <c:pt idx="26">
                  <c:v>14000</c:v>
                </c:pt>
                <c:pt idx="27">
                  <c:v>16500</c:v>
                </c:pt>
                <c:pt idx="28">
                  <c:v>19000</c:v>
                </c:pt>
                <c:pt idx="29">
                  <c:v>15200</c:v>
                </c:pt>
                <c:pt idx="30">
                  <c:v>16600</c:v>
                </c:pt>
                <c:pt idx="31">
                  <c:v>17200</c:v>
                </c:pt>
                <c:pt idx="32">
                  <c:v>18400</c:v>
                </c:pt>
                <c:pt idx="33">
                  <c:v>15600</c:v>
                </c:pt>
                <c:pt idx="34">
                  <c:v>16500</c:v>
                </c:pt>
                <c:pt idx="35">
                  <c:v>17600</c:v>
                </c:pt>
                <c:pt idx="36">
                  <c:v>18600</c:v>
                </c:pt>
                <c:pt idx="37">
                  <c:v>15800</c:v>
                </c:pt>
                <c:pt idx="38">
                  <c:v>16700</c:v>
                </c:pt>
                <c:pt idx="39">
                  <c:v>17200</c:v>
                </c:pt>
                <c:pt idx="40">
                  <c:v>18400</c:v>
                </c:pt>
                <c:pt idx="41">
                  <c:v>16200</c:v>
                </c:pt>
                <c:pt idx="42">
                  <c:v>16100</c:v>
                </c:pt>
                <c:pt idx="43">
                  <c:v>16800</c:v>
                </c:pt>
                <c:pt idx="44">
                  <c:v>14300</c:v>
                </c:pt>
                <c:pt idx="45">
                  <c:v>14900</c:v>
                </c:pt>
                <c:pt idx="46">
                  <c:v>17200</c:v>
                </c:pt>
                <c:pt idx="47">
                  <c:v>14400</c:v>
                </c:pt>
                <c:pt idx="48">
                  <c:v>14600</c:v>
                </c:pt>
                <c:pt idx="49">
                  <c:v>16200</c:v>
                </c:pt>
                <c:pt idx="50">
                  <c:v>16100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3558544"/>
        <c:axId val="243559104"/>
      </c:scatterChart>
      <c:valAx>
        <c:axId val="243558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alpha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1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559104"/>
        <c:crosses val="autoZero"/>
        <c:crossBetween val="midCat"/>
      </c:valAx>
      <c:valAx>
        <c:axId val="24355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alpha val="2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558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l-GR"/>
              <a:t>Σ</a:t>
            </a:r>
            <a:r>
              <a:rPr lang="el-GR" baseline="0"/>
              <a:t> -&gt; Σ' (</a:t>
            </a:r>
            <a:r>
              <a:rPr lang="en-US" baseline="0"/>
              <a:t>construction of Poincare map</a:t>
            </a:r>
            <a:r>
              <a:rPr lang="el-GR" baseline="0"/>
              <a:t>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Phase Space xo=20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trendline>
            <c:spPr>
              <a:ln w="19050" cap="rnd">
                <a:solidFill>
                  <a:schemeClr val="accent2">
                    <a:lumMod val="75000"/>
                  </a:schemeClr>
                </a:solidFill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'20cells per ul_f1&amp;f2&amp;average'!$O$2:$O$103</c:f>
              <c:numCache>
                <c:formatCode>_-* #,##0\ _€_-;\-* #,##0\ _€_-;_-* "-"??\ _€_-;_-@_-</c:formatCode>
                <c:ptCount val="102"/>
                <c:pt idx="0">
                  <c:v>500000</c:v>
                </c:pt>
                <c:pt idx="1">
                  <c:v>500000</c:v>
                </c:pt>
                <c:pt idx="2">
                  <c:v>500000</c:v>
                </c:pt>
                <c:pt idx="3">
                  <c:v>500000</c:v>
                </c:pt>
                <c:pt idx="4">
                  <c:v>500000</c:v>
                </c:pt>
                <c:pt idx="5">
                  <c:v>500000</c:v>
                </c:pt>
                <c:pt idx="6">
                  <c:v>500000</c:v>
                </c:pt>
                <c:pt idx="7">
                  <c:v>500000</c:v>
                </c:pt>
                <c:pt idx="8">
                  <c:v>500000</c:v>
                </c:pt>
                <c:pt idx="9">
                  <c:v>500000</c:v>
                </c:pt>
                <c:pt idx="10">
                  <c:v>2500000.0000000005</c:v>
                </c:pt>
                <c:pt idx="11">
                  <c:v>3750000</c:v>
                </c:pt>
                <c:pt idx="12">
                  <c:v>10000000</c:v>
                </c:pt>
                <c:pt idx="13">
                  <c:v>62500000</c:v>
                </c:pt>
                <c:pt idx="14">
                  <c:v>76250000</c:v>
                </c:pt>
                <c:pt idx="15">
                  <c:v>83749999.999999985</c:v>
                </c:pt>
                <c:pt idx="16">
                  <c:v>158749999.99999997</c:v>
                </c:pt>
                <c:pt idx="17">
                  <c:v>199999999.99999997</c:v>
                </c:pt>
                <c:pt idx="18">
                  <c:v>196250000.00000003</c:v>
                </c:pt>
                <c:pt idx="19">
                  <c:v>170000000</c:v>
                </c:pt>
                <c:pt idx="20">
                  <c:v>218750000</c:v>
                </c:pt>
                <c:pt idx="21">
                  <c:v>236250000</c:v>
                </c:pt>
                <c:pt idx="22">
                  <c:v>297500000.00000006</c:v>
                </c:pt>
                <c:pt idx="23">
                  <c:v>301250000</c:v>
                </c:pt>
                <c:pt idx="24">
                  <c:v>322500000</c:v>
                </c:pt>
                <c:pt idx="25">
                  <c:v>325000000</c:v>
                </c:pt>
                <c:pt idx="26">
                  <c:v>346250000</c:v>
                </c:pt>
                <c:pt idx="27">
                  <c:v>336250000</c:v>
                </c:pt>
                <c:pt idx="28">
                  <c:v>350000000</c:v>
                </c:pt>
                <c:pt idx="29">
                  <c:v>418749999.99999994</c:v>
                </c:pt>
                <c:pt idx="30">
                  <c:v>483750000</c:v>
                </c:pt>
                <c:pt idx="31">
                  <c:v>391250000.00000006</c:v>
                </c:pt>
                <c:pt idx="32">
                  <c:v>432500000</c:v>
                </c:pt>
                <c:pt idx="33">
                  <c:v>446250000</c:v>
                </c:pt>
                <c:pt idx="34">
                  <c:v>461250000</c:v>
                </c:pt>
                <c:pt idx="35">
                  <c:v>400000000</c:v>
                </c:pt>
                <c:pt idx="36">
                  <c:v>427500000</c:v>
                </c:pt>
                <c:pt idx="37">
                  <c:v>452500000</c:v>
                </c:pt>
                <c:pt idx="38">
                  <c:v>488750000</c:v>
                </c:pt>
                <c:pt idx="39">
                  <c:v>408750000</c:v>
                </c:pt>
                <c:pt idx="40">
                  <c:v>423750000</c:v>
                </c:pt>
                <c:pt idx="41">
                  <c:v>437500000</c:v>
                </c:pt>
                <c:pt idx="42">
                  <c:v>470000000</c:v>
                </c:pt>
                <c:pt idx="43">
                  <c:v>415000000</c:v>
                </c:pt>
                <c:pt idx="44">
                  <c:v>426250000</c:v>
                </c:pt>
                <c:pt idx="45">
                  <c:v>430000000</c:v>
                </c:pt>
                <c:pt idx="46">
                  <c:v>373750000</c:v>
                </c:pt>
                <c:pt idx="47">
                  <c:v>393749999.99999994</c:v>
                </c:pt>
                <c:pt idx="48">
                  <c:v>433750000</c:v>
                </c:pt>
                <c:pt idx="49">
                  <c:v>372500000</c:v>
                </c:pt>
                <c:pt idx="50">
                  <c:v>387500000</c:v>
                </c:pt>
                <c:pt idx="51">
                  <c:v>405000000</c:v>
                </c:pt>
                <c:pt idx="52">
                  <c:v>413749999.99999994</c:v>
                </c:pt>
                <c:pt idx="53">
                  <c:v>482500000</c:v>
                </c:pt>
                <c:pt idx="54">
                  <c:v>495000000</c:v>
                </c:pt>
                <c:pt idx="55">
                  <c:v>497500000</c:v>
                </c:pt>
                <c:pt idx="56">
                  <c:v>535000000</c:v>
                </c:pt>
                <c:pt idx="57">
                  <c:v>552500000</c:v>
                </c:pt>
                <c:pt idx="58">
                  <c:v>545000000</c:v>
                </c:pt>
                <c:pt idx="59">
                  <c:v>554999999.99999988</c:v>
                </c:pt>
                <c:pt idx="60">
                  <c:v>362500000.00000006</c:v>
                </c:pt>
                <c:pt idx="61">
                  <c:v>420000000</c:v>
                </c:pt>
                <c:pt idx="62">
                  <c:v>435000000</c:v>
                </c:pt>
                <c:pt idx="63">
                  <c:v>447500000</c:v>
                </c:pt>
                <c:pt idx="64">
                  <c:v>360000000</c:v>
                </c:pt>
                <c:pt idx="65">
                  <c:v>387500000.00000006</c:v>
                </c:pt>
                <c:pt idx="66">
                  <c:v>425000000</c:v>
                </c:pt>
                <c:pt idx="67">
                  <c:v>435000000</c:v>
                </c:pt>
                <c:pt idx="68">
                  <c:v>435000000</c:v>
                </c:pt>
                <c:pt idx="69">
                  <c:v>452500000</c:v>
                </c:pt>
                <c:pt idx="70">
                  <c:v>462500000</c:v>
                </c:pt>
                <c:pt idx="71">
                  <c:v>480000000</c:v>
                </c:pt>
                <c:pt idx="72">
                  <c:v>370000000</c:v>
                </c:pt>
                <c:pt idx="73">
                  <c:v>422500000</c:v>
                </c:pt>
                <c:pt idx="74">
                  <c:v>435000000</c:v>
                </c:pt>
                <c:pt idx="75">
                  <c:v>442500000</c:v>
                </c:pt>
                <c:pt idx="76">
                  <c:v>452500000</c:v>
                </c:pt>
                <c:pt idx="77">
                  <c:v>467500000</c:v>
                </c:pt>
                <c:pt idx="78">
                  <c:v>395000000</c:v>
                </c:pt>
                <c:pt idx="79">
                  <c:v>437500000</c:v>
                </c:pt>
                <c:pt idx="80">
                  <c:v>457500000</c:v>
                </c:pt>
                <c:pt idx="81">
                  <c:v>470000000</c:v>
                </c:pt>
                <c:pt idx="82">
                  <c:v>400000000</c:v>
                </c:pt>
                <c:pt idx="83">
                  <c:v>450000000</c:v>
                </c:pt>
                <c:pt idx="84">
                  <c:v>452500000</c:v>
                </c:pt>
                <c:pt idx="85">
                  <c:v>487500000</c:v>
                </c:pt>
                <c:pt idx="86">
                  <c:v>397499999.99999994</c:v>
                </c:pt>
                <c:pt idx="87">
                  <c:v>435000000</c:v>
                </c:pt>
                <c:pt idx="88">
                  <c:v>442500000</c:v>
                </c:pt>
                <c:pt idx="89">
                  <c:v>460000000</c:v>
                </c:pt>
                <c:pt idx="90">
                  <c:v>477500000</c:v>
                </c:pt>
                <c:pt idx="91">
                  <c:v>497500000</c:v>
                </c:pt>
                <c:pt idx="92">
                  <c:v>507500000</c:v>
                </c:pt>
                <c:pt idx="93">
                  <c:v>455000000</c:v>
                </c:pt>
                <c:pt idx="94">
                  <c:v>392500000.00000006</c:v>
                </c:pt>
                <c:pt idx="95">
                  <c:v>327500000</c:v>
                </c:pt>
                <c:pt idx="96">
                  <c:v>352500000</c:v>
                </c:pt>
                <c:pt idx="97">
                  <c:v>384999999.99999994</c:v>
                </c:pt>
                <c:pt idx="98">
                  <c:v>415000000.00000006</c:v>
                </c:pt>
                <c:pt idx="99">
                  <c:v>442500000</c:v>
                </c:pt>
                <c:pt idx="100">
                  <c:v>452500000</c:v>
                </c:pt>
                <c:pt idx="101">
                  <c:v>452499999.99999988</c:v>
                </c:pt>
              </c:numCache>
            </c:numRef>
          </c:xVal>
          <c:yVal>
            <c:numRef>
              <c:f>'20cells per ul_f1&amp;f2&amp;average'!$O$3:$O$104</c:f>
              <c:numCache>
                <c:formatCode>_-* #,##0\ _€_-;\-* #,##0\ _€_-;_-* "-"??\ _€_-;_-@_-</c:formatCode>
                <c:ptCount val="102"/>
                <c:pt idx="0">
                  <c:v>500000</c:v>
                </c:pt>
                <c:pt idx="1">
                  <c:v>500000</c:v>
                </c:pt>
                <c:pt idx="2">
                  <c:v>500000</c:v>
                </c:pt>
                <c:pt idx="3">
                  <c:v>500000</c:v>
                </c:pt>
                <c:pt idx="4">
                  <c:v>500000</c:v>
                </c:pt>
                <c:pt idx="5">
                  <c:v>500000</c:v>
                </c:pt>
                <c:pt idx="6">
                  <c:v>500000</c:v>
                </c:pt>
                <c:pt idx="7">
                  <c:v>500000</c:v>
                </c:pt>
                <c:pt idx="8">
                  <c:v>500000</c:v>
                </c:pt>
                <c:pt idx="9">
                  <c:v>2500000.0000000005</c:v>
                </c:pt>
                <c:pt idx="10">
                  <c:v>3750000</c:v>
                </c:pt>
                <c:pt idx="11">
                  <c:v>10000000</c:v>
                </c:pt>
                <c:pt idx="12">
                  <c:v>62500000</c:v>
                </c:pt>
                <c:pt idx="13">
                  <c:v>76250000</c:v>
                </c:pt>
                <c:pt idx="14">
                  <c:v>83749999.999999985</c:v>
                </c:pt>
                <c:pt idx="15">
                  <c:v>158749999.99999997</c:v>
                </c:pt>
                <c:pt idx="16">
                  <c:v>199999999.99999997</c:v>
                </c:pt>
                <c:pt idx="17">
                  <c:v>196250000.00000003</c:v>
                </c:pt>
                <c:pt idx="18">
                  <c:v>170000000</c:v>
                </c:pt>
                <c:pt idx="19">
                  <c:v>218750000</c:v>
                </c:pt>
                <c:pt idx="20">
                  <c:v>236250000</c:v>
                </c:pt>
                <c:pt idx="21">
                  <c:v>297500000.00000006</c:v>
                </c:pt>
                <c:pt idx="22">
                  <c:v>301250000</c:v>
                </c:pt>
                <c:pt idx="23">
                  <c:v>322500000</c:v>
                </c:pt>
                <c:pt idx="24">
                  <c:v>325000000</c:v>
                </c:pt>
                <c:pt idx="25">
                  <c:v>346250000</c:v>
                </c:pt>
                <c:pt idx="26">
                  <c:v>336250000</c:v>
                </c:pt>
                <c:pt idx="27">
                  <c:v>350000000</c:v>
                </c:pt>
                <c:pt idx="28">
                  <c:v>418749999.99999994</c:v>
                </c:pt>
                <c:pt idx="29">
                  <c:v>483750000</c:v>
                </c:pt>
                <c:pt idx="30">
                  <c:v>391250000.00000006</c:v>
                </c:pt>
                <c:pt idx="31">
                  <c:v>432500000</c:v>
                </c:pt>
                <c:pt idx="32">
                  <c:v>446250000</c:v>
                </c:pt>
                <c:pt idx="33">
                  <c:v>461250000</c:v>
                </c:pt>
                <c:pt idx="34">
                  <c:v>400000000</c:v>
                </c:pt>
                <c:pt idx="35">
                  <c:v>427500000</c:v>
                </c:pt>
                <c:pt idx="36">
                  <c:v>452500000</c:v>
                </c:pt>
                <c:pt idx="37">
                  <c:v>488750000</c:v>
                </c:pt>
                <c:pt idx="38">
                  <c:v>408750000</c:v>
                </c:pt>
                <c:pt idx="39">
                  <c:v>423750000</c:v>
                </c:pt>
                <c:pt idx="40">
                  <c:v>437500000</c:v>
                </c:pt>
                <c:pt idx="41">
                  <c:v>470000000</c:v>
                </c:pt>
                <c:pt idx="42">
                  <c:v>415000000</c:v>
                </c:pt>
                <c:pt idx="43">
                  <c:v>426250000</c:v>
                </c:pt>
                <c:pt idx="44">
                  <c:v>430000000</c:v>
                </c:pt>
                <c:pt idx="45">
                  <c:v>373750000</c:v>
                </c:pt>
                <c:pt idx="46">
                  <c:v>393749999.99999994</c:v>
                </c:pt>
                <c:pt idx="47">
                  <c:v>433750000</c:v>
                </c:pt>
                <c:pt idx="48">
                  <c:v>372500000</c:v>
                </c:pt>
                <c:pt idx="49">
                  <c:v>387500000</c:v>
                </c:pt>
                <c:pt idx="50">
                  <c:v>405000000</c:v>
                </c:pt>
                <c:pt idx="51">
                  <c:v>413749999.99999994</c:v>
                </c:pt>
                <c:pt idx="52">
                  <c:v>482500000</c:v>
                </c:pt>
                <c:pt idx="53">
                  <c:v>495000000</c:v>
                </c:pt>
                <c:pt idx="54">
                  <c:v>497500000</c:v>
                </c:pt>
                <c:pt idx="55">
                  <c:v>535000000</c:v>
                </c:pt>
                <c:pt idx="56">
                  <c:v>552500000</c:v>
                </c:pt>
                <c:pt idx="57">
                  <c:v>545000000</c:v>
                </c:pt>
                <c:pt idx="58">
                  <c:v>554999999.99999988</c:v>
                </c:pt>
                <c:pt idx="59">
                  <c:v>362500000.00000006</c:v>
                </c:pt>
                <c:pt idx="60">
                  <c:v>420000000</c:v>
                </c:pt>
                <c:pt idx="61">
                  <c:v>435000000</c:v>
                </c:pt>
                <c:pt idx="62">
                  <c:v>447500000</c:v>
                </c:pt>
                <c:pt idx="63">
                  <c:v>360000000</c:v>
                </c:pt>
                <c:pt idx="64">
                  <c:v>387500000.00000006</c:v>
                </c:pt>
                <c:pt idx="65">
                  <c:v>425000000</c:v>
                </c:pt>
                <c:pt idx="66">
                  <c:v>435000000</c:v>
                </c:pt>
                <c:pt idx="67">
                  <c:v>435000000</c:v>
                </c:pt>
                <c:pt idx="68">
                  <c:v>452500000</c:v>
                </c:pt>
                <c:pt idx="69">
                  <c:v>462500000</c:v>
                </c:pt>
                <c:pt idx="70">
                  <c:v>480000000</c:v>
                </c:pt>
                <c:pt idx="71">
                  <c:v>370000000</c:v>
                </c:pt>
                <c:pt idx="72">
                  <c:v>422500000</c:v>
                </c:pt>
                <c:pt idx="73">
                  <c:v>435000000</c:v>
                </c:pt>
                <c:pt idx="74">
                  <c:v>442500000</c:v>
                </c:pt>
                <c:pt idx="75">
                  <c:v>452500000</c:v>
                </c:pt>
                <c:pt idx="76">
                  <c:v>467500000</c:v>
                </c:pt>
                <c:pt idx="77">
                  <c:v>395000000</c:v>
                </c:pt>
                <c:pt idx="78">
                  <c:v>437500000</c:v>
                </c:pt>
                <c:pt idx="79">
                  <c:v>457500000</c:v>
                </c:pt>
                <c:pt idx="80">
                  <c:v>470000000</c:v>
                </c:pt>
                <c:pt idx="81">
                  <c:v>400000000</c:v>
                </c:pt>
                <c:pt idx="82">
                  <c:v>450000000</c:v>
                </c:pt>
                <c:pt idx="83">
                  <c:v>452500000</c:v>
                </c:pt>
                <c:pt idx="84">
                  <c:v>487500000</c:v>
                </c:pt>
                <c:pt idx="85">
                  <c:v>397499999.99999994</c:v>
                </c:pt>
                <c:pt idx="86">
                  <c:v>435000000</c:v>
                </c:pt>
                <c:pt idx="87">
                  <c:v>442500000</c:v>
                </c:pt>
                <c:pt idx="88">
                  <c:v>460000000</c:v>
                </c:pt>
                <c:pt idx="89">
                  <c:v>477500000</c:v>
                </c:pt>
                <c:pt idx="90">
                  <c:v>497500000</c:v>
                </c:pt>
                <c:pt idx="91">
                  <c:v>507500000</c:v>
                </c:pt>
                <c:pt idx="92">
                  <c:v>455000000</c:v>
                </c:pt>
                <c:pt idx="93">
                  <c:v>392500000.00000006</c:v>
                </c:pt>
                <c:pt idx="94">
                  <c:v>327500000</c:v>
                </c:pt>
                <c:pt idx="95">
                  <c:v>352500000</c:v>
                </c:pt>
                <c:pt idx="96">
                  <c:v>384999999.99999994</c:v>
                </c:pt>
                <c:pt idx="97">
                  <c:v>415000000.00000006</c:v>
                </c:pt>
                <c:pt idx="98">
                  <c:v>442500000</c:v>
                </c:pt>
                <c:pt idx="99">
                  <c:v>452500000</c:v>
                </c:pt>
                <c:pt idx="100">
                  <c:v>452499999.99999988</c:v>
                </c:pt>
                <c:pt idx="101">
                  <c:v>487500000.00000012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381024"/>
        <c:axId val="244381584"/>
      </c:scatterChart>
      <c:valAx>
        <c:axId val="2443810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Xn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\ _€_-;\-* #,##0\ _€_-;_-* &quot;-&quot;??\ _€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381584"/>
        <c:crosses val="autoZero"/>
        <c:crossBetween val="midCat"/>
      </c:valAx>
      <c:valAx>
        <c:axId val="244381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Xn+1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\ _€_-;\-* #,##0\ _€_-;_-* &quot;-&quot;??\ _€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381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2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1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9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12700" cap="flat" cmpd="sng" algn="ctr">
        <a:solidFill>
          <a:schemeClr val="lt1"/>
        </a:solidFill>
        <a:round/>
      </a:ln>
    </cs:spPr>
    <cs:defRPr sz="900" kern="1200" spc="10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lt1"/>
            </a:gs>
            <a:gs pos="100000">
              <a:schemeClr val="lt1">
                <a:alpha val="0"/>
              </a:schemeClr>
            </a:gs>
          </a:gsLst>
          <a:lin ang="5400000" scaled="0"/>
        </a:gradFill>
        <a:round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0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6.xml><?xml version="1.0" encoding="utf-8"?>
<cs:chartStyle xmlns:cs="http://schemas.microsoft.com/office/drawing/2012/chartStyle" xmlns:a="http://schemas.openxmlformats.org/drawingml/2006/main" id="2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5400" cap="flat" cmpd="dbl" algn="ctr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34925" cap="flat" cmpd="dbl" algn="ctr">
        <a:solidFill>
          <a:schemeClr val="phClr">
            <a:lumMod val="75000"/>
            <a:alpha val="70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kern="1200" spc="0" normalizeH="0" baseline="0"/>
  </cs:title>
  <cs:trendline>
    <cs:lnRef idx="0">
      <cs:styleClr val="0"/>
    </cs:lnRef>
    <cs:fillRef idx="0"/>
    <cs:effectRef idx="0"/>
    <cs:fontRef idx="minor">
      <a:schemeClr val="tx1"/>
    </cs:fontRef>
    <cs:spPr>
      <a:ln w="38100" cap="rnd" cmpd="sng" algn="ctr">
        <a:solidFill>
          <a:schemeClr val="phClr">
            <a:lumMod val="75000"/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/>
  </cs:valueAxis>
  <cs:wall>
    <cs:lnRef idx="0"/>
    <cs:fillRef idx="0"/>
    <cs:effectRef idx="0"/>
    <cs:fontRef idx="minor">
      <a:schemeClr val="dk1"/>
    </cs:fontRef>
  </cs:wall>
</cs:chartStyle>
</file>

<file path=xl/charts/style37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8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9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40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1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2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3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4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5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6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7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8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9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1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2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3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4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5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6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7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8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9.xml><?xml version="1.0" encoding="utf-8"?>
<cs:chartStyle xmlns:cs="http://schemas.microsoft.com/office/drawing/2012/chartStyle" xmlns:a="http://schemas.openxmlformats.org/drawingml/2006/main" id="2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5400" cap="flat" cmpd="dbl" algn="ctr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34925" cap="flat" cmpd="dbl" algn="ctr">
        <a:solidFill>
          <a:schemeClr val="phClr">
            <a:lumMod val="75000"/>
            <a:alpha val="70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kern="1200" spc="0" normalizeH="0" baseline="0"/>
  </cs:title>
  <cs:trendline>
    <cs:lnRef idx="0">
      <cs:styleClr val="0"/>
    </cs:lnRef>
    <cs:fillRef idx="0"/>
    <cs:effectRef idx="0"/>
    <cs:fontRef idx="minor">
      <a:schemeClr val="tx1"/>
    </cs:fontRef>
    <cs:spPr>
      <a:ln w="38100" cap="rnd" cmpd="sng" algn="ctr">
        <a:solidFill>
          <a:schemeClr val="phClr">
            <a:lumMod val="75000"/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5400" cap="flat" cmpd="dbl" algn="ctr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34925" cap="flat" cmpd="dbl" algn="ctr">
        <a:solidFill>
          <a:schemeClr val="phClr">
            <a:lumMod val="75000"/>
            <a:alpha val="70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kern="1200" spc="0" normalizeH="0" baseline="0"/>
  </cs:title>
  <cs:trendline>
    <cs:lnRef idx="0">
      <cs:styleClr val="0"/>
    </cs:lnRef>
    <cs:fillRef idx="0"/>
    <cs:effectRef idx="0"/>
    <cs:fontRef idx="minor">
      <a:schemeClr val="tx1"/>
    </cs:fontRef>
    <cs:spPr>
      <a:ln w="38100" cap="rnd" cmpd="sng" algn="ctr">
        <a:solidFill>
          <a:schemeClr val="phClr">
            <a:lumMod val="75000"/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/>
  </cs:valueAxis>
  <cs:wall>
    <cs:lnRef idx="0"/>
    <cs:fillRef idx="0"/>
    <cs:effectRef idx="0"/>
    <cs:fontRef idx="minor">
      <a:schemeClr val="dk1"/>
    </cs:fontRef>
  </cs:wall>
</cs:chartStyle>
</file>

<file path=xl/charts/style61.xml><?xml version="1.0" encoding="utf-8"?>
<cs:chartStyle xmlns:cs="http://schemas.microsoft.com/office/drawing/2012/chartStyle" xmlns:a="http://schemas.openxmlformats.org/drawingml/2006/main" id="2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5400" cap="flat" cmpd="dbl" algn="ctr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34925" cap="flat" cmpd="dbl" algn="ctr">
        <a:solidFill>
          <a:schemeClr val="phClr">
            <a:lumMod val="75000"/>
            <a:alpha val="70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kern="1200" spc="0" normalizeH="0" baseline="0"/>
  </cs:title>
  <cs:trendline>
    <cs:lnRef idx="0">
      <cs:styleClr val="0"/>
    </cs:lnRef>
    <cs:fillRef idx="0"/>
    <cs:effectRef idx="0"/>
    <cs:fontRef idx="minor">
      <a:schemeClr val="tx1"/>
    </cs:fontRef>
    <cs:spPr>
      <a:ln w="38100" cap="rnd" cmpd="sng" algn="ctr">
        <a:solidFill>
          <a:schemeClr val="phClr">
            <a:lumMod val="75000"/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/>
  </cs:valueAxis>
  <cs:wall>
    <cs:lnRef idx="0"/>
    <cs:fillRef idx="0"/>
    <cs:effectRef idx="0"/>
    <cs:fontRef idx="minor">
      <a:schemeClr val="dk1"/>
    </cs:fontRef>
  </cs:wall>
</cs:chartStyle>
</file>

<file path=xl/charts/style62.xml><?xml version="1.0" encoding="utf-8"?>
<cs:chartStyle xmlns:cs="http://schemas.microsoft.com/office/drawing/2012/chartStyle" xmlns:a="http://schemas.openxmlformats.org/drawingml/2006/main" id="2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5400" cap="flat" cmpd="dbl" algn="ctr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34925" cap="flat" cmpd="dbl" algn="ctr">
        <a:solidFill>
          <a:schemeClr val="phClr">
            <a:lumMod val="75000"/>
            <a:alpha val="70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kern="1200" spc="0" normalizeH="0" baseline="0"/>
  </cs:title>
  <cs:trendline>
    <cs:lnRef idx="0">
      <cs:styleClr val="0"/>
    </cs:lnRef>
    <cs:fillRef idx="0"/>
    <cs:effectRef idx="0"/>
    <cs:fontRef idx="minor">
      <a:schemeClr val="tx1"/>
    </cs:fontRef>
    <cs:spPr>
      <a:ln w="38100" cap="rnd" cmpd="sng" algn="ctr">
        <a:solidFill>
          <a:schemeClr val="phClr">
            <a:lumMod val="75000"/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/>
  </cs:valueAxis>
  <cs:wall>
    <cs:lnRef idx="0"/>
    <cs:fillRef idx="0"/>
    <cs:effectRef idx="0"/>
    <cs:fontRef idx="minor">
      <a:schemeClr val="dk1"/>
    </cs:fontRef>
  </cs:wall>
</cs:chartStyle>
</file>

<file path=xl/charts/style63.xml><?xml version="1.0" encoding="utf-8"?>
<cs:chartStyle xmlns:cs="http://schemas.microsoft.com/office/drawing/2012/chartStyle" xmlns:a="http://schemas.openxmlformats.org/drawingml/2006/main" id="2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5400" cap="flat" cmpd="dbl" algn="ctr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34925" cap="flat" cmpd="dbl" algn="ctr">
        <a:solidFill>
          <a:schemeClr val="phClr">
            <a:lumMod val="75000"/>
            <a:alpha val="70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kern="1200" spc="0" normalizeH="0" baseline="0"/>
  </cs:title>
  <cs:trendline>
    <cs:lnRef idx="0">
      <cs:styleClr val="0"/>
    </cs:lnRef>
    <cs:fillRef idx="0"/>
    <cs:effectRef idx="0"/>
    <cs:fontRef idx="minor">
      <a:schemeClr val="tx1"/>
    </cs:fontRef>
    <cs:spPr>
      <a:ln w="38100" cap="rnd" cmpd="sng" algn="ctr">
        <a:solidFill>
          <a:schemeClr val="phClr">
            <a:lumMod val="75000"/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/>
  </cs:valueAxis>
  <cs:wall>
    <cs:lnRef idx="0"/>
    <cs:fillRef idx="0"/>
    <cs:effectRef idx="0"/>
    <cs:fontRef idx="minor">
      <a:schemeClr val="dk1"/>
    </cs:fontRef>
  </cs:wall>
</cs:chartStyle>
</file>

<file path=xl/charts/style64.xml><?xml version="1.0" encoding="utf-8"?>
<cs:chartStyle xmlns:cs="http://schemas.microsoft.com/office/drawing/2012/chartStyle" xmlns:a="http://schemas.openxmlformats.org/drawingml/2006/main" id="2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5400" cap="flat" cmpd="dbl" algn="ctr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34925" cap="flat" cmpd="dbl" algn="ctr">
        <a:solidFill>
          <a:schemeClr val="phClr">
            <a:lumMod val="75000"/>
            <a:alpha val="70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kern="1200" spc="0" normalizeH="0" baseline="0"/>
  </cs:title>
  <cs:trendline>
    <cs:lnRef idx="0">
      <cs:styleClr val="0"/>
    </cs:lnRef>
    <cs:fillRef idx="0"/>
    <cs:effectRef idx="0"/>
    <cs:fontRef idx="minor">
      <a:schemeClr val="tx1"/>
    </cs:fontRef>
    <cs:spPr>
      <a:ln w="38100" cap="rnd" cmpd="sng" algn="ctr">
        <a:solidFill>
          <a:schemeClr val="phClr">
            <a:lumMod val="75000"/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/>
  </cs:valueAxis>
  <cs:wall>
    <cs:lnRef idx="0"/>
    <cs:fillRef idx="0"/>
    <cs:effectRef idx="0"/>
    <cs:fontRef idx="minor">
      <a:schemeClr val="dk1"/>
    </cs:fontRef>
  </cs:wall>
</cs:chartStyle>
</file>

<file path=xl/charts/style65.xml><?xml version="1.0" encoding="utf-8"?>
<cs:chartStyle xmlns:cs="http://schemas.microsoft.com/office/drawing/2012/chartStyle" xmlns:a="http://schemas.openxmlformats.org/drawingml/2006/main" id="2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5400" cap="flat" cmpd="dbl" algn="ctr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34925" cap="flat" cmpd="dbl" algn="ctr">
        <a:solidFill>
          <a:schemeClr val="phClr">
            <a:lumMod val="75000"/>
            <a:alpha val="70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kern="1200" spc="0" normalizeH="0" baseline="0"/>
  </cs:title>
  <cs:trendline>
    <cs:lnRef idx="0">
      <cs:styleClr val="0"/>
    </cs:lnRef>
    <cs:fillRef idx="0"/>
    <cs:effectRef idx="0"/>
    <cs:fontRef idx="minor">
      <a:schemeClr val="tx1"/>
    </cs:fontRef>
    <cs:spPr>
      <a:ln w="38100" cap="rnd" cmpd="sng" algn="ctr">
        <a:solidFill>
          <a:schemeClr val="phClr">
            <a:lumMod val="75000"/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/>
  </cs:valueAxis>
  <cs:wall>
    <cs:lnRef idx="0"/>
    <cs:fillRef idx="0"/>
    <cs:effectRef idx="0"/>
    <cs:fontRef idx="minor">
      <a:schemeClr val="dk1"/>
    </cs:fontRef>
  </cs:wall>
</cs:chartStyle>
</file>

<file path=xl/charts/style66.xml><?xml version="1.0" encoding="utf-8"?>
<cs:chartStyle xmlns:cs="http://schemas.microsoft.com/office/drawing/2012/chartStyle" xmlns:a="http://schemas.openxmlformats.org/drawingml/2006/main" id="2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5400" cap="flat" cmpd="dbl" algn="ctr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34925" cap="flat" cmpd="dbl" algn="ctr">
        <a:solidFill>
          <a:schemeClr val="phClr">
            <a:lumMod val="75000"/>
            <a:alpha val="70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kern="1200" spc="0" normalizeH="0" baseline="0"/>
  </cs:title>
  <cs:trendline>
    <cs:lnRef idx="0">
      <cs:styleClr val="0"/>
    </cs:lnRef>
    <cs:fillRef idx="0"/>
    <cs:effectRef idx="0"/>
    <cs:fontRef idx="minor">
      <a:schemeClr val="tx1"/>
    </cs:fontRef>
    <cs:spPr>
      <a:ln w="38100" cap="rnd" cmpd="sng" algn="ctr">
        <a:solidFill>
          <a:schemeClr val="phClr">
            <a:lumMod val="75000"/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/>
  </cs:valueAxis>
  <cs:wall>
    <cs:lnRef idx="0"/>
    <cs:fillRef idx="0"/>
    <cs:effectRef idx="0"/>
    <cs:fontRef idx="minor">
      <a:schemeClr val="dk1"/>
    </cs:fontRef>
  </cs:wall>
</cs:chartStyle>
</file>

<file path=xl/charts/style6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7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12700" cap="flat" cmpd="sng" algn="ctr">
        <a:solidFill>
          <a:schemeClr val="lt1">
            <a:alpha val="25000"/>
          </a:schemeClr>
        </a:solidFill>
        <a:round/>
      </a:ln>
    </cs:spPr>
    <cs:defRPr sz="900" b="0" kern="1200" spc="10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gradFill>
          <a:gsLst>
            <a:gs pos="79000">
              <a:schemeClr val="phClr"/>
            </a:gs>
            <a:gs pos="0">
              <a:schemeClr val="lt1">
                <a:alpha val="60000"/>
              </a:schemeClr>
            </a:gs>
          </a:gsLst>
          <a:lin ang="5400000" scaled="0"/>
        </a:gradFill>
        <a:round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4.xml"/><Relationship Id="rId3" Type="http://schemas.openxmlformats.org/officeDocument/2006/relationships/chart" Target="../charts/chart69.xml"/><Relationship Id="rId7" Type="http://schemas.openxmlformats.org/officeDocument/2006/relationships/chart" Target="../charts/chart73.xml"/><Relationship Id="rId2" Type="http://schemas.openxmlformats.org/officeDocument/2006/relationships/chart" Target="../charts/chart68.xml"/><Relationship Id="rId1" Type="http://schemas.openxmlformats.org/officeDocument/2006/relationships/chart" Target="../charts/chart67.xml"/><Relationship Id="rId6" Type="http://schemas.openxmlformats.org/officeDocument/2006/relationships/chart" Target="../charts/chart72.xml"/><Relationship Id="rId5" Type="http://schemas.openxmlformats.org/officeDocument/2006/relationships/chart" Target="../charts/chart71.xml"/><Relationship Id="rId4" Type="http://schemas.openxmlformats.org/officeDocument/2006/relationships/chart" Target="../charts/chart70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13" Type="http://schemas.openxmlformats.org/officeDocument/2006/relationships/chart" Target="../charts/chart21.xml"/><Relationship Id="rId18" Type="http://schemas.openxmlformats.org/officeDocument/2006/relationships/chart" Target="../charts/chart26.xml"/><Relationship Id="rId3" Type="http://schemas.openxmlformats.org/officeDocument/2006/relationships/chart" Target="../charts/chart11.xml"/><Relationship Id="rId21" Type="http://schemas.openxmlformats.org/officeDocument/2006/relationships/chart" Target="../charts/chart29.xml"/><Relationship Id="rId7" Type="http://schemas.openxmlformats.org/officeDocument/2006/relationships/chart" Target="../charts/chart15.xml"/><Relationship Id="rId12" Type="http://schemas.openxmlformats.org/officeDocument/2006/relationships/chart" Target="../charts/chart20.xml"/><Relationship Id="rId17" Type="http://schemas.openxmlformats.org/officeDocument/2006/relationships/chart" Target="../charts/chart25.xml"/><Relationship Id="rId2" Type="http://schemas.openxmlformats.org/officeDocument/2006/relationships/chart" Target="../charts/chart10.xml"/><Relationship Id="rId16" Type="http://schemas.openxmlformats.org/officeDocument/2006/relationships/chart" Target="../charts/chart24.xml"/><Relationship Id="rId20" Type="http://schemas.openxmlformats.org/officeDocument/2006/relationships/chart" Target="../charts/chart28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11" Type="http://schemas.openxmlformats.org/officeDocument/2006/relationships/chart" Target="../charts/chart19.xml"/><Relationship Id="rId24" Type="http://schemas.openxmlformats.org/officeDocument/2006/relationships/chart" Target="../charts/chart32.xml"/><Relationship Id="rId5" Type="http://schemas.openxmlformats.org/officeDocument/2006/relationships/chart" Target="../charts/chart13.xml"/><Relationship Id="rId15" Type="http://schemas.openxmlformats.org/officeDocument/2006/relationships/chart" Target="../charts/chart23.xml"/><Relationship Id="rId23" Type="http://schemas.openxmlformats.org/officeDocument/2006/relationships/chart" Target="../charts/chart31.xml"/><Relationship Id="rId10" Type="http://schemas.openxmlformats.org/officeDocument/2006/relationships/chart" Target="../charts/chart18.xml"/><Relationship Id="rId19" Type="http://schemas.openxmlformats.org/officeDocument/2006/relationships/chart" Target="../charts/chart27.xml"/><Relationship Id="rId4" Type="http://schemas.openxmlformats.org/officeDocument/2006/relationships/chart" Target="../charts/chart12.xml"/><Relationship Id="rId9" Type="http://schemas.openxmlformats.org/officeDocument/2006/relationships/chart" Target="../charts/chart17.xml"/><Relationship Id="rId14" Type="http://schemas.openxmlformats.org/officeDocument/2006/relationships/chart" Target="../charts/chart22.xml"/><Relationship Id="rId22" Type="http://schemas.openxmlformats.org/officeDocument/2006/relationships/chart" Target="../charts/chart30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0.xml"/><Relationship Id="rId13" Type="http://schemas.openxmlformats.org/officeDocument/2006/relationships/chart" Target="../charts/chart45.xml"/><Relationship Id="rId18" Type="http://schemas.openxmlformats.org/officeDocument/2006/relationships/chart" Target="../charts/chart50.xml"/><Relationship Id="rId26" Type="http://schemas.openxmlformats.org/officeDocument/2006/relationships/chart" Target="../charts/chart58.xml"/><Relationship Id="rId3" Type="http://schemas.openxmlformats.org/officeDocument/2006/relationships/chart" Target="../charts/chart35.xml"/><Relationship Id="rId21" Type="http://schemas.openxmlformats.org/officeDocument/2006/relationships/chart" Target="../charts/chart53.xml"/><Relationship Id="rId7" Type="http://schemas.openxmlformats.org/officeDocument/2006/relationships/chart" Target="../charts/chart39.xml"/><Relationship Id="rId12" Type="http://schemas.openxmlformats.org/officeDocument/2006/relationships/chart" Target="../charts/chart44.xml"/><Relationship Id="rId17" Type="http://schemas.openxmlformats.org/officeDocument/2006/relationships/chart" Target="../charts/chart49.xml"/><Relationship Id="rId25" Type="http://schemas.openxmlformats.org/officeDocument/2006/relationships/chart" Target="../charts/chart57.xml"/><Relationship Id="rId2" Type="http://schemas.openxmlformats.org/officeDocument/2006/relationships/chart" Target="../charts/chart34.xml"/><Relationship Id="rId16" Type="http://schemas.openxmlformats.org/officeDocument/2006/relationships/chart" Target="../charts/chart48.xml"/><Relationship Id="rId20" Type="http://schemas.openxmlformats.org/officeDocument/2006/relationships/chart" Target="../charts/chart52.xml"/><Relationship Id="rId1" Type="http://schemas.openxmlformats.org/officeDocument/2006/relationships/chart" Target="../charts/chart33.xml"/><Relationship Id="rId6" Type="http://schemas.openxmlformats.org/officeDocument/2006/relationships/chart" Target="../charts/chart38.xml"/><Relationship Id="rId11" Type="http://schemas.openxmlformats.org/officeDocument/2006/relationships/chart" Target="../charts/chart43.xml"/><Relationship Id="rId24" Type="http://schemas.openxmlformats.org/officeDocument/2006/relationships/chart" Target="../charts/chart56.xml"/><Relationship Id="rId5" Type="http://schemas.openxmlformats.org/officeDocument/2006/relationships/chart" Target="../charts/chart37.xml"/><Relationship Id="rId15" Type="http://schemas.openxmlformats.org/officeDocument/2006/relationships/chart" Target="../charts/chart47.xml"/><Relationship Id="rId23" Type="http://schemas.openxmlformats.org/officeDocument/2006/relationships/chart" Target="../charts/chart55.xml"/><Relationship Id="rId10" Type="http://schemas.openxmlformats.org/officeDocument/2006/relationships/chart" Target="../charts/chart42.xml"/><Relationship Id="rId19" Type="http://schemas.openxmlformats.org/officeDocument/2006/relationships/chart" Target="../charts/chart51.xml"/><Relationship Id="rId4" Type="http://schemas.openxmlformats.org/officeDocument/2006/relationships/chart" Target="../charts/chart36.xml"/><Relationship Id="rId9" Type="http://schemas.openxmlformats.org/officeDocument/2006/relationships/chart" Target="../charts/chart41.xml"/><Relationship Id="rId14" Type="http://schemas.openxmlformats.org/officeDocument/2006/relationships/chart" Target="../charts/chart46.xml"/><Relationship Id="rId22" Type="http://schemas.openxmlformats.org/officeDocument/2006/relationships/chart" Target="../charts/chart54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6.xml"/><Relationship Id="rId3" Type="http://schemas.openxmlformats.org/officeDocument/2006/relationships/chart" Target="../charts/chart61.xml"/><Relationship Id="rId7" Type="http://schemas.openxmlformats.org/officeDocument/2006/relationships/chart" Target="../charts/chart65.xml"/><Relationship Id="rId2" Type="http://schemas.openxmlformats.org/officeDocument/2006/relationships/chart" Target="../charts/chart60.xml"/><Relationship Id="rId1" Type="http://schemas.openxmlformats.org/officeDocument/2006/relationships/chart" Target="../charts/chart59.xml"/><Relationship Id="rId6" Type="http://schemas.openxmlformats.org/officeDocument/2006/relationships/chart" Target="../charts/chart64.xml"/><Relationship Id="rId5" Type="http://schemas.openxmlformats.org/officeDocument/2006/relationships/chart" Target="../charts/chart63.xml"/><Relationship Id="rId4" Type="http://schemas.openxmlformats.org/officeDocument/2006/relationships/chart" Target="../charts/chart6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48146</xdr:colOff>
      <xdr:row>1</xdr:row>
      <xdr:rowOff>46681</xdr:rowOff>
    </xdr:from>
    <xdr:to>
      <xdr:col>23</xdr:col>
      <xdr:colOff>471015</xdr:colOff>
      <xdr:row>23</xdr:row>
      <xdr:rowOff>10467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0.61516</cdr:x>
      <cdr:y>0.26796</cdr:y>
    </cdr:from>
    <cdr:to>
      <cdr:x>0.72793</cdr:x>
      <cdr:y>0.44405</cdr:y>
    </cdr:to>
    <cdr:sp macro="" textlink="">
      <cdr:nvSpPr>
        <cdr:cNvPr id="7" name="Έλλειψη 6"/>
        <cdr:cNvSpPr/>
      </cdr:nvSpPr>
      <cdr:spPr>
        <a:xfrm xmlns:a="http://schemas.openxmlformats.org/drawingml/2006/main" rot="18546632">
          <a:off x="8800988" y="2569400"/>
          <a:ext cx="1671103" cy="1618147"/>
        </a:xfrm>
        <a:prstGeom xmlns:a="http://schemas.openxmlformats.org/drawingml/2006/main" prst="ellipse">
          <a:avLst/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l-GR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0.62805</cdr:x>
      <cdr:y>0.12822</cdr:y>
    </cdr:from>
    <cdr:to>
      <cdr:x>0.90778</cdr:x>
      <cdr:y>0.38775</cdr:y>
    </cdr:to>
    <cdr:cxnSp macro="">
      <cdr:nvCxnSpPr>
        <cdr:cNvPr id="9" name="Ευθεία γραμμή σύνδεσης 8"/>
        <cdr:cNvCxnSpPr/>
      </cdr:nvCxnSpPr>
      <cdr:spPr>
        <a:xfrm xmlns:a="http://schemas.openxmlformats.org/drawingml/2006/main" flipH="1">
          <a:off x="9012353" y="1216819"/>
          <a:ext cx="4014108" cy="2462892"/>
        </a:xfrm>
        <a:prstGeom xmlns:a="http://schemas.openxmlformats.org/drawingml/2006/main" prst="line">
          <a:avLst/>
        </a:prstGeom>
        <a:ln xmlns:a="http://schemas.openxmlformats.org/drawingml/2006/main" w="38100"/>
      </cdr:spPr>
      <cdr:style>
        <a:lnRef xmlns:a="http://schemas.openxmlformats.org/drawingml/2006/main" idx="3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2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0.59936</cdr:x>
      <cdr:y>0.08756</cdr:y>
    </cdr:from>
    <cdr:to>
      <cdr:x>0.95479</cdr:x>
      <cdr:y>0.51317</cdr:y>
    </cdr:to>
    <cdr:sp macro="" textlink="">
      <cdr:nvSpPr>
        <cdr:cNvPr id="15" name="Έλλειψη 14"/>
        <cdr:cNvSpPr/>
      </cdr:nvSpPr>
      <cdr:spPr>
        <a:xfrm xmlns:a="http://schemas.openxmlformats.org/drawingml/2006/main" rot="3719955">
          <a:off x="9131242" y="300279"/>
          <a:ext cx="4039111" cy="5100350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l-GR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0.62426</cdr:x>
      <cdr:y>0.24293</cdr:y>
    </cdr:from>
    <cdr:to>
      <cdr:x>0.78167</cdr:x>
      <cdr:y>0.38775</cdr:y>
    </cdr:to>
    <cdr:cxnSp macro="">
      <cdr:nvCxnSpPr>
        <cdr:cNvPr id="9" name="Ευθεία γραμμή σύνδεσης 8"/>
        <cdr:cNvCxnSpPr/>
      </cdr:nvCxnSpPr>
      <cdr:spPr>
        <a:xfrm xmlns:a="http://schemas.openxmlformats.org/drawingml/2006/main" flipH="1">
          <a:off x="8957925" y="2305390"/>
          <a:ext cx="2258785" cy="1374321"/>
        </a:xfrm>
        <a:prstGeom xmlns:a="http://schemas.openxmlformats.org/drawingml/2006/main" prst="line">
          <a:avLst/>
        </a:prstGeom>
        <a:ln xmlns:a="http://schemas.openxmlformats.org/drawingml/2006/main" w="38100"/>
      </cdr:spPr>
      <cdr:style>
        <a:lnRef xmlns:a="http://schemas.openxmlformats.org/drawingml/2006/main" idx="3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2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0.59514</cdr:x>
      <cdr:y>0.15083</cdr:y>
    </cdr:from>
    <cdr:to>
      <cdr:x>0.79287</cdr:x>
      <cdr:y>0.49846</cdr:y>
    </cdr:to>
    <cdr:sp macro="" textlink="">
      <cdr:nvSpPr>
        <cdr:cNvPr id="15" name="Έλλειψη 14"/>
        <cdr:cNvSpPr/>
      </cdr:nvSpPr>
      <cdr:spPr>
        <a:xfrm xmlns:a="http://schemas.openxmlformats.org/drawingml/2006/main" rot="3719955">
          <a:off x="8309316" y="1662200"/>
          <a:ext cx="3298937" cy="2837345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l-GR"/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0.62426</cdr:x>
      <cdr:y>0.24293</cdr:y>
    </cdr:from>
    <cdr:to>
      <cdr:x>0.78167</cdr:x>
      <cdr:y>0.38775</cdr:y>
    </cdr:to>
    <cdr:cxnSp macro="">
      <cdr:nvCxnSpPr>
        <cdr:cNvPr id="9" name="Ευθεία γραμμή σύνδεσης 8"/>
        <cdr:cNvCxnSpPr/>
      </cdr:nvCxnSpPr>
      <cdr:spPr>
        <a:xfrm xmlns:a="http://schemas.openxmlformats.org/drawingml/2006/main" flipH="1">
          <a:off x="8957925" y="2305390"/>
          <a:ext cx="2258785" cy="1374321"/>
        </a:xfrm>
        <a:prstGeom xmlns:a="http://schemas.openxmlformats.org/drawingml/2006/main" prst="line">
          <a:avLst/>
        </a:prstGeom>
        <a:ln xmlns:a="http://schemas.openxmlformats.org/drawingml/2006/main" w="38100"/>
      </cdr:spPr>
      <cdr:style>
        <a:lnRef xmlns:a="http://schemas.openxmlformats.org/drawingml/2006/main" idx="3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2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0.61228</cdr:x>
      <cdr:y>0.14938</cdr:y>
    </cdr:from>
    <cdr:to>
      <cdr:x>0.79784</cdr:x>
      <cdr:y>0.49701</cdr:y>
    </cdr:to>
    <cdr:sp macro="" textlink="">
      <cdr:nvSpPr>
        <cdr:cNvPr id="15" name="Έλλειψη 14"/>
        <cdr:cNvSpPr/>
      </cdr:nvSpPr>
      <cdr:spPr>
        <a:xfrm xmlns:a="http://schemas.openxmlformats.org/drawingml/2006/main" rot="3719955">
          <a:off x="8468033" y="1735726"/>
          <a:ext cx="3298937" cy="2662755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l-GR"/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0.62426</cdr:x>
      <cdr:y>0.24293</cdr:y>
    </cdr:from>
    <cdr:to>
      <cdr:x>0.78167</cdr:x>
      <cdr:y>0.38775</cdr:y>
    </cdr:to>
    <cdr:cxnSp macro="">
      <cdr:nvCxnSpPr>
        <cdr:cNvPr id="9" name="Ευθεία γραμμή σύνδεσης 8"/>
        <cdr:cNvCxnSpPr/>
      </cdr:nvCxnSpPr>
      <cdr:spPr>
        <a:xfrm xmlns:a="http://schemas.openxmlformats.org/drawingml/2006/main" flipH="1">
          <a:off x="8957925" y="2305390"/>
          <a:ext cx="2258785" cy="1374321"/>
        </a:xfrm>
        <a:prstGeom xmlns:a="http://schemas.openxmlformats.org/drawingml/2006/main" prst="line">
          <a:avLst/>
        </a:prstGeom>
        <a:ln xmlns:a="http://schemas.openxmlformats.org/drawingml/2006/main" w="38100"/>
      </cdr:spPr>
      <cdr:style>
        <a:lnRef xmlns:a="http://schemas.openxmlformats.org/drawingml/2006/main" idx="3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2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0.6598</cdr:x>
      <cdr:y>0.13147</cdr:y>
    </cdr:from>
    <cdr:to>
      <cdr:x>0.7923</cdr:x>
      <cdr:y>0.46338</cdr:y>
    </cdr:to>
    <cdr:sp macro="" textlink="">
      <cdr:nvSpPr>
        <cdr:cNvPr id="15" name="Έλλειψη 14"/>
        <cdr:cNvSpPr/>
      </cdr:nvSpPr>
      <cdr:spPr>
        <a:xfrm xmlns:a="http://schemas.openxmlformats.org/drawingml/2006/main" rot="3719955">
          <a:off x="8843721" y="1871866"/>
          <a:ext cx="3149825" cy="1901354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l-GR"/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0.55693</cdr:x>
      <cdr:y>0.20278</cdr:y>
    </cdr:from>
    <cdr:to>
      <cdr:x>0.82908</cdr:x>
      <cdr:y>0.44797</cdr:y>
    </cdr:to>
    <cdr:cxnSp macro="">
      <cdr:nvCxnSpPr>
        <cdr:cNvPr id="9" name="Ευθεία γραμμή σύνδεσης 8"/>
        <cdr:cNvCxnSpPr/>
      </cdr:nvCxnSpPr>
      <cdr:spPr>
        <a:xfrm xmlns:a="http://schemas.openxmlformats.org/drawingml/2006/main" flipH="1">
          <a:off x="7991817" y="1924390"/>
          <a:ext cx="3905250" cy="2326821"/>
        </a:xfrm>
        <a:prstGeom xmlns:a="http://schemas.openxmlformats.org/drawingml/2006/main" prst="line">
          <a:avLst/>
        </a:prstGeom>
        <a:ln xmlns:a="http://schemas.openxmlformats.org/drawingml/2006/main" w="38100"/>
      </cdr:spPr>
      <cdr:style>
        <a:lnRef xmlns:a="http://schemas.openxmlformats.org/drawingml/2006/main" idx="3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2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0.51477</cdr:x>
      <cdr:y>0.23334</cdr:y>
    </cdr:from>
    <cdr:to>
      <cdr:x>0.8762</cdr:x>
      <cdr:y>0.43502</cdr:y>
    </cdr:to>
    <cdr:sp macro="" textlink="">
      <cdr:nvSpPr>
        <cdr:cNvPr id="15" name="Έλλειψη 14"/>
        <cdr:cNvSpPr/>
      </cdr:nvSpPr>
      <cdr:spPr>
        <a:xfrm xmlns:a="http://schemas.openxmlformats.org/drawingml/2006/main" rot="3719955">
          <a:off x="8979632" y="648123"/>
          <a:ext cx="1952356" cy="5173864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l-GR"/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51</xdr:col>
      <xdr:colOff>104775</xdr:colOff>
      <xdr:row>35</xdr:row>
      <xdr:rowOff>952500</xdr:rowOff>
    </xdr:from>
    <xdr:to>
      <xdr:col>58</xdr:col>
      <xdr:colOff>409575</xdr:colOff>
      <xdr:row>49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51</xdr:col>
      <xdr:colOff>104775</xdr:colOff>
      <xdr:row>49</xdr:row>
      <xdr:rowOff>180975</xdr:rowOff>
    </xdr:from>
    <xdr:to>
      <xdr:col>58</xdr:col>
      <xdr:colOff>409575</xdr:colOff>
      <xdr:row>64</xdr:row>
      <xdr:rowOff>66675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51</xdr:col>
      <xdr:colOff>247650</xdr:colOff>
      <xdr:row>65</xdr:row>
      <xdr:rowOff>66675</xdr:rowOff>
    </xdr:from>
    <xdr:to>
      <xdr:col>58</xdr:col>
      <xdr:colOff>552450</xdr:colOff>
      <xdr:row>79</xdr:row>
      <xdr:rowOff>142875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51</xdr:col>
      <xdr:colOff>90487</xdr:colOff>
      <xdr:row>2</xdr:row>
      <xdr:rowOff>85725</xdr:rowOff>
    </xdr:from>
    <xdr:to>
      <xdr:col>58</xdr:col>
      <xdr:colOff>395287</xdr:colOff>
      <xdr:row>16</xdr:row>
      <xdr:rowOff>161925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51</xdr:col>
      <xdr:colOff>100012</xdr:colOff>
      <xdr:row>17</xdr:row>
      <xdr:rowOff>123825</xdr:rowOff>
    </xdr:from>
    <xdr:to>
      <xdr:col>58</xdr:col>
      <xdr:colOff>404812</xdr:colOff>
      <xdr:row>32</xdr:row>
      <xdr:rowOff>9525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58</xdr:col>
      <xdr:colOff>457200</xdr:colOff>
      <xdr:row>2</xdr:row>
      <xdr:rowOff>85725</xdr:rowOff>
    </xdr:from>
    <xdr:to>
      <xdr:col>66</xdr:col>
      <xdr:colOff>152400</xdr:colOff>
      <xdr:row>16</xdr:row>
      <xdr:rowOff>161925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58</xdr:col>
      <xdr:colOff>571500</xdr:colOff>
      <xdr:row>17</xdr:row>
      <xdr:rowOff>133350</xdr:rowOff>
    </xdr:from>
    <xdr:to>
      <xdr:col>66</xdr:col>
      <xdr:colOff>266700</xdr:colOff>
      <xdr:row>32</xdr:row>
      <xdr:rowOff>19050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49</xdr:col>
      <xdr:colOff>195262</xdr:colOff>
      <xdr:row>34</xdr:row>
      <xdr:rowOff>19050</xdr:rowOff>
    </xdr:from>
    <xdr:to>
      <xdr:col>56</xdr:col>
      <xdr:colOff>500062</xdr:colOff>
      <xdr:row>43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476249</xdr:colOff>
      <xdr:row>18</xdr:row>
      <xdr:rowOff>21431</xdr:rowOff>
    </xdr:from>
    <xdr:to>
      <xdr:col>41</xdr:col>
      <xdr:colOff>11906</xdr:colOff>
      <xdr:row>34</xdr:row>
      <xdr:rowOff>188119</xdr:rowOff>
    </xdr:to>
    <xdr:graphicFrame macro="">
      <xdr:nvGraphicFramePr>
        <xdr:cNvPr id="2" name="Γράφημα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507206</xdr:colOff>
      <xdr:row>50</xdr:row>
      <xdr:rowOff>19051</xdr:rowOff>
    </xdr:from>
    <xdr:to>
      <xdr:col>40</xdr:col>
      <xdr:colOff>461963</xdr:colOff>
      <xdr:row>67</xdr:row>
      <xdr:rowOff>114301</xdr:rowOff>
    </xdr:to>
    <xdr:graphicFrame macro="">
      <xdr:nvGraphicFramePr>
        <xdr:cNvPr id="4" name="Γράφημα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438150</xdr:colOff>
      <xdr:row>0</xdr:row>
      <xdr:rowOff>88900</xdr:rowOff>
    </xdr:from>
    <xdr:to>
      <xdr:col>40</xdr:col>
      <xdr:colOff>279400</xdr:colOff>
      <xdr:row>17</xdr:row>
      <xdr:rowOff>122238</xdr:rowOff>
    </xdr:to>
    <xdr:graphicFrame macro="">
      <xdr:nvGraphicFramePr>
        <xdr:cNvPr id="6" name="Γράφημα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502443</xdr:colOff>
      <xdr:row>35</xdr:row>
      <xdr:rowOff>69056</xdr:rowOff>
    </xdr:from>
    <xdr:to>
      <xdr:col>37</xdr:col>
      <xdr:colOff>197643</xdr:colOff>
      <xdr:row>49</xdr:row>
      <xdr:rowOff>145256</xdr:rowOff>
    </xdr:to>
    <xdr:graphicFrame macro="">
      <xdr:nvGraphicFramePr>
        <xdr:cNvPr id="3" name="Γράφημα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204787</xdr:colOff>
      <xdr:row>1</xdr:row>
      <xdr:rowOff>119062</xdr:rowOff>
    </xdr:from>
    <xdr:to>
      <xdr:col>22</xdr:col>
      <xdr:colOff>509587</xdr:colOff>
      <xdr:row>15</xdr:row>
      <xdr:rowOff>185737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209550</xdr:colOff>
      <xdr:row>16</xdr:row>
      <xdr:rowOff>104775</xdr:rowOff>
    </xdr:from>
    <xdr:to>
      <xdr:col>22</xdr:col>
      <xdr:colOff>514350</xdr:colOff>
      <xdr:row>30</xdr:row>
      <xdr:rowOff>180975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561975</xdr:colOff>
      <xdr:row>53</xdr:row>
      <xdr:rowOff>104775</xdr:rowOff>
    </xdr:from>
    <xdr:to>
      <xdr:col>17</xdr:col>
      <xdr:colOff>493185</xdr:colOff>
      <xdr:row>76</xdr:row>
      <xdr:rowOff>52388</xdr:rowOff>
    </xdr:to>
    <xdr:graphicFrame macro="">
      <xdr:nvGraphicFramePr>
        <xdr:cNvPr id="6" name="Γράφημα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0</xdr:row>
      <xdr:rowOff>180975</xdr:rowOff>
    </xdr:from>
    <xdr:to>
      <xdr:col>11</xdr:col>
      <xdr:colOff>504825</xdr:colOff>
      <xdr:row>23</xdr:row>
      <xdr:rowOff>80440</xdr:rowOff>
    </xdr:to>
    <xdr:graphicFrame macro="">
      <xdr:nvGraphicFramePr>
        <xdr:cNvPr id="2" name="Γράφημα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243253</xdr:colOff>
      <xdr:row>24</xdr:row>
      <xdr:rowOff>82794</xdr:rowOff>
    </xdr:from>
    <xdr:to>
      <xdr:col>7</xdr:col>
      <xdr:colOff>395654</xdr:colOff>
      <xdr:row>36</xdr:row>
      <xdr:rowOff>32971</xdr:rowOff>
    </xdr:to>
    <xdr:graphicFrame macro="">
      <xdr:nvGraphicFramePr>
        <xdr:cNvPr id="3" name="Γράφημα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233729</xdr:colOff>
      <xdr:row>36</xdr:row>
      <xdr:rowOff>71071</xdr:rowOff>
    </xdr:from>
    <xdr:to>
      <xdr:col>7</xdr:col>
      <xdr:colOff>386130</xdr:colOff>
      <xdr:row>48</xdr:row>
      <xdr:rowOff>13921</xdr:rowOff>
    </xdr:to>
    <xdr:graphicFrame macro="">
      <xdr:nvGraphicFramePr>
        <xdr:cNvPr id="5" name="Γράφημα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214679</xdr:colOff>
      <xdr:row>48</xdr:row>
      <xdr:rowOff>61546</xdr:rowOff>
    </xdr:from>
    <xdr:to>
      <xdr:col>7</xdr:col>
      <xdr:colOff>367080</xdr:colOff>
      <xdr:row>60</xdr:row>
      <xdr:rowOff>4396</xdr:rowOff>
    </xdr:to>
    <xdr:graphicFrame macro="">
      <xdr:nvGraphicFramePr>
        <xdr:cNvPr id="6" name="Γράφημα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109904</xdr:colOff>
      <xdr:row>60</xdr:row>
      <xdr:rowOff>73269</xdr:rowOff>
    </xdr:from>
    <xdr:to>
      <xdr:col>7</xdr:col>
      <xdr:colOff>262305</xdr:colOff>
      <xdr:row>72</xdr:row>
      <xdr:rowOff>23445</xdr:rowOff>
    </xdr:to>
    <xdr:graphicFrame macro="">
      <xdr:nvGraphicFramePr>
        <xdr:cNvPr id="40" name="Γράφημα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164333</xdr:colOff>
      <xdr:row>72</xdr:row>
      <xdr:rowOff>114091</xdr:rowOff>
    </xdr:from>
    <xdr:to>
      <xdr:col>7</xdr:col>
      <xdr:colOff>316734</xdr:colOff>
      <xdr:row>84</xdr:row>
      <xdr:rowOff>64268</xdr:rowOff>
    </xdr:to>
    <xdr:graphicFrame macro="">
      <xdr:nvGraphicFramePr>
        <xdr:cNvPr id="41" name="Γράφημα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109904</xdr:colOff>
      <xdr:row>85</xdr:row>
      <xdr:rowOff>73269</xdr:rowOff>
    </xdr:from>
    <xdr:to>
      <xdr:col>7</xdr:col>
      <xdr:colOff>262305</xdr:colOff>
      <xdr:row>97</xdr:row>
      <xdr:rowOff>23446</xdr:rowOff>
    </xdr:to>
    <xdr:graphicFrame macro="">
      <xdr:nvGraphicFramePr>
        <xdr:cNvPr id="42" name="Γράφημα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109904</xdr:colOff>
      <xdr:row>97</xdr:row>
      <xdr:rowOff>73269</xdr:rowOff>
    </xdr:from>
    <xdr:to>
      <xdr:col>7</xdr:col>
      <xdr:colOff>262305</xdr:colOff>
      <xdr:row>109</xdr:row>
      <xdr:rowOff>23446</xdr:rowOff>
    </xdr:to>
    <xdr:graphicFrame macro="">
      <xdr:nvGraphicFramePr>
        <xdr:cNvPr id="43" name="Γράφημα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109904</xdr:colOff>
      <xdr:row>24</xdr:row>
      <xdr:rowOff>73269</xdr:rowOff>
    </xdr:from>
    <xdr:to>
      <xdr:col>13</xdr:col>
      <xdr:colOff>262305</xdr:colOff>
      <xdr:row>36</xdr:row>
      <xdr:rowOff>23446</xdr:rowOff>
    </xdr:to>
    <xdr:graphicFrame macro="">
      <xdr:nvGraphicFramePr>
        <xdr:cNvPr id="45" name="Γράφημα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109904</xdr:colOff>
      <xdr:row>36</xdr:row>
      <xdr:rowOff>73269</xdr:rowOff>
    </xdr:from>
    <xdr:to>
      <xdr:col>13</xdr:col>
      <xdr:colOff>262305</xdr:colOff>
      <xdr:row>48</xdr:row>
      <xdr:rowOff>23446</xdr:rowOff>
    </xdr:to>
    <xdr:graphicFrame macro="">
      <xdr:nvGraphicFramePr>
        <xdr:cNvPr id="46" name="Γράφημα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8</xdr:col>
      <xdr:colOff>109904</xdr:colOff>
      <xdr:row>48</xdr:row>
      <xdr:rowOff>73269</xdr:rowOff>
    </xdr:from>
    <xdr:to>
      <xdr:col>13</xdr:col>
      <xdr:colOff>262305</xdr:colOff>
      <xdr:row>60</xdr:row>
      <xdr:rowOff>23446</xdr:rowOff>
    </xdr:to>
    <xdr:graphicFrame macro="">
      <xdr:nvGraphicFramePr>
        <xdr:cNvPr id="47" name="Γράφημα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109904</xdr:colOff>
      <xdr:row>60</xdr:row>
      <xdr:rowOff>73269</xdr:rowOff>
    </xdr:from>
    <xdr:to>
      <xdr:col>13</xdr:col>
      <xdr:colOff>262305</xdr:colOff>
      <xdr:row>72</xdr:row>
      <xdr:rowOff>23445</xdr:rowOff>
    </xdr:to>
    <xdr:graphicFrame macro="">
      <xdr:nvGraphicFramePr>
        <xdr:cNvPr id="48" name="Γράφημα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8</xdr:col>
      <xdr:colOff>109904</xdr:colOff>
      <xdr:row>72</xdr:row>
      <xdr:rowOff>73269</xdr:rowOff>
    </xdr:from>
    <xdr:to>
      <xdr:col>13</xdr:col>
      <xdr:colOff>262305</xdr:colOff>
      <xdr:row>84</xdr:row>
      <xdr:rowOff>23446</xdr:rowOff>
    </xdr:to>
    <xdr:graphicFrame macro="">
      <xdr:nvGraphicFramePr>
        <xdr:cNvPr id="50" name="Γράφημα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8</xdr:col>
      <xdr:colOff>109904</xdr:colOff>
      <xdr:row>85</xdr:row>
      <xdr:rowOff>73269</xdr:rowOff>
    </xdr:from>
    <xdr:to>
      <xdr:col>13</xdr:col>
      <xdr:colOff>262305</xdr:colOff>
      <xdr:row>97</xdr:row>
      <xdr:rowOff>23446</xdr:rowOff>
    </xdr:to>
    <xdr:graphicFrame macro="">
      <xdr:nvGraphicFramePr>
        <xdr:cNvPr id="51" name="Γράφημα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8</xdr:col>
      <xdr:colOff>109904</xdr:colOff>
      <xdr:row>97</xdr:row>
      <xdr:rowOff>73269</xdr:rowOff>
    </xdr:from>
    <xdr:to>
      <xdr:col>13</xdr:col>
      <xdr:colOff>262305</xdr:colOff>
      <xdr:row>109</xdr:row>
      <xdr:rowOff>23446</xdr:rowOff>
    </xdr:to>
    <xdr:graphicFrame macro="">
      <xdr:nvGraphicFramePr>
        <xdr:cNvPr id="52" name="Γράφημα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14</xdr:col>
      <xdr:colOff>109904</xdr:colOff>
      <xdr:row>24</xdr:row>
      <xdr:rowOff>73269</xdr:rowOff>
    </xdr:from>
    <xdr:to>
      <xdr:col>19</xdr:col>
      <xdr:colOff>262305</xdr:colOff>
      <xdr:row>36</xdr:row>
      <xdr:rowOff>23446</xdr:rowOff>
    </xdr:to>
    <xdr:graphicFrame macro="">
      <xdr:nvGraphicFramePr>
        <xdr:cNvPr id="54" name="Γράφημα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14</xdr:col>
      <xdr:colOff>109904</xdr:colOff>
      <xdr:row>36</xdr:row>
      <xdr:rowOff>73269</xdr:rowOff>
    </xdr:from>
    <xdr:to>
      <xdr:col>19</xdr:col>
      <xdr:colOff>262305</xdr:colOff>
      <xdr:row>48</xdr:row>
      <xdr:rowOff>23446</xdr:rowOff>
    </xdr:to>
    <xdr:graphicFrame macro="">
      <xdr:nvGraphicFramePr>
        <xdr:cNvPr id="55" name="Γράφημα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14</xdr:col>
      <xdr:colOff>109904</xdr:colOff>
      <xdr:row>48</xdr:row>
      <xdr:rowOff>73269</xdr:rowOff>
    </xdr:from>
    <xdr:to>
      <xdr:col>19</xdr:col>
      <xdr:colOff>262305</xdr:colOff>
      <xdr:row>60</xdr:row>
      <xdr:rowOff>23446</xdr:rowOff>
    </xdr:to>
    <xdr:graphicFrame macro="">
      <xdr:nvGraphicFramePr>
        <xdr:cNvPr id="57" name="Γράφημα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14</xdr:col>
      <xdr:colOff>109904</xdr:colOff>
      <xdr:row>60</xdr:row>
      <xdr:rowOff>73269</xdr:rowOff>
    </xdr:from>
    <xdr:to>
      <xdr:col>19</xdr:col>
      <xdr:colOff>262305</xdr:colOff>
      <xdr:row>72</xdr:row>
      <xdr:rowOff>23445</xdr:rowOff>
    </xdr:to>
    <xdr:graphicFrame macro="">
      <xdr:nvGraphicFramePr>
        <xdr:cNvPr id="58" name="Γράφημα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14</xdr:col>
      <xdr:colOff>109904</xdr:colOff>
      <xdr:row>72</xdr:row>
      <xdr:rowOff>73269</xdr:rowOff>
    </xdr:from>
    <xdr:to>
      <xdr:col>19</xdr:col>
      <xdr:colOff>262305</xdr:colOff>
      <xdr:row>84</xdr:row>
      <xdr:rowOff>23446</xdr:rowOff>
    </xdr:to>
    <xdr:graphicFrame macro="">
      <xdr:nvGraphicFramePr>
        <xdr:cNvPr id="59" name="Γράφημα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14</xdr:col>
      <xdr:colOff>109904</xdr:colOff>
      <xdr:row>85</xdr:row>
      <xdr:rowOff>73269</xdr:rowOff>
    </xdr:from>
    <xdr:to>
      <xdr:col>19</xdr:col>
      <xdr:colOff>262305</xdr:colOff>
      <xdr:row>97</xdr:row>
      <xdr:rowOff>23446</xdr:rowOff>
    </xdr:to>
    <xdr:graphicFrame macro="">
      <xdr:nvGraphicFramePr>
        <xdr:cNvPr id="61" name="Γράφημα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14</xdr:col>
      <xdr:colOff>109904</xdr:colOff>
      <xdr:row>97</xdr:row>
      <xdr:rowOff>73269</xdr:rowOff>
    </xdr:from>
    <xdr:to>
      <xdr:col>19</xdr:col>
      <xdr:colOff>262305</xdr:colOff>
      <xdr:row>109</xdr:row>
      <xdr:rowOff>23446</xdr:rowOff>
    </xdr:to>
    <xdr:graphicFrame macro="">
      <xdr:nvGraphicFramePr>
        <xdr:cNvPr id="62" name="Γράφημα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20</xdr:col>
      <xdr:colOff>109904</xdr:colOff>
      <xdr:row>24</xdr:row>
      <xdr:rowOff>73269</xdr:rowOff>
    </xdr:from>
    <xdr:to>
      <xdr:col>25</xdr:col>
      <xdr:colOff>262304</xdr:colOff>
      <xdr:row>36</xdr:row>
      <xdr:rowOff>23446</xdr:rowOff>
    </xdr:to>
    <xdr:graphicFrame macro="">
      <xdr:nvGraphicFramePr>
        <xdr:cNvPr id="63" name="Γράφημα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20</xdr:col>
      <xdr:colOff>109904</xdr:colOff>
      <xdr:row>36</xdr:row>
      <xdr:rowOff>73269</xdr:rowOff>
    </xdr:from>
    <xdr:to>
      <xdr:col>25</xdr:col>
      <xdr:colOff>262304</xdr:colOff>
      <xdr:row>48</xdr:row>
      <xdr:rowOff>23446</xdr:rowOff>
    </xdr:to>
    <xdr:graphicFrame macro="">
      <xdr:nvGraphicFramePr>
        <xdr:cNvPr id="64" name="Γράφημα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419099</xdr:colOff>
      <xdr:row>13</xdr:row>
      <xdr:rowOff>0</xdr:rowOff>
    </xdr:from>
    <xdr:to>
      <xdr:col>8</xdr:col>
      <xdr:colOff>352424</xdr:colOff>
      <xdr:row>31</xdr:row>
      <xdr:rowOff>147637</xdr:rowOff>
    </xdr:to>
    <xdr:graphicFrame macro="">
      <xdr:nvGraphicFramePr>
        <xdr:cNvPr id="2" name="Γράφημα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600075</xdr:colOff>
      <xdr:row>8</xdr:row>
      <xdr:rowOff>161925</xdr:rowOff>
    </xdr:from>
    <xdr:to>
      <xdr:col>17</xdr:col>
      <xdr:colOff>533400</xdr:colOff>
      <xdr:row>27</xdr:row>
      <xdr:rowOff>119062</xdr:rowOff>
    </xdr:to>
    <xdr:graphicFrame macro="">
      <xdr:nvGraphicFramePr>
        <xdr:cNvPr id="3" name="Γράφημα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136071</xdr:colOff>
      <xdr:row>9</xdr:row>
      <xdr:rowOff>13607</xdr:rowOff>
    </xdr:from>
    <xdr:to>
      <xdr:col>26</xdr:col>
      <xdr:colOff>66675</xdr:colOff>
      <xdr:row>25</xdr:row>
      <xdr:rowOff>127907</xdr:rowOff>
    </xdr:to>
    <xdr:graphicFrame macro="">
      <xdr:nvGraphicFramePr>
        <xdr:cNvPr id="4" name="Γράφημα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77219</xdr:colOff>
      <xdr:row>29</xdr:row>
      <xdr:rowOff>35039</xdr:rowOff>
    </xdr:from>
    <xdr:to>
      <xdr:col>47</xdr:col>
      <xdr:colOff>343581</xdr:colOff>
      <xdr:row>79</xdr:row>
      <xdr:rowOff>0</xdr:rowOff>
    </xdr:to>
    <xdr:graphicFrame macro="">
      <xdr:nvGraphicFramePr>
        <xdr:cNvPr id="5" name="Γράφημα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123825</xdr:colOff>
      <xdr:row>50</xdr:row>
      <xdr:rowOff>100379</xdr:rowOff>
    </xdr:from>
    <xdr:to>
      <xdr:col>5</xdr:col>
      <xdr:colOff>337838</xdr:colOff>
      <xdr:row>61</xdr:row>
      <xdr:rowOff>145806</xdr:rowOff>
    </xdr:to>
    <xdr:graphicFrame macro="">
      <xdr:nvGraphicFramePr>
        <xdr:cNvPr id="6" name="Γράφημα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104775</xdr:colOff>
      <xdr:row>62</xdr:row>
      <xdr:rowOff>2931</xdr:rowOff>
    </xdr:from>
    <xdr:to>
      <xdr:col>5</xdr:col>
      <xdr:colOff>318788</xdr:colOff>
      <xdr:row>73</xdr:row>
      <xdr:rowOff>48358</xdr:rowOff>
    </xdr:to>
    <xdr:graphicFrame macro="">
      <xdr:nvGraphicFramePr>
        <xdr:cNvPr id="7" name="Γράφημα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73</xdr:row>
      <xdr:rowOff>117231</xdr:rowOff>
    </xdr:from>
    <xdr:to>
      <xdr:col>5</xdr:col>
      <xdr:colOff>214013</xdr:colOff>
      <xdr:row>84</xdr:row>
      <xdr:rowOff>169984</xdr:rowOff>
    </xdr:to>
    <xdr:graphicFrame macro="">
      <xdr:nvGraphicFramePr>
        <xdr:cNvPr id="8" name="Γράφημα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54429</xdr:colOff>
      <xdr:row>85</xdr:row>
      <xdr:rowOff>70130</xdr:rowOff>
    </xdr:from>
    <xdr:to>
      <xdr:col>5</xdr:col>
      <xdr:colOff>268442</xdr:colOff>
      <xdr:row>96</xdr:row>
      <xdr:rowOff>122883</xdr:rowOff>
    </xdr:to>
    <xdr:graphicFrame macro="">
      <xdr:nvGraphicFramePr>
        <xdr:cNvPr id="9" name="Γράφημα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97</xdr:row>
      <xdr:rowOff>124558</xdr:rowOff>
    </xdr:from>
    <xdr:to>
      <xdr:col>5</xdr:col>
      <xdr:colOff>214013</xdr:colOff>
      <xdr:row>108</xdr:row>
      <xdr:rowOff>177311</xdr:rowOff>
    </xdr:to>
    <xdr:graphicFrame macro="">
      <xdr:nvGraphicFramePr>
        <xdr:cNvPr id="10" name="Γράφημα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109</xdr:row>
      <xdr:rowOff>36634</xdr:rowOff>
    </xdr:from>
    <xdr:to>
      <xdr:col>5</xdr:col>
      <xdr:colOff>214013</xdr:colOff>
      <xdr:row>120</xdr:row>
      <xdr:rowOff>89388</xdr:rowOff>
    </xdr:to>
    <xdr:graphicFrame macro="">
      <xdr:nvGraphicFramePr>
        <xdr:cNvPr id="11" name="Γράφημα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73935</xdr:colOff>
      <xdr:row>39</xdr:row>
      <xdr:rowOff>0</xdr:rowOff>
    </xdr:from>
    <xdr:to>
      <xdr:col>11</xdr:col>
      <xdr:colOff>287949</xdr:colOff>
      <xdr:row>50</xdr:row>
      <xdr:rowOff>52754</xdr:rowOff>
    </xdr:to>
    <xdr:graphicFrame macro="">
      <xdr:nvGraphicFramePr>
        <xdr:cNvPr id="12" name="Γράφημα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73935</xdr:colOff>
      <xdr:row>50</xdr:row>
      <xdr:rowOff>102577</xdr:rowOff>
    </xdr:from>
    <xdr:to>
      <xdr:col>11</xdr:col>
      <xdr:colOff>287949</xdr:colOff>
      <xdr:row>61</xdr:row>
      <xdr:rowOff>155331</xdr:rowOff>
    </xdr:to>
    <xdr:graphicFrame macro="">
      <xdr:nvGraphicFramePr>
        <xdr:cNvPr id="13" name="Γράφημα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73935</xdr:colOff>
      <xdr:row>62</xdr:row>
      <xdr:rowOff>14654</xdr:rowOff>
    </xdr:from>
    <xdr:to>
      <xdr:col>11</xdr:col>
      <xdr:colOff>287949</xdr:colOff>
      <xdr:row>73</xdr:row>
      <xdr:rowOff>67408</xdr:rowOff>
    </xdr:to>
    <xdr:graphicFrame macro="">
      <xdr:nvGraphicFramePr>
        <xdr:cNvPr id="14" name="Γράφημα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6</xdr:col>
      <xdr:colOff>73935</xdr:colOff>
      <xdr:row>73</xdr:row>
      <xdr:rowOff>117231</xdr:rowOff>
    </xdr:from>
    <xdr:to>
      <xdr:col>11</xdr:col>
      <xdr:colOff>287949</xdr:colOff>
      <xdr:row>84</xdr:row>
      <xdr:rowOff>169984</xdr:rowOff>
    </xdr:to>
    <xdr:graphicFrame macro="">
      <xdr:nvGraphicFramePr>
        <xdr:cNvPr id="15" name="Γράφημα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</xdr:col>
      <xdr:colOff>73935</xdr:colOff>
      <xdr:row>85</xdr:row>
      <xdr:rowOff>29308</xdr:rowOff>
    </xdr:from>
    <xdr:to>
      <xdr:col>11</xdr:col>
      <xdr:colOff>287949</xdr:colOff>
      <xdr:row>96</xdr:row>
      <xdr:rowOff>82061</xdr:rowOff>
    </xdr:to>
    <xdr:graphicFrame macro="">
      <xdr:nvGraphicFramePr>
        <xdr:cNvPr id="16" name="Γράφημα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73935</xdr:colOff>
      <xdr:row>97</xdr:row>
      <xdr:rowOff>124558</xdr:rowOff>
    </xdr:from>
    <xdr:to>
      <xdr:col>11</xdr:col>
      <xdr:colOff>287949</xdr:colOff>
      <xdr:row>108</xdr:row>
      <xdr:rowOff>177311</xdr:rowOff>
    </xdr:to>
    <xdr:graphicFrame macro="">
      <xdr:nvGraphicFramePr>
        <xdr:cNvPr id="17" name="Γράφημα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6</xdr:col>
      <xdr:colOff>73935</xdr:colOff>
      <xdr:row>109</xdr:row>
      <xdr:rowOff>36634</xdr:rowOff>
    </xdr:from>
    <xdr:to>
      <xdr:col>11</xdr:col>
      <xdr:colOff>287949</xdr:colOff>
      <xdr:row>120</xdr:row>
      <xdr:rowOff>89388</xdr:rowOff>
    </xdr:to>
    <xdr:graphicFrame macro="">
      <xdr:nvGraphicFramePr>
        <xdr:cNvPr id="18" name="Γράφημα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147870</xdr:colOff>
      <xdr:row>39</xdr:row>
      <xdr:rowOff>0</xdr:rowOff>
    </xdr:from>
    <xdr:to>
      <xdr:col>17</xdr:col>
      <xdr:colOff>361884</xdr:colOff>
      <xdr:row>50</xdr:row>
      <xdr:rowOff>52754</xdr:rowOff>
    </xdr:to>
    <xdr:graphicFrame macro="">
      <xdr:nvGraphicFramePr>
        <xdr:cNvPr id="19" name="Γράφημα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12</xdr:col>
      <xdr:colOff>147870</xdr:colOff>
      <xdr:row>50</xdr:row>
      <xdr:rowOff>102577</xdr:rowOff>
    </xdr:from>
    <xdr:to>
      <xdr:col>17</xdr:col>
      <xdr:colOff>361884</xdr:colOff>
      <xdr:row>61</xdr:row>
      <xdr:rowOff>155331</xdr:rowOff>
    </xdr:to>
    <xdr:graphicFrame macro="">
      <xdr:nvGraphicFramePr>
        <xdr:cNvPr id="20" name="Γράφημα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12</xdr:col>
      <xdr:colOff>147870</xdr:colOff>
      <xdr:row>62</xdr:row>
      <xdr:rowOff>14654</xdr:rowOff>
    </xdr:from>
    <xdr:to>
      <xdr:col>17</xdr:col>
      <xdr:colOff>361884</xdr:colOff>
      <xdr:row>73</xdr:row>
      <xdr:rowOff>67408</xdr:rowOff>
    </xdr:to>
    <xdr:graphicFrame macro="">
      <xdr:nvGraphicFramePr>
        <xdr:cNvPr id="21" name="Γράφημα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12</xdr:col>
      <xdr:colOff>147870</xdr:colOff>
      <xdr:row>73</xdr:row>
      <xdr:rowOff>117231</xdr:rowOff>
    </xdr:from>
    <xdr:to>
      <xdr:col>17</xdr:col>
      <xdr:colOff>361884</xdr:colOff>
      <xdr:row>84</xdr:row>
      <xdr:rowOff>169984</xdr:rowOff>
    </xdr:to>
    <xdr:graphicFrame macro="">
      <xdr:nvGraphicFramePr>
        <xdr:cNvPr id="22" name="Γράφημα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12</xdr:col>
      <xdr:colOff>147870</xdr:colOff>
      <xdr:row>85</xdr:row>
      <xdr:rowOff>29308</xdr:rowOff>
    </xdr:from>
    <xdr:to>
      <xdr:col>17</xdr:col>
      <xdr:colOff>361884</xdr:colOff>
      <xdr:row>96</xdr:row>
      <xdr:rowOff>82061</xdr:rowOff>
    </xdr:to>
    <xdr:graphicFrame macro="">
      <xdr:nvGraphicFramePr>
        <xdr:cNvPr id="23" name="Γράφημα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12</xdr:col>
      <xdr:colOff>147870</xdr:colOff>
      <xdr:row>97</xdr:row>
      <xdr:rowOff>124558</xdr:rowOff>
    </xdr:from>
    <xdr:to>
      <xdr:col>17</xdr:col>
      <xdr:colOff>361884</xdr:colOff>
      <xdr:row>108</xdr:row>
      <xdr:rowOff>177311</xdr:rowOff>
    </xdr:to>
    <xdr:graphicFrame macro="">
      <xdr:nvGraphicFramePr>
        <xdr:cNvPr id="24" name="Γράφημα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12</xdr:col>
      <xdr:colOff>147870</xdr:colOff>
      <xdr:row>109</xdr:row>
      <xdr:rowOff>36634</xdr:rowOff>
    </xdr:from>
    <xdr:to>
      <xdr:col>17</xdr:col>
      <xdr:colOff>361884</xdr:colOff>
      <xdr:row>120</xdr:row>
      <xdr:rowOff>89388</xdr:rowOff>
    </xdr:to>
    <xdr:graphicFrame macro="">
      <xdr:nvGraphicFramePr>
        <xdr:cNvPr id="25" name="Γράφημα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18</xdr:col>
      <xdr:colOff>221806</xdr:colOff>
      <xdr:row>39</xdr:row>
      <xdr:rowOff>0</xdr:rowOff>
    </xdr:from>
    <xdr:to>
      <xdr:col>23</xdr:col>
      <xdr:colOff>435818</xdr:colOff>
      <xdr:row>50</xdr:row>
      <xdr:rowOff>52754</xdr:rowOff>
    </xdr:to>
    <xdr:graphicFrame macro="">
      <xdr:nvGraphicFramePr>
        <xdr:cNvPr id="26" name="Γράφημα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18</xdr:col>
      <xdr:colOff>221806</xdr:colOff>
      <xdr:row>50</xdr:row>
      <xdr:rowOff>102577</xdr:rowOff>
    </xdr:from>
    <xdr:to>
      <xdr:col>23</xdr:col>
      <xdr:colOff>435818</xdr:colOff>
      <xdr:row>61</xdr:row>
      <xdr:rowOff>155331</xdr:rowOff>
    </xdr:to>
    <xdr:graphicFrame macro="">
      <xdr:nvGraphicFramePr>
        <xdr:cNvPr id="27" name="Γράφημα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0.42741</cdr:x>
      <cdr:y>0.10622</cdr:y>
    </cdr:from>
    <cdr:to>
      <cdr:x>0.42741</cdr:x>
      <cdr:y>0.42474</cdr:y>
    </cdr:to>
    <cdr:cxnSp macro="">
      <cdr:nvCxnSpPr>
        <cdr:cNvPr id="3" name="Ευθεία γραμμή σύνδεσης 2"/>
        <cdr:cNvCxnSpPr/>
      </cdr:nvCxnSpPr>
      <cdr:spPr>
        <a:xfrm xmlns:a="http://schemas.openxmlformats.org/drawingml/2006/main">
          <a:off x="2052847" y="339000"/>
          <a:ext cx="0" cy="1016611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chemeClr val="bg1">
              <a:lumMod val="65000"/>
            </a:schemeClr>
          </a:solidFill>
        </a:ln>
      </cdr:spPr>
      <cdr:style>
        <a:lnRef xmlns:a="http://schemas.openxmlformats.org/drawingml/2006/main" idx="3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2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0.78018</cdr:x>
      <cdr:y>0.10622</cdr:y>
    </cdr:from>
    <cdr:to>
      <cdr:x>0.78018</cdr:x>
      <cdr:y>0.42761</cdr:y>
    </cdr:to>
    <cdr:cxnSp macro="">
      <cdr:nvCxnSpPr>
        <cdr:cNvPr id="4" name="Ευθεία γραμμή σύνδεσης 3"/>
        <cdr:cNvCxnSpPr/>
      </cdr:nvCxnSpPr>
      <cdr:spPr>
        <a:xfrm xmlns:a="http://schemas.openxmlformats.org/drawingml/2006/main">
          <a:off x="3747198" y="339001"/>
          <a:ext cx="0" cy="102576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chemeClr val="bg1">
              <a:lumMod val="65000"/>
            </a:schemeClr>
          </a:solidFill>
        </a:ln>
      </cdr:spPr>
      <cdr:style>
        <a:lnRef xmlns:a="http://schemas.openxmlformats.org/drawingml/2006/main" idx="3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2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0.40453</cdr:x>
      <cdr:y>0.04595</cdr:y>
    </cdr:from>
    <cdr:to>
      <cdr:x>0.4398</cdr:x>
      <cdr:y>0.11339</cdr:y>
    </cdr:to>
    <cdr:sp macro="" textlink="">
      <cdr:nvSpPr>
        <cdr:cNvPr id="14" name="TextBox 13"/>
        <cdr:cNvSpPr txBox="1"/>
      </cdr:nvSpPr>
      <cdr:spPr>
        <a:xfrm xmlns:a="http://schemas.openxmlformats.org/drawingml/2006/main">
          <a:off x="1942943" y="146670"/>
          <a:ext cx="169435" cy="2152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l-GR" sz="1100"/>
            <a:t>Σ</a:t>
          </a:r>
        </a:p>
      </cdr:txBody>
    </cdr:sp>
  </cdr:relSizeAnchor>
  <cdr:relSizeAnchor xmlns:cdr="http://schemas.openxmlformats.org/drawingml/2006/chartDrawing">
    <cdr:from>
      <cdr:x>0.76397</cdr:x>
      <cdr:y>0.03591</cdr:y>
    </cdr:from>
    <cdr:to>
      <cdr:x>0.79543</cdr:x>
      <cdr:y>0.10048</cdr:y>
    </cdr:to>
    <cdr:sp macro="" textlink="">
      <cdr:nvSpPr>
        <cdr:cNvPr id="15" name="TextBox 14"/>
        <cdr:cNvSpPr txBox="1"/>
      </cdr:nvSpPr>
      <cdr:spPr>
        <a:xfrm xmlns:a="http://schemas.openxmlformats.org/drawingml/2006/main">
          <a:off x="3669349" y="114614"/>
          <a:ext cx="151118" cy="2060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l-GR" sz="1100"/>
        </a:p>
      </cdr:txBody>
    </cdr:sp>
  </cdr:relSizeAnchor>
  <cdr:relSizeAnchor xmlns:cdr="http://schemas.openxmlformats.org/drawingml/2006/chartDrawing">
    <cdr:from>
      <cdr:x>0.75443</cdr:x>
      <cdr:y>0.04452</cdr:y>
    </cdr:from>
    <cdr:to>
      <cdr:x>0.81355</cdr:x>
      <cdr:y>0.12056</cdr:y>
    </cdr:to>
    <cdr:sp macro="" textlink="">
      <cdr:nvSpPr>
        <cdr:cNvPr id="16" name="TextBox 15"/>
        <cdr:cNvSpPr txBox="1"/>
      </cdr:nvSpPr>
      <cdr:spPr>
        <a:xfrm xmlns:a="http://schemas.openxmlformats.org/drawingml/2006/main">
          <a:off x="3623555" y="142090"/>
          <a:ext cx="283919" cy="2427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l-GR" sz="1100"/>
            <a:t>Σ'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0.55693</cdr:x>
      <cdr:y>0.20278</cdr:y>
    </cdr:from>
    <cdr:to>
      <cdr:x>0.82908</cdr:x>
      <cdr:y>0.44797</cdr:y>
    </cdr:to>
    <cdr:cxnSp macro="">
      <cdr:nvCxnSpPr>
        <cdr:cNvPr id="9" name="Ευθεία γραμμή σύνδεσης 8"/>
        <cdr:cNvCxnSpPr/>
      </cdr:nvCxnSpPr>
      <cdr:spPr>
        <a:xfrm xmlns:a="http://schemas.openxmlformats.org/drawingml/2006/main" flipH="1">
          <a:off x="7991817" y="1924390"/>
          <a:ext cx="3905250" cy="2326821"/>
        </a:xfrm>
        <a:prstGeom xmlns:a="http://schemas.openxmlformats.org/drawingml/2006/main" prst="line">
          <a:avLst/>
        </a:prstGeom>
        <a:ln xmlns:a="http://schemas.openxmlformats.org/drawingml/2006/main" w="38100"/>
      </cdr:spPr>
      <cdr:style>
        <a:lnRef xmlns:a="http://schemas.openxmlformats.org/drawingml/2006/main" idx="3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2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0.51273</cdr:x>
      <cdr:y>0.23736</cdr:y>
    </cdr:from>
    <cdr:to>
      <cdr:x>0.87416</cdr:x>
      <cdr:y>0.43904</cdr:y>
    </cdr:to>
    <cdr:sp macro="" textlink="">
      <cdr:nvSpPr>
        <cdr:cNvPr id="15" name="Έλλειψη 14"/>
        <cdr:cNvSpPr/>
      </cdr:nvSpPr>
      <cdr:spPr>
        <a:xfrm xmlns:a="http://schemas.openxmlformats.org/drawingml/2006/main" rot="3719955">
          <a:off x="8993781" y="616226"/>
          <a:ext cx="1913980" cy="5186525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l-GR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23</xdr:col>
      <xdr:colOff>120312</xdr:colOff>
      <xdr:row>50</xdr:row>
      <xdr:rowOff>155461</xdr:rowOff>
    </xdr:to>
    <xdr:graphicFrame macro="">
      <xdr:nvGraphicFramePr>
        <xdr:cNvPr id="4" name="Γράφημα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52</xdr:row>
      <xdr:rowOff>0</xdr:rowOff>
    </xdr:from>
    <xdr:to>
      <xdr:col>23</xdr:col>
      <xdr:colOff>120312</xdr:colOff>
      <xdr:row>101</xdr:row>
      <xdr:rowOff>155461</xdr:rowOff>
    </xdr:to>
    <xdr:graphicFrame macro="">
      <xdr:nvGraphicFramePr>
        <xdr:cNvPr id="5" name="Γράφημα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63499</xdr:colOff>
      <xdr:row>102</xdr:row>
      <xdr:rowOff>105834</xdr:rowOff>
    </xdr:from>
    <xdr:to>
      <xdr:col>23</xdr:col>
      <xdr:colOff>392454</xdr:colOff>
      <xdr:row>152</xdr:row>
      <xdr:rowOff>70795</xdr:rowOff>
    </xdr:to>
    <xdr:graphicFrame macro="">
      <xdr:nvGraphicFramePr>
        <xdr:cNvPr id="6" name="Γράφημα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542925</xdr:colOff>
      <xdr:row>12</xdr:row>
      <xdr:rowOff>161924</xdr:rowOff>
    </xdr:from>
    <xdr:to>
      <xdr:col>18</xdr:col>
      <xdr:colOff>466725</xdr:colOff>
      <xdr:row>21</xdr:row>
      <xdr:rowOff>28575</xdr:rowOff>
    </xdr:to>
    <xdr:sp macro="" textlink="">
      <xdr:nvSpPr>
        <xdr:cNvPr id="7" name="Έλλειψη 6"/>
        <xdr:cNvSpPr/>
      </xdr:nvSpPr>
      <xdr:spPr>
        <a:xfrm>
          <a:off x="9077325" y="2447924"/>
          <a:ext cx="2362200" cy="1581151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l-GR" sz="1100"/>
        </a:p>
      </xdr:txBody>
    </xdr:sp>
    <xdr:clientData/>
  </xdr:twoCellAnchor>
  <xdr:twoCellAnchor>
    <xdr:from>
      <xdr:col>0</xdr:col>
      <xdr:colOff>0</xdr:colOff>
      <xdr:row>153</xdr:row>
      <xdr:rowOff>0</xdr:rowOff>
    </xdr:from>
    <xdr:to>
      <xdr:col>23</xdr:col>
      <xdr:colOff>231588</xdr:colOff>
      <xdr:row>202</xdr:row>
      <xdr:rowOff>155461</xdr:rowOff>
    </xdr:to>
    <xdr:graphicFrame macro="">
      <xdr:nvGraphicFramePr>
        <xdr:cNvPr id="9" name="Γράφημα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204</xdr:row>
      <xdr:rowOff>0</xdr:rowOff>
    </xdr:from>
    <xdr:to>
      <xdr:col>23</xdr:col>
      <xdr:colOff>231588</xdr:colOff>
      <xdr:row>253</xdr:row>
      <xdr:rowOff>155461</xdr:rowOff>
    </xdr:to>
    <xdr:graphicFrame macro="">
      <xdr:nvGraphicFramePr>
        <xdr:cNvPr id="11" name="Γράφημα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255</xdr:row>
      <xdr:rowOff>0</xdr:rowOff>
    </xdr:from>
    <xdr:to>
      <xdr:col>23</xdr:col>
      <xdr:colOff>231588</xdr:colOff>
      <xdr:row>304</xdr:row>
      <xdr:rowOff>155461</xdr:rowOff>
    </xdr:to>
    <xdr:graphicFrame macro="">
      <xdr:nvGraphicFramePr>
        <xdr:cNvPr id="12" name="Γράφημα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306</xdr:row>
      <xdr:rowOff>0</xdr:rowOff>
    </xdr:from>
    <xdr:to>
      <xdr:col>23</xdr:col>
      <xdr:colOff>231588</xdr:colOff>
      <xdr:row>355</xdr:row>
      <xdr:rowOff>155461</xdr:rowOff>
    </xdr:to>
    <xdr:graphicFrame macro="">
      <xdr:nvGraphicFramePr>
        <xdr:cNvPr id="13" name="Γράφημα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357</xdr:row>
      <xdr:rowOff>0</xdr:rowOff>
    </xdr:from>
    <xdr:to>
      <xdr:col>23</xdr:col>
      <xdr:colOff>231588</xdr:colOff>
      <xdr:row>406</xdr:row>
      <xdr:rowOff>155461</xdr:rowOff>
    </xdr:to>
    <xdr:graphicFrame macro="">
      <xdr:nvGraphicFramePr>
        <xdr:cNvPr id="14" name="Γράφημα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0.67022</cdr:x>
      <cdr:y>0.2106</cdr:y>
    </cdr:from>
    <cdr:to>
      <cdr:x>0.82229</cdr:x>
      <cdr:y>0.37577</cdr:y>
    </cdr:to>
    <cdr:sp macro="" textlink="">
      <cdr:nvSpPr>
        <cdr:cNvPr id="2" name="Έλλειψη 1"/>
        <cdr:cNvSpPr/>
      </cdr:nvSpPr>
      <cdr:spPr>
        <a:xfrm xmlns:a="http://schemas.openxmlformats.org/drawingml/2006/main" rot="20442707">
          <a:off x="9542960" y="1998595"/>
          <a:ext cx="2165182" cy="1567414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l-GR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zoomScaleNormal="100" workbookViewId="0">
      <selection activeCell="F18" sqref="F18"/>
    </sheetView>
  </sheetViews>
  <sheetFormatPr defaultRowHeight="12.75" x14ac:dyDescent="0.2"/>
  <cols>
    <col min="1" max="1" width="16.42578125" style="5" bestFit="1" customWidth="1"/>
    <col min="2" max="2" width="10.28515625" style="5" bestFit="1" customWidth="1"/>
    <col min="3" max="3" width="10.85546875" style="5" bestFit="1" customWidth="1"/>
    <col min="4" max="4" width="16.42578125" style="5" bestFit="1" customWidth="1"/>
    <col min="5" max="5" width="14.7109375" style="5" bestFit="1" customWidth="1"/>
    <col min="6" max="6" width="17.85546875" style="5" bestFit="1" customWidth="1"/>
    <col min="7" max="7" width="10" style="5" bestFit="1" customWidth="1"/>
    <col min="8" max="8" width="14.7109375" style="5" bestFit="1" customWidth="1"/>
    <col min="9" max="9" width="6.42578125" style="5" bestFit="1" customWidth="1"/>
    <col min="10" max="10" width="8.42578125" style="5" bestFit="1" customWidth="1"/>
    <col min="11" max="12" width="9.140625" style="5"/>
    <col min="13" max="13" width="8.42578125" style="5" bestFit="1" customWidth="1"/>
    <col min="14" max="14" width="9.5703125" style="5" bestFit="1" customWidth="1"/>
    <col min="15" max="16384" width="9.140625" style="5"/>
  </cols>
  <sheetData>
    <row r="1" spans="1:14" ht="13.5" x14ac:dyDescent="0.25">
      <c r="A1" s="137" t="s">
        <v>3</v>
      </c>
      <c r="B1" s="137"/>
      <c r="C1" s="138"/>
      <c r="D1" s="139" t="s">
        <v>88</v>
      </c>
      <c r="E1" s="140"/>
      <c r="F1" s="140"/>
      <c r="G1" s="140"/>
      <c r="H1" s="140"/>
      <c r="I1" s="140"/>
      <c r="J1" s="141"/>
    </row>
    <row r="2" spans="1:14" x14ac:dyDescent="0.2">
      <c r="A2" s="6" t="s">
        <v>87</v>
      </c>
      <c r="B2" s="6" t="s">
        <v>2</v>
      </c>
      <c r="C2" s="7" t="s">
        <v>1</v>
      </c>
      <c r="D2" s="8" t="s">
        <v>87</v>
      </c>
      <c r="E2" s="6" t="s">
        <v>8</v>
      </c>
      <c r="F2" s="6" t="s">
        <v>22</v>
      </c>
      <c r="G2" s="6" t="s">
        <v>21</v>
      </c>
      <c r="H2" s="6" t="s">
        <v>9</v>
      </c>
      <c r="I2" s="7" t="s">
        <v>4</v>
      </c>
      <c r="J2" s="9" t="s">
        <v>10</v>
      </c>
      <c r="K2" s="27" t="s">
        <v>39</v>
      </c>
      <c r="M2" s="9" t="s">
        <v>10</v>
      </c>
      <c r="N2" s="27" t="s">
        <v>39</v>
      </c>
    </row>
    <row r="3" spans="1:14" x14ac:dyDescent="0.2">
      <c r="A3" s="10">
        <v>24.8</v>
      </c>
      <c r="B3" s="11">
        <v>496000</v>
      </c>
      <c r="C3" s="12">
        <v>20</v>
      </c>
      <c r="D3" s="13">
        <v>24.8</v>
      </c>
      <c r="E3" s="14">
        <v>20</v>
      </c>
      <c r="F3" s="15">
        <v>500000</v>
      </c>
      <c r="G3" s="16">
        <v>496000</v>
      </c>
      <c r="H3" s="14">
        <v>20</v>
      </c>
      <c r="I3" s="17">
        <v>-1</v>
      </c>
      <c r="J3" s="18">
        <f t="shared" ref="J3:J20" si="0">AVERAGE(E3,H3)</f>
        <v>20</v>
      </c>
      <c r="K3" s="29">
        <f>STDEVP(H3,E3)</f>
        <v>0</v>
      </c>
      <c r="M3" s="30">
        <f>AVERAGE(G3,B3)</f>
        <v>496000</v>
      </c>
      <c r="N3" s="28">
        <f>STDEVP(G3,B3)</f>
        <v>0</v>
      </c>
    </row>
    <row r="4" spans="1:14" x14ac:dyDescent="0.2">
      <c r="A4" s="10">
        <v>24.6</v>
      </c>
      <c r="B4" s="11">
        <v>496000</v>
      </c>
      <c r="C4" s="12">
        <v>20</v>
      </c>
      <c r="D4" s="13">
        <v>24.6</v>
      </c>
      <c r="E4" s="14">
        <v>20</v>
      </c>
      <c r="F4" s="19">
        <f>(G4/D3)*25</f>
        <v>500000</v>
      </c>
      <c r="G4" s="16">
        <v>496000</v>
      </c>
      <c r="H4" s="14">
        <v>20</v>
      </c>
      <c r="I4" s="17">
        <v>0</v>
      </c>
      <c r="J4" s="18">
        <f t="shared" si="0"/>
        <v>20</v>
      </c>
      <c r="K4" s="29">
        <f t="shared" ref="K4:K67" si="1">STDEVP(H4,E4)</f>
        <v>0</v>
      </c>
      <c r="M4" s="30">
        <f t="shared" ref="M4:M67" si="2">AVERAGE(G4,B4)</f>
        <v>496000</v>
      </c>
      <c r="N4" s="28">
        <f t="shared" ref="N4:N67" si="3">STDEVP(G4,B4)</f>
        <v>0</v>
      </c>
    </row>
    <row r="5" spans="1:14" x14ac:dyDescent="0.2">
      <c r="A5" s="10">
        <v>24.4</v>
      </c>
      <c r="B5" s="11">
        <v>492000</v>
      </c>
      <c r="C5" s="12">
        <v>20</v>
      </c>
      <c r="D5" s="13">
        <v>24.4</v>
      </c>
      <c r="E5" s="14">
        <v>20</v>
      </c>
      <c r="F5" s="19">
        <f t="shared" ref="F5:F55" si="4">(G5/D4)*25</f>
        <v>500000</v>
      </c>
      <c r="G5" s="16">
        <v>492000</v>
      </c>
      <c r="H5" s="14">
        <v>20</v>
      </c>
      <c r="I5" s="17">
        <v>1</v>
      </c>
      <c r="J5" s="18">
        <f t="shared" si="0"/>
        <v>20</v>
      </c>
      <c r="K5" s="29">
        <f t="shared" si="1"/>
        <v>0</v>
      </c>
      <c r="M5" s="30">
        <f t="shared" si="2"/>
        <v>492000</v>
      </c>
      <c r="N5" s="28">
        <f t="shared" si="3"/>
        <v>0</v>
      </c>
    </row>
    <row r="6" spans="1:14" x14ac:dyDescent="0.2">
      <c r="A6" s="10">
        <v>24.2</v>
      </c>
      <c r="B6" s="11">
        <v>488000</v>
      </c>
      <c r="C6" s="12">
        <v>20</v>
      </c>
      <c r="D6" s="13">
        <v>24.2</v>
      </c>
      <c r="E6" s="14">
        <v>20</v>
      </c>
      <c r="F6" s="19">
        <f t="shared" si="4"/>
        <v>500000</v>
      </c>
      <c r="G6" s="16">
        <v>488000</v>
      </c>
      <c r="H6" s="14">
        <v>20</v>
      </c>
      <c r="I6" s="17">
        <v>2</v>
      </c>
      <c r="J6" s="18">
        <f t="shared" si="0"/>
        <v>20</v>
      </c>
      <c r="K6" s="29">
        <f t="shared" si="1"/>
        <v>0</v>
      </c>
      <c r="M6" s="30">
        <f t="shared" si="2"/>
        <v>488000</v>
      </c>
      <c r="N6" s="28">
        <f t="shared" si="3"/>
        <v>0</v>
      </c>
    </row>
    <row r="7" spans="1:14" x14ac:dyDescent="0.2">
      <c r="A7" s="10">
        <v>24</v>
      </c>
      <c r="B7" s="11">
        <v>484000</v>
      </c>
      <c r="C7" s="12">
        <v>20</v>
      </c>
      <c r="D7" s="13">
        <v>24</v>
      </c>
      <c r="E7" s="14">
        <v>20</v>
      </c>
      <c r="F7" s="19">
        <f t="shared" si="4"/>
        <v>500000</v>
      </c>
      <c r="G7" s="16">
        <v>484000</v>
      </c>
      <c r="H7" s="14">
        <v>20</v>
      </c>
      <c r="I7" s="17">
        <v>3</v>
      </c>
      <c r="J7" s="18">
        <f t="shared" si="0"/>
        <v>20</v>
      </c>
      <c r="K7" s="29">
        <f t="shared" si="1"/>
        <v>0</v>
      </c>
      <c r="M7" s="30">
        <f t="shared" si="2"/>
        <v>484000</v>
      </c>
      <c r="N7" s="28">
        <f t="shared" si="3"/>
        <v>0</v>
      </c>
    </row>
    <row r="8" spans="1:14" x14ac:dyDescent="0.2">
      <c r="A8" s="10">
        <v>23.8</v>
      </c>
      <c r="B8" s="11">
        <v>480000</v>
      </c>
      <c r="C8" s="12">
        <v>20</v>
      </c>
      <c r="D8" s="13">
        <v>23.8</v>
      </c>
      <c r="E8" s="14">
        <v>20</v>
      </c>
      <c r="F8" s="19">
        <f t="shared" si="4"/>
        <v>500000</v>
      </c>
      <c r="G8" s="16">
        <v>480000</v>
      </c>
      <c r="H8" s="14">
        <v>20</v>
      </c>
      <c r="I8" s="17">
        <v>4</v>
      </c>
      <c r="J8" s="18">
        <f t="shared" si="0"/>
        <v>20</v>
      </c>
      <c r="K8" s="29">
        <f t="shared" si="1"/>
        <v>0</v>
      </c>
      <c r="M8" s="30">
        <f t="shared" si="2"/>
        <v>480000</v>
      </c>
      <c r="N8" s="28">
        <f t="shared" si="3"/>
        <v>0</v>
      </c>
    </row>
    <row r="9" spans="1:14" x14ac:dyDescent="0.2">
      <c r="A9" s="10">
        <v>23.6</v>
      </c>
      <c r="B9" s="11">
        <v>476000</v>
      </c>
      <c r="C9" s="12">
        <v>20</v>
      </c>
      <c r="D9" s="13">
        <v>23.6</v>
      </c>
      <c r="E9" s="14">
        <v>20</v>
      </c>
      <c r="F9" s="19">
        <f t="shared" si="4"/>
        <v>500000</v>
      </c>
      <c r="G9" s="16">
        <v>476000</v>
      </c>
      <c r="H9" s="14">
        <v>20</v>
      </c>
      <c r="I9" s="17">
        <v>5</v>
      </c>
      <c r="J9" s="18">
        <f t="shared" si="0"/>
        <v>20</v>
      </c>
      <c r="K9" s="29">
        <f t="shared" si="1"/>
        <v>0</v>
      </c>
      <c r="M9" s="30">
        <f t="shared" si="2"/>
        <v>476000</v>
      </c>
      <c r="N9" s="28">
        <f t="shared" si="3"/>
        <v>0</v>
      </c>
    </row>
    <row r="10" spans="1:14" x14ac:dyDescent="0.2">
      <c r="A10" s="10">
        <v>23.4</v>
      </c>
      <c r="B10" s="11">
        <v>472000</v>
      </c>
      <c r="C10" s="12">
        <v>20</v>
      </c>
      <c r="D10" s="13">
        <v>23.4</v>
      </c>
      <c r="E10" s="14">
        <v>20</v>
      </c>
      <c r="F10" s="19">
        <f t="shared" si="4"/>
        <v>500000</v>
      </c>
      <c r="G10" s="16">
        <v>472000</v>
      </c>
      <c r="H10" s="14">
        <v>20</v>
      </c>
      <c r="I10" s="17">
        <v>6</v>
      </c>
      <c r="J10" s="18">
        <f t="shared" si="0"/>
        <v>20</v>
      </c>
      <c r="K10" s="29">
        <f t="shared" si="1"/>
        <v>0</v>
      </c>
      <c r="M10" s="30">
        <f t="shared" si="2"/>
        <v>472000</v>
      </c>
      <c r="N10" s="28">
        <f t="shared" si="3"/>
        <v>0</v>
      </c>
    </row>
    <row r="11" spans="1:14" x14ac:dyDescent="0.2">
      <c r="A11" s="10">
        <v>23.2</v>
      </c>
      <c r="B11" s="11">
        <v>468000</v>
      </c>
      <c r="C11" s="12">
        <v>20</v>
      </c>
      <c r="D11" s="13">
        <v>23.2</v>
      </c>
      <c r="E11" s="14">
        <v>20</v>
      </c>
      <c r="F11" s="19">
        <f t="shared" si="4"/>
        <v>500000</v>
      </c>
      <c r="G11" s="16">
        <v>468000</v>
      </c>
      <c r="H11" s="14">
        <v>20</v>
      </c>
      <c r="I11" s="17">
        <v>7</v>
      </c>
      <c r="J11" s="18">
        <f t="shared" si="0"/>
        <v>20</v>
      </c>
      <c r="K11" s="29">
        <f t="shared" si="1"/>
        <v>0</v>
      </c>
      <c r="M11" s="30">
        <f t="shared" si="2"/>
        <v>468000</v>
      </c>
      <c r="N11" s="28">
        <f t="shared" si="3"/>
        <v>0</v>
      </c>
    </row>
    <row r="12" spans="1:14" x14ac:dyDescent="0.2">
      <c r="A12" s="10">
        <v>22</v>
      </c>
      <c r="B12" s="11">
        <v>464000</v>
      </c>
      <c r="C12" s="12">
        <v>20</v>
      </c>
      <c r="D12" s="13">
        <v>23</v>
      </c>
      <c r="E12" s="14">
        <v>20</v>
      </c>
      <c r="F12" s="19">
        <f t="shared" si="4"/>
        <v>500000</v>
      </c>
      <c r="G12" s="16">
        <v>464000</v>
      </c>
      <c r="H12" s="14">
        <v>20</v>
      </c>
      <c r="I12" s="17">
        <v>8</v>
      </c>
      <c r="J12" s="18">
        <f t="shared" si="0"/>
        <v>20</v>
      </c>
      <c r="K12" s="29">
        <f t="shared" si="1"/>
        <v>0</v>
      </c>
      <c r="M12" s="30">
        <f t="shared" si="2"/>
        <v>464000</v>
      </c>
      <c r="N12" s="28">
        <f t="shared" si="3"/>
        <v>0</v>
      </c>
    </row>
    <row r="13" spans="1:14" x14ac:dyDescent="0.2">
      <c r="A13" s="10">
        <v>21.8</v>
      </c>
      <c r="B13" s="11">
        <f>A13*C13</f>
        <v>436</v>
      </c>
      <c r="C13" s="12">
        <v>20</v>
      </c>
      <c r="D13" s="13">
        <v>22.8</v>
      </c>
      <c r="E13" s="14">
        <v>100</v>
      </c>
      <c r="F13" s="19">
        <f t="shared" si="4"/>
        <v>2478.2608695652175</v>
      </c>
      <c r="G13" s="16">
        <f>H13*D13</f>
        <v>2280</v>
      </c>
      <c r="H13" s="14">
        <v>100</v>
      </c>
      <c r="I13" s="17">
        <v>9</v>
      </c>
      <c r="J13" s="18">
        <f t="shared" si="0"/>
        <v>100</v>
      </c>
      <c r="K13" s="29">
        <f t="shared" si="1"/>
        <v>0</v>
      </c>
      <c r="M13" s="30">
        <f t="shared" si="2"/>
        <v>1358</v>
      </c>
      <c r="N13" s="28">
        <f t="shared" si="3"/>
        <v>922</v>
      </c>
    </row>
    <row r="14" spans="1:14" x14ac:dyDescent="0.2">
      <c r="A14" s="10">
        <v>21.6</v>
      </c>
      <c r="B14" s="11">
        <v>436000</v>
      </c>
      <c r="C14" s="12">
        <v>20</v>
      </c>
      <c r="D14" s="13">
        <v>22.6</v>
      </c>
      <c r="E14" s="14">
        <v>100</v>
      </c>
      <c r="F14" s="19">
        <f t="shared" si="4"/>
        <v>2500000</v>
      </c>
      <c r="G14" s="16">
        <v>2280000</v>
      </c>
      <c r="H14" s="14">
        <v>200</v>
      </c>
      <c r="I14" s="17">
        <v>10</v>
      </c>
      <c r="J14" s="18">
        <f t="shared" si="0"/>
        <v>150</v>
      </c>
      <c r="K14" s="29">
        <f t="shared" si="1"/>
        <v>50</v>
      </c>
      <c r="M14" s="30">
        <f t="shared" si="2"/>
        <v>1358000</v>
      </c>
      <c r="N14" s="28">
        <f t="shared" si="3"/>
        <v>922000</v>
      </c>
    </row>
    <row r="15" spans="1:14" x14ac:dyDescent="0.2">
      <c r="A15" s="10">
        <v>21.4</v>
      </c>
      <c r="B15" s="11">
        <v>2160000</v>
      </c>
      <c r="C15" s="12">
        <v>100</v>
      </c>
      <c r="D15" s="13">
        <v>22.4</v>
      </c>
      <c r="E15" s="14">
        <v>400</v>
      </c>
      <c r="F15" s="19">
        <f t="shared" si="4"/>
        <v>10000000</v>
      </c>
      <c r="G15" s="16">
        <v>9040000</v>
      </c>
      <c r="H15" s="14">
        <v>400</v>
      </c>
      <c r="I15" s="17">
        <v>11</v>
      </c>
      <c r="J15" s="18">
        <f t="shared" si="0"/>
        <v>400</v>
      </c>
      <c r="K15" s="29">
        <f t="shared" si="1"/>
        <v>0</v>
      </c>
      <c r="M15" s="30">
        <f t="shared" si="2"/>
        <v>5600000</v>
      </c>
      <c r="N15" s="28">
        <f t="shared" si="3"/>
        <v>3440000</v>
      </c>
    </row>
    <row r="16" spans="1:14" x14ac:dyDescent="0.2">
      <c r="A16" s="10">
        <v>21.2</v>
      </c>
      <c r="B16" s="11">
        <v>2140000</v>
      </c>
      <c r="C16" s="12">
        <v>100</v>
      </c>
      <c r="D16" s="13">
        <v>22.2</v>
      </c>
      <c r="E16" s="14">
        <v>2500</v>
      </c>
      <c r="F16" s="19">
        <f t="shared" si="4"/>
        <v>62500000</v>
      </c>
      <c r="G16" s="16">
        <v>56000000</v>
      </c>
      <c r="H16" s="14">
        <v>2500</v>
      </c>
      <c r="I16" s="17">
        <v>14</v>
      </c>
      <c r="J16" s="18">
        <f t="shared" si="0"/>
        <v>2500</v>
      </c>
      <c r="K16" s="29">
        <f t="shared" si="1"/>
        <v>0</v>
      </c>
      <c r="M16" s="30">
        <f t="shared" si="2"/>
        <v>29070000</v>
      </c>
      <c r="N16" s="28">
        <f t="shared" si="3"/>
        <v>26930000</v>
      </c>
    </row>
    <row r="17" spans="1:14" x14ac:dyDescent="0.2">
      <c r="A17" s="10">
        <v>21</v>
      </c>
      <c r="B17" s="11">
        <v>2120000</v>
      </c>
      <c r="C17" s="12">
        <v>100</v>
      </c>
      <c r="D17" s="13">
        <v>24.8</v>
      </c>
      <c r="E17" s="14">
        <v>3000</v>
      </c>
      <c r="F17" s="19">
        <f t="shared" si="4"/>
        <v>75000000</v>
      </c>
      <c r="G17" s="16">
        <v>66600000</v>
      </c>
      <c r="H17" s="14">
        <v>3100</v>
      </c>
      <c r="I17" s="17">
        <v>15</v>
      </c>
      <c r="J17" s="18">
        <f t="shared" si="0"/>
        <v>3050</v>
      </c>
      <c r="K17" s="29">
        <f t="shared" si="1"/>
        <v>50</v>
      </c>
      <c r="M17" s="30">
        <f t="shared" si="2"/>
        <v>34360000</v>
      </c>
      <c r="N17" s="28">
        <f t="shared" si="3"/>
        <v>32240000</v>
      </c>
    </row>
    <row r="18" spans="1:14" x14ac:dyDescent="0.2">
      <c r="A18" s="10">
        <v>20.8</v>
      </c>
      <c r="B18" s="11">
        <v>4200000</v>
      </c>
      <c r="C18" s="12">
        <v>200</v>
      </c>
      <c r="D18" s="13">
        <v>24.6</v>
      </c>
      <c r="E18" s="14">
        <v>3200</v>
      </c>
      <c r="F18" s="19">
        <f t="shared" si="4"/>
        <v>80000000</v>
      </c>
      <c r="G18" s="16">
        <v>79360000</v>
      </c>
      <c r="H18" s="14">
        <v>3500</v>
      </c>
      <c r="I18" s="17">
        <v>16</v>
      </c>
      <c r="J18" s="18">
        <f t="shared" si="0"/>
        <v>3350</v>
      </c>
      <c r="K18" s="29">
        <f t="shared" si="1"/>
        <v>150</v>
      </c>
      <c r="M18" s="30">
        <f t="shared" si="2"/>
        <v>41780000</v>
      </c>
      <c r="N18" s="28">
        <f t="shared" si="3"/>
        <v>37580000</v>
      </c>
    </row>
    <row r="19" spans="1:14" x14ac:dyDescent="0.2">
      <c r="A19" s="10">
        <v>20.6</v>
      </c>
      <c r="B19" s="11">
        <v>10400000</v>
      </c>
      <c r="C19" s="12">
        <v>500</v>
      </c>
      <c r="D19" s="13">
        <v>24.4</v>
      </c>
      <c r="E19" s="14">
        <v>6600</v>
      </c>
      <c r="F19" s="19">
        <f t="shared" si="4"/>
        <v>165040650.40650403</v>
      </c>
      <c r="G19" s="16">
        <v>162400000</v>
      </c>
      <c r="H19" s="14">
        <v>6100</v>
      </c>
      <c r="I19" s="17">
        <v>17</v>
      </c>
      <c r="J19" s="18">
        <f t="shared" si="0"/>
        <v>6350</v>
      </c>
      <c r="K19" s="29">
        <f t="shared" si="1"/>
        <v>250</v>
      </c>
      <c r="M19" s="30">
        <f t="shared" si="2"/>
        <v>86400000</v>
      </c>
      <c r="N19" s="28">
        <f t="shared" si="3"/>
        <v>76000000</v>
      </c>
    </row>
    <row r="20" spans="1:14" x14ac:dyDescent="0.2">
      <c r="A20" s="10">
        <v>20.399999999999999</v>
      </c>
      <c r="B20" s="11">
        <v>14420000</v>
      </c>
      <c r="C20" s="12">
        <v>700</v>
      </c>
      <c r="D20" s="13">
        <v>24.2</v>
      </c>
      <c r="E20" s="14">
        <v>7900</v>
      </c>
      <c r="F20" s="19">
        <f t="shared" si="4"/>
        <v>197540983.6065574</v>
      </c>
      <c r="G20" s="16">
        <v>192800000</v>
      </c>
      <c r="H20" s="14">
        <v>8100</v>
      </c>
      <c r="I20" s="17">
        <v>20</v>
      </c>
      <c r="J20" s="18">
        <f t="shared" si="0"/>
        <v>8000</v>
      </c>
      <c r="K20" s="29">
        <f t="shared" si="1"/>
        <v>100</v>
      </c>
      <c r="M20" s="30">
        <f t="shared" si="2"/>
        <v>103610000</v>
      </c>
      <c r="N20" s="28">
        <f t="shared" si="3"/>
        <v>89190000</v>
      </c>
    </row>
    <row r="21" spans="1:14" x14ac:dyDescent="0.2">
      <c r="A21" s="10">
        <v>20.2</v>
      </c>
      <c r="B21" s="11">
        <v>18360000</v>
      </c>
      <c r="C21" s="12">
        <v>900</v>
      </c>
      <c r="D21" s="13">
        <v>25</v>
      </c>
      <c r="E21" s="14">
        <v>7800</v>
      </c>
      <c r="F21" s="19">
        <f t="shared" si="4"/>
        <v>195041322.31404957</v>
      </c>
      <c r="G21" s="16">
        <v>188800000</v>
      </c>
      <c r="H21" s="14">
        <v>7900</v>
      </c>
      <c r="I21" s="17">
        <v>21</v>
      </c>
      <c r="J21" s="18">
        <f t="shared" ref="J21:J83" si="5">AVERAGE(E21,H21)</f>
        <v>7850</v>
      </c>
      <c r="K21" s="29">
        <f t="shared" si="1"/>
        <v>50</v>
      </c>
      <c r="M21" s="30">
        <f t="shared" si="2"/>
        <v>103580000</v>
      </c>
      <c r="N21" s="28">
        <f t="shared" si="3"/>
        <v>85220000</v>
      </c>
    </row>
    <row r="22" spans="1:14" x14ac:dyDescent="0.2">
      <c r="A22" s="10">
        <v>20</v>
      </c>
      <c r="B22" s="11">
        <v>18180000</v>
      </c>
      <c r="C22" s="12">
        <v>900</v>
      </c>
      <c r="D22" s="13">
        <v>24.8</v>
      </c>
      <c r="E22" s="14">
        <v>6800</v>
      </c>
      <c r="F22" s="19">
        <f t="shared" si="4"/>
        <v>170000000</v>
      </c>
      <c r="G22" s="16">
        <v>170000000</v>
      </c>
      <c r="H22" s="14">
        <v>6800</v>
      </c>
      <c r="I22" s="17">
        <v>22</v>
      </c>
      <c r="J22" s="18">
        <f t="shared" si="5"/>
        <v>6800</v>
      </c>
      <c r="K22" s="29">
        <f t="shared" si="1"/>
        <v>0</v>
      </c>
      <c r="M22" s="30">
        <f t="shared" si="2"/>
        <v>94090000</v>
      </c>
      <c r="N22" s="28">
        <f t="shared" si="3"/>
        <v>75910000</v>
      </c>
    </row>
    <row r="23" spans="1:14" x14ac:dyDescent="0.2">
      <c r="A23" s="10">
        <v>19.8</v>
      </c>
      <c r="B23" s="11">
        <v>20000000</v>
      </c>
      <c r="C23" s="12">
        <v>1000</v>
      </c>
      <c r="D23" s="13">
        <v>24.6</v>
      </c>
      <c r="E23" s="14">
        <v>9000</v>
      </c>
      <c r="F23" s="19">
        <f t="shared" si="4"/>
        <v>225000000</v>
      </c>
      <c r="G23" s="16">
        <v>223200000</v>
      </c>
      <c r="H23" s="14">
        <v>8500</v>
      </c>
      <c r="I23" s="17">
        <v>23</v>
      </c>
      <c r="J23" s="18">
        <f t="shared" si="5"/>
        <v>8750</v>
      </c>
      <c r="K23" s="29">
        <f t="shared" si="1"/>
        <v>250</v>
      </c>
      <c r="M23" s="30">
        <f t="shared" si="2"/>
        <v>121600000</v>
      </c>
      <c r="N23" s="28">
        <f t="shared" si="3"/>
        <v>101600000</v>
      </c>
    </row>
    <row r="24" spans="1:14" x14ac:dyDescent="0.2">
      <c r="A24" s="10">
        <v>18.100000000000001</v>
      </c>
      <c r="B24" s="11">
        <v>21780000</v>
      </c>
      <c r="C24" s="12">
        <v>1100</v>
      </c>
      <c r="D24" s="13">
        <v>25</v>
      </c>
      <c r="E24" s="14">
        <v>9700</v>
      </c>
      <c r="F24" s="19">
        <f t="shared" si="4"/>
        <v>242479674.79674798</v>
      </c>
      <c r="G24" s="16">
        <v>238600000</v>
      </c>
      <c r="H24" s="14">
        <v>9200</v>
      </c>
      <c r="I24" s="17">
        <v>24</v>
      </c>
      <c r="J24" s="18">
        <f t="shared" si="5"/>
        <v>9450</v>
      </c>
      <c r="K24" s="29">
        <f t="shared" si="1"/>
        <v>250</v>
      </c>
      <c r="M24" s="30">
        <f t="shared" si="2"/>
        <v>130190000</v>
      </c>
      <c r="N24" s="28">
        <f t="shared" si="3"/>
        <v>108410000</v>
      </c>
    </row>
    <row r="25" spans="1:14" x14ac:dyDescent="0.2">
      <c r="A25" s="10">
        <v>17.899999999999999</v>
      </c>
      <c r="B25" s="11">
        <v>21720000</v>
      </c>
      <c r="C25" s="12">
        <v>1200</v>
      </c>
      <c r="D25" s="13">
        <v>24.8</v>
      </c>
      <c r="E25" s="14">
        <v>11500</v>
      </c>
      <c r="F25" s="19">
        <f t="shared" si="4"/>
        <v>287500000</v>
      </c>
      <c r="G25" s="16">
        <v>287500000</v>
      </c>
      <c r="H25" s="14">
        <v>12300</v>
      </c>
      <c r="I25" s="17">
        <v>27</v>
      </c>
      <c r="J25" s="18">
        <f t="shared" si="5"/>
        <v>11900</v>
      </c>
      <c r="K25" s="29">
        <f t="shared" si="1"/>
        <v>400</v>
      </c>
      <c r="M25" s="30">
        <f t="shared" si="2"/>
        <v>154610000</v>
      </c>
      <c r="N25" s="28">
        <f t="shared" si="3"/>
        <v>132890000</v>
      </c>
    </row>
    <row r="26" spans="1:14" x14ac:dyDescent="0.2">
      <c r="A26" s="10">
        <v>17.7</v>
      </c>
      <c r="B26" s="11">
        <v>21480000</v>
      </c>
      <c r="C26" s="12">
        <v>1200</v>
      </c>
      <c r="D26" s="13">
        <v>24.6</v>
      </c>
      <c r="E26" s="14">
        <v>12100</v>
      </c>
      <c r="F26" s="19">
        <f t="shared" si="4"/>
        <v>302520161.29032254</v>
      </c>
      <c r="G26" s="16">
        <v>300100000</v>
      </c>
      <c r="H26" s="14">
        <v>12000</v>
      </c>
      <c r="I26" s="17">
        <v>28</v>
      </c>
      <c r="J26" s="18">
        <f t="shared" si="5"/>
        <v>12050</v>
      </c>
      <c r="K26" s="29">
        <f t="shared" si="1"/>
        <v>50</v>
      </c>
      <c r="M26" s="30">
        <f t="shared" si="2"/>
        <v>160790000</v>
      </c>
      <c r="N26" s="28">
        <f t="shared" si="3"/>
        <v>139310000</v>
      </c>
    </row>
    <row r="27" spans="1:14" x14ac:dyDescent="0.2">
      <c r="A27" s="10">
        <v>17.5</v>
      </c>
      <c r="B27" s="11">
        <v>23010000</v>
      </c>
      <c r="C27" s="12">
        <v>1300</v>
      </c>
      <c r="D27" s="13">
        <v>24.4</v>
      </c>
      <c r="E27" s="14">
        <v>12800</v>
      </c>
      <c r="F27" s="19">
        <f t="shared" si="4"/>
        <v>320020325.20325202</v>
      </c>
      <c r="G27" s="16">
        <v>314900000</v>
      </c>
      <c r="H27" s="14">
        <v>13000</v>
      </c>
      <c r="I27" s="17">
        <v>29</v>
      </c>
      <c r="J27" s="18">
        <f t="shared" si="5"/>
        <v>12900</v>
      </c>
      <c r="K27" s="29">
        <f t="shared" si="1"/>
        <v>100</v>
      </c>
      <c r="M27" s="30">
        <f t="shared" si="2"/>
        <v>168955000</v>
      </c>
      <c r="N27" s="28">
        <f t="shared" si="3"/>
        <v>145945000</v>
      </c>
    </row>
    <row r="28" spans="1:14" x14ac:dyDescent="0.2">
      <c r="A28" s="10">
        <v>17.3</v>
      </c>
      <c r="B28" s="11">
        <v>23100000</v>
      </c>
      <c r="C28" s="12">
        <v>1320</v>
      </c>
      <c r="D28" s="13">
        <v>24.2</v>
      </c>
      <c r="E28" s="14">
        <v>12900</v>
      </c>
      <c r="F28" s="19">
        <f t="shared" si="4"/>
        <v>322540983.60655743</v>
      </c>
      <c r="G28" s="16">
        <v>314800000</v>
      </c>
      <c r="H28" s="14">
        <v>13100</v>
      </c>
      <c r="I28" s="17">
        <v>30</v>
      </c>
      <c r="J28" s="18">
        <f t="shared" si="5"/>
        <v>13000</v>
      </c>
      <c r="K28" s="29">
        <f t="shared" si="1"/>
        <v>100</v>
      </c>
      <c r="M28" s="30">
        <f t="shared" si="2"/>
        <v>168950000</v>
      </c>
      <c r="N28" s="28">
        <f t="shared" si="3"/>
        <v>145850000</v>
      </c>
    </row>
    <row r="29" spans="1:14" x14ac:dyDescent="0.2">
      <c r="A29" s="10">
        <v>17.100000000000001</v>
      </c>
      <c r="B29" s="11">
        <v>24390000</v>
      </c>
      <c r="C29" s="12">
        <v>1410</v>
      </c>
      <c r="D29" s="13">
        <v>25</v>
      </c>
      <c r="E29" s="14">
        <v>13700</v>
      </c>
      <c r="F29" s="19">
        <f t="shared" si="4"/>
        <v>342458677.6859504</v>
      </c>
      <c r="G29" s="16">
        <v>331500000</v>
      </c>
      <c r="H29" s="14">
        <v>14000</v>
      </c>
      <c r="I29" s="17">
        <v>31</v>
      </c>
      <c r="J29" s="18">
        <f t="shared" si="5"/>
        <v>13850</v>
      </c>
      <c r="K29" s="29">
        <f t="shared" si="1"/>
        <v>150</v>
      </c>
      <c r="M29" s="30">
        <f t="shared" si="2"/>
        <v>177945000</v>
      </c>
      <c r="N29" s="28">
        <f t="shared" si="3"/>
        <v>153555000</v>
      </c>
    </row>
    <row r="30" spans="1:14" x14ac:dyDescent="0.2">
      <c r="A30" s="10">
        <v>16.899999999999999</v>
      </c>
      <c r="B30" s="11">
        <v>24280000</v>
      </c>
      <c r="C30" s="12">
        <v>1420</v>
      </c>
      <c r="D30" s="13">
        <v>24.8</v>
      </c>
      <c r="E30" s="14">
        <v>13300</v>
      </c>
      <c r="F30" s="19">
        <f t="shared" si="4"/>
        <v>332500000</v>
      </c>
      <c r="G30" s="16">
        <v>332500000</v>
      </c>
      <c r="H30" s="14">
        <v>13600</v>
      </c>
      <c r="I30" s="17">
        <v>34</v>
      </c>
      <c r="J30" s="18">
        <f t="shared" si="5"/>
        <v>13450</v>
      </c>
      <c r="K30" s="29">
        <f t="shared" si="1"/>
        <v>150</v>
      </c>
      <c r="M30" s="30">
        <f t="shared" si="2"/>
        <v>178390000</v>
      </c>
      <c r="N30" s="28">
        <f t="shared" si="3"/>
        <v>154110000</v>
      </c>
    </row>
    <row r="31" spans="1:14" x14ac:dyDescent="0.2">
      <c r="A31" s="10">
        <v>16.7</v>
      </c>
      <c r="B31" s="11">
        <v>24840000</v>
      </c>
      <c r="C31" s="12">
        <v>1470</v>
      </c>
      <c r="D31" s="13">
        <v>24.6</v>
      </c>
      <c r="E31" s="14">
        <v>14000</v>
      </c>
      <c r="F31" s="19">
        <f t="shared" si="4"/>
        <v>350000000</v>
      </c>
      <c r="G31" s="16">
        <v>347200000</v>
      </c>
      <c r="H31" s="14">
        <v>14000</v>
      </c>
      <c r="I31" s="17">
        <v>38</v>
      </c>
      <c r="J31" s="18">
        <f t="shared" si="5"/>
        <v>14000</v>
      </c>
      <c r="K31" s="29">
        <f t="shared" si="1"/>
        <v>0</v>
      </c>
      <c r="M31" s="30">
        <f t="shared" si="2"/>
        <v>186020000</v>
      </c>
      <c r="N31" s="28">
        <f t="shared" si="3"/>
        <v>161180000</v>
      </c>
    </row>
    <row r="32" spans="1:14" x14ac:dyDescent="0.2">
      <c r="A32" s="10">
        <v>16.5</v>
      </c>
      <c r="B32" s="11">
        <v>24220000</v>
      </c>
      <c r="C32" s="12">
        <v>1450</v>
      </c>
      <c r="D32" s="13">
        <v>24.4</v>
      </c>
      <c r="E32" s="14">
        <v>16800</v>
      </c>
      <c r="F32" s="19">
        <f t="shared" si="4"/>
        <v>420020325.20325202</v>
      </c>
      <c r="G32" s="16">
        <v>413300000</v>
      </c>
      <c r="H32" s="14">
        <v>16700</v>
      </c>
      <c r="I32" s="17">
        <v>44</v>
      </c>
      <c r="J32" s="18">
        <f t="shared" si="5"/>
        <v>16750</v>
      </c>
      <c r="K32" s="29">
        <f t="shared" si="1"/>
        <v>50</v>
      </c>
      <c r="M32" s="30">
        <f t="shared" si="2"/>
        <v>218760000</v>
      </c>
      <c r="N32" s="28">
        <f t="shared" si="3"/>
        <v>194540000</v>
      </c>
    </row>
    <row r="33" spans="1:14" x14ac:dyDescent="0.2">
      <c r="A33" s="10">
        <v>16.3</v>
      </c>
      <c r="B33" s="11">
        <v>24590000</v>
      </c>
      <c r="C33" s="12">
        <v>1490</v>
      </c>
      <c r="D33" s="13">
        <v>25</v>
      </c>
      <c r="E33" s="14">
        <v>19200</v>
      </c>
      <c r="F33" s="19">
        <f t="shared" si="4"/>
        <v>480020491.80327868</v>
      </c>
      <c r="G33" s="16">
        <v>468500000</v>
      </c>
      <c r="H33" s="14">
        <v>19500</v>
      </c>
      <c r="I33" s="17">
        <v>52</v>
      </c>
      <c r="J33" s="18">
        <f t="shared" si="5"/>
        <v>19350</v>
      </c>
      <c r="K33" s="29">
        <f t="shared" si="1"/>
        <v>150</v>
      </c>
      <c r="M33" s="30">
        <f t="shared" si="2"/>
        <v>246545000</v>
      </c>
      <c r="N33" s="28">
        <f t="shared" si="3"/>
        <v>221955000</v>
      </c>
    </row>
    <row r="34" spans="1:14" x14ac:dyDescent="0.2">
      <c r="A34" s="10">
        <v>16.100000000000001</v>
      </c>
      <c r="B34" s="11">
        <v>26080000</v>
      </c>
      <c r="C34" s="12">
        <v>1600</v>
      </c>
      <c r="D34" s="13">
        <v>24.8</v>
      </c>
      <c r="E34" s="14">
        <v>15600</v>
      </c>
      <c r="F34" s="19">
        <f t="shared" si="4"/>
        <v>390000000</v>
      </c>
      <c r="G34" s="16">
        <v>390000000</v>
      </c>
      <c r="H34" s="14">
        <v>15700</v>
      </c>
      <c r="I34" s="17">
        <v>53</v>
      </c>
      <c r="J34" s="18">
        <f t="shared" si="5"/>
        <v>15650</v>
      </c>
      <c r="K34" s="29">
        <f t="shared" si="1"/>
        <v>50</v>
      </c>
      <c r="M34" s="30">
        <f t="shared" si="2"/>
        <v>208040000</v>
      </c>
      <c r="N34" s="28">
        <f t="shared" si="3"/>
        <v>181960000</v>
      </c>
    </row>
    <row r="35" spans="1:14" x14ac:dyDescent="0.2">
      <c r="A35" s="10">
        <v>25</v>
      </c>
      <c r="B35" s="11">
        <v>25760000</v>
      </c>
      <c r="C35" s="12">
        <v>1600</v>
      </c>
      <c r="D35" s="13">
        <v>24.6</v>
      </c>
      <c r="E35" s="14">
        <v>17700</v>
      </c>
      <c r="F35" s="19">
        <f t="shared" si="4"/>
        <v>442540322.58064514</v>
      </c>
      <c r="G35" s="16">
        <v>439000000</v>
      </c>
      <c r="H35" s="14">
        <v>16900</v>
      </c>
      <c r="I35" s="17">
        <v>55</v>
      </c>
      <c r="J35" s="18">
        <f t="shared" si="5"/>
        <v>17300</v>
      </c>
      <c r="K35" s="29">
        <f t="shared" si="1"/>
        <v>400</v>
      </c>
      <c r="M35" s="30">
        <f t="shared" si="2"/>
        <v>232380000</v>
      </c>
      <c r="N35" s="28">
        <f t="shared" si="3"/>
        <v>206620000</v>
      </c>
    </row>
    <row r="36" spans="1:14" x14ac:dyDescent="0.2">
      <c r="A36" s="10">
        <v>24.8</v>
      </c>
      <c r="B36" s="11">
        <v>19000000</v>
      </c>
      <c r="C36" s="12">
        <v>760</v>
      </c>
      <c r="D36" s="13">
        <v>24.4</v>
      </c>
      <c r="E36" s="14">
        <v>18000</v>
      </c>
      <c r="F36" s="19">
        <f t="shared" si="4"/>
        <v>450000000</v>
      </c>
      <c r="G36" s="16">
        <v>442800000</v>
      </c>
      <c r="H36" s="14">
        <v>17700</v>
      </c>
      <c r="I36" s="17">
        <v>56</v>
      </c>
      <c r="J36" s="18">
        <f t="shared" si="5"/>
        <v>17850</v>
      </c>
      <c r="K36" s="29">
        <f t="shared" si="1"/>
        <v>150</v>
      </c>
      <c r="M36" s="30">
        <f t="shared" si="2"/>
        <v>230900000</v>
      </c>
      <c r="N36" s="28">
        <f t="shared" si="3"/>
        <v>211900000</v>
      </c>
    </row>
    <row r="37" spans="1:14" x14ac:dyDescent="0.2">
      <c r="A37" s="10">
        <v>24.6</v>
      </c>
      <c r="B37" s="11">
        <v>18850000</v>
      </c>
      <c r="C37" s="12">
        <v>760</v>
      </c>
      <c r="D37" s="13">
        <v>25</v>
      </c>
      <c r="E37" s="14">
        <v>18500</v>
      </c>
      <c r="F37" s="19">
        <f t="shared" si="4"/>
        <v>462500000</v>
      </c>
      <c r="G37" s="16">
        <v>451400000</v>
      </c>
      <c r="H37" s="14">
        <v>18400</v>
      </c>
      <c r="I37" s="17">
        <v>57</v>
      </c>
      <c r="J37" s="18">
        <f t="shared" si="5"/>
        <v>18450</v>
      </c>
      <c r="K37" s="29">
        <f t="shared" si="1"/>
        <v>50</v>
      </c>
      <c r="M37" s="30">
        <f t="shared" si="2"/>
        <v>235125000</v>
      </c>
      <c r="N37" s="28">
        <f t="shared" si="3"/>
        <v>216275000</v>
      </c>
    </row>
    <row r="38" spans="1:14" x14ac:dyDescent="0.2">
      <c r="A38" s="10">
        <v>24.4</v>
      </c>
      <c r="B38" s="11">
        <v>20660000</v>
      </c>
      <c r="C38" s="12">
        <v>840</v>
      </c>
      <c r="D38" s="13">
        <v>24.8</v>
      </c>
      <c r="E38" s="14">
        <v>15900</v>
      </c>
      <c r="F38" s="19">
        <f t="shared" si="4"/>
        <v>397500000</v>
      </c>
      <c r="G38" s="16">
        <v>397500000</v>
      </c>
      <c r="H38" s="14">
        <v>16100</v>
      </c>
      <c r="I38" s="17">
        <v>58</v>
      </c>
      <c r="J38" s="18">
        <f t="shared" si="5"/>
        <v>16000</v>
      </c>
      <c r="K38" s="29">
        <f t="shared" si="1"/>
        <v>100</v>
      </c>
      <c r="M38" s="30">
        <f t="shared" si="2"/>
        <v>209080000</v>
      </c>
      <c r="N38" s="28">
        <f t="shared" si="3"/>
        <v>188420000</v>
      </c>
    </row>
    <row r="39" spans="1:14" x14ac:dyDescent="0.2">
      <c r="A39" s="10">
        <v>24.2</v>
      </c>
      <c r="B39" s="11">
        <v>21960000</v>
      </c>
      <c r="C39" s="12">
        <v>900</v>
      </c>
      <c r="D39" s="13">
        <v>24.6</v>
      </c>
      <c r="E39" s="14">
        <v>17500</v>
      </c>
      <c r="F39" s="19">
        <f t="shared" si="4"/>
        <v>437500000</v>
      </c>
      <c r="G39" s="16">
        <v>434000000</v>
      </c>
      <c r="H39" s="14">
        <v>16700</v>
      </c>
      <c r="I39" s="17">
        <v>59</v>
      </c>
      <c r="J39" s="18">
        <f t="shared" si="5"/>
        <v>17100</v>
      </c>
      <c r="K39" s="29">
        <f t="shared" si="1"/>
        <v>400</v>
      </c>
      <c r="M39" s="30">
        <f t="shared" si="2"/>
        <v>227980000</v>
      </c>
      <c r="N39" s="28">
        <f t="shared" si="3"/>
        <v>206020000</v>
      </c>
    </row>
    <row r="40" spans="1:14" x14ac:dyDescent="0.2">
      <c r="A40" s="10">
        <v>24</v>
      </c>
      <c r="B40" s="11">
        <v>19360000</v>
      </c>
      <c r="C40" s="12">
        <v>800</v>
      </c>
      <c r="D40" s="13">
        <v>24.4</v>
      </c>
      <c r="E40" s="14">
        <v>18200</v>
      </c>
      <c r="F40" s="19">
        <f t="shared" si="4"/>
        <v>454979674.79674798</v>
      </c>
      <c r="G40" s="16">
        <v>447700000</v>
      </c>
      <c r="H40" s="14">
        <v>18000</v>
      </c>
      <c r="I40" s="17">
        <v>60</v>
      </c>
      <c r="J40" s="18">
        <f t="shared" si="5"/>
        <v>18100</v>
      </c>
      <c r="K40" s="29">
        <f t="shared" si="1"/>
        <v>100</v>
      </c>
      <c r="M40" s="30">
        <f t="shared" si="2"/>
        <v>233530000</v>
      </c>
      <c r="N40" s="28">
        <f t="shared" si="3"/>
        <v>214170000</v>
      </c>
    </row>
    <row r="41" spans="1:14" x14ac:dyDescent="0.2">
      <c r="A41" s="10">
        <v>23.8</v>
      </c>
      <c r="B41" s="11">
        <v>21600000</v>
      </c>
      <c r="C41" s="12">
        <v>900</v>
      </c>
      <c r="D41" s="13">
        <v>25</v>
      </c>
      <c r="E41" s="14">
        <v>19800</v>
      </c>
      <c r="F41" s="19">
        <f t="shared" si="4"/>
        <v>494979508.19672132</v>
      </c>
      <c r="G41" s="16">
        <v>483100000</v>
      </c>
      <c r="H41" s="14">
        <v>19300</v>
      </c>
      <c r="I41" s="17">
        <v>62</v>
      </c>
      <c r="J41" s="18">
        <f t="shared" si="5"/>
        <v>19550</v>
      </c>
      <c r="K41" s="29">
        <f t="shared" si="1"/>
        <v>250</v>
      </c>
      <c r="M41" s="30">
        <f t="shared" si="2"/>
        <v>252350000</v>
      </c>
      <c r="N41" s="28">
        <f t="shared" si="3"/>
        <v>230750000</v>
      </c>
    </row>
    <row r="42" spans="1:14" x14ac:dyDescent="0.2">
      <c r="A42" s="10">
        <v>23.6</v>
      </c>
      <c r="B42" s="11">
        <v>21420000</v>
      </c>
      <c r="C42" s="12">
        <v>900</v>
      </c>
      <c r="D42" s="13">
        <v>24.8</v>
      </c>
      <c r="E42" s="14">
        <v>16700</v>
      </c>
      <c r="F42" s="19">
        <f t="shared" si="4"/>
        <v>417500000</v>
      </c>
      <c r="G42" s="16">
        <v>417500000</v>
      </c>
      <c r="H42" s="14">
        <v>16000</v>
      </c>
      <c r="I42" s="17">
        <v>63</v>
      </c>
      <c r="J42" s="18">
        <f t="shared" si="5"/>
        <v>16350</v>
      </c>
      <c r="K42" s="29">
        <f t="shared" si="1"/>
        <v>350</v>
      </c>
      <c r="M42" s="30">
        <f t="shared" si="2"/>
        <v>219460000</v>
      </c>
      <c r="N42" s="28">
        <f t="shared" si="3"/>
        <v>198040000</v>
      </c>
    </row>
    <row r="43" spans="1:14" x14ac:dyDescent="0.2">
      <c r="A43" s="10">
        <v>23.4</v>
      </c>
      <c r="B43" s="11">
        <v>21240000</v>
      </c>
      <c r="C43" s="12">
        <v>900</v>
      </c>
      <c r="D43" s="13">
        <v>24.6</v>
      </c>
      <c r="E43" s="14">
        <v>17100</v>
      </c>
      <c r="F43" s="19">
        <f t="shared" si="4"/>
        <v>427520161.29032254</v>
      </c>
      <c r="G43" s="16">
        <v>424100000</v>
      </c>
      <c r="H43" s="14">
        <v>16800</v>
      </c>
      <c r="I43" s="17">
        <v>64</v>
      </c>
      <c r="J43" s="18">
        <f t="shared" si="5"/>
        <v>16950</v>
      </c>
      <c r="K43" s="29">
        <f t="shared" si="1"/>
        <v>150</v>
      </c>
      <c r="M43" s="30">
        <f t="shared" si="2"/>
        <v>222670000</v>
      </c>
      <c r="N43" s="28">
        <f t="shared" si="3"/>
        <v>201430000</v>
      </c>
    </row>
    <row r="44" spans="1:14" x14ac:dyDescent="0.2">
      <c r="A44" s="10">
        <v>23.2</v>
      </c>
      <c r="B44" s="11">
        <v>21060000</v>
      </c>
      <c r="C44" s="12">
        <v>900</v>
      </c>
      <c r="D44" s="13">
        <v>24.4</v>
      </c>
      <c r="E44" s="14">
        <v>17500</v>
      </c>
      <c r="F44" s="19">
        <f t="shared" si="4"/>
        <v>437500000</v>
      </c>
      <c r="G44" s="16">
        <v>430500000</v>
      </c>
      <c r="H44" s="14">
        <v>17500</v>
      </c>
      <c r="I44" s="17">
        <v>65</v>
      </c>
      <c r="J44" s="18">
        <f t="shared" si="5"/>
        <v>17500</v>
      </c>
      <c r="K44" s="29">
        <f t="shared" si="1"/>
        <v>0</v>
      </c>
      <c r="M44" s="30">
        <f t="shared" si="2"/>
        <v>225780000</v>
      </c>
      <c r="N44" s="28">
        <f t="shared" si="3"/>
        <v>204720000</v>
      </c>
    </row>
    <row r="45" spans="1:14" x14ac:dyDescent="0.2">
      <c r="A45" s="10">
        <v>23</v>
      </c>
      <c r="B45" s="11">
        <v>23200000</v>
      </c>
      <c r="C45" s="12">
        <v>1000</v>
      </c>
      <c r="D45" s="13">
        <v>25</v>
      </c>
      <c r="E45" s="14">
        <v>18900</v>
      </c>
      <c r="F45" s="19">
        <f t="shared" si="4"/>
        <v>472540983.60655737</v>
      </c>
      <c r="G45" s="16">
        <v>461200000</v>
      </c>
      <c r="H45" s="14">
        <v>18700</v>
      </c>
      <c r="I45" s="17">
        <v>66</v>
      </c>
      <c r="J45" s="18">
        <f t="shared" si="5"/>
        <v>18800</v>
      </c>
      <c r="K45" s="29">
        <f t="shared" si="1"/>
        <v>100</v>
      </c>
      <c r="M45" s="30">
        <f t="shared" si="2"/>
        <v>242200000</v>
      </c>
      <c r="N45" s="28">
        <f t="shared" si="3"/>
        <v>219000000</v>
      </c>
    </row>
    <row r="46" spans="1:14" x14ac:dyDescent="0.2">
      <c r="A46" s="10">
        <v>25</v>
      </c>
      <c r="B46" s="11">
        <v>23000000</v>
      </c>
      <c r="C46" s="12">
        <v>1000</v>
      </c>
      <c r="D46" s="13">
        <v>24.8</v>
      </c>
      <c r="E46" s="14">
        <v>17000</v>
      </c>
      <c r="F46" s="19">
        <f t="shared" si="4"/>
        <v>425000000</v>
      </c>
      <c r="G46" s="16">
        <v>425000000</v>
      </c>
      <c r="H46" s="14">
        <v>16200</v>
      </c>
      <c r="I46" s="17">
        <v>69</v>
      </c>
      <c r="J46" s="18">
        <f t="shared" si="5"/>
        <v>16600</v>
      </c>
      <c r="K46" s="29">
        <f t="shared" si="1"/>
        <v>400</v>
      </c>
      <c r="M46" s="30">
        <f t="shared" si="2"/>
        <v>224000000</v>
      </c>
      <c r="N46" s="28">
        <f t="shared" si="3"/>
        <v>201000000</v>
      </c>
    </row>
    <row r="47" spans="1:14" x14ac:dyDescent="0.2">
      <c r="A47" s="10">
        <v>24.8</v>
      </c>
      <c r="B47" s="11">
        <v>25000000</v>
      </c>
      <c r="C47" s="12">
        <v>1000</v>
      </c>
      <c r="D47" s="13">
        <v>24.6</v>
      </c>
      <c r="E47" s="14">
        <v>17300</v>
      </c>
      <c r="F47" s="19">
        <f t="shared" si="4"/>
        <v>432459677.41935486</v>
      </c>
      <c r="G47" s="16">
        <v>429000000</v>
      </c>
      <c r="H47" s="14">
        <v>16800</v>
      </c>
      <c r="I47" s="17">
        <v>70</v>
      </c>
      <c r="J47" s="18">
        <f t="shared" si="5"/>
        <v>17050</v>
      </c>
      <c r="K47" s="29">
        <f t="shared" si="1"/>
        <v>250</v>
      </c>
      <c r="M47" s="30">
        <f t="shared" si="2"/>
        <v>227000000</v>
      </c>
      <c r="N47" s="28">
        <f t="shared" si="3"/>
        <v>202000000</v>
      </c>
    </row>
    <row r="48" spans="1:14" x14ac:dyDescent="0.2">
      <c r="A48" s="10">
        <v>24.6</v>
      </c>
      <c r="B48" s="11">
        <v>29760000</v>
      </c>
      <c r="C48" s="12">
        <v>1200</v>
      </c>
      <c r="D48" s="13">
        <v>25</v>
      </c>
      <c r="E48" s="14">
        <v>17500</v>
      </c>
      <c r="F48" s="19">
        <f t="shared" si="4"/>
        <v>437500000</v>
      </c>
      <c r="G48" s="16">
        <v>430500000</v>
      </c>
      <c r="H48" s="14">
        <v>16900</v>
      </c>
      <c r="I48" s="17">
        <v>71</v>
      </c>
      <c r="J48" s="18">
        <f t="shared" si="5"/>
        <v>17200</v>
      </c>
      <c r="K48" s="29">
        <f t="shared" si="1"/>
        <v>300</v>
      </c>
      <c r="M48" s="30">
        <f t="shared" si="2"/>
        <v>230130000</v>
      </c>
      <c r="N48" s="28">
        <f t="shared" si="3"/>
        <v>200370000</v>
      </c>
    </row>
    <row r="49" spans="1:14" x14ac:dyDescent="0.2">
      <c r="A49" s="10">
        <v>25</v>
      </c>
      <c r="B49" s="11">
        <v>41820000</v>
      </c>
      <c r="C49" s="12">
        <v>1700</v>
      </c>
      <c r="D49" s="13">
        <v>24.8</v>
      </c>
      <c r="E49" s="14">
        <v>15100</v>
      </c>
      <c r="F49" s="19">
        <f t="shared" si="4"/>
        <v>377500000</v>
      </c>
      <c r="G49" s="16">
        <v>377500000</v>
      </c>
      <c r="H49" s="14">
        <v>14800</v>
      </c>
      <c r="I49" s="17">
        <v>72</v>
      </c>
      <c r="J49" s="18">
        <f t="shared" si="5"/>
        <v>14950</v>
      </c>
      <c r="K49" s="29">
        <f t="shared" si="1"/>
        <v>150</v>
      </c>
      <c r="M49" s="30">
        <f t="shared" si="2"/>
        <v>209660000</v>
      </c>
      <c r="N49" s="28">
        <f t="shared" si="3"/>
        <v>167840000</v>
      </c>
    </row>
    <row r="50" spans="1:14" x14ac:dyDescent="0.2">
      <c r="A50" s="10">
        <v>24.8</v>
      </c>
      <c r="B50" s="11">
        <v>25000000</v>
      </c>
      <c r="C50" s="12">
        <v>1000</v>
      </c>
      <c r="D50" s="13">
        <v>24.6</v>
      </c>
      <c r="E50" s="14">
        <v>15900</v>
      </c>
      <c r="F50" s="19">
        <f t="shared" si="4"/>
        <v>397479838.70967746</v>
      </c>
      <c r="G50" s="16">
        <v>394300000</v>
      </c>
      <c r="H50" s="14">
        <v>15600</v>
      </c>
      <c r="I50" s="17">
        <v>73</v>
      </c>
      <c r="J50" s="18">
        <f t="shared" si="5"/>
        <v>15750</v>
      </c>
      <c r="K50" s="29">
        <f t="shared" si="1"/>
        <v>150</v>
      </c>
      <c r="M50" s="30">
        <f t="shared" si="2"/>
        <v>209650000</v>
      </c>
      <c r="N50" s="28">
        <f t="shared" si="3"/>
        <v>184650000</v>
      </c>
    </row>
    <row r="51" spans="1:14" x14ac:dyDescent="0.2">
      <c r="A51" s="10">
        <v>23.6</v>
      </c>
      <c r="B51" s="11">
        <v>69440000</v>
      </c>
      <c r="C51" s="12">
        <v>2800</v>
      </c>
      <c r="D51" s="13">
        <v>25</v>
      </c>
      <c r="E51" s="14">
        <v>18200</v>
      </c>
      <c r="F51" s="19">
        <f t="shared" si="4"/>
        <v>454979674.79674798</v>
      </c>
      <c r="G51" s="16">
        <v>447700000</v>
      </c>
      <c r="H51" s="14">
        <v>16500</v>
      </c>
      <c r="I51" s="17">
        <v>76</v>
      </c>
      <c r="J51" s="18">
        <f t="shared" si="5"/>
        <v>17350</v>
      </c>
      <c r="K51" s="29">
        <f t="shared" si="1"/>
        <v>850</v>
      </c>
      <c r="M51" s="30">
        <f t="shared" si="2"/>
        <v>258570000</v>
      </c>
      <c r="N51" s="28">
        <f t="shared" si="3"/>
        <v>189130000</v>
      </c>
    </row>
    <row r="52" spans="1:14" x14ac:dyDescent="0.2">
      <c r="A52" s="10">
        <v>23.4</v>
      </c>
      <c r="B52" s="11">
        <v>110900000</v>
      </c>
      <c r="C52" s="12">
        <v>4700</v>
      </c>
      <c r="D52" s="13">
        <v>24.8</v>
      </c>
      <c r="E52" s="14">
        <v>15000</v>
      </c>
      <c r="F52" s="19">
        <f t="shared" si="4"/>
        <v>375000000</v>
      </c>
      <c r="G52" s="16">
        <v>375000000</v>
      </c>
      <c r="H52" s="14">
        <v>14800</v>
      </c>
      <c r="I52" s="17">
        <v>77</v>
      </c>
      <c r="J52" s="18">
        <f t="shared" si="5"/>
        <v>14900</v>
      </c>
      <c r="K52" s="29">
        <f t="shared" si="1"/>
        <v>100</v>
      </c>
      <c r="M52" s="30">
        <f t="shared" si="2"/>
        <v>242950000</v>
      </c>
      <c r="N52" s="28">
        <f t="shared" si="3"/>
        <v>132050000</v>
      </c>
    </row>
    <row r="53" spans="1:14" x14ac:dyDescent="0.2">
      <c r="A53" s="10">
        <v>23.2</v>
      </c>
      <c r="B53" s="11">
        <v>124000000</v>
      </c>
      <c r="C53" s="12">
        <v>5300</v>
      </c>
      <c r="D53" s="13">
        <v>24.6</v>
      </c>
      <c r="E53" s="14">
        <v>15300</v>
      </c>
      <c r="F53" s="19">
        <f t="shared" si="4"/>
        <v>382459677.4193548</v>
      </c>
      <c r="G53" s="16">
        <v>379400000</v>
      </c>
      <c r="H53" s="14">
        <v>15700</v>
      </c>
      <c r="I53" s="17">
        <v>78</v>
      </c>
      <c r="J53" s="18">
        <f t="shared" si="5"/>
        <v>15500</v>
      </c>
      <c r="K53" s="29">
        <f t="shared" si="1"/>
        <v>200</v>
      </c>
      <c r="M53" s="30">
        <f t="shared" si="2"/>
        <v>251700000</v>
      </c>
      <c r="N53" s="28">
        <f t="shared" si="3"/>
        <v>127700000</v>
      </c>
    </row>
    <row r="54" spans="1:14" x14ac:dyDescent="0.2">
      <c r="A54" s="10">
        <v>23</v>
      </c>
      <c r="B54" s="11">
        <v>139200000</v>
      </c>
      <c r="C54" s="12">
        <v>6000</v>
      </c>
      <c r="D54" s="13">
        <v>24.4</v>
      </c>
      <c r="E54" s="14">
        <v>16200</v>
      </c>
      <c r="F54" s="19">
        <f t="shared" si="4"/>
        <v>404979674.79674792</v>
      </c>
      <c r="G54" s="16">
        <v>398500000</v>
      </c>
      <c r="H54" s="14">
        <v>16200</v>
      </c>
      <c r="I54" s="17">
        <v>79</v>
      </c>
      <c r="J54" s="18">
        <f t="shared" si="5"/>
        <v>16200</v>
      </c>
      <c r="K54" s="29">
        <f t="shared" si="1"/>
        <v>0</v>
      </c>
      <c r="M54" s="30">
        <f t="shared" si="2"/>
        <v>268850000</v>
      </c>
      <c r="N54" s="28">
        <f t="shared" si="3"/>
        <v>129650000</v>
      </c>
    </row>
    <row r="55" spans="1:14" x14ac:dyDescent="0.2">
      <c r="A55" s="10">
        <v>22.8</v>
      </c>
      <c r="B55" s="11">
        <v>138000000</v>
      </c>
      <c r="C55" s="12">
        <v>6000</v>
      </c>
      <c r="D55" s="13">
        <v>50</v>
      </c>
      <c r="E55" s="14">
        <v>16600</v>
      </c>
      <c r="F55" s="19">
        <f t="shared" si="4"/>
        <v>414959016.39344263</v>
      </c>
      <c r="G55" s="16">
        <v>405000000</v>
      </c>
      <c r="H55" s="14">
        <v>16500</v>
      </c>
      <c r="I55" s="17">
        <v>80</v>
      </c>
      <c r="J55" s="18">
        <f t="shared" si="5"/>
        <v>16550</v>
      </c>
      <c r="K55" s="29">
        <f t="shared" si="1"/>
        <v>50</v>
      </c>
      <c r="M55" s="30">
        <f t="shared" si="2"/>
        <v>271500000</v>
      </c>
      <c r="N55" s="28">
        <f t="shared" si="3"/>
        <v>133500000</v>
      </c>
    </row>
    <row r="56" spans="1:14" x14ac:dyDescent="0.2">
      <c r="A56" s="10">
        <v>22.6</v>
      </c>
      <c r="B56" s="11">
        <v>152800000</v>
      </c>
      <c r="C56" s="12">
        <v>6700</v>
      </c>
      <c r="D56" s="13">
        <v>49.8</v>
      </c>
      <c r="E56" s="14">
        <v>9700</v>
      </c>
      <c r="F56" s="19">
        <f>(G56/D55)*50</f>
        <v>485000000</v>
      </c>
      <c r="G56" s="16">
        <v>485000000</v>
      </c>
      <c r="H56" s="14">
        <v>9600</v>
      </c>
      <c r="I56" s="17">
        <v>85</v>
      </c>
      <c r="J56" s="18">
        <f t="shared" si="5"/>
        <v>9650</v>
      </c>
      <c r="K56" s="29">
        <f t="shared" si="1"/>
        <v>50</v>
      </c>
      <c r="M56" s="30">
        <f t="shared" si="2"/>
        <v>318900000</v>
      </c>
      <c r="N56" s="28">
        <f t="shared" si="3"/>
        <v>166100000</v>
      </c>
    </row>
    <row r="57" spans="1:14" x14ac:dyDescent="0.2">
      <c r="A57" s="10">
        <v>25</v>
      </c>
      <c r="B57" s="11">
        <v>165000000</v>
      </c>
      <c r="C57" s="12">
        <v>7300</v>
      </c>
      <c r="D57" s="13">
        <v>49.6</v>
      </c>
      <c r="E57" s="14">
        <v>9900</v>
      </c>
      <c r="F57" s="19">
        <f t="shared" ref="F57:F105" si="6">(G57/D56)*50</f>
        <v>494979919.67871487</v>
      </c>
      <c r="G57" s="16">
        <v>493000000</v>
      </c>
      <c r="H57" s="14">
        <v>9900</v>
      </c>
      <c r="I57" s="17">
        <v>86</v>
      </c>
      <c r="J57" s="18">
        <f t="shared" si="5"/>
        <v>9900</v>
      </c>
      <c r="K57" s="29">
        <f t="shared" si="1"/>
        <v>0</v>
      </c>
      <c r="M57" s="30">
        <f t="shared" si="2"/>
        <v>329000000</v>
      </c>
      <c r="N57" s="28">
        <f t="shared" si="3"/>
        <v>164000000</v>
      </c>
    </row>
    <row r="58" spans="1:14" x14ac:dyDescent="0.2">
      <c r="A58" s="10">
        <v>23.3</v>
      </c>
      <c r="B58" s="11">
        <v>135000000</v>
      </c>
      <c r="C58" s="12">
        <v>5400</v>
      </c>
      <c r="D58" s="13">
        <v>49.4</v>
      </c>
      <c r="E58" s="14">
        <v>9900</v>
      </c>
      <c r="F58" s="19">
        <f t="shared" si="6"/>
        <v>494959677.41935486</v>
      </c>
      <c r="G58" s="16">
        <v>491000000</v>
      </c>
      <c r="H58" s="14">
        <v>10000</v>
      </c>
      <c r="I58" s="17">
        <v>87</v>
      </c>
      <c r="J58" s="18">
        <f t="shared" si="5"/>
        <v>9950</v>
      </c>
      <c r="K58" s="29">
        <f t="shared" si="1"/>
        <v>50</v>
      </c>
      <c r="M58" s="30">
        <f t="shared" si="2"/>
        <v>313000000</v>
      </c>
      <c r="N58" s="28">
        <f t="shared" si="3"/>
        <v>178000000</v>
      </c>
    </row>
    <row r="59" spans="1:14" x14ac:dyDescent="0.2">
      <c r="A59" s="10">
        <v>23.1</v>
      </c>
      <c r="B59" s="11">
        <v>214400000</v>
      </c>
      <c r="C59" s="12">
        <v>9200</v>
      </c>
      <c r="D59" s="13">
        <v>49.2</v>
      </c>
      <c r="E59" s="14">
        <v>10700</v>
      </c>
      <c r="F59" s="19">
        <f t="shared" si="6"/>
        <v>535020242.91497982</v>
      </c>
      <c r="G59" s="16">
        <v>528600000</v>
      </c>
      <c r="H59" s="14">
        <v>10700</v>
      </c>
      <c r="I59" s="17">
        <v>91</v>
      </c>
      <c r="J59" s="18">
        <f t="shared" si="5"/>
        <v>10700</v>
      </c>
      <c r="K59" s="29">
        <f t="shared" si="1"/>
        <v>0</v>
      </c>
      <c r="M59" s="30">
        <f t="shared" si="2"/>
        <v>371500000</v>
      </c>
      <c r="N59" s="28">
        <f t="shared" si="3"/>
        <v>157100000</v>
      </c>
    </row>
    <row r="60" spans="1:14" x14ac:dyDescent="0.2">
      <c r="A60" s="10">
        <v>21.4</v>
      </c>
      <c r="B60" s="11">
        <v>212500000</v>
      </c>
      <c r="C60" s="12">
        <v>9200</v>
      </c>
      <c r="D60" s="13">
        <v>49</v>
      </c>
      <c r="E60" s="14">
        <v>11000</v>
      </c>
      <c r="F60" s="19">
        <f t="shared" si="6"/>
        <v>550000000</v>
      </c>
      <c r="G60" s="16">
        <v>541200000</v>
      </c>
      <c r="H60" s="14">
        <v>11100</v>
      </c>
      <c r="I60" s="17">
        <v>92</v>
      </c>
      <c r="J60" s="18">
        <f t="shared" si="5"/>
        <v>11050</v>
      </c>
      <c r="K60" s="29">
        <f t="shared" si="1"/>
        <v>50</v>
      </c>
      <c r="M60" s="30">
        <f t="shared" si="2"/>
        <v>376850000</v>
      </c>
      <c r="N60" s="28">
        <f t="shared" si="3"/>
        <v>164350000</v>
      </c>
    </row>
    <row r="61" spans="1:14" x14ac:dyDescent="0.2">
      <c r="A61" s="10">
        <v>25</v>
      </c>
      <c r="B61" s="11">
        <v>199000000</v>
      </c>
      <c r="C61" s="12">
        <v>9300</v>
      </c>
      <c r="D61" s="13">
        <v>48.8</v>
      </c>
      <c r="E61" s="14">
        <v>10900</v>
      </c>
      <c r="F61" s="19">
        <f t="shared" si="6"/>
        <v>545000000</v>
      </c>
      <c r="G61" s="16">
        <v>534100000</v>
      </c>
      <c r="H61" s="14">
        <v>10900</v>
      </c>
      <c r="I61" s="17">
        <v>93</v>
      </c>
      <c r="J61" s="18">
        <f t="shared" si="5"/>
        <v>10900</v>
      </c>
      <c r="K61" s="29">
        <f t="shared" si="1"/>
        <v>0</v>
      </c>
      <c r="M61" s="30">
        <f t="shared" si="2"/>
        <v>366550000</v>
      </c>
      <c r="N61" s="28">
        <f t="shared" si="3"/>
        <v>167550000</v>
      </c>
    </row>
    <row r="62" spans="1:14" x14ac:dyDescent="0.2">
      <c r="A62" s="10">
        <v>24.8</v>
      </c>
      <c r="B62" s="11">
        <v>277500000</v>
      </c>
      <c r="C62" s="12">
        <v>11100</v>
      </c>
      <c r="D62" s="13">
        <v>50</v>
      </c>
      <c r="E62" s="14">
        <v>11300</v>
      </c>
      <c r="F62" s="19">
        <f t="shared" si="6"/>
        <v>564959016.39344263</v>
      </c>
      <c r="G62" s="16">
        <v>551400000</v>
      </c>
      <c r="H62" s="14">
        <v>10900</v>
      </c>
      <c r="I62" s="17">
        <v>94</v>
      </c>
      <c r="J62" s="18">
        <f t="shared" si="5"/>
        <v>11100</v>
      </c>
      <c r="K62" s="29">
        <f t="shared" si="1"/>
        <v>200</v>
      </c>
      <c r="M62" s="30">
        <f t="shared" si="2"/>
        <v>414450000</v>
      </c>
      <c r="N62" s="28">
        <f t="shared" si="3"/>
        <v>136950000</v>
      </c>
    </row>
    <row r="63" spans="1:14" x14ac:dyDescent="0.2">
      <c r="A63" s="10">
        <v>24.6</v>
      </c>
      <c r="B63" s="11">
        <v>332300000</v>
      </c>
      <c r="C63" s="12">
        <v>13400</v>
      </c>
      <c r="D63" s="13">
        <v>49.8</v>
      </c>
      <c r="E63" s="14">
        <v>7400</v>
      </c>
      <c r="F63" s="19">
        <f t="shared" si="6"/>
        <v>370000000</v>
      </c>
      <c r="G63" s="16">
        <v>370000000</v>
      </c>
      <c r="H63" s="14">
        <v>7100</v>
      </c>
      <c r="I63" s="17">
        <v>95</v>
      </c>
      <c r="J63" s="18">
        <f t="shared" si="5"/>
        <v>7250</v>
      </c>
      <c r="K63" s="29">
        <f t="shared" si="1"/>
        <v>150</v>
      </c>
      <c r="M63" s="30">
        <f t="shared" si="2"/>
        <v>351150000</v>
      </c>
      <c r="N63" s="28">
        <f t="shared" si="3"/>
        <v>18850000</v>
      </c>
    </row>
    <row r="64" spans="1:14" x14ac:dyDescent="0.2">
      <c r="A64" s="10">
        <v>24.4</v>
      </c>
      <c r="B64" s="11">
        <v>332100000</v>
      </c>
      <c r="C64" s="12">
        <v>13500</v>
      </c>
      <c r="D64" s="13">
        <v>49.6</v>
      </c>
      <c r="E64" s="14">
        <v>8300</v>
      </c>
      <c r="F64" s="19">
        <f t="shared" si="6"/>
        <v>414959839.35742974</v>
      </c>
      <c r="G64" s="16">
        <v>413300000</v>
      </c>
      <c r="H64" s="14">
        <v>8500</v>
      </c>
      <c r="I64" s="17">
        <v>97</v>
      </c>
      <c r="J64" s="18">
        <f t="shared" si="5"/>
        <v>8400</v>
      </c>
      <c r="K64" s="29">
        <f t="shared" si="1"/>
        <v>100</v>
      </c>
      <c r="M64" s="30">
        <f t="shared" si="2"/>
        <v>372700000</v>
      </c>
      <c r="N64" s="28">
        <f t="shared" si="3"/>
        <v>40600000</v>
      </c>
    </row>
    <row r="65" spans="1:14" x14ac:dyDescent="0.2">
      <c r="A65" s="10">
        <v>22.7</v>
      </c>
      <c r="B65" s="11">
        <v>344000000</v>
      </c>
      <c r="C65" s="12">
        <v>14100</v>
      </c>
      <c r="D65" s="13">
        <v>49.4</v>
      </c>
      <c r="E65" s="14">
        <v>8800</v>
      </c>
      <c r="F65" s="19">
        <f t="shared" si="6"/>
        <v>440020161.29032254</v>
      </c>
      <c r="G65" s="16">
        <v>436500000</v>
      </c>
      <c r="H65" s="14">
        <v>8600</v>
      </c>
      <c r="I65" s="17">
        <v>98</v>
      </c>
      <c r="J65" s="18">
        <f t="shared" si="5"/>
        <v>8700</v>
      </c>
      <c r="K65" s="29">
        <f t="shared" si="1"/>
        <v>100</v>
      </c>
      <c r="M65" s="30">
        <f t="shared" si="2"/>
        <v>390250000</v>
      </c>
      <c r="N65" s="28">
        <f t="shared" si="3"/>
        <v>46250000</v>
      </c>
    </row>
    <row r="66" spans="1:14" x14ac:dyDescent="0.2">
      <c r="A66" s="10">
        <v>22.5</v>
      </c>
      <c r="B66" s="11">
        <v>365500000</v>
      </c>
      <c r="C66" s="12">
        <v>16100</v>
      </c>
      <c r="D66" s="13">
        <v>50</v>
      </c>
      <c r="E66" s="14">
        <v>9000</v>
      </c>
      <c r="F66" s="19">
        <f t="shared" si="6"/>
        <v>450000000</v>
      </c>
      <c r="G66" s="16">
        <v>444600000</v>
      </c>
      <c r="H66" s="14">
        <v>8900</v>
      </c>
      <c r="I66" s="17">
        <v>99</v>
      </c>
      <c r="J66" s="18">
        <f t="shared" si="5"/>
        <v>8950</v>
      </c>
      <c r="K66" s="29">
        <f t="shared" si="1"/>
        <v>50</v>
      </c>
      <c r="M66" s="30">
        <f t="shared" si="2"/>
        <v>405050000</v>
      </c>
      <c r="N66" s="28">
        <f t="shared" si="3"/>
        <v>39550000</v>
      </c>
    </row>
    <row r="67" spans="1:14" x14ac:dyDescent="0.2">
      <c r="A67" s="10">
        <v>20.3</v>
      </c>
      <c r="B67" s="11">
        <v>353300000</v>
      </c>
      <c r="C67" s="12">
        <v>15700</v>
      </c>
      <c r="D67" s="13">
        <v>49.8</v>
      </c>
      <c r="E67" s="14">
        <v>7200</v>
      </c>
      <c r="F67" s="19">
        <f t="shared" si="6"/>
        <v>360000000</v>
      </c>
      <c r="G67" s="16">
        <v>360000000</v>
      </c>
      <c r="H67" s="14">
        <v>7200</v>
      </c>
      <c r="I67" s="17">
        <v>100</v>
      </c>
      <c r="J67" s="18">
        <f t="shared" si="5"/>
        <v>7200</v>
      </c>
      <c r="K67" s="29">
        <f t="shared" si="1"/>
        <v>0</v>
      </c>
      <c r="M67" s="30">
        <f t="shared" si="2"/>
        <v>356650000</v>
      </c>
      <c r="N67" s="28">
        <f t="shared" si="3"/>
        <v>3350000</v>
      </c>
    </row>
    <row r="68" spans="1:14" x14ac:dyDescent="0.2">
      <c r="A68" s="10">
        <v>25</v>
      </c>
      <c r="B68" s="11">
        <v>324800000</v>
      </c>
      <c r="C68" s="12">
        <v>16000</v>
      </c>
      <c r="D68" s="13">
        <v>49.6</v>
      </c>
      <c r="E68" s="14">
        <v>7800</v>
      </c>
      <c r="F68" s="19">
        <f t="shared" si="6"/>
        <v>389959839.35742974</v>
      </c>
      <c r="G68" s="16">
        <v>388400000</v>
      </c>
      <c r="H68" s="14">
        <v>7700</v>
      </c>
      <c r="I68" s="17">
        <v>101</v>
      </c>
      <c r="J68" s="18">
        <f t="shared" si="5"/>
        <v>7750</v>
      </c>
      <c r="K68" s="29">
        <f t="shared" ref="K68:K105" si="7">STDEVP(H68,E68)</f>
        <v>50</v>
      </c>
      <c r="M68" s="30">
        <f>AVERAGE(G68,B68)</f>
        <v>356600000</v>
      </c>
      <c r="N68" s="28">
        <f>STDEVP(G68,B68)</f>
        <v>31800000</v>
      </c>
    </row>
    <row r="69" spans="1:14" x14ac:dyDescent="0.2">
      <c r="A69" s="10">
        <v>24.8</v>
      </c>
      <c r="B69" s="11">
        <v>385000000</v>
      </c>
      <c r="C69" s="12">
        <v>15400</v>
      </c>
      <c r="D69" s="13">
        <v>49.4</v>
      </c>
      <c r="E69" s="14">
        <v>8700</v>
      </c>
      <c r="F69" s="19">
        <f t="shared" si="6"/>
        <v>434979838.7096774</v>
      </c>
      <c r="G69" s="16">
        <v>431500000</v>
      </c>
      <c r="H69" s="14">
        <v>8300</v>
      </c>
      <c r="I69" s="17">
        <v>103</v>
      </c>
      <c r="J69" s="18">
        <f t="shared" si="5"/>
        <v>8500</v>
      </c>
      <c r="K69" s="29">
        <f t="shared" si="7"/>
        <v>200</v>
      </c>
      <c r="M69" s="30">
        <f t="shared" ref="M69:M90" si="8">AVERAGE(G69,B69)</f>
        <v>408250000</v>
      </c>
      <c r="N69" s="28">
        <f t="shared" ref="N69:N90" si="9">STDEVP(G69,B69)</f>
        <v>23250000</v>
      </c>
    </row>
    <row r="70" spans="1:14" x14ac:dyDescent="0.2">
      <c r="A70" s="10">
        <v>22.6</v>
      </c>
      <c r="B70" s="11">
        <v>401800000</v>
      </c>
      <c r="C70" s="12">
        <v>16200</v>
      </c>
      <c r="D70" s="13">
        <v>49.2</v>
      </c>
      <c r="E70" s="14">
        <v>8900</v>
      </c>
      <c r="F70" s="19">
        <f t="shared" si="6"/>
        <v>445040485.82995951</v>
      </c>
      <c r="G70" s="16">
        <v>439700000</v>
      </c>
      <c r="H70" s="14">
        <v>8500</v>
      </c>
      <c r="I70" s="17">
        <v>104</v>
      </c>
      <c r="J70" s="18">
        <f t="shared" si="5"/>
        <v>8700</v>
      </c>
      <c r="K70" s="29">
        <f t="shared" si="7"/>
        <v>200</v>
      </c>
      <c r="M70" s="30">
        <f t="shared" si="8"/>
        <v>420750000</v>
      </c>
      <c r="N70" s="28">
        <f t="shared" si="9"/>
        <v>18950000</v>
      </c>
    </row>
    <row r="71" spans="1:14" x14ac:dyDescent="0.2">
      <c r="A71" s="10">
        <v>22.4</v>
      </c>
      <c r="B71" s="11">
        <v>379700000</v>
      </c>
      <c r="C71" s="12">
        <v>16800</v>
      </c>
      <c r="D71" s="13">
        <v>49</v>
      </c>
      <c r="E71" s="14">
        <v>8900</v>
      </c>
      <c r="F71" s="19">
        <f t="shared" si="6"/>
        <v>445020325.20325202</v>
      </c>
      <c r="G71" s="16">
        <v>437900000</v>
      </c>
      <c r="H71" s="14">
        <v>8500</v>
      </c>
      <c r="I71" s="17">
        <v>105</v>
      </c>
      <c r="J71" s="18">
        <f t="shared" si="5"/>
        <v>8700</v>
      </c>
      <c r="K71" s="29">
        <f t="shared" si="7"/>
        <v>200</v>
      </c>
      <c r="M71" s="30">
        <f t="shared" si="8"/>
        <v>408800000</v>
      </c>
      <c r="N71" s="28">
        <f t="shared" si="9"/>
        <v>29100000</v>
      </c>
    </row>
    <row r="72" spans="1:14" x14ac:dyDescent="0.2">
      <c r="A72" s="10">
        <v>20.7</v>
      </c>
      <c r="B72" s="11">
        <v>376300000</v>
      </c>
      <c r="C72" s="12">
        <v>16800</v>
      </c>
      <c r="D72" s="13">
        <v>48.8</v>
      </c>
      <c r="E72" s="14">
        <v>9100</v>
      </c>
      <c r="F72" s="19">
        <f t="shared" si="6"/>
        <v>455000000</v>
      </c>
      <c r="G72" s="16">
        <v>445900000</v>
      </c>
      <c r="H72" s="14">
        <v>9000</v>
      </c>
      <c r="I72" s="17">
        <v>106</v>
      </c>
      <c r="J72" s="18">
        <f t="shared" si="5"/>
        <v>9050</v>
      </c>
      <c r="K72" s="29">
        <f t="shared" si="7"/>
        <v>50</v>
      </c>
      <c r="M72" s="30">
        <f t="shared" si="8"/>
        <v>411100000</v>
      </c>
      <c r="N72" s="28">
        <f t="shared" si="9"/>
        <v>34800000</v>
      </c>
    </row>
    <row r="73" spans="1:14" x14ac:dyDescent="0.2">
      <c r="A73" s="10">
        <v>20.5</v>
      </c>
      <c r="B73" s="11">
        <v>339500000</v>
      </c>
      <c r="C73" s="12">
        <v>16400</v>
      </c>
      <c r="D73" s="13">
        <v>48.6</v>
      </c>
      <c r="E73" s="14">
        <v>9400</v>
      </c>
      <c r="F73" s="19">
        <f t="shared" si="6"/>
        <v>469979508.19672132</v>
      </c>
      <c r="G73" s="16">
        <v>458700000</v>
      </c>
      <c r="H73" s="14">
        <v>9100</v>
      </c>
      <c r="I73" s="17">
        <v>107</v>
      </c>
      <c r="J73" s="18">
        <f t="shared" si="5"/>
        <v>9250</v>
      </c>
      <c r="K73" s="29">
        <f t="shared" si="7"/>
        <v>150</v>
      </c>
      <c r="M73" s="30">
        <f t="shared" si="8"/>
        <v>399100000</v>
      </c>
      <c r="N73" s="28">
        <f t="shared" si="9"/>
        <v>59600000</v>
      </c>
    </row>
    <row r="74" spans="1:14" x14ac:dyDescent="0.2">
      <c r="A74" s="10">
        <v>20.3</v>
      </c>
      <c r="B74" s="11">
        <v>383400000</v>
      </c>
      <c r="C74" s="12">
        <v>18700</v>
      </c>
      <c r="D74" s="13">
        <v>50</v>
      </c>
      <c r="E74" s="14">
        <v>9700</v>
      </c>
      <c r="F74" s="19">
        <f t="shared" si="6"/>
        <v>484979423.86831278</v>
      </c>
      <c r="G74" s="16">
        <v>471400000</v>
      </c>
      <c r="H74" s="14">
        <v>9500</v>
      </c>
      <c r="I74" s="17">
        <v>108</v>
      </c>
      <c r="J74" s="18">
        <f t="shared" si="5"/>
        <v>9600</v>
      </c>
      <c r="K74" s="29">
        <f t="shared" si="7"/>
        <v>100</v>
      </c>
      <c r="M74" s="30">
        <f t="shared" si="8"/>
        <v>427400000</v>
      </c>
      <c r="N74" s="28">
        <f t="shared" si="9"/>
        <v>44000000</v>
      </c>
    </row>
    <row r="75" spans="1:14" x14ac:dyDescent="0.2">
      <c r="A75" s="10">
        <v>20.100000000000001</v>
      </c>
      <c r="B75" s="11">
        <v>383700000</v>
      </c>
      <c r="C75" s="12">
        <v>18900</v>
      </c>
      <c r="D75" s="13">
        <v>49.8</v>
      </c>
      <c r="E75" s="14">
        <v>7600</v>
      </c>
      <c r="F75" s="19">
        <f t="shared" si="6"/>
        <v>380000000</v>
      </c>
      <c r="G75" s="16">
        <v>380000000</v>
      </c>
      <c r="H75" s="14">
        <v>7200</v>
      </c>
      <c r="I75" s="17">
        <v>109</v>
      </c>
      <c r="J75" s="18">
        <f t="shared" si="5"/>
        <v>7400</v>
      </c>
      <c r="K75" s="29">
        <f t="shared" si="7"/>
        <v>200</v>
      </c>
      <c r="M75" s="30">
        <f t="shared" si="8"/>
        <v>381850000</v>
      </c>
      <c r="N75" s="28">
        <f t="shared" si="9"/>
        <v>1850000</v>
      </c>
    </row>
    <row r="76" spans="1:14" x14ac:dyDescent="0.2">
      <c r="A76" s="10">
        <v>19.899999999999999</v>
      </c>
      <c r="B76" s="11">
        <v>394000000</v>
      </c>
      <c r="C76" s="12">
        <v>19600</v>
      </c>
      <c r="D76" s="13">
        <v>49.6</v>
      </c>
      <c r="E76" s="14">
        <v>8700</v>
      </c>
      <c r="F76" s="19">
        <f t="shared" si="6"/>
        <v>435040160.64257038</v>
      </c>
      <c r="G76" s="16">
        <v>433300000</v>
      </c>
      <c r="H76" s="14">
        <v>8200</v>
      </c>
      <c r="I76" s="17">
        <v>111</v>
      </c>
      <c r="J76" s="18">
        <f t="shared" si="5"/>
        <v>8450</v>
      </c>
      <c r="K76" s="29">
        <f t="shared" si="7"/>
        <v>250</v>
      </c>
      <c r="M76" s="30">
        <f t="shared" si="8"/>
        <v>413650000</v>
      </c>
      <c r="N76" s="28">
        <f t="shared" si="9"/>
        <v>19650000</v>
      </c>
    </row>
    <row r="77" spans="1:14" x14ac:dyDescent="0.2">
      <c r="A77" s="10">
        <v>19.7</v>
      </c>
      <c r="B77" s="11">
        <v>400000000</v>
      </c>
      <c r="C77" s="12">
        <v>20100</v>
      </c>
      <c r="D77" s="13">
        <v>49.4</v>
      </c>
      <c r="E77" s="14">
        <v>8900</v>
      </c>
      <c r="F77" s="19">
        <f t="shared" si="6"/>
        <v>444959677.41935486</v>
      </c>
      <c r="G77" s="16">
        <v>441400000</v>
      </c>
      <c r="H77" s="14">
        <v>8500</v>
      </c>
      <c r="I77" s="17">
        <v>112</v>
      </c>
      <c r="J77" s="18">
        <f t="shared" si="5"/>
        <v>8700</v>
      </c>
      <c r="K77" s="29">
        <f t="shared" si="7"/>
        <v>200</v>
      </c>
      <c r="M77" s="30">
        <f t="shared" si="8"/>
        <v>420700000</v>
      </c>
      <c r="N77" s="28">
        <f t="shared" si="9"/>
        <v>20700000</v>
      </c>
    </row>
    <row r="78" spans="1:14" x14ac:dyDescent="0.2">
      <c r="A78" s="10">
        <v>25</v>
      </c>
      <c r="B78" s="11">
        <v>396000000</v>
      </c>
      <c r="C78" s="12">
        <v>20100</v>
      </c>
      <c r="D78" s="13">
        <v>49.2</v>
      </c>
      <c r="E78" s="14">
        <v>9200</v>
      </c>
      <c r="F78" s="19">
        <f t="shared" si="6"/>
        <v>460020242.91497982</v>
      </c>
      <c r="G78" s="16">
        <v>454500000</v>
      </c>
      <c r="H78" s="14">
        <v>8500</v>
      </c>
      <c r="I78" s="17">
        <v>113</v>
      </c>
      <c r="J78" s="18">
        <f t="shared" si="5"/>
        <v>8850</v>
      </c>
      <c r="K78" s="29">
        <f t="shared" si="7"/>
        <v>350</v>
      </c>
      <c r="M78" s="30">
        <f t="shared" si="8"/>
        <v>425250000</v>
      </c>
      <c r="N78" s="28">
        <f t="shared" si="9"/>
        <v>29250000</v>
      </c>
    </row>
    <row r="79" spans="1:14" x14ac:dyDescent="0.2">
      <c r="A79" s="10">
        <v>24.8</v>
      </c>
      <c r="B79" s="11">
        <v>370000000</v>
      </c>
      <c r="C79" s="12">
        <v>14800</v>
      </c>
      <c r="D79" s="13">
        <v>49</v>
      </c>
      <c r="E79" s="14">
        <v>9300</v>
      </c>
      <c r="F79" s="19">
        <f t="shared" si="6"/>
        <v>465040650.40650403</v>
      </c>
      <c r="G79" s="16">
        <v>457600000</v>
      </c>
      <c r="H79" s="14">
        <v>8800</v>
      </c>
      <c r="I79" s="17">
        <v>114</v>
      </c>
      <c r="J79" s="18">
        <f t="shared" si="5"/>
        <v>9050</v>
      </c>
      <c r="K79" s="29">
        <f t="shared" si="7"/>
        <v>250</v>
      </c>
      <c r="M79" s="30">
        <f t="shared" si="8"/>
        <v>413800000</v>
      </c>
      <c r="N79" s="28">
        <f t="shared" si="9"/>
        <v>43800000</v>
      </c>
    </row>
    <row r="80" spans="1:14" x14ac:dyDescent="0.2">
      <c r="A80" s="10">
        <v>24.6</v>
      </c>
      <c r="B80" s="11">
        <v>436500000</v>
      </c>
      <c r="C80" s="12">
        <v>17600</v>
      </c>
      <c r="D80" s="13">
        <v>50</v>
      </c>
      <c r="E80" s="14">
        <v>9400</v>
      </c>
      <c r="F80" s="19">
        <f t="shared" si="6"/>
        <v>470000000</v>
      </c>
      <c r="G80" s="16">
        <v>460600000</v>
      </c>
      <c r="H80" s="14">
        <v>9300</v>
      </c>
      <c r="I80" s="17">
        <v>115</v>
      </c>
      <c r="J80" s="18">
        <f t="shared" si="5"/>
        <v>9350</v>
      </c>
      <c r="K80" s="29">
        <f t="shared" si="7"/>
        <v>50</v>
      </c>
      <c r="M80" s="30">
        <f t="shared" si="8"/>
        <v>448550000</v>
      </c>
      <c r="N80" s="28">
        <f t="shared" si="9"/>
        <v>12050000</v>
      </c>
    </row>
    <row r="81" spans="1:14" x14ac:dyDescent="0.2">
      <c r="A81" s="10">
        <v>24.4</v>
      </c>
      <c r="B81" s="11">
        <v>469900000</v>
      </c>
      <c r="C81" s="12">
        <v>19100</v>
      </c>
      <c r="D81" s="13">
        <v>49.8</v>
      </c>
      <c r="E81" s="14">
        <v>8000</v>
      </c>
      <c r="F81" s="19">
        <f t="shared" si="6"/>
        <v>400000000</v>
      </c>
      <c r="G81" s="16">
        <v>400000000</v>
      </c>
      <c r="H81" s="14">
        <v>7800</v>
      </c>
      <c r="I81" s="17">
        <v>116</v>
      </c>
      <c r="J81" s="18">
        <f t="shared" si="5"/>
        <v>7900</v>
      </c>
      <c r="K81" s="29">
        <f t="shared" si="7"/>
        <v>100</v>
      </c>
      <c r="M81" s="30">
        <f t="shared" si="8"/>
        <v>434950000</v>
      </c>
      <c r="N81" s="28">
        <f t="shared" si="9"/>
        <v>34950000</v>
      </c>
    </row>
    <row r="82" spans="1:14" x14ac:dyDescent="0.2">
      <c r="A82" s="10">
        <v>24.2</v>
      </c>
      <c r="B82" s="11">
        <v>478200000</v>
      </c>
      <c r="C82" s="12">
        <v>19600</v>
      </c>
      <c r="D82" s="13">
        <v>49.6</v>
      </c>
      <c r="E82" s="14">
        <v>8800</v>
      </c>
      <c r="F82" s="19">
        <f t="shared" si="6"/>
        <v>439959839.35742974</v>
      </c>
      <c r="G82" s="16">
        <v>438200000</v>
      </c>
      <c r="H82" s="14">
        <v>8700</v>
      </c>
      <c r="I82" s="17">
        <v>118</v>
      </c>
      <c r="J82" s="18">
        <f t="shared" si="5"/>
        <v>8750</v>
      </c>
      <c r="K82" s="29">
        <f t="shared" si="7"/>
        <v>50</v>
      </c>
      <c r="M82" s="30">
        <f t="shared" si="8"/>
        <v>458200000</v>
      </c>
      <c r="N82" s="28">
        <f t="shared" si="9"/>
        <v>20000000</v>
      </c>
    </row>
    <row r="83" spans="1:14" x14ac:dyDescent="0.2">
      <c r="A83" s="10">
        <v>25</v>
      </c>
      <c r="B83" s="11">
        <v>467100000</v>
      </c>
      <c r="C83" s="12">
        <v>19300</v>
      </c>
      <c r="D83" s="13">
        <v>49.4</v>
      </c>
      <c r="E83" s="14">
        <v>9200</v>
      </c>
      <c r="F83" s="19">
        <f t="shared" si="6"/>
        <v>459979838.7096774</v>
      </c>
      <c r="G83" s="16">
        <v>456300000</v>
      </c>
      <c r="H83" s="14">
        <v>9100</v>
      </c>
      <c r="I83" s="17">
        <v>119</v>
      </c>
      <c r="J83" s="18">
        <f t="shared" si="5"/>
        <v>9150</v>
      </c>
      <c r="K83" s="29">
        <f t="shared" si="7"/>
        <v>50</v>
      </c>
      <c r="M83" s="30">
        <f t="shared" si="8"/>
        <v>461700000</v>
      </c>
      <c r="N83" s="28">
        <f t="shared" si="9"/>
        <v>5400000</v>
      </c>
    </row>
    <row r="84" spans="1:14" x14ac:dyDescent="0.2">
      <c r="A84" s="10">
        <v>24.8</v>
      </c>
      <c r="B84" s="11">
        <v>492500000</v>
      </c>
      <c r="C84" s="12">
        <v>19700</v>
      </c>
      <c r="D84" s="13">
        <v>50</v>
      </c>
      <c r="E84" s="14">
        <v>9500</v>
      </c>
      <c r="F84" s="19">
        <f t="shared" si="6"/>
        <v>475000000</v>
      </c>
      <c r="G84" s="16">
        <v>469300000</v>
      </c>
      <c r="H84" s="14">
        <v>9300</v>
      </c>
      <c r="I84" s="17">
        <v>120</v>
      </c>
      <c r="J84" s="18">
        <f t="shared" ref="J84:J105" si="10">AVERAGE(E84,H84)</f>
        <v>9400</v>
      </c>
      <c r="K84" s="29">
        <f t="shared" si="7"/>
        <v>100</v>
      </c>
      <c r="M84" s="30">
        <f t="shared" si="8"/>
        <v>480900000</v>
      </c>
      <c r="N84" s="28">
        <f t="shared" si="9"/>
        <v>11600000</v>
      </c>
    </row>
    <row r="85" spans="1:14" x14ac:dyDescent="0.2">
      <c r="A85" s="10">
        <v>24.6</v>
      </c>
      <c r="B85" s="11">
        <v>597700000</v>
      </c>
      <c r="C85" s="12">
        <v>24100</v>
      </c>
      <c r="D85" s="13">
        <v>49.8</v>
      </c>
      <c r="E85" s="14">
        <v>8200</v>
      </c>
      <c r="F85" s="19">
        <f t="shared" si="6"/>
        <v>410000000</v>
      </c>
      <c r="G85" s="16">
        <v>410000000</v>
      </c>
      <c r="H85" s="14">
        <v>7800</v>
      </c>
      <c r="I85" s="17">
        <v>121</v>
      </c>
      <c r="J85" s="18">
        <f t="shared" si="10"/>
        <v>8000</v>
      </c>
      <c r="K85" s="29">
        <f t="shared" si="7"/>
        <v>200</v>
      </c>
      <c r="M85" s="30">
        <f t="shared" si="8"/>
        <v>503850000</v>
      </c>
      <c r="N85" s="28">
        <f t="shared" si="9"/>
        <v>93850000</v>
      </c>
    </row>
    <row r="86" spans="1:14" x14ac:dyDescent="0.2">
      <c r="A86" s="10">
        <v>21.4</v>
      </c>
      <c r="B86" s="11">
        <v>607600000</v>
      </c>
      <c r="C86" s="12">
        <v>24700</v>
      </c>
      <c r="D86" s="13">
        <v>49.6</v>
      </c>
      <c r="E86" s="14">
        <v>9200</v>
      </c>
      <c r="F86" s="19">
        <f t="shared" si="6"/>
        <v>460040160.64257038</v>
      </c>
      <c r="G86" s="16">
        <v>458200000</v>
      </c>
      <c r="H86" s="14">
        <v>8800</v>
      </c>
      <c r="I86" s="17">
        <v>122</v>
      </c>
      <c r="J86" s="18">
        <f t="shared" si="10"/>
        <v>9000</v>
      </c>
      <c r="K86" s="29">
        <f t="shared" si="7"/>
        <v>200</v>
      </c>
      <c r="M86" s="30">
        <f t="shared" si="8"/>
        <v>532900000</v>
      </c>
      <c r="N86" s="28">
        <f t="shared" si="9"/>
        <v>74700000</v>
      </c>
    </row>
    <row r="87" spans="1:14" x14ac:dyDescent="0.2">
      <c r="A87" s="10">
        <v>21.2</v>
      </c>
      <c r="B87" s="11">
        <v>545700000</v>
      </c>
      <c r="C87" s="12">
        <v>25500</v>
      </c>
      <c r="D87" s="13">
        <v>49.4</v>
      </c>
      <c r="E87" s="14">
        <v>9200</v>
      </c>
      <c r="F87" s="19">
        <f t="shared" si="6"/>
        <v>459979838.7096774</v>
      </c>
      <c r="G87" s="16">
        <v>456300000</v>
      </c>
      <c r="H87" s="14">
        <v>8900</v>
      </c>
      <c r="I87" s="17">
        <v>123</v>
      </c>
      <c r="J87" s="18">
        <f t="shared" si="10"/>
        <v>9050</v>
      </c>
      <c r="K87" s="29">
        <f t="shared" si="7"/>
        <v>150</v>
      </c>
      <c r="M87" s="30">
        <f t="shared" si="8"/>
        <v>501000000</v>
      </c>
      <c r="N87" s="28">
        <f t="shared" si="9"/>
        <v>44700000</v>
      </c>
    </row>
    <row r="88" spans="1:14" x14ac:dyDescent="0.2">
      <c r="A88" s="10">
        <v>20.5</v>
      </c>
      <c r="B88" s="11">
        <v>547000000</v>
      </c>
      <c r="C88" s="12">
        <v>25800</v>
      </c>
      <c r="D88" s="13">
        <v>50</v>
      </c>
      <c r="E88" s="14">
        <v>9900</v>
      </c>
      <c r="F88" s="19">
        <f t="shared" si="6"/>
        <v>495040485.82995951</v>
      </c>
      <c r="G88" s="16">
        <v>489100000</v>
      </c>
      <c r="H88" s="14">
        <v>9600</v>
      </c>
      <c r="I88" s="17">
        <v>125</v>
      </c>
      <c r="J88" s="18">
        <f t="shared" si="10"/>
        <v>9750</v>
      </c>
      <c r="K88" s="29">
        <f t="shared" si="7"/>
        <v>150</v>
      </c>
      <c r="M88" s="30">
        <f t="shared" si="8"/>
        <v>518050000</v>
      </c>
      <c r="N88" s="28">
        <f t="shared" si="9"/>
        <v>28950000</v>
      </c>
    </row>
    <row r="89" spans="1:14" x14ac:dyDescent="0.2">
      <c r="A89" s="10">
        <v>20.3</v>
      </c>
      <c r="B89" s="11">
        <v>594500000</v>
      </c>
      <c r="C89" s="12">
        <v>29000</v>
      </c>
      <c r="D89" s="13">
        <v>49.8</v>
      </c>
      <c r="E89" s="14">
        <v>7700</v>
      </c>
      <c r="F89" s="19">
        <f t="shared" si="6"/>
        <v>385000000</v>
      </c>
      <c r="G89" s="16">
        <v>385000000</v>
      </c>
      <c r="H89" s="14">
        <v>8200</v>
      </c>
      <c r="I89" s="17">
        <v>126</v>
      </c>
      <c r="J89" s="18">
        <f t="shared" si="10"/>
        <v>7950</v>
      </c>
      <c r="K89" s="29">
        <f t="shared" si="7"/>
        <v>250</v>
      </c>
      <c r="M89" s="30">
        <f t="shared" si="8"/>
        <v>489750000</v>
      </c>
      <c r="N89" s="28">
        <f t="shared" si="9"/>
        <v>104750000</v>
      </c>
    </row>
    <row r="90" spans="1:14" x14ac:dyDescent="0.2">
      <c r="A90" s="10">
        <v>20.100000000000001</v>
      </c>
      <c r="B90" s="11">
        <v>609000000</v>
      </c>
      <c r="C90" s="12">
        <v>30000</v>
      </c>
      <c r="D90" s="13">
        <v>49.6</v>
      </c>
      <c r="E90" s="14">
        <v>8500</v>
      </c>
      <c r="F90" s="19">
        <f t="shared" si="6"/>
        <v>425000000</v>
      </c>
      <c r="G90" s="16">
        <v>423300000</v>
      </c>
      <c r="H90" s="14">
        <v>8900</v>
      </c>
      <c r="I90" s="17">
        <v>127</v>
      </c>
      <c r="J90" s="18">
        <f t="shared" si="10"/>
        <v>8700</v>
      </c>
      <c r="K90" s="29">
        <f t="shared" si="7"/>
        <v>200</v>
      </c>
      <c r="M90" s="30">
        <f t="shared" si="8"/>
        <v>516150000</v>
      </c>
      <c r="N90" s="28">
        <f t="shared" si="9"/>
        <v>92850000</v>
      </c>
    </row>
    <row r="91" spans="1:14" x14ac:dyDescent="0.2">
      <c r="A91" s="10">
        <v>19.899999999999999</v>
      </c>
      <c r="B91" s="11">
        <v>588900000</v>
      </c>
      <c r="C91" s="12">
        <v>29300</v>
      </c>
      <c r="D91" s="13">
        <v>49.4</v>
      </c>
      <c r="E91" s="14">
        <v>8500</v>
      </c>
      <c r="F91" s="19">
        <f t="shared" si="6"/>
        <v>425000000</v>
      </c>
      <c r="G91" s="16">
        <v>421600000</v>
      </c>
      <c r="H91" s="14">
        <v>9200</v>
      </c>
      <c r="I91" s="17">
        <v>128</v>
      </c>
      <c r="J91" s="18">
        <f t="shared" si="10"/>
        <v>8850</v>
      </c>
      <c r="K91" s="29">
        <f t="shared" si="7"/>
        <v>350</v>
      </c>
      <c r="M91" s="30">
        <f>AVERAGE(G91,B91)</f>
        <v>505250000</v>
      </c>
      <c r="N91" s="28">
        <f>STDEVP(G91,B91)</f>
        <v>83650000</v>
      </c>
    </row>
    <row r="92" spans="1:14" x14ac:dyDescent="0.2">
      <c r="A92" s="10">
        <v>19.7</v>
      </c>
      <c r="B92" s="11">
        <v>587100000</v>
      </c>
      <c r="C92" s="12">
        <v>29500</v>
      </c>
      <c r="D92" s="13">
        <v>49.2</v>
      </c>
      <c r="E92" s="14">
        <v>9100</v>
      </c>
      <c r="F92" s="19">
        <f t="shared" si="6"/>
        <v>454959514.17004049</v>
      </c>
      <c r="G92" s="16">
        <v>449500000</v>
      </c>
      <c r="H92" s="14">
        <v>9300</v>
      </c>
      <c r="I92" s="17">
        <v>129</v>
      </c>
      <c r="J92" s="18">
        <f t="shared" si="10"/>
        <v>9200</v>
      </c>
      <c r="K92" s="29">
        <f t="shared" si="7"/>
        <v>100</v>
      </c>
      <c r="M92" s="30">
        <f t="shared" ref="M92:M105" si="11">AVERAGE(G92,B92)</f>
        <v>518300000</v>
      </c>
      <c r="N92" s="28">
        <f t="shared" ref="N92:N105" si="12">STDEVP(G92,B92)</f>
        <v>68800000</v>
      </c>
    </row>
    <row r="93" spans="1:14" x14ac:dyDescent="0.2">
      <c r="A93" s="10">
        <v>17.5</v>
      </c>
      <c r="B93" s="11">
        <v>622500000</v>
      </c>
      <c r="C93" s="12">
        <v>31600</v>
      </c>
      <c r="D93" s="13">
        <v>49</v>
      </c>
      <c r="E93" s="14">
        <v>9500</v>
      </c>
      <c r="F93" s="19">
        <f t="shared" si="6"/>
        <v>475000000</v>
      </c>
      <c r="G93" s="16">
        <v>467400000</v>
      </c>
      <c r="H93" s="14">
        <v>9600</v>
      </c>
      <c r="I93" s="17">
        <v>130</v>
      </c>
      <c r="J93" s="18">
        <f t="shared" si="10"/>
        <v>9550</v>
      </c>
      <c r="K93" s="29">
        <f t="shared" si="7"/>
        <v>50</v>
      </c>
      <c r="M93" s="30">
        <f t="shared" si="11"/>
        <v>544950000</v>
      </c>
      <c r="N93" s="28">
        <f t="shared" si="12"/>
        <v>77550000</v>
      </c>
    </row>
    <row r="94" spans="1:14" x14ac:dyDescent="0.2">
      <c r="A94" s="10">
        <v>17.3</v>
      </c>
      <c r="B94" s="11">
        <v>570500000</v>
      </c>
      <c r="C94" s="12">
        <v>32600</v>
      </c>
      <c r="D94" s="13">
        <v>48.8</v>
      </c>
      <c r="E94" s="14">
        <v>9900</v>
      </c>
      <c r="F94" s="19">
        <f t="shared" si="6"/>
        <v>495000000</v>
      </c>
      <c r="G94" s="16">
        <v>485100000</v>
      </c>
      <c r="H94" s="14">
        <v>10000</v>
      </c>
      <c r="I94" s="17">
        <v>132</v>
      </c>
      <c r="J94" s="18">
        <f t="shared" si="10"/>
        <v>9950</v>
      </c>
      <c r="K94" s="29">
        <f t="shared" si="7"/>
        <v>50</v>
      </c>
      <c r="M94" s="30">
        <f t="shared" si="11"/>
        <v>527800000</v>
      </c>
      <c r="N94" s="28">
        <f t="shared" si="12"/>
        <v>42700000</v>
      </c>
    </row>
    <row r="95" spans="1:14" x14ac:dyDescent="0.2">
      <c r="A95" s="10">
        <v>15.6</v>
      </c>
      <c r="B95" s="11">
        <v>629700000</v>
      </c>
      <c r="C95" s="12">
        <v>36400</v>
      </c>
      <c r="D95" s="13">
        <v>48.6</v>
      </c>
      <c r="E95" s="14">
        <v>10100</v>
      </c>
      <c r="F95" s="19">
        <f t="shared" si="6"/>
        <v>505020491.80327868</v>
      </c>
      <c r="G95" s="16">
        <v>492900000</v>
      </c>
      <c r="H95" s="14">
        <v>10200</v>
      </c>
      <c r="I95" s="17">
        <v>133</v>
      </c>
      <c r="J95" s="18">
        <f t="shared" si="10"/>
        <v>10150</v>
      </c>
      <c r="K95" s="29">
        <f t="shared" si="7"/>
        <v>50</v>
      </c>
      <c r="M95" s="30">
        <f t="shared" si="11"/>
        <v>561300000</v>
      </c>
      <c r="N95" s="28">
        <f t="shared" si="12"/>
        <v>68400000</v>
      </c>
    </row>
    <row r="96" spans="1:14" x14ac:dyDescent="0.2">
      <c r="A96" s="10">
        <v>15.6</v>
      </c>
      <c r="B96" s="16">
        <v>567800000</v>
      </c>
      <c r="C96" s="20"/>
      <c r="D96" s="13">
        <v>48.4</v>
      </c>
      <c r="E96" s="14">
        <v>7600</v>
      </c>
      <c r="F96" s="19">
        <f t="shared" si="6"/>
        <v>380041152.26337451</v>
      </c>
      <c r="G96" s="16">
        <v>369400000</v>
      </c>
      <c r="H96" s="14">
        <v>10600</v>
      </c>
      <c r="I96" s="17">
        <v>134</v>
      </c>
      <c r="J96" s="18">
        <f t="shared" si="10"/>
        <v>9100</v>
      </c>
      <c r="K96" s="29">
        <f t="shared" si="7"/>
        <v>1500</v>
      </c>
      <c r="M96" s="30">
        <f t="shared" si="11"/>
        <v>468600000</v>
      </c>
      <c r="N96" s="28">
        <f t="shared" si="12"/>
        <v>99200000</v>
      </c>
    </row>
    <row r="97" spans="4:14" x14ac:dyDescent="0.2">
      <c r="D97" s="13">
        <v>48.2</v>
      </c>
      <c r="E97" s="14">
        <v>7900</v>
      </c>
      <c r="F97" s="19">
        <f t="shared" si="6"/>
        <v>395041322.3140496</v>
      </c>
      <c r="G97" s="16">
        <v>382400000</v>
      </c>
      <c r="H97" s="14">
        <v>7800</v>
      </c>
      <c r="I97" s="17">
        <v>135</v>
      </c>
      <c r="J97" s="18">
        <f t="shared" si="10"/>
        <v>7850</v>
      </c>
      <c r="K97" s="29">
        <f t="shared" si="7"/>
        <v>50</v>
      </c>
      <c r="M97" s="30">
        <f t="shared" si="11"/>
        <v>382400000</v>
      </c>
      <c r="N97" s="28">
        <f t="shared" si="12"/>
        <v>0</v>
      </c>
    </row>
    <row r="98" spans="4:14" x14ac:dyDescent="0.2">
      <c r="D98" s="13">
        <v>48</v>
      </c>
      <c r="E98" s="14">
        <v>6300</v>
      </c>
      <c r="F98" s="19">
        <f t="shared" si="6"/>
        <v>315041493.77593362</v>
      </c>
      <c r="G98" s="16">
        <v>303700000</v>
      </c>
      <c r="H98" s="14">
        <v>6800</v>
      </c>
      <c r="I98" s="17">
        <v>136</v>
      </c>
      <c r="J98" s="18">
        <f t="shared" si="10"/>
        <v>6550</v>
      </c>
      <c r="K98" s="29">
        <f t="shared" si="7"/>
        <v>250</v>
      </c>
      <c r="M98" s="30">
        <f t="shared" si="11"/>
        <v>303700000</v>
      </c>
      <c r="N98" s="28">
        <f t="shared" si="12"/>
        <v>0</v>
      </c>
    </row>
    <row r="99" spans="4:14" x14ac:dyDescent="0.2">
      <c r="D99" s="13">
        <v>47.8</v>
      </c>
      <c r="E99" s="14">
        <v>6800</v>
      </c>
      <c r="F99" s="19">
        <f t="shared" si="6"/>
        <v>340000000</v>
      </c>
      <c r="G99" s="16">
        <v>326400000</v>
      </c>
      <c r="H99" s="14">
        <v>7300</v>
      </c>
      <c r="I99" s="17">
        <v>137</v>
      </c>
      <c r="J99" s="18">
        <f t="shared" si="10"/>
        <v>7050</v>
      </c>
      <c r="K99" s="29">
        <f t="shared" si="7"/>
        <v>250</v>
      </c>
      <c r="M99" s="30">
        <f t="shared" si="11"/>
        <v>326400000</v>
      </c>
      <c r="N99" s="28">
        <f t="shared" si="12"/>
        <v>0</v>
      </c>
    </row>
    <row r="100" spans="4:14" x14ac:dyDescent="0.2">
      <c r="D100" s="13">
        <v>47.6</v>
      </c>
      <c r="E100" s="14">
        <v>7500</v>
      </c>
      <c r="F100" s="19">
        <f t="shared" si="6"/>
        <v>375000000</v>
      </c>
      <c r="G100" s="16">
        <v>358500000</v>
      </c>
      <c r="H100" s="14">
        <v>7900</v>
      </c>
      <c r="I100" s="17">
        <v>139</v>
      </c>
      <c r="J100" s="18">
        <f t="shared" si="10"/>
        <v>7700</v>
      </c>
      <c r="K100" s="29">
        <f t="shared" si="7"/>
        <v>200</v>
      </c>
      <c r="M100" s="30">
        <f t="shared" si="11"/>
        <v>358500000</v>
      </c>
      <c r="N100" s="28">
        <f t="shared" si="12"/>
        <v>0</v>
      </c>
    </row>
    <row r="101" spans="4:14" x14ac:dyDescent="0.2">
      <c r="D101" s="13">
        <v>47.4</v>
      </c>
      <c r="E101" s="14">
        <v>8000</v>
      </c>
      <c r="F101" s="19">
        <f t="shared" si="6"/>
        <v>400000000</v>
      </c>
      <c r="G101" s="16">
        <v>380800000</v>
      </c>
      <c r="H101" s="14">
        <v>8600</v>
      </c>
      <c r="I101" s="17">
        <v>140</v>
      </c>
      <c r="J101" s="18">
        <f t="shared" si="10"/>
        <v>8300</v>
      </c>
      <c r="K101" s="29">
        <f t="shared" si="7"/>
        <v>300</v>
      </c>
      <c r="M101" s="30">
        <f t="shared" si="11"/>
        <v>380800000</v>
      </c>
      <c r="N101" s="28">
        <f t="shared" si="12"/>
        <v>0</v>
      </c>
    </row>
    <row r="102" spans="4:14" x14ac:dyDescent="0.2">
      <c r="D102" s="13">
        <v>47.2</v>
      </c>
      <c r="E102" s="14">
        <v>8700</v>
      </c>
      <c r="F102" s="19">
        <f t="shared" si="6"/>
        <v>435021097.04641354</v>
      </c>
      <c r="G102" s="16">
        <v>412400000</v>
      </c>
      <c r="H102" s="14">
        <v>9000</v>
      </c>
      <c r="I102" s="17">
        <v>141</v>
      </c>
      <c r="J102" s="18">
        <f t="shared" si="10"/>
        <v>8850</v>
      </c>
      <c r="K102" s="29">
        <f t="shared" si="7"/>
        <v>150</v>
      </c>
      <c r="M102" s="30">
        <f t="shared" si="11"/>
        <v>412400000</v>
      </c>
      <c r="N102" s="28">
        <f t="shared" si="12"/>
        <v>0</v>
      </c>
    </row>
    <row r="103" spans="4:14" x14ac:dyDescent="0.2">
      <c r="D103" s="13">
        <v>47</v>
      </c>
      <c r="E103" s="14">
        <v>8800</v>
      </c>
      <c r="F103" s="19">
        <f t="shared" si="6"/>
        <v>440042372.88135588</v>
      </c>
      <c r="G103" s="16">
        <v>415400000</v>
      </c>
      <c r="H103" s="14">
        <v>9300</v>
      </c>
      <c r="I103" s="17">
        <v>142</v>
      </c>
      <c r="J103" s="18">
        <f t="shared" si="10"/>
        <v>9050</v>
      </c>
      <c r="K103" s="29">
        <f t="shared" si="7"/>
        <v>250</v>
      </c>
      <c r="M103" s="30">
        <f t="shared" si="11"/>
        <v>415400000</v>
      </c>
      <c r="N103" s="28">
        <f t="shared" si="12"/>
        <v>0</v>
      </c>
    </row>
    <row r="104" spans="4:14" x14ac:dyDescent="0.2">
      <c r="D104" s="13">
        <v>46.8</v>
      </c>
      <c r="E104" s="14">
        <v>8800</v>
      </c>
      <c r="F104" s="19">
        <f t="shared" si="6"/>
        <v>440000000</v>
      </c>
      <c r="G104" s="16">
        <v>413600000</v>
      </c>
      <c r="H104" s="14">
        <v>9300</v>
      </c>
      <c r="I104" s="17">
        <v>143</v>
      </c>
      <c r="J104" s="18">
        <f t="shared" si="10"/>
        <v>9050</v>
      </c>
      <c r="K104" s="29">
        <f t="shared" si="7"/>
        <v>250</v>
      </c>
      <c r="M104" s="30">
        <f t="shared" si="11"/>
        <v>413600000</v>
      </c>
      <c r="N104" s="28">
        <f t="shared" si="12"/>
        <v>0</v>
      </c>
    </row>
    <row r="105" spans="4:14" x14ac:dyDescent="0.2">
      <c r="D105" s="13">
        <v>46.6</v>
      </c>
      <c r="E105" s="14">
        <v>9500</v>
      </c>
      <c r="F105" s="19">
        <f t="shared" si="6"/>
        <v>475000000</v>
      </c>
      <c r="G105" s="16">
        <v>444600000</v>
      </c>
      <c r="H105" s="14">
        <v>10000</v>
      </c>
      <c r="I105" s="17">
        <v>146</v>
      </c>
      <c r="J105" s="18">
        <f t="shared" si="10"/>
        <v>9750</v>
      </c>
      <c r="K105" s="29">
        <f t="shared" si="7"/>
        <v>250</v>
      </c>
      <c r="M105" s="30">
        <f t="shared" si="11"/>
        <v>444600000</v>
      </c>
      <c r="N105" s="28">
        <f t="shared" si="12"/>
        <v>0</v>
      </c>
    </row>
    <row r="106" spans="4:14" ht="13.5" thickBot="1" x14ac:dyDescent="0.25">
      <c r="D106" s="21">
        <v>46.4</v>
      </c>
      <c r="E106" s="22"/>
      <c r="F106" s="23"/>
      <c r="G106" s="24"/>
      <c r="H106" s="22"/>
      <c r="I106" s="25">
        <v>149</v>
      </c>
      <c r="J106" s="26"/>
      <c r="K106" s="29"/>
    </row>
  </sheetData>
  <mergeCells count="2">
    <mergeCell ref="A1:C1"/>
    <mergeCell ref="D1:J1"/>
  </mergeCells>
  <pageMargins left="0.25" right="0.25" top="0.75" bottom="0.75" header="0.3" footer="0.3"/>
  <pageSetup paperSize="12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3"/>
  <sheetViews>
    <sheetView zoomScaleNormal="100" workbookViewId="0">
      <selection activeCell="Q8" sqref="Q8"/>
    </sheetView>
  </sheetViews>
  <sheetFormatPr defaultRowHeight="15" x14ac:dyDescent="0.25"/>
  <cols>
    <col min="1" max="1" width="27" style="1" bestFit="1" customWidth="1"/>
    <col min="2" max="2" width="14" style="1" customWidth="1"/>
  </cols>
  <sheetData>
    <row r="1" spans="1:2" ht="15.75" thickBot="1" x14ac:dyDescent="0.3">
      <c r="A1" s="3" t="s">
        <v>35</v>
      </c>
      <c r="B1" s="4" t="s">
        <v>34</v>
      </c>
    </row>
    <row r="2" spans="1:2" x14ac:dyDescent="0.25">
      <c r="A2" s="1">
        <v>500000</v>
      </c>
      <c r="B2" s="1">
        <v>500000</v>
      </c>
    </row>
    <row r="3" spans="1:2" x14ac:dyDescent="0.25">
      <c r="A3" s="1">
        <v>500000</v>
      </c>
      <c r="B3" s="1">
        <v>500000</v>
      </c>
    </row>
    <row r="4" spans="1:2" x14ac:dyDescent="0.25">
      <c r="A4" s="1">
        <v>500000</v>
      </c>
      <c r="B4" s="1">
        <v>500000</v>
      </c>
    </row>
    <row r="5" spans="1:2" x14ac:dyDescent="0.25">
      <c r="A5" s="1">
        <v>500000</v>
      </c>
      <c r="B5" s="1">
        <v>500000</v>
      </c>
    </row>
    <row r="6" spans="1:2" x14ac:dyDescent="0.25">
      <c r="A6" s="1">
        <v>500000</v>
      </c>
      <c r="B6" s="1">
        <v>500000</v>
      </c>
    </row>
    <row r="7" spans="1:2" x14ac:dyDescent="0.25">
      <c r="A7" s="1">
        <v>500000</v>
      </c>
      <c r="B7" s="1">
        <v>500000</v>
      </c>
    </row>
    <row r="8" spans="1:2" x14ac:dyDescent="0.25">
      <c r="A8" s="1">
        <v>500000</v>
      </c>
      <c r="B8" s="1">
        <v>500000</v>
      </c>
    </row>
    <row r="9" spans="1:2" x14ac:dyDescent="0.25">
      <c r="A9" s="1">
        <v>500000</v>
      </c>
      <c r="B9" s="1">
        <v>500000</v>
      </c>
    </row>
    <row r="10" spans="1:2" x14ac:dyDescent="0.25">
      <c r="A10" s="1">
        <v>500000</v>
      </c>
      <c r="B10" s="1">
        <v>500000</v>
      </c>
    </row>
    <row r="11" spans="1:2" x14ac:dyDescent="0.25">
      <c r="A11" s="1">
        <v>500000</v>
      </c>
      <c r="B11" s="1">
        <v>2500000.0000000005</v>
      </c>
    </row>
    <row r="12" spans="1:2" x14ac:dyDescent="0.25">
      <c r="A12" s="1">
        <v>2500000.0000000005</v>
      </c>
      <c r="B12" s="1">
        <v>3750000</v>
      </c>
    </row>
    <row r="13" spans="1:2" x14ac:dyDescent="0.25">
      <c r="A13" s="1">
        <v>3750000</v>
      </c>
      <c r="B13" s="1">
        <v>10000000</v>
      </c>
    </row>
    <row r="14" spans="1:2" x14ac:dyDescent="0.25">
      <c r="A14" s="1">
        <v>10000000</v>
      </c>
      <c r="B14" s="1">
        <v>62500000</v>
      </c>
    </row>
    <row r="15" spans="1:2" x14ac:dyDescent="0.25">
      <c r="A15" s="1">
        <v>62500000</v>
      </c>
      <c r="B15" s="1">
        <v>76250000</v>
      </c>
    </row>
    <row r="16" spans="1:2" x14ac:dyDescent="0.25">
      <c r="A16" s="1">
        <v>76250000</v>
      </c>
      <c r="B16" s="1">
        <v>83749999.999999985</v>
      </c>
    </row>
    <row r="17" spans="1:2" x14ac:dyDescent="0.25">
      <c r="A17" s="1">
        <v>83749999.999999985</v>
      </c>
      <c r="B17" s="1">
        <v>158749999.99999997</v>
      </c>
    </row>
    <row r="18" spans="1:2" x14ac:dyDescent="0.25">
      <c r="A18" s="1">
        <v>158749999.99999997</v>
      </c>
      <c r="B18" s="1">
        <v>199999999.99999997</v>
      </c>
    </row>
    <row r="19" spans="1:2" x14ac:dyDescent="0.25">
      <c r="A19" s="1">
        <v>199999999.99999997</v>
      </c>
      <c r="B19" s="1">
        <v>196250000.00000003</v>
      </c>
    </row>
    <row r="20" spans="1:2" x14ac:dyDescent="0.25">
      <c r="A20" s="1">
        <v>196250000.00000003</v>
      </c>
      <c r="B20" s="1">
        <v>170000000</v>
      </c>
    </row>
    <row r="21" spans="1:2" x14ac:dyDescent="0.25">
      <c r="A21" s="1">
        <v>170000000</v>
      </c>
      <c r="B21" s="1">
        <v>218750000</v>
      </c>
    </row>
    <row r="22" spans="1:2" x14ac:dyDescent="0.25">
      <c r="A22" s="1">
        <v>218750000</v>
      </c>
      <c r="B22" s="1">
        <v>236250000</v>
      </c>
    </row>
    <row r="23" spans="1:2" x14ac:dyDescent="0.25">
      <c r="A23" s="1">
        <v>236250000</v>
      </c>
      <c r="B23" s="1">
        <v>297500000.00000006</v>
      </c>
    </row>
    <row r="24" spans="1:2" x14ac:dyDescent="0.25">
      <c r="A24" s="1">
        <v>297500000.00000006</v>
      </c>
      <c r="B24" s="1">
        <v>301250000</v>
      </c>
    </row>
    <row r="25" spans="1:2" x14ac:dyDescent="0.25">
      <c r="A25" s="1">
        <v>301250000</v>
      </c>
      <c r="B25" s="1">
        <v>322500000</v>
      </c>
    </row>
    <row r="26" spans="1:2" x14ac:dyDescent="0.25">
      <c r="A26" s="1">
        <v>322500000</v>
      </c>
      <c r="B26" s="1">
        <v>325000000</v>
      </c>
    </row>
    <row r="27" spans="1:2" x14ac:dyDescent="0.25">
      <c r="A27" s="1">
        <v>325000000</v>
      </c>
      <c r="B27" s="1">
        <v>346250000</v>
      </c>
    </row>
    <row r="28" spans="1:2" x14ac:dyDescent="0.25">
      <c r="A28" s="1">
        <v>346250000</v>
      </c>
      <c r="B28" s="1">
        <v>336250000</v>
      </c>
    </row>
    <row r="29" spans="1:2" x14ac:dyDescent="0.25">
      <c r="A29" s="1">
        <v>336250000</v>
      </c>
      <c r="B29" s="1">
        <v>350000000</v>
      </c>
    </row>
    <row r="30" spans="1:2" x14ac:dyDescent="0.25">
      <c r="A30" s="1">
        <v>350000000</v>
      </c>
      <c r="B30" s="1">
        <v>418749999.99999994</v>
      </c>
    </row>
    <row r="31" spans="1:2" x14ac:dyDescent="0.25">
      <c r="A31" s="1">
        <v>418749999.99999994</v>
      </c>
      <c r="B31" s="1">
        <v>483750000</v>
      </c>
    </row>
    <row r="32" spans="1:2" x14ac:dyDescent="0.25">
      <c r="A32" s="1">
        <v>483750000</v>
      </c>
      <c r="B32" s="1">
        <v>391250000.00000006</v>
      </c>
    </row>
    <row r="33" spans="1:2" x14ac:dyDescent="0.25">
      <c r="A33" s="1">
        <v>391250000.00000006</v>
      </c>
      <c r="B33" s="1">
        <v>432500000</v>
      </c>
    </row>
    <row r="34" spans="1:2" x14ac:dyDescent="0.25">
      <c r="A34" s="1">
        <v>432500000</v>
      </c>
      <c r="B34" s="1">
        <v>446250000</v>
      </c>
    </row>
    <row r="35" spans="1:2" x14ac:dyDescent="0.25">
      <c r="A35" s="1">
        <v>446250000</v>
      </c>
      <c r="B35" s="1">
        <v>461250000</v>
      </c>
    </row>
    <row r="36" spans="1:2" x14ac:dyDescent="0.25">
      <c r="A36" s="1">
        <v>461250000</v>
      </c>
      <c r="B36" s="1">
        <v>400000000</v>
      </c>
    </row>
    <row r="37" spans="1:2" x14ac:dyDescent="0.25">
      <c r="A37" s="1">
        <v>400000000</v>
      </c>
      <c r="B37" s="1">
        <v>427500000</v>
      </c>
    </row>
    <row r="38" spans="1:2" x14ac:dyDescent="0.25">
      <c r="A38" s="1">
        <v>427500000</v>
      </c>
      <c r="B38" s="1">
        <v>452500000</v>
      </c>
    </row>
    <row r="39" spans="1:2" x14ac:dyDescent="0.25">
      <c r="A39" s="1">
        <v>452500000</v>
      </c>
      <c r="B39" s="1">
        <v>488750000</v>
      </c>
    </row>
    <row r="40" spans="1:2" x14ac:dyDescent="0.25">
      <c r="A40" s="1">
        <v>488750000</v>
      </c>
      <c r="B40" s="1">
        <v>408750000</v>
      </c>
    </row>
    <row r="41" spans="1:2" x14ac:dyDescent="0.25">
      <c r="A41" s="1">
        <v>408750000</v>
      </c>
      <c r="B41" s="1">
        <v>423750000</v>
      </c>
    </row>
    <row r="42" spans="1:2" x14ac:dyDescent="0.25">
      <c r="A42" s="1">
        <v>423750000</v>
      </c>
      <c r="B42" s="1">
        <v>437500000</v>
      </c>
    </row>
    <row r="43" spans="1:2" x14ac:dyDescent="0.25">
      <c r="A43" s="1">
        <v>437500000</v>
      </c>
      <c r="B43" s="1">
        <v>470000000</v>
      </c>
    </row>
    <row r="44" spans="1:2" x14ac:dyDescent="0.25">
      <c r="A44" s="1">
        <v>470000000</v>
      </c>
      <c r="B44" s="1">
        <v>415000000</v>
      </c>
    </row>
    <row r="45" spans="1:2" x14ac:dyDescent="0.25">
      <c r="A45" s="1">
        <v>415000000</v>
      </c>
      <c r="B45" s="1">
        <v>426250000</v>
      </c>
    </row>
    <row r="46" spans="1:2" x14ac:dyDescent="0.25">
      <c r="A46" s="1">
        <v>426250000</v>
      </c>
      <c r="B46" s="1">
        <v>430000000</v>
      </c>
    </row>
    <row r="47" spans="1:2" x14ac:dyDescent="0.25">
      <c r="A47" s="1">
        <v>430000000</v>
      </c>
      <c r="B47" s="1">
        <v>373750000</v>
      </c>
    </row>
    <row r="48" spans="1:2" x14ac:dyDescent="0.25">
      <c r="A48" s="1">
        <v>373750000</v>
      </c>
      <c r="B48" s="1">
        <v>393749999.99999994</v>
      </c>
    </row>
    <row r="49" spans="1:2" x14ac:dyDescent="0.25">
      <c r="A49" s="1">
        <v>393749999.99999994</v>
      </c>
      <c r="B49" s="1">
        <v>433750000</v>
      </c>
    </row>
    <row r="50" spans="1:2" x14ac:dyDescent="0.25">
      <c r="A50" s="1">
        <v>433750000</v>
      </c>
      <c r="B50" s="1">
        <v>372500000</v>
      </c>
    </row>
    <row r="51" spans="1:2" x14ac:dyDescent="0.25">
      <c r="A51" s="1">
        <v>372500000</v>
      </c>
      <c r="B51" s="1">
        <v>387500000</v>
      </c>
    </row>
    <row r="52" spans="1:2" x14ac:dyDescent="0.25">
      <c r="A52" s="1">
        <v>387500000</v>
      </c>
      <c r="B52" s="1">
        <v>405000000</v>
      </c>
    </row>
    <row r="53" spans="1:2" x14ac:dyDescent="0.25">
      <c r="A53" s="1">
        <v>405000000</v>
      </c>
      <c r="B53" s="1">
        <v>413749999.99999994</v>
      </c>
    </row>
    <row r="54" spans="1:2" x14ac:dyDescent="0.25">
      <c r="A54" s="1">
        <v>413749999.99999994</v>
      </c>
      <c r="B54" s="1">
        <v>482500000</v>
      </c>
    </row>
    <row r="55" spans="1:2" x14ac:dyDescent="0.25">
      <c r="A55" s="1">
        <v>482500000</v>
      </c>
      <c r="B55" s="1">
        <v>495000000</v>
      </c>
    </row>
    <row r="56" spans="1:2" x14ac:dyDescent="0.25">
      <c r="A56" s="1">
        <v>495000000</v>
      </c>
      <c r="B56" s="1">
        <v>497500000</v>
      </c>
    </row>
    <row r="57" spans="1:2" x14ac:dyDescent="0.25">
      <c r="A57" s="1">
        <v>497500000</v>
      </c>
      <c r="B57" s="1">
        <v>535000000</v>
      </c>
    </row>
    <row r="58" spans="1:2" x14ac:dyDescent="0.25">
      <c r="A58" s="1">
        <v>535000000</v>
      </c>
      <c r="B58" s="1">
        <v>552500000</v>
      </c>
    </row>
    <row r="59" spans="1:2" x14ac:dyDescent="0.25">
      <c r="A59" s="1">
        <v>552500000</v>
      </c>
      <c r="B59" s="1">
        <v>545000000</v>
      </c>
    </row>
    <row r="60" spans="1:2" x14ac:dyDescent="0.25">
      <c r="A60" s="1">
        <v>545000000</v>
      </c>
      <c r="B60" s="1">
        <v>554999999.99999988</v>
      </c>
    </row>
    <row r="61" spans="1:2" x14ac:dyDescent="0.25">
      <c r="A61" s="1">
        <v>554999999.99999988</v>
      </c>
      <c r="B61" s="1">
        <v>362500000.00000006</v>
      </c>
    </row>
    <row r="62" spans="1:2" x14ac:dyDescent="0.25">
      <c r="A62" s="1">
        <v>362500000.00000006</v>
      </c>
      <c r="B62" s="1">
        <v>420000000</v>
      </c>
    </row>
    <row r="63" spans="1:2" x14ac:dyDescent="0.25">
      <c r="A63" s="1">
        <v>420000000</v>
      </c>
      <c r="B63" s="1">
        <v>435000000</v>
      </c>
    </row>
    <row r="64" spans="1:2" x14ac:dyDescent="0.25">
      <c r="A64" s="1">
        <v>435000000</v>
      </c>
      <c r="B64" s="1">
        <v>447500000</v>
      </c>
    </row>
    <row r="65" spans="1:2" x14ac:dyDescent="0.25">
      <c r="A65" s="1">
        <v>447500000</v>
      </c>
      <c r="B65" s="1">
        <v>360000000</v>
      </c>
    </row>
    <row r="66" spans="1:2" x14ac:dyDescent="0.25">
      <c r="A66" s="1">
        <v>360000000</v>
      </c>
      <c r="B66" s="1">
        <v>387500000.00000006</v>
      </c>
    </row>
    <row r="67" spans="1:2" x14ac:dyDescent="0.25">
      <c r="A67" s="1">
        <v>387500000.00000006</v>
      </c>
      <c r="B67" s="1">
        <v>425000000</v>
      </c>
    </row>
    <row r="68" spans="1:2" x14ac:dyDescent="0.25">
      <c r="A68" s="1">
        <v>425000000</v>
      </c>
      <c r="B68" s="1">
        <v>435000000</v>
      </c>
    </row>
    <row r="69" spans="1:2" x14ac:dyDescent="0.25">
      <c r="A69" s="1">
        <v>435000000</v>
      </c>
      <c r="B69" s="1">
        <v>435000000</v>
      </c>
    </row>
    <row r="70" spans="1:2" x14ac:dyDescent="0.25">
      <c r="A70" s="1">
        <v>435000000</v>
      </c>
      <c r="B70" s="1">
        <v>452500000</v>
      </c>
    </row>
    <row r="71" spans="1:2" x14ac:dyDescent="0.25">
      <c r="A71" s="1">
        <v>452500000</v>
      </c>
      <c r="B71" s="1">
        <v>462500000</v>
      </c>
    </row>
    <row r="72" spans="1:2" x14ac:dyDescent="0.25">
      <c r="A72" s="1">
        <v>462500000</v>
      </c>
      <c r="B72" s="1">
        <v>480000000</v>
      </c>
    </row>
    <row r="73" spans="1:2" x14ac:dyDescent="0.25">
      <c r="A73" s="1">
        <v>480000000</v>
      </c>
      <c r="B73" s="1">
        <v>370000000</v>
      </c>
    </row>
    <row r="74" spans="1:2" x14ac:dyDescent="0.25">
      <c r="A74" s="1">
        <v>370000000</v>
      </c>
      <c r="B74" s="1">
        <v>422500000</v>
      </c>
    </row>
    <row r="75" spans="1:2" x14ac:dyDescent="0.25">
      <c r="A75" s="1">
        <v>422500000</v>
      </c>
      <c r="B75" s="1">
        <v>435000000</v>
      </c>
    </row>
    <row r="76" spans="1:2" x14ac:dyDescent="0.25">
      <c r="A76" s="1">
        <v>435000000</v>
      </c>
      <c r="B76" s="1">
        <v>442500000</v>
      </c>
    </row>
    <row r="77" spans="1:2" x14ac:dyDescent="0.25">
      <c r="A77" s="1">
        <v>442500000</v>
      </c>
      <c r="B77" s="1">
        <v>452500000</v>
      </c>
    </row>
    <row r="78" spans="1:2" x14ac:dyDescent="0.25">
      <c r="A78" s="1">
        <v>452500000</v>
      </c>
      <c r="B78" s="1">
        <v>467500000</v>
      </c>
    </row>
    <row r="79" spans="1:2" x14ac:dyDescent="0.25">
      <c r="A79" s="1">
        <v>467500000</v>
      </c>
      <c r="B79" s="1">
        <v>395000000</v>
      </c>
    </row>
    <row r="80" spans="1:2" x14ac:dyDescent="0.25">
      <c r="A80" s="1">
        <v>395000000</v>
      </c>
      <c r="B80" s="1">
        <v>437500000</v>
      </c>
    </row>
    <row r="81" spans="1:2" x14ac:dyDescent="0.25">
      <c r="A81" s="1">
        <v>437500000</v>
      </c>
      <c r="B81" s="1">
        <v>457500000</v>
      </c>
    </row>
    <row r="82" spans="1:2" x14ac:dyDescent="0.25">
      <c r="A82" s="1">
        <v>457500000</v>
      </c>
      <c r="B82" s="1">
        <v>470000000</v>
      </c>
    </row>
    <row r="83" spans="1:2" x14ac:dyDescent="0.25">
      <c r="A83" s="1">
        <v>470000000</v>
      </c>
      <c r="B83" s="1">
        <v>400000000</v>
      </c>
    </row>
    <row r="84" spans="1:2" x14ac:dyDescent="0.25">
      <c r="A84" s="1">
        <v>400000000</v>
      </c>
      <c r="B84" s="1">
        <v>450000000</v>
      </c>
    </row>
    <row r="85" spans="1:2" x14ac:dyDescent="0.25">
      <c r="A85" s="1">
        <v>450000000</v>
      </c>
      <c r="B85" s="1">
        <v>452500000</v>
      </c>
    </row>
    <row r="86" spans="1:2" x14ac:dyDescent="0.25">
      <c r="A86" s="1">
        <v>452500000</v>
      </c>
      <c r="B86" s="1">
        <v>487500000</v>
      </c>
    </row>
    <row r="87" spans="1:2" x14ac:dyDescent="0.25">
      <c r="A87" s="1">
        <v>487500000</v>
      </c>
      <c r="B87" s="1">
        <v>397499999.99999994</v>
      </c>
    </row>
    <row r="88" spans="1:2" x14ac:dyDescent="0.25">
      <c r="A88" s="1">
        <v>397499999.99999994</v>
      </c>
      <c r="B88" s="1">
        <v>435000000</v>
      </c>
    </row>
    <row r="89" spans="1:2" x14ac:dyDescent="0.25">
      <c r="A89" s="1">
        <v>435000000</v>
      </c>
      <c r="B89" s="1">
        <v>442500000</v>
      </c>
    </row>
    <row r="90" spans="1:2" x14ac:dyDescent="0.25">
      <c r="A90" s="1">
        <v>442500000</v>
      </c>
      <c r="B90" s="1">
        <v>460000000</v>
      </c>
    </row>
    <row r="91" spans="1:2" x14ac:dyDescent="0.25">
      <c r="A91" s="1">
        <v>460000000</v>
      </c>
      <c r="B91" s="1">
        <v>477500000</v>
      </c>
    </row>
    <row r="92" spans="1:2" x14ac:dyDescent="0.25">
      <c r="A92" s="1">
        <v>477500000</v>
      </c>
      <c r="B92" s="1">
        <v>497500000</v>
      </c>
    </row>
    <row r="93" spans="1:2" x14ac:dyDescent="0.25">
      <c r="A93" s="1">
        <v>497500000</v>
      </c>
      <c r="B93" s="1">
        <v>507500000</v>
      </c>
    </row>
    <row r="94" spans="1:2" x14ac:dyDescent="0.25">
      <c r="A94" s="1">
        <v>507500000</v>
      </c>
      <c r="B94" s="1">
        <v>455000000</v>
      </c>
    </row>
    <row r="95" spans="1:2" x14ac:dyDescent="0.25">
      <c r="A95" s="1">
        <v>455000000</v>
      </c>
      <c r="B95" s="1">
        <v>392500000.00000006</v>
      </c>
    </row>
    <row r="96" spans="1:2" x14ac:dyDescent="0.25">
      <c r="A96" s="1">
        <v>392500000.00000006</v>
      </c>
      <c r="B96" s="1">
        <v>327500000</v>
      </c>
    </row>
    <row r="97" spans="1:2" x14ac:dyDescent="0.25">
      <c r="A97" s="1">
        <v>327500000</v>
      </c>
      <c r="B97" s="1">
        <v>352500000</v>
      </c>
    </row>
    <row r="98" spans="1:2" x14ac:dyDescent="0.25">
      <c r="A98" s="1">
        <v>352500000</v>
      </c>
      <c r="B98" s="1">
        <v>384999999.99999994</v>
      </c>
    </row>
    <row r="99" spans="1:2" x14ac:dyDescent="0.25">
      <c r="A99" s="1">
        <v>384999999.99999994</v>
      </c>
      <c r="B99" s="1">
        <v>415000000.00000006</v>
      </c>
    </row>
    <row r="100" spans="1:2" x14ac:dyDescent="0.25">
      <c r="A100" s="1">
        <v>415000000.00000006</v>
      </c>
      <c r="B100" s="1">
        <v>442500000</v>
      </c>
    </row>
    <row r="101" spans="1:2" x14ac:dyDescent="0.25">
      <c r="A101" s="1">
        <v>442500000</v>
      </c>
      <c r="B101" s="1">
        <v>452500000</v>
      </c>
    </row>
    <row r="102" spans="1:2" x14ac:dyDescent="0.25">
      <c r="A102" s="1">
        <v>452500000</v>
      </c>
      <c r="B102" s="1">
        <v>452499999.99999988</v>
      </c>
    </row>
    <row r="103" spans="1:2" x14ac:dyDescent="0.25">
      <c r="A103" s="1">
        <v>452499999.99999988</v>
      </c>
      <c r="B103" s="1">
        <v>487500000.00000012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"/>
  <sheetViews>
    <sheetView zoomScale="50" zoomScaleNormal="50" workbookViewId="0">
      <selection activeCell="AE19" sqref="AE19"/>
    </sheetView>
  </sheetViews>
  <sheetFormatPr defaultRowHeight="15" x14ac:dyDescent="0.25"/>
  <sheetData>
    <row r="1" spans="1:20" x14ac:dyDescent="0.25">
      <c r="A1">
        <v>450</v>
      </c>
      <c r="B1">
        <v>100</v>
      </c>
      <c r="D1">
        <v>420</v>
      </c>
      <c r="E1">
        <v>200</v>
      </c>
      <c r="G1" s="2">
        <v>452</v>
      </c>
      <c r="H1" s="2">
        <v>1</v>
      </c>
      <c r="I1" s="2"/>
      <c r="J1" s="2">
        <v>466</v>
      </c>
      <c r="K1" s="2">
        <v>1</v>
      </c>
      <c r="L1" s="2"/>
      <c r="M1" s="2">
        <v>426</v>
      </c>
      <c r="N1" s="2">
        <v>1</v>
      </c>
      <c r="O1" s="2"/>
      <c r="P1" s="2">
        <v>533</v>
      </c>
      <c r="Q1" s="2">
        <v>1</v>
      </c>
      <c r="R1" s="2"/>
      <c r="S1" s="2">
        <v>435</v>
      </c>
      <c r="T1" s="2">
        <v>1</v>
      </c>
    </row>
    <row r="2" spans="1:20" x14ac:dyDescent="0.25">
      <c r="A2">
        <v>460</v>
      </c>
      <c r="B2">
        <v>100</v>
      </c>
      <c r="D2">
        <v>410</v>
      </c>
      <c r="E2">
        <v>200</v>
      </c>
      <c r="G2" s="2">
        <v>452</v>
      </c>
      <c r="H2" s="2">
        <v>2</v>
      </c>
      <c r="I2" s="2"/>
      <c r="J2" s="2">
        <v>452</v>
      </c>
      <c r="K2" s="2">
        <v>2</v>
      </c>
      <c r="L2" s="2"/>
      <c r="M2" s="2">
        <v>413</v>
      </c>
      <c r="N2" s="2">
        <v>2</v>
      </c>
      <c r="O2" s="2"/>
      <c r="P2" s="2">
        <v>435</v>
      </c>
      <c r="Q2" s="2">
        <v>2</v>
      </c>
      <c r="R2" s="2"/>
      <c r="S2" s="2">
        <v>460</v>
      </c>
      <c r="T2" s="2">
        <v>2</v>
      </c>
    </row>
    <row r="3" spans="1:20" x14ac:dyDescent="0.25">
      <c r="A3">
        <v>480</v>
      </c>
      <c r="B3">
        <v>100</v>
      </c>
      <c r="D3">
        <v>420</v>
      </c>
      <c r="E3">
        <v>200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x14ac:dyDescent="0.25">
      <c r="A4">
        <v>450</v>
      </c>
      <c r="B4">
        <v>100</v>
      </c>
      <c r="D4">
        <v>420</v>
      </c>
      <c r="E4">
        <v>200</v>
      </c>
      <c r="G4" s="2">
        <v>405</v>
      </c>
      <c r="H4" s="2">
        <v>1</v>
      </c>
      <c r="I4" s="2"/>
      <c r="J4" s="2">
        <v>458</v>
      </c>
      <c r="K4" s="2">
        <v>1</v>
      </c>
      <c r="L4" s="2"/>
      <c r="M4" s="2">
        <v>420</v>
      </c>
      <c r="N4" s="2">
        <v>1</v>
      </c>
      <c r="O4" s="2"/>
      <c r="P4" s="2"/>
      <c r="Q4" s="2"/>
      <c r="R4" s="2"/>
      <c r="S4" s="2"/>
      <c r="T4" s="2"/>
    </row>
    <row r="5" spans="1:20" x14ac:dyDescent="0.25">
      <c r="A5">
        <v>422</v>
      </c>
      <c r="B5">
        <v>100</v>
      </c>
      <c r="D5">
        <v>380</v>
      </c>
      <c r="E5">
        <v>200</v>
      </c>
      <c r="G5" s="2">
        <v>420</v>
      </c>
      <c r="H5" s="2">
        <v>2</v>
      </c>
      <c r="I5" s="2"/>
      <c r="J5" s="2">
        <v>460</v>
      </c>
      <c r="K5" s="2">
        <v>2</v>
      </c>
      <c r="L5" s="2"/>
      <c r="M5" s="2">
        <v>345</v>
      </c>
      <c r="N5" s="2">
        <v>2</v>
      </c>
      <c r="O5" s="2"/>
      <c r="P5" s="2"/>
      <c r="Q5" s="2"/>
      <c r="R5" s="2"/>
      <c r="S5" s="2"/>
      <c r="T5" s="2"/>
    </row>
    <row r="6" spans="1:20" x14ac:dyDescent="0.25">
      <c r="A6">
        <v>402</v>
      </c>
      <c r="B6">
        <v>100</v>
      </c>
      <c r="D6">
        <v>380</v>
      </c>
      <c r="E6">
        <v>200</v>
      </c>
    </row>
    <row r="7" spans="1:20" x14ac:dyDescent="0.25">
      <c r="A7">
        <v>525</v>
      </c>
      <c r="B7">
        <v>100</v>
      </c>
      <c r="D7">
        <v>400</v>
      </c>
      <c r="E7">
        <v>200</v>
      </c>
    </row>
    <row r="8" spans="1:20" x14ac:dyDescent="0.25">
      <c r="A8">
        <v>432</v>
      </c>
      <c r="B8">
        <v>100</v>
      </c>
      <c r="D8">
        <v>380</v>
      </c>
      <c r="E8">
        <v>200</v>
      </c>
    </row>
    <row r="9" spans="1:20" x14ac:dyDescent="0.25">
      <c r="A9">
        <v>462</v>
      </c>
      <c r="B9">
        <v>100</v>
      </c>
      <c r="D9">
        <v>400</v>
      </c>
      <c r="E9">
        <v>200</v>
      </c>
    </row>
    <row r="10" spans="1:20" x14ac:dyDescent="0.25">
      <c r="A10">
        <v>450</v>
      </c>
      <c r="B10">
        <v>100</v>
      </c>
      <c r="D10">
        <v>410</v>
      </c>
      <c r="E10">
        <v>200</v>
      </c>
    </row>
    <row r="11" spans="1:20" x14ac:dyDescent="0.25">
      <c r="A11">
        <v>458</v>
      </c>
      <c r="B11">
        <v>100</v>
      </c>
      <c r="D11">
        <v>410</v>
      </c>
      <c r="E11">
        <v>200</v>
      </c>
    </row>
    <row r="12" spans="1:20" x14ac:dyDescent="0.25">
      <c r="A12">
        <v>498</v>
      </c>
      <c r="B12">
        <v>100</v>
      </c>
      <c r="D12">
        <v>339</v>
      </c>
      <c r="E12">
        <v>200</v>
      </c>
    </row>
    <row r="13" spans="1:20" x14ac:dyDescent="0.25">
      <c r="A13" t="s">
        <v>36</v>
      </c>
      <c r="D13" t="s">
        <v>37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51" zoomScaleNormal="51" workbookViewId="0">
      <selection activeCell="Z76" sqref="Z76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Y67"/>
  <sheetViews>
    <sheetView workbookViewId="0">
      <pane xSplit="13" ySplit="2" topLeftCell="N3" activePane="bottomRight" state="frozen"/>
      <selection pane="topRight" activeCell="N1" sqref="N1"/>
      <selection pane="bottomLeft" activeCell="A3" sqref="A3"/>
      <selection pane="bottomRight" activeCell="K6" sqref="K6"/>
    </sheetView>
  </sheetViews>
  <sheetFormatPr defaultRowHeight="15" x14ac:dyDescent="0.25"/>
  <cols>
    <col min="1" max="2" width="8.7109375" bestFit="1" customWidth="1"/>
    <col min="3" max="3" width="4.85546875" bestFit="1" customWidth="1"/>
    <col min="4" max="4" width="8.5703125" bestFit="1" customWidth="1"/>
    <col min="5" max="5" width="8.85546875" bestFit="1" customWidth="1"/>
    <col min="6" max="6" width="8.7109375" bestFit="1" customWidth="1"/>
    <col min="7" max="7" width="8.140625" bestFit="1" customWidth="1"/>
    <col min="9" max="9" width="8.85546875" bestFit="1" customWidth="1"/>
    <col min="10" max="13" width="9.42578125" bestFit="1" customWidth="1"/>
    <col min="14" max="16" width="8.85546875" bestFit="1" customWidth="1"/>
    <col min="17" max="17" width="8.85546875" customWidth="1"/>
    <col min="21" max="23" width="8.85546875" bestFit="1" customWidth="1"/>
    <col min="24" max="24" width="8.85546875" customWidth="1"/>
    <col min="28" max="30" width="8.85546875" bestFit="1" customWidth="1"/>
    <col min="31" max="31" width="8.85546875" customWidth="1"/>
    <col min="35" max="37" width="8.85546875" bestFit="1" customWidth="1"/>
    <col min="38" max="38" width="8.85546875" customWidth="1"/>
  </cols>
  <sheetData>
    <row r="1" spans="1:51" ht="21" thickBot="1" x14ac:dyDescent="0.35">
      <c r="A1" s="156" t="s">
        <v>42</v>
      </c>
      <c r="B1" s="157"/>
      <c r="C1" s="152" t="s">
        <v>43</v>
      </c>
      <c r="D1" s="153"/>
      <c r="E1" s="31"/>
      <c r="F1" s="32"/>
      <c r="G1" s="33"/>
      <c r="H1" s="33"/>
      <c r="I1" s="34"/>
      <c r="J1" s="146" t="s">
        <v>44</v>
      </c>
      <c r="K1" s="148"/>
      <c r="L1" s="154" t="s">
        <v>45</v>
      </c>
      <c r="M1" s="155"/>
      <c r="N1" s="149" t="s">
        <v>46</v>
      </c>
      <c r="O1" s="150"/>
      <c r="P1" s="150"/>
      <c r="Q1" s="151"/>
      <c r="R1" s="147" t="s">
        <v>47</v>
      </c>
      <c r="S1" s="147"/>
      <c r="T1" s="148"/>
      <c r="U1" s="146" t="s">
        <v>46</v>
      </c>
      <c r="V1" s="147"/>
      <c r="W1" s="147"/>
      <c r="X1" s="148"/>
      <c r="Y1" s="146" t="s">
        <v>47</v>
      </c>
      <c r="Z1" s="147"/>
      <c r="AA1" s="147"/>
      <c r="AB1" s="149" t="s">
        <v>46</v>
      </c>
      <c r="AC1" s="150"/>
      <c r="AD1" s="150"/>
      <c r="AE1" s="151"/>
      <c r="AF1" s="147" t="s">
        <v>47</v>
      </c>
      <c r="AG1" s="147"/>
      <c r="AH1" s="147"/>
      <c r="AI1" s="149" t="s">
        <v>46</v>
      </c>
      <c r="AJ1" s="150"/>
      <c r="AK1" s="150"/>
      <c r="AL1" s="151"/>
      <c r="AM1" s="147" t="s">
        <v>47</v>
      </c>
      <c r="AN1" s="147"/>
      <c r="AO1" s="148"/>
    </row>
    <row r="2" spans="1:51" ht="90.75" thickBot="1" x14ac:dyDescent="0.3">
      <c r="A2" s="35" t="s">
        <v>48</v>
      </c>
      <c r="B2" s="36" t="s">
        <v>49</v>
      </c>
      <c r="C2" s="36" t="s">
        <v>24</v>
      </c>
      <c r="D2" s="37" t="s">
        <v>50</v>
      </c>
      <c r="E2" s="38" t="s">
        <v>51</v>
      </c>
      <c r="F2" s="39" t="s">
        <v>52</v>
      </c>
      <c r="G2" s="35" t="s">
        <v>53</v>
      </c>
      <c r="H2" s="36" t="s">
        <v>54</v>
      </c>
      <c r="I2" s="39" t="s">
        <v>55</v>
      </c>
      <c r="J2" s="40" t="s">
        <v>56</v>
      </c>
      <c r="K2" s="41" t="s">
        <v>57</v>
      </c>
      <c r="L2" s="42" t="s">
        <v>58</v>
      </c>
      <c r="M2" s="66" t="s">
        <v>59</v>
      </c>
      <c r="N2" s="68" t="s">
        <v>60</v>
      </c>
      <c r="O2" s="69" t="s">
        <v>61</v>
      </c>
      <c r="P2" s="69" t="s">
        <v>62</v>
      </c>
      <c r="Q2" s="70" t="s">
        <v>79</v>
      </c>
      <c r="R2" s="67" t="s">
        <v>63</v>
      </c>
      <c r="S2" s="44" t="s">
        <v>64</v>
      </c>
      <c r="T2" s="43" t="s">
        <v>65</v>
      </c>
      <c r="U2" s="44" t="s">
        <v>60</v>
      </c>
      <c r="V2" s="44" t="s">
        <v>61</v>
      </c>
      <c r="W2" s="43" t="s">
        <v>62</v>
      </c>
      <c r="X2" s="66" t="s">
        <v>80</v>
      </c>
      <c r="Y2" s="44" t="s">
        <v>63</v>
      </c>
      <c r="Z2" s="44" t="s">
        <v>64</v>
      </c>
      <c r="AA2" s="66" t="s">
        <v>65</v>
      </c>
      <c r="AB2" s="68" t="s">
        <v>60</v>
      </c>
      <c r="AC2" s="69" t="s">
        <v>61</v>
      </c>
      <c r="AD2" s="69" t="s">
        <v>62</v>
      </c>
      <c r="AE2" s="70" t="s">
        <v>81</v>
      </c>
      <c r="AF2" s="67" t="s">
        <v>63</v>
      </c>
      <c r="AG2" s="44" t="s">
        <v>64</v>
      </c>
      <c r="AH2" s="66" t="s">
        <v>65</v>
      </c>
      <c r="AI2" s="68" t="s">
        <v>60</v>
      </c>
      <c r="AJ2" s="69" t="s">
        <v>61</v>
      </c>
      <c r="AK2" s="69" t="s">
        <v>62</v>
      </c>
      <c r="AL2" s="70" t="s">
        <v>82</v>
      </c>
      <c r="AM2" s="67" t="s">
        <v>63</v>
      </c>
      <c r="AN2" s="44" t="s">
        <v>64</v>
      </c>
      <c r="AO2" s="43" t="s">
        <v>65</v>
      </c>
      <c r="AQ2" s="64" t="s">
        <v>66</v>
      </c>
      <c r="AR2" s="64" t="s">
        <v>67</v>
      </c>
      <c r="AS2" s="64" t="s">
        <v>68</v>
      </c>
      <c r="AT2" s="64" t="s">
        <v>83</v>
      </c>
      <c r="AU2" s="64" t="s">
        <v>69</v>
      </c>
      <c r="AV2" s="64" t="s">
        <v>77</v>
      </c>
      <c r="AW2" s="64" t="s">
        <v>70</v>
      </c>
      <c r="AX2" s="64" t="s">
        <v>84</v>
      </c>
      <c r="AY2" s="64"/>
    </row>
    <row r="3" spans="1:51" x14ac:dyDescent="0.25">
      <c r="A3" s="48">
        <v>39000</v>
      </c>
      <c r="B3" s="49">
        <v>0.5</v>
      </c>
      <c r="C3" s="50">
        <v>7</v>
      </c>
      <c r="D3" s="51">
        <v>168</v>
      </c>
      <c r="E3" s="62">
        <v>168</v>
      </c>
      <c r="F3" s="54">
        <v>200</v>
      </c>
      <c r="G3" s="61">
        <v>23.200000000000006</v>
      </c>
      <c r="H3" s="60">
        <v>0</v>
      </c>
      <c r="I3" s="61">
        <v>23.200000000000006</v>
      </c>
      <c r="J3" s="56">
        <v>20</v>
      </c>
      <c r="K3" s="45">
        <v>468000.00000000012</v>
      </c>
      <c r="L3" s="57">
        <v>20</v>
      </c>
      <c r="M3" s="47">
        <v>468000.00000000012</v>
      </c>
      <c r="N3" s="65">
        <f>1-(O3+P3)</f>
        <v>0.93240093240093236</v>
      </c>
      <c r="O3" s="65">
        <v>6.75990675990676E-2</v>
      </c>
      <c r="P3" s="65"/>
      <c r="Q3" s="65">
        <f>IF(ISERROR(O3+P3),"",O3+P3)</f>
        <v>6.75990675990676E-2</v>
      </c>
      <c r="R3" s="65">
        <v>0.28039999999999998</v>
      </c>
      <c r="S3" s="65">
        <v>0.37109999999999999</v>
      </c>
      <c r="T3" s="65">
        <v>0.34449999999999997</v>
      </c>
      <c r="U3" s="65">
        <f>1-(V3+W3)</f>
        <v>0.94145199063231855</v>
      </c>
      <c r="V3" s="65">
        <v>5.8548009367681501E-2</v>
      </c>
      <c r="W3" s="65"/>
      <c r="X3" s="65">
        <f>IF(ISERROR(V3+W3),"",V3+W3)</f>
        <v>5.8548009367681501E-2</v>
      </c>
      <c r="Y3" s="65">
        <v>0.3745</v>
      </c>
      <c r="Z3" s="65">
        <v>0.2351</v>
      </c>
      <c r="AA3" s="65">
        <v>0.39040000000000002</v>
      </c>
      <c r="AB3" s="65"/>
      <c r="AC3" s="65"/>
      <c r="AD3" s="65"/>
      <c r="AE3" s="65"/>
      <c r="AF3" s="65" t="s">
        <v>76</v>
      </c>
      <c r="AG3" s="65" t="s">
        <v>76</v>
      </c>
      <c r="AH3" s="65" t="s">
        <v>76</v>
      </c>
      <c r="AI3" s="65" t="s">
        <v>76</v>
      </c>
      <c r="AJ3" s="65" t="s">
        <v>76</v>
      </c>
      <c r="AK3" s="65" t="s">
        <v>76</v>
      </c>
      <c r="AL3" s="65"/>
      <c r="AM3" s="65" t="s">
        <v>76</v>
      </c>
      <c r="AN3" s="65" t="s">
        <v>76</v>
      </c>
      <c r="AO3" s="65" t="s">
        <v>76</v>
      </c>
      <c r="AQ3" s="65">
        <f>IF(ISERROR(AVERAGE(AI3,AB3,U3,N3)),"NaN",AVERAGE(AI3,AB3,U3,N3))</f>
        <v>0.93692646151662551</v>
      </c>
      <c r="AR3" s="65">
        <f>IF(ISERROR(AVERAGE(AJ3,AC3,V3,O3)),"NaN",AVERAGE(AJ3,AC3,V3,O3))</f>
        <v>6.3073538483374547E-2</v>
      </c>
      <c r="AS3" s="65" t="str">
        <f>IF(ISERROR(AVERAGE(AK3,AD3,W3,P3)),"NaN",AVERAGE(AK3,AD3,W3,P3))</f>
        <v>NaN</v>
      </c>
      <c r="AT3" s="65">
        <f>IF(ISERROR(AVERAGE(AL3,AE3,X3,Q3)),"NaN",AVERAGE(AL3,AE3,X3,Q3))</f>
        <v>6.3073538483374547E-2</v>
      </c>
      <c r="AU3" s="65">
        <f>IF(ISERROR(STDEVP(AI3,AB3,U3,N3)),"NaN",STDEVP(AI3,AB3,U3,N3))</f>
        <v>4.5255291156930944E-3</v>
      </c>
      <c r="AV3" s="65">
        <f>IF(ISERROR(STDEVP(AJ3,AC3,V3,O3)),"NaN",STDEVP(AJ3,AC3,V3,O3))</f>
        <v>4.5255291156930492E-3</v>
      </c>
      <c r="AW3" s="65" t="str">
        <f>IF(ISERROR(STDEVP(AK3,AD3,W3,P3)),"NaN",STDEVP(AK3,AD3,W3,P3))</f>
        <v>NaN</v>
      </c>
      <c r="AX3" s="65">
        <f>IF(ISERROR(STDEVP(AL3,AE3,X3,Q3)),"NaN",STDEVP(AL3,AE3,X3,Q3))</f>
        <v>4.5255291156930492E-3</v>
      </c>
      <c r="AY3" s="65"/>
    </row>
    <row r="4" spans="1:51" x14ac:dyDescent="0.25">
      <c r="A4" s="63">
        <v>39001</v>
      </c>
      <c r="B4" s="49">
        <v>0.5</v>
      </c>
      <c r="C4" s="50">
        <v>8</v>
      </c>
      <c r="D4" s="51">
        <v>192</v>
      </c>
      <c r="E4" s="62">
        <v>192</v>
      </c>
      <c r="F4" s="54">
        <v>200</v>
      </c>
      <c r="G4" s="61">
        <v>23.000000000000007</v>
      </c>
      <c r="H4" s="60">
        <v>0</v>
      </c>
      <c r="I4" s="61">
        <v>23.000000000000007</v>
      </c>
      <c r="J4" s="56">
        <v>20</v>
      </c>
      <c r="K4" s="45">
        <v>464000.00000000012</v>
      </c>
      <c r="L4" s="57">
        <v>20</v>
      </c>
      <c r="M4" s="47">
        <v>464000.00000000012</v>
      </c>
      <c r="N4" s="65">
        <f t="shared" ref="N4:N6" si="0">1-(O4+P4)</f>
        <v>0.93745232646834475</v>
      </c>
      <c r="O4" s="65">
        <v>6.2547673531655232E-2</v>
      </c>
      <c r="P4" s="65"/>
      <c r="Q4" s="65">
        <f t="shared" ref="Q4:Q32" si="1">IF(ISERROR(O4+P4),"",O4+P4)</f>
        <v>6.2547673531655232E-2</v>
      </c>
      <c r="R4" s="65">
        <v>0.34860000000000002</v>
      </c>
      <c r="S4" s="65">
        <v>0.35970000000000002</v>
      </c>
      <c r="T4" s="65">
        <v>0.29170000000000001</v>
      </c>
      <c r="U4" s="65">
        <f t="shared" ref="U4:U32" si="2">1-(V4+W4)</f>
        <v>0.95502132609538581</v>
      </c>
      <c r="V4" s="65">
        <v>4.4978673904614193E-2</v>
      </c>
      <c r="W4" s="65"/>
      <c r="X4" s="65">
        <f t="shared" ref="X4:X32" si="3">IF(ISERROR(V4+W4),"",V4+W4)</f>
        <v>4.4978673904614193E-2</v>
      </c>
      <c r="Y4" s="65">
        <v>0.36930000000000002</v>
      </c>
      <c r="Z4" s="65">
        <v>0.41470000000000001</v>
      </c>
      <c r="AA4" s="65">
        <v>0.21590000000000001</v>
      </c>
      <c r="AB4" s="65"/>
      <c r="AC4" s="65"/>
      <c r="AD4" s="65"/>
      <c r="AE4" s="65"/>
      <c r="AF4" s="65" t="s">
        <v>76</v>
      </c>
      <c r="AG4" s="65" t="s">
        <v>76</v>
      </c>
      <c r="AH4" s="65" t="s">
        <v>76</v>
      </c>
      <c r="AI4" s="65" t="s">
        <v>76</v>
      </c>
      <c r="AJ4" s="65" t="s">
        <v>76</v>
      </c>
      <c r="AK4" s="65" t="s">
        <v>76</v>
      </c>
      <c r="AL4" s="65"/>
      <c r="AM4" s="65" t="s">
        <v>76</v>
      </c>
      <c r="AN4" s="65" t="s">
        <v>76</v>
      </c>
      <c r="AO4" s="65" t="s">
        <v>76</v>
      </c>
      <c r="AQ4" s="65">
        <f t="shared" ref="AQ4:AQ20" si="4">IF(ISERROR(AVERAGE(AI4,AB4,U4,N4)),"NaN",AVERAGE(AI4,AB4,U4,N4))</f>
        <v>0.94623682628186523</v>
      </c>
      <c r="AR4" s="65">
        <f t="shared" ref="AR4:AR21" si="5">IF(ISERROR(AVERAGE(AJ4,AC4,V4,O4)),"NaN",AVERAGE(AJ4,AC4,V4,O4))</f>
        <v>5.3763173718134716E-2</v>
      </c>
      <c r="AS4" s="65" t="str">
        <f t="shared" ref="AS4:AS21" si="6">IF(ISERROR(AVERAGE(AK4,AD4,W4,P4)),"NaN",AVERAGE(AK4,AD4,W4,P4))</f>
        <v>NaN</v>
      </c>
      <c r="AT4" s="65">
        <f t="shared" ref="AT4:AT32" si="7">IF(ISERROR(AVERAGE(AL4,AE4,X4,Q4)),"NaN",AVERAGE(AL4,AE4,X4,Q4))</f>
        <v>5.3763173718134716E-2</v>
      </c>
      <c r="AU4" s="65">
        <f t="shared" ref="AU4:AU20" si="8">IF(ISERROR(STDEVP(AI4,AB4,U4,N4)),"NaN",STDEVP(AI4,AB4,U4,N4))</f>
        <v>8.7844998135205299E-3</v>
      </c>
      <c r="AV4" s="65">
        <f t="shared" ref="AV4:AV21" si="9">IF(ISERROR(STDEVP(AJ4,AC4,V4,O4)),"NaN",STDEVP(AJ4,AC4,V4,O4))</f>
        <v>8.7844998135205091E-3</v>
      </c>
      <c r="AW4" s="65" t="str">
        <f t="shared" ref="AW4:AW21" si="10">IF(ISERROR(STDEVP(AK4,AD4,W4,P4)),"NaN",STDEVP(AK4,AD4,W4,P4))</f>
        <v>NaN</v>
      </c>
      <c r="AX4" s="65">
        <f t="shared" ref="AX4:AX32" si="11">IF(ISERROR(STDEVP(AL4,AE4,X4,Q4)),"NaN",STDEVP(AL4,AE4,X4,Q4))</f>
        <v>8.7844998135205091E-3</v>
      </c>
      <c r="AY4" s="65"/>
    </row>
    <row r="5" spans="1:51" x14ac:dyDescent="0.25">
      <c r="A5" s="48">
        <v>39008</v>
      </c>
      <c r="B5" s="49">
        <v>0.5</v>
      </c>
      <c r="C5" s="50">
        <v>15</v>
      </c>
      <c r="D5" s="51">
        <v>360</v>
      </c>
      <c r="E5" s="62">
        <v>360</v>
      </c>
      <c r="F5" s="54">
        <v>1200</v>
      </c>
      <c r="G5" s="61">
        <v>21.000000000000011</v>
      </c>
      <c r="H5" s="60">
        <v>3800</v>
      </c>
      <c r="I5" s="61">
        <v>24.800000000000011</v>
      </c>
      <c r="J5" s="56">
        <v>2500</v>
      </c>
      <c r="K5" s="45">
        <v>55500000.000000022</v>
      </c>
      <c r="L5" s="57">
        <v>3000</v>
      </c>
      <c r="M5" s="47">
        <v>66600000.00000003</v>
      </c>
      <c r="N5" s="65">
        <f t="shared" si="0"/>
        <v>0.98975859546452083</v>
      </c>
      <c r="O5" s="65">
        <v>1.0241404535479151E-2</v>
      </c>
      <c r="P5" s="65"/>
      <c r="Q5" s="65">
        <f t="shared" si="1"/>
        <v>1.0241404535479151E-2</v>
      </c>
      <c r="R5" s="65">
        <v>0.29220000000000002</v>
      </c>
      <c r="S5" s="65">
        <v>0.34910000000000002</v>
      </c>
      <c r="T5" s="65">
        <v>0.35870000000000002</v>
      </c>
      <c r="U5" s="65">
        <f t="shared" si="2"/>
        <v>0.98929941848965541</v>
      </c>
      <c r="V5" s="65">
        <v>1.0700581510344555E-2</v>
      </c>
      <c r="W5" s="65"/>
      <c r="X5" s="65">
        <f t="shared" si="3"/>
        <v>1.0700581510344555E-2</v>
      </c>
      <c r="Y5" s="65">
        <v>0.32190000000000002</v>
      </c>
      <c r="Z5" s="65">
        <v>0.33900000000000002</v>
      </c>
      <c r="AA5" s="65">
        <v>0.33910000000000001</v>
      </c>
      <c r="AB5" s="65"/>
      <c r="AC5" s="65"/>
      <c r="AD5" s="65"/>
      <c r="AE5" s="65"/>
      <c r="AF5" s="65" t="s">
        <v>76</v>
      </c>
      <c r="AG5" s="65" t="s">
        <v>76</v>
      </c>
      <c r="AH5" s="65" t="s">
        <v>76</v>
      </c>
      <c r="AI5" s="65" t="s">
        <v>76</v>
      </c>
      <c r="AJ5" s="65" t="s">
        <v>76</v>
      </c>
      <c r="AK5" s="65" t="s">
        <v>76</v>
      </c>
      <c r="AL5" s="65"/>
      <c r="AM5" s="65" t="s">
        <v>76</v>
      </c>
      <c r="AN5" s="65" t="s">
        <v>76</v>
      </c>
      <c r="AO5" s="65" t="s">
        <v>76</v>
      </c>
      <c r="AQ5" s="65">
        <f t="shared" si="4"/>
        <v>0.98952900697708812</v>
      </c>
      <c r="AR5" s="65">
        <f t="shared" si="5"/>
        <v>1.0470993022911854E-2</v>
      </c>
      <c r="AS5" s="65" t="str">
        <f t="shared" si="6"/>
        <v>NaN</v>
      </c>
      <c r="AT5" s="65">
        <f t="shared" si="7"/>
        <v>1.0470993022911854E-2</v>
      </c>
      <c r="AU5" s="65">
        <f t="shared" si="8"/>
        <v>2.295884874327081E-4</v>
      </c>
      <c r="AV5" s="65">
        <f t="shared" si="9"/>
        <v>2.2958848743270203E-4</v>
      </c>
      <c r="AW5" s="65" t="str">
        <f t="shared" si="10"/>
        <v>NaN</v>
      </c>
      <c r="AX5" s="65">
        <f t="shared" si="11"/>
        <v>2.2958848743270203E-4</v>
      </c>
      <c r="AY5" s="65"/>
    </row>
    <row r="6" spans="1:51" x14ac:dyDescent="0.25">
      <c r="A6" s="48">
        <v>39014</v>
      </c>
      <c r="B6" s="49">
        <v>0.5</v>
      </c>
      <c r="C6" s="50">
        <v>21</v>
      </c>
      <c r="D6" s="51">
        <v>504</v>
      </c>
      <c r="E6" s="62">
        <v>504</v>
      </c>
      <c r="F6" s="54">
        <v>1200</v>
      </c>
      <c r="G6" s="61">
        <v>23.000000000000014</v>
      </c>
      <c r="H6" s="60">
        <v>2000</v>
      </c>
      <c r="I6" s="61">
        <v>25.000000000000014</v>
      </c>
      <c r="J6" s="56">
        <v>7900</v>
      </c>
      <c r="K6" s="45">
        <v>191180000.00000012</v>
      </c>
      <c r="L6" s="57">
        <v>7800</v>
      </c>
      <c r="M6" s="47">
        <v>188760000.00000012</v>
      </c>
      <c r="N6" s="65">
        <f t="shared" si="0"/>
        <v>0.95942788762892472</v>
      </c>
      <c r="O6" s="65">
        <v>4.0572112371075275E-2</v>
      </c>
      <c r="P6" s="65"/>
      <c r="Q6" s="65">
        <f t="shared" si="1"/>
        <v>4.0572112371075275E-2</v>
      </c>
      <c r="R6" s="65">
        <v>0.4511</v>
      </c>
      <c r="S6" s="65">
        <v>0.31619999999999998</v>
      </c>
      <c r="T6" s="65">
        <v>0.23269999999999999</v>
      </c>
      <c r="U6" s="65">
        <f t="shared" si="2"/>
        <v>0.95841004670633156</v>
      </c>
      <c r="V6" s="65">
        <v>4.1589953293668484E-2</v>
      </c>
      <c r="W6" s="65"/>
      <c r="X6" s="65">
        <f t="shared" si="3"/>
        <v>4.1589953293668484E-2</v>
      </c>
      <c r="Y6" s="65">
        <v>0.41410000000000002</v>
      </c>
      <c r="Z6" s="65">
        <v>0.31159999999999999</v>
      </c>
      <c r="AA6" s="65">
        <v>0.27429999999999999</v>
      </c>
      <c r="AB6" s="65"/>
      <c r="AC6" s="65"/>
      <c r="AD6" s="65"/>
      <c r="AE6" s="65"/>
      <c r="AF6" s="65" t="s">
        <v>76</v>
      </c>
      <c r="AG6" s="65" t="s">
        <v>76</v>
      </c>
      <c r="AH6" s="65" t="s">
        <v>76</v>
      </c>
      <c r="AI6" s="65" t="s">
        <v>76</v>
      </c>
      <c r="AJ6" s="65" t="s">
        <v>76</v>
      </c>
      <c r="AK6" s="65" t="s">
        <v>76</v>
      </c>
      <c r="AL6" s="65"/>
      <c r="AM6" s="65" t="s">
        <v>76</v>
      </c>
      <c r="AN6" s="65" t="s">
        <v>76</v>
      </c>
      <c r="AO6" s="65" t="s">
        <v>76</v>
      </c>
      <c r="AQ6" s="65">
        <f t="shared" si="4"/>
        <v>0.95891896716762814</v>
      </c>
      <c r="AR6" s="65">
        <f t="shared" si="5"/>
        <v>4.1081032832371883E-2</v>
      </c>
      <c r="AS6" s="65" t="str">
        <f t="shared" si="6"/>
        <v>NaN</v>
      </c>
      <c r="AT6" s="65">
        <f t="shared" si="7"/>
        <v>4.1081032832371883E-2</v>
      </c>
      <c r="AU6" s="65">
        <f t="shared" si="8"/>
        <v>5.0892046129658031E-4</v>
      </c>
      <c r="AV6" s="65">
        <f t="shared" si="9"/>
        <v>5.0892046129660459E-4</v>
      </c>
      <c r="AW6" s="65" t="str">
        <f t="shared" si="10"/>
        <v>NaN</v>
      </c>
      <c r="AX6" s="65">
        <f t="shared" si="11"/>
        <v>5.0892046129660459E-4</v>
      </c>
      <c r="AY6" s="65"/>
    </row>
    <row r="7" spans="1:51" x14ac:dyDescent="0.25">
      <c r="A7" s="48">
        <v>38456</v>
      </c>
      <c r="B7" s="49">
        <v>0.45694444444444443</v>
      </c>
      <c r="C7" s="50">
        <v>22</v>
      </c>
      <c r="D7" s="50">
        <v>524</v>
      </c>
      <c r="E7" s="51">
        <v>528</v>
      </c>
      <c r="F7" s="52">
        <v>1700</v>
      </c>
      <c r="G7" s="53">
        <v>18.100000000000016</v>
      </c>
      <c r="H7" s="54">
        <v>0</v>
      </c>
      <c r="I7" s="55">
        <v>18.100000000000016</v>
      </c>
      <c r="J7" s="56">
        <v>1000</v>
      </c>
      <c r="K7" s="45">
        <v>19800000.000000015</v>
      </c>
      <c r="L7" s="57">
        <v>1100</v>
      </c>
      <c r="M7" s="47">
        <v>21780000.000000015</v>
      </c>
      <c r="N7" s="65">
        <v>0.88219999999999998</v>
      </c>
      <c r="O7" s="65">
        <v>5.0599999999999999E-2</v>
      </c>
      <c r="P7" s="65">
        <v>6.7100000000000007E-2</v>
      </c>
      <c r="Q7" s="65">
        <f t="shared" si="1"/>
        <v>0.1177</v>
      </c>
      <c r="R7" s="65">
        <v>0.36699999999999999</v>
      </c>
      <c r="S7" s="65">
        <v>5.8999999999999997E-2</v>
      </c>
      <c r="T7" s="65">
        <v>0.57399999999999995</v>
      </c>
      <c r="U7" s="65">
        <f t="shared" si="2"/>
        <v>0.94</v>
      </c>
      <c r="V7" s="65">
        <v>0.06</v>
      </c>
      <c r="W7" s="65"/>
      <c r="X7" s="65">
        <f t="shared" si="3"/>
        <v>0.06</v>
      </c>
      <c r="Y7" s="65" t="s">
        <v>76</v>
      </c>
      <c r="Z7" s="65" t="s">
        <v>76</v>
      </c>
      <c r="AA7" s="65" t="s">
        <v>76</v>
      </c>
      <c r="AB7" s="65">
        <f t="shared" ref="AB7:AB32" si="12">1-(AC7+AD7)</f>
        <v>0.94</v>
      </c>
      <c r="AC7" s="65">
        <v>0.06</v>
      </c>
      <c r="AD7" s="65"/>
      <c r="AE7" s="65">
        <f t="shared" ref="AE7:AE32" si="13">IF(ISERROR(AC7+AD7),"",AC7+AD7)</f>
        <v>0.06</v>
      </c>
      <c r="AF7" s="65" t="s">
        <v>76</v>
      </c>
      <c r="AG7" s="65" t="s">
        <v>76</v>
      </c>
      <c r="AH7" s="65" t="s">
        <v>76</v>
      </c>
      <c r="AI7" s="65" t="s">
        <v>76</v>
      </c>
      <c r="AJ7" s="65" t="s">
        <v>76</v>
      </c>
      <c r="AK7" s="65" t="s">
        <v>76</v>
      </c>
      <c r="AL7" s="65"/>
      <c r="AM7" s="65" t="s">
        <v>76</v>
      </c>
      <c r="AN7" s="65" t="s">
        <v>76</v>
      </c>
      <c r="AO7" s="65" t="s">
        <v>76</v>
      </c>
      <c r="AQ7" s="65">
        <f t="shared" si="4"/>
        <v>0.92073333333333329</v>
      </c>
      <c r="AR7" s="65">
        <f t="shared" si="5"/>
        <v>5.686666666666667E-2</v>
      </c>
      <c r="AS7" s="65">
        <f t="shared" si="6"/>
        <v>6.7100000000000007E-2</v>
      </c>
      <c r="AT7" s="65">
        <f t="shared" si="7"/>
        <v>7.9233333333333336E-2</v>
      </c>
      <c r="AU7" s="65">
        <f t="shared" si="8"/>
        <v>2.7247181301721612E-2</v>
      </c>
      <c r="AV7" s="65">
        <f t="shared" si="9"/>
        <v>4.4312024954356972E-3</v>
      </c>
      <c r="AW7" s="65">
        <f t="shared" si="10"/>
        <v>0</v>
      </c>
      <c r="AX7" s="65">
        <f t="shared" si="11"/>
        <v>2.7200040849642525E-2</v>
      </c>
      <c r="AY7" s="65"/>
    </row>
    <row r="8" spans="1:51" x14ac:dyDescent="0.25">
      <c r="A8" s="48">
        <v>39017</v>
      </c>
      <c r="B8" s="49">
        <v>0.5</v>
      </c>
      <c r="C8" s="50">
        <v>24</v>
      </c>
      <c r="D8" s="51">
        <v>576</v>
      </c>
      <c r="E8" s="62">
        <v>576</v>
      </c>
      <c r="F8" s="54">
        <v>1200</v>
      </c>
      <c r="G8" s="61">
        <v>23.400000000000016</v>
      </c>
      <c r="H8" s="60">
        <v>1600</v>
      </c>
      <c r="I8" s="61">
        <v>25.000000000000018</v>
      </c>
      <c r="J8" s="56">
        <v>9000</v>
      </c>
      <c r="K8" s="45">
        <v>221400000.00000015</v>
      </c>
      <c r="L8" s="57">
        <v>9700</v>
      </c>
      <c r="M8" s="47">
        <v>238620000.00000015</v>
      </c>
      <c r="N8" s="65">
        <f>1-(O8+P8)</f>
        <v>0.94992821945446781</v>
      </c>
      <c r="O8" s="65">
        <v>5.0071780545532144E-2</v>
      </c>
      <c r="P8" s="65"/>
      <c r="Q8" s="65">
        <f t="shared" si="1"/>
        <v>5.0071780545532144E-2</v>
      </c>
      <c r="R8" s="65">
        <v>0.43969999999999998</v>
      </c>
      <c r="S8" s="65">
        <v>0.31259999999999999</v>
      </c>
      <c r="T8" s="65">
        <v>0.24779999999999999</v>
      </c>
      <c r="U8" s="65">
        <f t="shared" si="2"/>
        <v>0.94779657160194175</v>
      </c>
      <c r="V8" s="65">
        <v>5.2203428398058249E-2</v>
      </c>
      <c r="W8" s="65"/>
      <c r="X8" s="65">
        <f t="shared" si="3"/>
        <v>5.2203428398058249E-2</v>
      </c>
      <c r="Y8" s="65">
        <v>0.44209999999999999</v>
      </c>
      <c r="Z8" s="65">
        <v>0.2331</v>
      </c>
      <c r="AA8" s="65">
        <v>0.32479999999999998</v>
      </c>
      <c r="AB8" s="65">
        <f t="shared" si="12"/>
        <v>0.88229999999999997</v>
      </c>
      <c r="AC8" s="65">
        <v>5.0599999999999999E-2</v>
      </c>
      <c r="AD8" s="65">
        <v>6.7100000000000007E-2</v>
      </c>
      <c r="AE8" s="65">
        <f t="shared" si="13"/>
        <v>0.1177</v>
      </c>
      <c r="AF8" s="65">
        <v>0.36699999999999999</v>
      </c>
      <c r="AG8" s="65">
        <v>5.8999999999999997E-2</v>
      </c>
      <c r="AH8" s="65">
        <v>0.57399999999999995</v>
      </c>
      <c r="AI8" s="65" t="s">
        <v>76</v>
      </c>
      <c r="AJ8" s="65" t="s">
        <v>76</v>
      </c>
      <c r="AK8" s="65" t="s">
        <v>76</v>
      </c>
      <c r="AL8" s="65"/>
      <c r="AM8" s="65" t="s">
        <v>76</v>
      </c>
      <c r="AN8" s="65" t="s">
        <v>76</v>
      </c>
      <c r="AO8" s="65" t="s">
        <v>76</v>
      </c>
      <c r="AQ8" s="65">
        <f t="shared" si="4"/>
        <v>0.92667493035213655</v>
      </c>
      <c r="AR8" s="65">
        <f t="shared" si="5"/>
        <v>5.0958402981196804E-2</v>
      </c>
      <c r="AS8" s="65">
        <f t="shared" si="6"/>
        <v>6.7100000000000007E-2</v>
      </c>
      <c r="AT8" s="65">
        <f t="shared" si="7"/>
        <v>7.3325069647863464E-2</v>
      </c>
      <c r="AU8" s="65">
        <f t="shared" si="8"/>
        <v>3.1389879615990046E-2</v>
      </c>
      <c r="AV8" s="65">
        <f t="shared" si="9"/>
        <v>9.0639217578737359E-4</v>
      </c>
      <c r="AW8" s="65">
        <f t="shared" si="10"/>
        <v>0</v>
      </c>
      <c r="AX8" s="65">
        <f t="shared" si="11"/>
        <v>3.1389879615990039E-2</v>
      </c>
      <c r="AY8" s="65"/>
    </row>
    <row r="9" spans="1:51" x14ac:dyDescent="0.25">
      <c r="A9" s="48">
        <v>38463</v>
      </c>
      <c r="B9" s="49">
        <v>0.56736111111111109</v>
      </c>
      <c r="C9" s="50">
        <v>29</v>
      </c>
      <c r="D9" s="50">
        <v>695</v>
      </c>
      <c r="E9" s="51">
        <v>696</v>
      </c>
      <c r="F9" s="52">
        <v>200</v>
      </c>
      <c r="G9" s="53">
        <v>16.700000000000021</v>
      </c>
      <c r="H9" s="54">
        <v>0</v>
      </c>
      <c r="I9" s="55">
        <v>16.700000000000021</v>
      </c>
      <c r="J9" s="56">
        <v>1420</v>
      </c>
      <c r="K9" s="45">
        <v>23998000.00000003</v>
      </c>
      <c r="L9" s="57">
        <v>1470</v>
      </c>
      <c r="M9" s="47">
        <v>24843000.00000003</v>
      </c>
      <c r="N9" s="65">
        <v>0.15640000000000001</v>
      </c>
      <c r="O9" s="65">
        <v>0.35389999999999999</v>
      </c>
      <c r="P9" s="65">
        <v>0.48980000000000001</v>
      </c>
      <c r="Q9" s="65">
        <f t="shared" si="1"/>
        <v>0.84370000000000001</v>
      </c>
      <c r="R9" s="65">
        <v>0.495</v>
      </c>
      <c r="S9" s="65">
        <v>0.11899999999999999</v>
      </c>
      <c r="T9" s="65">
        <v>0.38700000000000001</v>
      </c>
      <c r="U9" s="65">
        <f t="shared" si="2"/>
        <v>0.62</v>
      </c>
      <c r="V9" s="65">
        <v>0.38</v>
      </c>
      <c r="W9" s="65"/>
      <c r="X9" s="65">
        <f t="shared" si="3"/>
        <v>0.38</v>
      </c>
      <c r="Y9" s="65" t="s">
        <v>76</v>
      </c>
      <c r="Z9" s="65" t="s">
        <v>76</v>
      </c>
      <c r="AA9" s="65" t="s">
        <v>76</v>
      </c>
      <c r="AB9" s="65"/>
      <c r="AC9" s="65"/>
      <c r="AD9" s="65"/>
      <c r="AE9" s="65"/>
      <c r="AF9" s="65" t="s">
        <v>76</v>
      </c>
      <c r="AG9" s="65" t="s">
        <v>76</v>
      </c>
      <c r="AH9" s="65" t="s">
        <v>76</v>
      </c>
      <c r="AI9" s="65" t="s">
        <v>76</v>
      </c>
      <c r="AJ9" s="65" t="s">
        <v>76</v>
      </c>
      <c r="AK9" s="65" t="s">
        <v>76</v>
      </c>
      <c r="AL9" s="65"/>
      <c r="AM9" s="65" t="s">
        <v>76</v>
      </c>
      <c r="AN9" s="65" t="s">
        <v>76</v>
      </c>
      <c r="AO9" s="65" t="s">
        <v>76</v>
      </c>
      <c r="AQ9" s="65">
        <f t="shared" si="4"/>
        <v>0.38819999999999999</v>
      </c>
      <c r="AR9" s="65">
        <f t="shared" si="5"/>
        <v>0.36695</v>
      </c>
      <c r="AS9" s="65">
        <f t="shared" si="6"/>
        <v>0.48980000000000001</v>
      </c>
      <c r="AT9" s="65">
        <f t="shared" si="7"/>
        <v>0.61185</v>
      </c>
      <c r="AU9" s="65">
        <f t="shared" si="8"/>
        <v>0.23180000000000009</v>
      </c>
      <c r="AV9" s="65">
        <f t="shared" si="9"/>
        <v>1.3050000000000006E-2</v>
      </c>
      <c r="AW9" s="65">
        <f t="shared" si="10"/>
        <v>0</v>
      </c>
      <c r="AX9" s="65">
        <f t="shared" si="11"/>
        <v>0.23184999999999989</v>
      </c>
      <c r="AY9" s="65"/>
    </row>
    <row r="10" spans="1:51" x14ac:dyDescent="0.25">
      <c r="A10" s="48">
        <v>39024</v>
      </c>
      <c r="B10" s="49">
        <v>0.5</v>
      </c>
      <c r="C10" s="50">
        <v>31</v>
      </c>
      <c r="D10" s="51">
        <v>744</v>
      </c>
      <c r="E10" s="62">
        <v>744</v>
      </c>
      <c r="F10" s="54">
        <v>1200</v>
      </c>
      <c r="G10" s="61">
        <v>23.000000000000021</v>
      </c>
      <c r="H10" s="60">
        <v>2000</v>
      </c>
      <c r="I10" s="61">
        <v>25.000000000000021</v>
      </c>
      <c r="J10" s="56">
        <v>12900</v>
      </c>
      <c r="K10" s="45">
        <v>312180000.00000024</v>
      </c>
      <c r="L10" s="57">
        <v>13700</v>
      </c>
      <c r="M10" s="47">
        <v>331540000.0000003</v>
      </c>
      <c r="N10" s="65">
        <f t="shared" ref="N10:N16" si="14">1-(O10+P10)</f>
        <v>0.92068452380952381</v>
      </c>
      <c r="O10" s="65">
        <v>7.9315476190476186E-2</v>
      </c>
      <c r="P10" s="65"/>
      <c r="Q10" s="65">
        <f t="shared" si="1"/>
        <v>7.9315476190476186E-2</v>
      </c>
      <c r="R10" s="65">
        <v>0.46550000000000002</v>
      </c>
      <c r="S10" s="65">
        <v>0.2989</v>
      </c>
      <c r="T10" s="65">
        <v>0.2356</v>
      </c>
      <c r="U10" s="65">
        <f t="shared" si="2"/>
        <v>0.91983842521476933</v>
      </c>
      <c r="V10" s="65">
        <v>8.0161574785230699E-2</v>
      </c>
      <c r="W10" s="65"/>
      <c r="X10" s="65">
        <f t="shared" si="3"/>
        <v>8.0161574785230699E-2</v>
      </c>
      <c r="Y10" s="65">
        <v>0.46820000000000001</v>
      </c>
      <c r="Z10" s="65">
        <v>0.35189999999999999</v>
      </c>
      <c r="AA10" s="65">
        <v>0.1799</v>
      </c>
      <c r="AB10" s="65"/>
      <c r="AC10" s="65"/>
      <c r="AD10" s="65"/>
      <c r="AE10" s="65"/>
      <c r="AF10" s="65" t="s">
        <v>76</v>
      </c>
      <c r="AG10" s="65" t="s">
        <v>76</v>
      </c>
      <c r="AH10" s="65" t="s">
        <v>76</v>
      </c>
      <c r="AI10" s="65" t="s">
        <v>76</v>
      </c>
      <c r="AJ10" s="65" t="s">
        <v>76</v>
      </c>
      <c r="AK10" s="65" t="s">
        <v>76</v>
      </c>
      <c r="AL10" s="65"/>
      <c r="AM10" s="65" t="s">
        <v>76</v>
      </c>
      <c r="AN10" s="65" t="s">
        <v>76</v>
      </c>
      <c r="AO10" s="65" t="s">
        <v>76</v>
      </c>
      <c r="AQ10" s="65">
        <f t="shared" si="4"/>
        <v>0.92026147451214657</v>
      </c>
      <c r="AR10" s="65">
        <f t="shared" si="5"/>
        <v>7.9738525487853443E-2</v>
      </c>
      <c r="AS10" s="65" t="str">
        <f t="shared" si="6"/>
        <v>NaN</v>
      </c>
      <c r="AT10" s="65">
        <f t="shared" si="7"/>
        <v>7.9738525487853443E-2</v>
      </c>
      <c r="AU10" s="65">
        <f t="shared" si="8"/>
        <v>4.2304929737724262E-4</v>
      </c>
      <c r="AV10" s="65">
        <f t="shared" si="9"/>
        <v>4.2304929737725649E-4</v>
      </c>
      <c r="AW10" s="65" t="str">
        <f t="shared" si="10"/>
        <v>NaN</v>
      </c>
      <c r="AX10" s="65">
        <f t="shared" si="11"/>
        <v>4.2304929737725649E-4</v>
      </c>
      <c r="AY10" s="65"/>
    </row>
    <row r="11" spans="1:51" x14ac:dyDescent="0.25">
      <c r="A11" s="48">
        <v>39031</v>
      </c>
      <c r="B11" s="49">
        <v>0.5</v>
      </c>
      <c r="C11" s="50">
        <v>38</v>
      </c>
      <c r="D11" s="51">
        <v>912</v>
      </c>
      <c r="E11" s="62">
        <v>912</v>
      </c>
      <c r="F11" s="54">
        <v>200</v>
      </c>
      <c r="G11" s="61">
        <v>24.600000000000023</v>
      </c>
      <c r="H11" s="60">
        <v>0</v>
      </c>
      <c r="I11" s="61">
        <v>24.600000000000023</v>
      </c>
      <c r="J11" s="56">
        <v>13300</v>
      </c>
      <c r="K11" s="45">
        <v>329840000.0000003</v>
      </c>
      <c r="L11" s="57">
        <v>14000</v>
      </c>
      <c r="M11" s="47">
        <v>347200000.0000003</v>
      </c>
      <c r="N11" s="65">
        <f t="shared" si="14"/>
        <v>0.84740807376588334</v>
      </c>
      <c r="O11" s="65">
        <v>0.15259192623411671</v>
      </c>
      <c r="P11" s="65"/>
      <c r="Q11" s="65">
        <f t="shared" si="1"/>
        <v>0.15259192623411671</v>
      </c>
      <c r="R11" s="65">
        <v>0.38350000000000001</v>
      </c>
      <c r="S11" s="65">
        <v>0.41420000000000001</v>
      </c>
      <c r="T11" s="65">
        <v>0.20930000000000001</v>
      </c>
      <c r="U11" s="65">
        <f t="shared" si="2"/>
        <v>0.8263948703225189</v>
      </c>
      <c r="V11" s="65">
        <v>0.1736051296774811</v>
      </c>
      <c r="W11" s="65"/>
      <c r="X11" s="65">
        <f t="shared" si="3"/>
        <v>0.1736051296774811</v>
      </c>
      <c r="Y11" s="65">
        <v>0.37080000000000002</v>
      </c>
      <c r="Z11" s="65">
        <v>0.39439999999999997</v>
      </c>
      <c r="AA11" s="65">
        <v>0.23480000000000001</v>
      </c>
      <c r="AB11" s="65">
        <f t="shared" si="12"/>
        <v>0.15629999999999999</v>
      </c>
      <c r="AC11" s="65">
        <v>0.35389999999999999</v>
      </c>
      <c r="AD11" s="65">
        <v>0.48980000000000001</v>
      </c>
      <c r="AE11" s="65">
        <f t="shared" si="13"/>
        <v>0.84370000000000001</v>
      </c>
      <c r="AF11" s="65">
        <v>0.495</v>
      </c>
      <c r="AG11" s="65">
        <v>0.11899999999999999</v>
      </c>
      <c r="AH11" s="65">
        <v>0.38700000000000001</v>
      </c>
      <c r="AI11" s="65" t="s">
        <v>76</v>
      </c>
      <c r="AJ11" s="65" t="s">
        <v>76</v>
      </c>
      <c r="AK11" s="65" t="s">
        <v>76</v>
      </c>
      <c r="AL11" s="65"/>
      <c r="AM11" s="65" t="s">
        <v>76</v>
      </c>
      <c r="AN11" s="65" t="s">
        <v>76</v>
      </c>
      <c r="AO11" s="65" t="s">
        <v>76</v>
      </c>
      <c r="AQ11" s="65">
        <f t="shared" si="4"/>
        <v>0.61003431469613412</v>
      </c>
      <c r="AR11" s="65">
        <f t="shared" si="5"/>
        <v>0.22669901863719924</v>
      </c>
      <c r="AS11" s="65">
        <f t="shared" si="6"/>
        <v>0.48980000000000001</v>
      </c>
      <c r="AT11" s="65">
        <f t="shared" si="7"/>
        <v>0.38996568530386594</v>
      </c>
      <c r="AU11" s="65">
        <f t="shared" si="8"/>
        <v>0.32095327793861816</v>
      </c>
      <c r="AV11" s="65">
        <f t="shared" si="9"/>
        <v>9.0352848781809297E-2</v>
      </c>
      <c r="AW11" s="65">
        <f t="shared" si="10"/>
        <v>0</v>
      </c>
      <c r="AX11" s="65">
        <f t="shared" si="11"/>
        <v>0.32095327793861822</v>
      </c>
      <c r="AY11" s="65"/>
    </row>
    <row r="12" spans="1:51" x14ac:dyDescent="0.25">
      <c r="A12" s="48">
        <v>39045</v>
      </c>
      <c r="B12" s="49">
        <v>0.5</v>
      </c>
      <c r="C12" s="50">
        <v>52</v>
      </c>
      <c r="D12" s="51">
        <v>1248</v>
      </c>
      <c r="E12" s="62">
        <v>1248</v>
      </c>
      <c r="F12" s="54">
        <v>1200</v>
      </c>
      <c r="G12" s="61">
        <v>23.200000000000024</v>
      </c>
      <c r="H12" s="60">
        <v>1800</v>
      </c>
      <c r="I12" s="61">
        <v>25.000000000000025</v>
      </c>
      <c r="J12" s="56">
        <v>16800</v>
      </c>
      <c r="K12" s="45">
        <v>409920000.00000042</v>
      </c>
      <c r="L12" s="57">
        <v>19200</v>
      </c>
      <c r="M12" s="47">
        <v>468480000.00000048</v>
      </c>
      <c r="N12" s="65">
        <f t="shared" si="14"/>
        <v>0.69365048381249828</v>
      </c>
      <c r="O12" s="65">
        <v>0.30634951618750172</v>
      </c>
      <c r="P12" s="65"/>
      <c r="Q12" s="65">
        <f t="shared" si="1"/>
        <v>0.30634951618750172</v>
      </c>
      <c r="R12" s="65">
        <v>0.36299999999999999</v>
      </c>
      <c r="S12" s="65">
        <v>0.35849999999999999</v>
      </c>
      <c r="T12" s="65">
        <v>0.27850000000000003</v>
      </c>
      <c r="U12" s="65">
        <f t="shared" si="2"/>
        <v>0.6718366631615843</v>
      </c>
      <c r="V12" s="65">
        <v>0.3281633368384157</v>
      </c>
      <c r="W12" s="65"/>
      <c r="X12" s="65">
        <f t="shared" si="3"/>
        <v>0.3281633368384157</v>
      </c>
      <c r="Y12" s="65">
        <v>0.34989999999999999</v>
      </c>
      <c r="Z12" s="65">
        <v>0.34360000000000002</v>
      </c>
      <c r="AA12" s="65">
        <v>0.30649999999999999</v>
      </c>
      <c r="AB12" s="65"/>
      <c r="AC12" s="65"/>
      <c r="AD12" s="65"/>
      <c r="AE12" s="65"/>
      <c r="AF12" s="65" t="s">
        <v>76</v>
      </c>
      <c r="AG12" s="65" t="s">
        <v>76</v>
      </c>
      <c r="AH12" s="65" t="s">
        <v>76</v>
      </c>
      <c r="AI12" s="65" t="s">
        <v>76</v>
      </c>
      <c r="AJ12" s="65" t="s">
        <v>76</v>
      </c>
      <c r="AK12" s="65" t="s">
        <v>76</v>
      </c>
      <c r="AL12" s="65"/>
      <c r="AM12" s="65" t="s">
        <v>76</v>
      </c>
      <c r="AN12" s="65" t="s">
        <v>76</v>
      </c>
      <c r="AO12" s="65" t="s">
        <v>76</v>
      </c>
      <c r="AQ12" s="65">
        <f t="shared" si="4"/>
        <v>0.68274357348704129</v>
      </c>
      <c r="AR12" s="65">
        <f t="shared" si="5"/>
        <v>0.31725642651295871</v>
      </c>
      <c r="AS12" s="65" t="str">
        <f t="shared" si="6"/>
        <v>NaN</v>
      </c>
      <c r="AT12" s="65">
        <f t="shared" si="7"/>
        <v>0.31725642651295871</v>
      </c>
      <c r="AU12" s="65">
        <f t="shared" si="8"/>
        <v>1.0906910325456987E-2</v>
      </c>
      <c r="AV12" s="65">
        <f t="shared" si="9"/>
        <v>1.0906910325456987E-2</v>
      </c>
      <c r="AW12" s="65" t="str">
        <f t="shared" si="10"/>
        <v>NaN</v>
      </c>
      <c r="AX12" s="65">
        <f t="shared" si="11"/>
        <v>1.0906910325456987E-2</v>
      </c>
      <c r="AY12" s="65"/>
    </row>
    <row r="13" spans="1:51" x14ac:dyDescent="0.25">
      <c r="A13" s="48">
        <v>39050</v>
      </c>
      <c r="B13" s="49">
        <v>0.5</v>
      </c>
      <c r="C13" s="50">
        <v>57</v>
      </c>
      <c r="D13" s="51">
        <v>1368</v>
      </c>
      <c r="E13" s="62">
        <v>1368</v>
      </c>
      <c r="F13" s="54">
        <v>1200</v>
      </c>
      <c r="G13" s="61">
        <v>23.200000000000028</v>
      </c>
      <c r="H13" s="60">
        <v>1800</v>
      </c>
      <c r="I13" s="61">
        <v>25.000000000000028</v>
      </c>
      <c r="J13" s="56">
        <v>18000</v>
      </c>
      <c r="K13" s="45">
        <v>439200000.00000048</v>
      </c>
      <c r="L13" s="57">
        <v>18500</v>
      </c>
      <c r="M13" s="47">
        <v>451400000.00000048</v>
      </c>
      <c r="N13" s="65">
        <f t="shared" si="14"/>
        <v>0.68288456066837377</v>
      </c>
      <c r="O13" s="65">
        <v>0.31711543933162617</v>
      </c>
      <c r="P13" s="65"/>
      <c r="Q13" s="65">
        <f t="shared" si="1"/>
        <v>0.31711543933162617</v>
      </c>
      <c r="R13" s="65">
        <v>0.2898</v>
      </c>
      <c r="S13" s="65">
        <v>0.55259999999999998</v>
      </c>
      <c r="T13" s="65">
        <v>0.15759999999999999</v>
      </c>
      <c r="U13" s="65">
        <f t="shared" si="2"/>
        <v>0.67535525781567196</v>
      </c>
      <c r="V13" s="65">
        <v>0.32464474218432804</v>
      </c>
      <c r="W13" s="65"/>
      <c r="X13" s="65">
        <f t="shared" si="3"/>
        <v>0.32464474218432804</v>
      </c>
      <c r="Y13" s="65">
        <v>0.27329999999999999</v>
      </c>
      <c r="Z13" s="65">
        <v>0.4955</v>
      </c>
      <c r="AA13" s="65">
        <v>0.23119999999999999</v>
      </c>
      <c r="AB13" s="65"/>
      <c r="AC13" s="65"/>
      <c r="AD13" s="65"/>
      <c r="AE13" s="65"/>
      <c r="AF13" s="65" t="s">
        <v>76</v>
      </c>
      <c r="AG13" s="65" t="s">
        <v>76</v>
      </c>
      <c r="AH13" s="65" t="s">
        <v>76</v>
      </c>
      <c r="AI13" s="65" t="s">
        <v>76</v>
      </c>
      <c r="AJ13" s="65" t="s">
        <v>76</v>
      </c>
      <c r="AK13" s="65" t="s">
        <v>76</v>
      </c>
      <c r="AL13" s="65"/>
      <c r="AM13" s="65" t="s">
        <v>76</v>
      </c>
      <c r="AN13" s="65" t="s">
        <v>76</v>
      </c>
      <c r="AO13" s="65" t="s">
        <v>76</v>
      </c>
      <c r="AQ13" s="65">
        <f t="shared" si="4"/>
        <v>0.67911990924202281</v>
      </c>
      <c r="AR13" s="65">
        <f t="shared" si="5"/>
        <v>0.32088009075797708</v>
      </c>
      <c r="AS13" s="65" t="str">
        <f t="shared" si="6"/>
        <v>NaN</v>
      </c>
      <c r="AT13" s="65">
        <f t="shared" si="7"/>
        <v>0.32088009075797708</v>
      </c>
      <c r="AU13" s="65">
        <f t="shared" si="8"/>
        <v>3.7646514263509068E-3</v>
      </c>
      <c r="AV13" s="65">
        <f t="shared" si="9"/>
        <v>3.7646514263509345E-3</v>
      </c>
      <c r="AW13" s="65" t="str">
        <f t="shared" si="10"/>
        <v>NaN</v>
      </c>
      <c r="AX13" s="65">
        <f t="shared" si="11"/>
        <v>3.7646514263509345E-3</v>
      </c>
      <c r="AY13" s="65"/>
    </row>
    <row r="14" spans="1:51" x14ac:dyDescent="0.25">
      <c r="A14" s="48">
        <v>39055</v>
      </c>
      <c r="B14" s="49">
        <v>0.5</v>
      </c>
      <c r="C14" s="50">
        <v>62</v>
      </c>
      <c r="D14" s="51">
        <v>1488</v>
      </c>
      <c r="E14" s="62">
        <v>1488</v>
      </c>
      <c r="F14" s="54">
        <v>1200</v>
      </c>
      <c r="G14" s="61">
        <v>23.200000000000031</v>
      </c>
      <c r="H14" s="60">
        <v>1800</v>
      </c>
      <c r="I14" s="61">
        <v>25.000000000000032</v>
      </c>
      <c r="J14" s="56">
        <v>18200</v>
      </c>
      <c r="K14" s="45">
        <v>444080000.00000054</v>
      </c>
      <c r="L14" s="57">
        <v>19800</v>
      </c>
      <c r="M14" s="47">
        <v>483120000.0000006</v>
      </c>
      <c r="N14" s="65">
        <f t="shared" si="14"/>
        <v>0.73010748743534237</v>
      </c>
      <c r="O14" s="65">
        <v>0.26989251256465757</v>
      </c>
      <c r="P14" s="65"/>
      <c r="Q14" s="65">
        <f t="shared" si="1"/>
        <v>0.26989251256465757</v>
      </c>
      <c r="R14" s="65">
        <v>0.54669999999999996</v>
      </c>
      <c r="S14" s="65">
        <v>0.1192</v>
      </c>
      <c r="T14" s="65">
        <v>0.33410000000000001</v>
      </c>
      <c r="U14" s="65">
        <f t="shared" si="2"/>
        <v>0.76394978452314033</v>
      </c>
      <c r="V14" s="65">
        <v>0.23605021547685967</v>
      </c>
      <c r="W14" s="65"/>
      <c r="X14" s="65">
        <f t="shared" si="3"/>
        <v>0.23605021547685967</v>
      </c>
      <c r="Y14" s="65">
        <v>0.5504</v>
      </c>
      <c r="Z14" s="65">
        <v>0.14249999999999999</v>
      </c>
      <c r="AA14" s="65">
        <v>0.30709999999999998</v>
      </c>
      <c r="AB14" s="65"/>
      <c r="AC14" s="65"/>
      <c r="AD14" s="65"/>
      <c r="AE14" s="65"/>
      <c r="AF14" s="65" t="s">
        <v>76</v>
      </c>
      <c r="AG14" s="65" t="s">
        <v>76</v>
      </c>
      <c r="AH14" s="65" t="s">
        <v>76</v>
      </c>
      <c r="AI14" s="65" t="s">
        <v>76</v>
      </c>
      <c r="AJ14" s="65" t="s">
        <v>76</v>
      </c>
      <c r="AK14" s="65" t="s">
        <v>76</v>
      </c>
      <c r="AL14" s="65"/>
      <c r="AM14" s="65" t="s">
        <v>76</v>
      </c>
      <c r="AN14" s="65" t="s">
        <v>76</v>
      </c>
      <c r="AO14" s="65" t="s">
        <v>76</v>
      </c>
      <c r="AQ14" s="65">
        <f t="shared" si="4"/>
        <v>0.7470286359792413</v>
      </c>
      <c r="AR14" s="65">
        <f t="shared" si="5"/>
        <v>0.25297136402075859</v>
      </c>
      <c r="AS14" s="65" t="str">
        <f t="shared" si="6"/>
        <v>NaN</v>
      </c>
      <c r="AT14" s="65">
        <f t="shared" si="7"/>
        <v>0.25297136402075859</v>
      </c>
      <c r="AU14" s="65">
        <f t="shared" si="8"/>
        <v>1.6921148543898978E-2</v>
      </c>
      <c r="AV14" s="65">
        <f t="shared" si="9"/>
        <v>1.6921148543898951E-2</v>
      </c>
      <c r="AW14" s="65" t="str">
        <f t="shared" si="10"/>
        <v>NaN</v>
      </c>
      <c r="AX14" s="65">
        <f t="shared" si="11"/>
        <v>1.6921148543898951E-2</v>
      </c>
      <c r="AY14" s="65"/>
    </row>
    <row r="15" spans="1:51" x14ac:dyDescent="0.25">
      <c r="A15" s="48">
        <v>39059</v>
      </c>
      <c r="B15" s="49">
        <v>0.5</v>
      </c>
      <c r="C15" s="50">
        <v>66</v>
      </c>
      <c r="D15" s="51">
        <v>1584</v>
      </c>
      <c r="E15" s="62">
        <v>1584</v>
      </c>
      <c r="F15" s="54">
        <v>1200</v>
      </c>
      <c r="G15" s="61">
        <v>23.200000000000035</v>
      </c>
      <c r="H15" s="60">
        <v>1800</v>
      </c>
      <c r="I15" s="61">
        <v>25.000000000000036</v>
      </c>
      <c r="J15" s="56">
        <v>17500</v>
      </c>
      <c r="K15" s="45">
        <v>427000000.0000006</v>
      </c>
      <c r="L15" s="57">
        <v>18900</v>
      </c>
      <c r="M15" s="47">
        <v>461160000.00000066</v>
      </c>
      <c r="N15" s="65">
        <f t="shared" si="14"/>
        <v>0.82158517262979469</v>
      </c>
      <c r="O15" s="65">
        <v>0.17841482737020525</v>
      </c>
      <c r="P15" s="65"/>
      <c r="Q15" s="65">
        <f t="shared" si="1"/>
        <v>0.17841482737020525</v>
      </c>
      <c r="R15" s="65">
        <v>0.53949999999999998</v>
      </c>
      <c r="S15" s="65">
        <v>0.122</v>
      </c>
      <c r="T15" s="65">
        <v>0.33850000000000002</v>
      </c>
      <c r="U15" s="65">
        <f t="shared" si="2"/>
        <v>0.82699232816658841</v>
      </c>
      <c r="V15" s="65">
        <v>0.17300767183341162</v>
      </c>
      <c r="W15" s="65"/>
      <c r="X15" s="65">
        <f t="shared" si="3"/>
        <v>0.17300767183341162</v>
      </c>
      <c r="Y15" s="65">
        <v>0.55830000000000002</v>
      </c>
      <c r="Z15" s="65">
        <v>0.19220000000000001</v>
      </c>
      <c r="AA15" s="65">
        <v>0.33950000000000002</v>
      </c>
      <c r="AB15" s="65"/>
      <c r="AC15" s="65"/>
      <c r="AD15" s="65"/>
      <c r="AE15" s="65"/>
      <c r="AF15" s="65" t="s">
        <v>76</v>
      </c>
      <c r="AG15" s="65" t="s">
        <v>76</v>
      </c>
      <c r="AH15" s="65" t="s">
        <v>76</v>
      </c>
      <c r="AI15" s="65" t="s">
        <v>76</v>
      </c>
      <c r="AJ15" s="65" t="s">
        <v>76</v>
      </c>
      <c r="AK15" s="65" t="s">
        <v>76</v>
      </c>
      <c r="AL15" s="65"/>
      <c r="AM15" s="65" t="s">
        <v>76</v>
      </c>
      <c r="AN15" s="65" t="s">
        <v>76</v>
      </c>
      <c r="AO15" s="65" t="s">
        <v>76</v>
      </c>
      <c r="AQ15" s="65">
        <f t="shared" si="4"/>
        <v>0.82428875039819149</v>
      </c>
      <c r="AR15" s="65">
        <f t="shared" si="5"/>
        <v>0.17571124960180845</v>
      </c>
      <c r="AS15" s="65" t="str">
        <f t="shared" si="6"/>
        <v>NaN</v>
      </c>
      <c r="AT15" s="65">
        <f t="shared" si="7"/>
        <v>0.17571124960180845</v>
      </c>
      <c r="AU15" s="65">
        <f t="shared" si="8"/>
        <v>2.7035777683968587E-3</v>
      </c>
      <c r="AV15" s="65">
        <f t="shared" si="9"/>
        <v>2.7035777683968171E-3</v>
      </c>
      <c r="AW15" s="65" t="str">
        <f t="shared" si="10"/>
        <v>NaN</v>
      </c>
      <c r="AX15" s="65">
        <f t="shared" si="11"/>
        <v>2.7035777683968171E-3</v>
      </c>
      <c r="AY15" s="65"/>
    </row>
    <row r="16" spans="1:51" x14ac:dyDescent="0.25">
      <c r="A16" s="48">
        <v>39064</v>
      </c>
      <c r="B16" s="49">
        <v>0.5</v>
      </c>
      <c r="C16" s="50">
        <v>71</v>
      </c>
      <c r="D16" s="51">
        <v>1704</v>
      </c>
      <c r="E16" s="62">
        <v>1704</v>
      </c>
      <c r="F16" s="54">
        <v>1200</v>
      </c>
      <c r="G16" s="61">
        <v>23.400000000000038</v>
      </c>
      <c r="H16" s="60">
        <v>1600</v>
      </c>
      <c r="I16" s="61">
        <v>25.000000000000039</v>
      </c>
      <c r="J16" s="56">
        <v>17300</v>
      </c>
      <c r="K16" s="45">
        <v>425580000.00000066</v>
      </c>
      <c r="L16" s="57">
        <v>17500</v>
      </c>
      <c r="M16" s="47">
        <v>430500000.00000066</v>
      </c>
      <c r="N16" s="65">
        <f t="shared" si="14"/>
        <v>0.82619791269901732</v>
      </c>
      <c r="O16" s="65">
        <v>0.1738020873009827</v>
      </c>
      <c r="P16" s="65"/>
      <c r="Q16" s="65">
        <f t="shared" si="1"/>
        <v>0.1738020873009827</v>
      </c>
      <c r="R16" s="65">
        <v>0.59109999999999996</v>
      </c>
      <c r="S16" s="65">
        <v>0.14330000000000001</v>
      </c>
      <c r="T16" s="65">
        <v>0.2656</v>
      </c>
      <c r="U16" s="65">
        <f t="shared" si="2"/>
        <v>0.8272962483829237</v>
      </c>
      <c r="V16" s="65">
        <v>0.17270375161707632</v>
      </c>
      <c r="W16" s="65"/>
      <c r="X16" s="65">
        <f t="shared" si="3"/>
        <v>0.17270375161707632</v>
      </c>
      <c r="Y16" s="65">
        <v>0.59019999999999995</v>
      </c>
      <c r="Z16" s="65">
        <v>0.1384</v>
      </c>
      <c r="AA16" s="65">
        <v>0.27139999999999997</v>
      </c>
      <c r="AB16" s="65"/>
      <c r="AC16" s="65"/>
      <c r="AD16" s="65"/>
      <c r="AE16" s="65"/>
      <c r="AF16" s="65" t="s">
        <v>76</v>
      </c>
      <c r="AG16" s="65" t="s">
        <v>76</v>
      </c>
      <c r="AH16" s="65" t="s">
        <v>76</v>
      </c>
      <c r="AI16" s="65" t="s">
        <v>76</v>
      </c>
      <c r="AJ16" s="65" t="s">
        <v>76</v>
      </c>
      <c r="AK16" s="65" t="s">
        <v>76</v>
      </c>
      <c r="AL16" s="65"/>
      <c r="AM16" s="65" t="s">
        <v>76</v>
      </c>
      <c r="AN16" s="65" t="s">
        <v>76</v>
      </c>
      <c r="AO16" s="65" t="s">
        <v>76</v>
      </c>
      <c r="AQ16" s="65">
        <f t="shared" si="4"/>
        <v>0.82674708054097046</v>
      </c>
      <c r="AR16" s="65">
        <f t="shared" si="5"/>
        <v>0.17325291945902951</v>
      </c>
      <c r="AS16" s="65" t="str">
        <f t="shared" si="6"/>
        <v>NaN</v>
      </c>
      <c r="AT16" s="65">
        <f t="shared" si="7"/>
        <v>0.17325291945902951</v>
      </c>
      <c r="AU16" s="65">
        <f t="shared" si="8"/>
        <v>5.4916784195319091E-4</v>
      </c>
      <c r="AV16" s="65">
        <f t="shared" si="9"/>
        <v>5.4916784195319091E-4</v>
      </c>
      <c r="AW16" s="65" t="str">
        <f t="shared" si="10"/>
        <v>NaN</v>
      </c>
      <c r="AX16" s="65">
        <f t="shared" si="11"/>
        <v>5.4916784195319091E-4</v>
      </c>
      <c r="AY16" s="65"/>
    </row>
    <row r="17" spans="1:51" x14ac:dyDescent="0.25">
      <c r="A17" s="48">
        <v>38510</v>
      </c>
      <c r="B17" s="49">
        <v>0.51388888888888895</v>
      </c>
      <c r="C17" s="50">
        <v>76</v>
      </c>
      <c r="D17" s="50">
        <v>1822</v>
      </c>
      <c r="E17" s="51">
        <v>1824</v>
      </c>
      <c r="F17" s="52">
        <v>1700</v>
      </c>
      <c r="G17" s="53">
        <v>23.30000000000004</v>
      </c>
      <c r="H17" s="54">
        <v>0</v>
      </c>
      <c r="I17" s="55">
        <v>23.30000000000004</v>
      </c>
      <c r="J17" s="58">
        <v>4400</v>
      </c>
      <c r="K17" s="45">
        <v>110000000.00000018</v>
      </c>
      <c r="L17" s="57">
        <v>5400</v>
      </c>
      <c r="M17" s="47">
        <v>135000000.00000021</v>
      </c>
      <c r="N17" s="65">
        <v>0.72340000000000004</v>
      </c>
      <c r="O17" s="65">
        <v>0.15720000000000001</v>
      </c>
      <c r="P17" s="65">
        <v>0.1195</v>
      </c>
      <c r="Q17" s="65">
        <f t="shared" si="1"/>
        <v>0.2767</v>
      </c>
      <c r="R17" s="65">
        <v>0.379</v>
      </c>
      <c r="S17" s="65">
        <v>7.4999999999999997E-2</v>
      </c>
      <c r="T17" s="65">
        <v>0.54600000000000004</v>
      </c>
      <c r="U17" s="65">
        <f t="shared" si="2"/>
        <v>0.86</v>
      </c>
      <c r="V17" s="65">
        <v>0.14000000000000001</v>
      </c>
      <c r="W17" s="65"/>
      <c r="X17" s="65">
        <f t="shared" si="3"/>
        <v>0.14000000000000001</v>
      </c>
      <c r="Y17" s="65" t="s">
        <v>76</v>
      </c>
      <c r="Z17" s="65" t="s">
        <v>76</v>
      </c>
      <c r="AA17" s="65" t="s">
        <v>76</v>
      </c>
      <c r="AB17" s="65"/>
      <c r="AC17" s="65"/>
      <c r="AD17" s="65"/>
      <c r="AE17" s="65"/>
      <c r="AF17" s="65" t="s">
        <v>76</v>
      </c>
      <c r="AG17" s="65" t="s">
        <v>76</v>
      </c>
      <c r="AH17" s="65" t="s">
        <v>76</v>
      </c>
      <c r="AI17" s="65" t="s">
        <v>76</v>
      </c>
      <c r="AJ17" s="65" t="s">
        <v>76</v>
      </c>
      <c r="AK17" s="65" t="s">
        <v>76</v>
      </c>
      <c r="AL17" s="65"/>
      <c r="AM17" s="65" t="s">
        <v>76</v>
      </c>
      <c r="AN17" s="65" t="s">
        <v>76</v>
      </c>
      <c r="AO17" s="65" t="s">
        <v>76</v>
      </c>
      <c r="AQ17" s="65">
        <f t="shared" si="4"/>
        <v>0.79170000000000007</v>
      </c>
      <c r="AR17" s="65">
        <f t="shared" si="5"/>
        <v>0.14860000000000001</v>
      </c>
      <c r="AS17" s="65">
        <f t="shared" si="6"/>
        <v>0.1195</v>
      </c>
      <c r="AT17" s="65">
        <f t="shared" si="7"/>
        <v>0.20835000000000001</v>
      </c>
      <c r="AU17" s="65">
        <f t="shared" si="8"/>
        <v>6.8299999999999972E-2</v>
      </c>
      <c r="AV17" s="65">
        <f t="shared" si="9"/>
        <v>8.5999999999999965E-3</v>
      </c>
      <c r="AW17" s="65">
        <f t="shared" si="10"/>
        <v>0</v>
      </c>
      <c r="AX17" s="65">
        <f t="shared" si="11"/>
        <v>6.8349999999999966E-2</v>
      </c>
      <c r="AY17" s="65"/>
    </row>
    <row r="18" spans="1:51" x14ac:dyDescent="0.25">
      <c r="A18" s="48">
        <v>38512</v>
      </c>
      <c r="B18" s="49">
        <v>0.4770833333333333</v>
      </c>
      <c r="C18" s="50">
        <v>78</v>
      </c>
      <c r="D18" s="50">
        <v>1869</v>
      </c>
      <c r="E18" s="51">
        <v>1872</v>
      </c>
      <c r="F18" s="52">
        <v>1700</v>
      </c>
      <c r="G18" s="53">
        <v>21.400000000000041</v>
      </c>
      <c r="H18" s="54">
        <v>0</v>
      </c>
      <c r="I18" s="55">
        <v>21.400000000000041</v>
      </c>
      <c r="J18" s="56">
        <v>9200</v>
      </c>
      <c r="K18" s="45">
        <v>212520000.00000039</v>
      </c>
      <c r="L18" s="57">
        <v>9200</v>
      </c>
      <c r="M18" s="47">
        <v>212520000.00000039</v>
      </c>
      <c r="N18" s="65">
        <v>0.84040000000000004</v>
      </c>
      <c r="O18" s="65">
        <v>8.8900000000000007E-2</v>
      </c>
      <c r="P18" s="65">
        <v>7.0599999999999996E-2</v>
      </c>
      <c r="Q18" s="65">
        <f t="shared" si="1"/>
        <v>0.1595</v>
      </c>
      <c r="R18" s="65">
        <v>0.47099999999999997</v>
      </c>
      <c r="S18" s="65">
        <v>9.9000000000000005E-2</v>
      </c>
      <c r="T18" s="65">
        <v>0.39700000000000002</v>
      </c>
      <c r="U18" s="65">
        <f t="shared" si="2"/>
        <v>0.90800000000000003</v>
      </c>
      <c r="V18" s="65">
        <v>9.1999999999999998E-2</v>
      </c>
      <c r="W18" s="65"/>
      <c r="X18" s="65">
        <f t="shared" si="3"/>
        <v>9.1999999999999998E-2</v>
      </c>
      <c r="Y18" s="65" t="s">
        <v>76</v>
      </c>
      <c r="Z18" s="65" t="s">
        <v>76</v>
      </c>
      <c r="AA18" s="65" t="s">
        <v>76</v>
      </c>
      <c r="AB18" s="65"/>
      <c r="AC18" s="65"/>
      <c r="AD18" s="65"/>
      <c r="AE18" s="65"/>
      <c r="AF18" s="65" t="s">
        <v>76</v>
      </c>
      <c r="AG18" s="65" t="s">
        <v>76</v>
      </c>
      <c r="AH18" s="65" t="s">
        <v>76</v>
      </c>
      <c r="AI18" s="65" t="s">
        <v>76</v>
      </c>
      <c r="AJ18" s="65" t="s">
        <v>76</v>
      </c>
      <c r="AK18" s="65" t="s">
        <v>76</v>
      </c>
      <c r="AL18" s="65"/>
      <c r="AM18" s="65" t="s">
        <v>76</v>
      </c>
      <c r="AN18" s="65" t="s">
        <v>76</v>
      </c>
      <c r="AO18" s="65" t="s">
        <v>76</v>
      </c>
      <c r="AQ18" s="65">
        <f t="shared" si="4"/>
        <v>0.87420000000000009</v>
      </c>
      <c r="AR18" s="65">
        <f t="shared" si="5"/>
        <v>9.0450000000000003E-2</v>
      </c>
      <c r="AS18" s="65">
        <f t="shared" si="6"/>
        <v>7.0599999999999996E-2</v>
      </c>
      <c r="AT18" s="65">
        <f t="shared" si="7"/>
        <v>0.12575</v>
      </c>
      <c r="AU18" s="65">
        <f t="shared" si="8"/>
        <v>3.3799999999999997E-2</v>
      </c>
      <c r="AV18" s="65">
        <f t="shared" si="9"/>
        <v>1.5499999999999958E-3</v>
      </c>
      <c r="AW18" s="65">
        <f t="shared" si="10"/>
        <v>0</v>
      </c>
      <c r="AX18" s="65">
        <f t="shared" si="11"/>
        <v>3.3749999999999995E-2</v>
      </c>
      <c r="AY18" s="65"/>
    </row>
    <row r="19" spans="1:51" x14ac:dyDescent="0.25">
      <c r="A19" s="48">
        <v>38517</v>
      </c>
      <c r="B19" s="49">
        <v>0.49236111111111108</v>
      </c>
      <c r="C19" s="50">
        <v>83</v>
      </c>
      <c r="D19" s="50">
        <v>1989</v>
      </c>
      <c r="E19" s="51">
        <v>1992</v>
      </c>
      <c r="F19" s="52">
        <v>1700</v>
      </c>
      <c r="G19" s="53">
        <v>22.700000000000045</v>
      </c>
      <c r="H19" s="54">
        <v>0</v>
      </c>
      <c r="I19" s="55">
        <v>22.700000000000045</v>
      </c>
      <c r="J19" s="56">
        <v>13500</v>
      </c>
      <c r="K19" s="45">
        <v>329400000.0000006</v>
      </c>
      <c r="L19" s="57">
        <v>14100</v>
      </c>
      <c r="M19" s="47">
        <v>344040000.00000066</v>
      </c>
      <c r="N19" s="65">
        <v>0.78169999999999995</v>
      </c>
      <c r="O19" s="65">
        <v>0.161</v>
      </c>
      <c r="P19" s="65">
        <v>5.7799999999999997E-2</v>
      </c>
      <c r="Q19" s="65">
        <f t="shared" si="1"/>
        <v>0.21879999999999999</v>
      </c>
      <c r="R19" s="65">
        <v>0.23499999999999999</v>
      </c>
      <c r="S19" s="65">
        <v>0.23100000000000001</v>
      </c>
      <c r="T19" s="65">
        <v>0.53400000000000003</v>
      </c>
      <c r="U19" s="65">
        <f t="shared" si="2"/>
        <v>0.84799999999999998</v>
      </c>
      <c r="V19" s="65">
        <v>0.152</v>
      </c>
      <c r="W19" s="65"/>
      <c r="X19" s="65">
        <f t="shared" si="3"/>
        <v>0.152</v>
      </c>
      <c r="Y19" s="65" t="s">
        <v>76</v>
      </c>
      <c r="Z19" s="65" t="s">
        <v>76</v>
      </c>
      <c r="AA19" s="65" t="s">
        <v>76</v>
      </c>
      <c r="AB19" s="65"/>
      <c r="AC19" s="65"/>
      <c r="AD19" s="65"/>
      <c r="AE19" s="65"/>
      <c r="AF19" s="65" t="s">
        <v>76</v>
      </c>
      <c r="AG19" s="65" t="s">
        <v>76</v>
      </c>
      <c r="AH19" s="65" t="s">
        <v>76</v>
      </c>
      <c r="AI19" s="65" t="s">
        <v>76</v>
      </c>
      <c r="AJ19" s="65" t="s">
        <v>76</v>
      </c>
      <c r="AK19" s="65" t="s">
        <v>76</v>
      </c>
      <c r="AL19" s="65"/>
      <c r="AM19" s="65" t="s">
        <v>76</v>
      </c>
      <c r="AN19" s="65" t="s">
        <v>76</v>
      </c>
      <c r="AO19" s="65" t="s">
        <v>76</v>
      </c>
      <c r="AQ19" s="65">
        <f t="shared" si="4"/>
        <v>0.81484999999999996</v>
      </c>
      <c r="AR19" s="65">
        <f t="shared" si="5"/>
        <v>0.1565</v>
      </c>
      <c r="AS19" s="65">
        <f t="shared" si="6"/>
        <v>5.7799999999999997E-2</v>
      </c>
      <c r="AT19" s="65">
        <f t="shared" si="7"/>
        <v>0.18540000000000001</v>
      </c>
      <c r="AU19" s="65">
        <f t="shared" si="8"/>
        <v>3.3150000000000013E-2</v>
      </c>
      <c r="AV19" s="65">
        <f t="shared" si="9"/>
        <v>4.500000000000004E-3</v>
      </c>
      <c r="AW19" s="65">
        <f t="shared" si="10"/>
        <v>0</v>
      </c>
      <c r="AX19" s="65">
        <f t="shared" si="11"/>
        <v>3.3399999999999916E-2</v>
      </c>
      <c r="AY19" s="65"/>
    </row>
    <row r="20" spans="1:51" x14ac:dyDescent="0.25">
      <c r="A20" s="48">
        <v>38519</v>
      </c>
      <c r="B20" s="49">
        <v>0.48055555555555557</v>
      </c>
      <c r="C20" s="50">
        <v>85</v>
      </c>
      <c r="D20" s="50">
        <v>2037</v>
      </c>
      <c r="E20" s="51">
        <v>2040</v>
      </c>
      <c r="F20" s="52">
        <v>2200</v>
      </c>
      <c r="G20" s="53">
        <v>20.300000000000047</v>
      </c>
      <c r="H20" s="54">
        <v>0</v>
      </c>
      <c r="I20" s="55">
        <v>20.300000000000047</v>
      </c>
      <c r="J20" s="56">
        <v>16100</v>
      </c>
      <c r="K20" s="45">
        <v>362250000.00000072</v>
      </c>
      <c r="L20" s="57">
        <v>15700</v>
      </c>
      <c r="M20" s="47">
        <v>353250000.00000072</v>
      </c>
      <c r="N20" s="65">
        <v>0.69420000000000004</v>
      </c>
      <c r="O20" s="65">
        <v>0.1079</v>
      </c>
      <c r="P20" s="65">
        <v>0.19789999999999999</v>
      </c>
      <c r="Q20" s="65">
        <f t="shared" si="1"/>
        <v>0.30579999999999996</v>
      </c>
      <c r="R20" s="65">
        <v>0.46400000000000002</v>
      </c>
      <c r="S20" s="65">
        <v>0.124</v>
      </c>
      <c r="T20" s="65">
        <v>0.41199999999999998</v>
      </c>
      <c r="U20" s="65">
        <f t="shared" si="2"/>
        <v>0.88</v>
      </c>
      <c r="V20" s="65">
        <v>0.12</v>
      </c>
      <c r="W20" s="65"/>
      <c r="X20" s="65">
        <f t="shared" si="3"/>
        <v>0.12</v>
      </c>
      <c r="Y20" s="65" t="s">
        <v>76</v>
      </c>
      <c r="Z20" s="65" t="s">
        <v>76</v>
      </c>
      <c r="AA20" s="65" t="s">
        <v>76</v>
      </c>
      <c r="AB20" s="65"/>
      <c r="AC20" s="65"/>
      <c r="AD20" s="65"/>
      <c r="AE20" s="65"/>
      <c r="AF20" s="65" t="s">
        <v>76</v>
      </c>
      <c r="AG20" s="65" t="s">
        <v>76</v>
      </c>
      <c r="AH20" s="65" t="s">
        <v>76</v>
      </c>
      <c r="AI20" s="65" t="s">
        <v>76</v>
      </c>
      <c r="AJ20" s="65" t="s">
        <v>76</v>
      </c>
      <c r="AK20" s="65" t="s">
        <v>76</v>
      </c>
      <c r="AL20" s="65"/>
      <c r="AM20" s="65" t="s">
        <v>76</v>
      </c>
      <c r="AN20" s="65" t="s">
        <v>76</v>
      </c>
      <c r="AO20" s="65" t="s">
        <v>76</v>
      </c>
      <c r="AQ20" s="65">
        <f t="shared" si="4"/>
        <v>0.78710000000000002</v>
      </c>
      <c r="AR20" s="65">
        <f t="shared" si="5"/>
        <v>0.11395</v>
      </c>
      <c r="AS20" s="65">
        <f t="shared" si="6"/>
        <v>0.19789999999999999</v>
      </c>
      <c r="AT20" s="65">
        <f t="shared" si="7"/>
        <v>0.21289999999999998</v>
      </c>
      <c r="AU20" s="65">
        <f t="shared" si="8"/>
        <v>9.2899999999999872E-2</v>
      </c>
      <c r="AV20" s="65">
        <f t="shared" si="9"/>
        <v>6.0499999999999998E-3</v>
      </c>
      <c r="AW20" s="65">
        <f t="shared" si="10"/>
        <v>0</v>
      </c>
      <c r="AX20" s="65">
        <f t="shared" si="11"/>
        <v>9.2899999999999996E-2</v>
      </c>
      <c r="AY20" s="65"/>
    </row>
    <row r="21" spans="1:51" x14ac:dyDescent="0.25">
      <c r="A21" s="48">
        <v>39080</v>
      </c>
      <c r="B21" s="49">
        <v>0.5</v>
      </c>
      <c r="C21" s="50">
        <v>87</v>
      </c>
      <c r="D21" s="51">
        <v>2088</v>
      </c>
      <c r="E21" s="62">
        <v>2088</v>
      </c>
      <c r="F21" s="54">
        <v>200</v>
      </c>
      <c r="G21" s="61">
        <v>49.400000000000034</v>
      </c>
      <c r="H21" s="60">
        <v>0</v>
      </c>
      <c r="I21" s="61">
        <v>49.400000000000034</v>
      </c>
      <c r="J21" s="56">
        <v>9900</v>
      </c>
      <c r="K21" s="45">
        <v>491040000.00000036</v>
      </c>
      <c r="L21" s="57">
        <v>9900</v>
      </c>
      <c r="M21" s="47">
        <v>491040000.00000036</v>
      </c>
      <c r="N21" s="65" t="s">
        <v>76</v>
      </c>
      <c r="O21" s="65" t="s">
        <v>76</v>
      </c>
      <c r="P21" s="65" t="s">
        <v>76</v>
      </c>
      <c r="Q21" s="65" t="str">
        <f t="shared" si="1"/>
        <v/>
      </c>
      <c r="R21" s="65" t="s">
        <v>76</v>
      </c>
      <c r="S21" s="65" t="s">
        <v>76</v>
      </c>
      <c r="T21" s="65" t="s">
        <v>76</v>
      </c>
      <c r="U21" s="65"/>
      <c r="V21" s="65"/>
      <c r="W21" s="65"/>
      <c r="X21" s="65">
        <f t="shared" si="3"/>
        <v>0</v>
      </c>
      <c r="Y21" s="65" t="s">
        <v>76</v>
      </c>
      <c r="Z21" s="65" t="s">
        <v>76</v>
      </c>
      <c r="AA21" s="65" t="s">
        <v>76</v>
      </c>
      <c r="AB21" s="65">
        <f t="shared" si="12"/>
        <v>0.72330000000000005</v>
      </c>
      <c r="AC21" s="65">
        <v>0.15720000000000001</v>
      </c>
      <c r="AD21" s="65">
        <v>0.1195</v>
      </c>
      <c r="AE21" s="65">
        <f t="shared" si="13"/>
        <v>0.2767</v>
      </c>
      <c r="AF21" s="65">
        <v>0.379</v>
      </c>
      <c r="AG21" s="65">
        <v>7.4999999999999997E-2</v>
      </c>
      <c r="AH21" s="65">
        <v>0.54600000000000004</v>
      </c>
      <c r="AI21" s="65" t="s">
        <v>76</v>
      </c>
      <c r="AJ21" s="65" t="s">
        <v>76</v>
      </c>
      <c r="AK21" s="65" t="s">
        <v>76</v>
      </c>
      <c r="AL21" s="65"/>
      <c r="AM21" s="65" t="s">
        <v>76</v>
      </c>
      <c r="AN21" s="65" t="s">
        <v>76</v>
      </c>
      <c r="AO21" s="65" t="s">
        <v>76</v>
      </c>
      <c r="AQ21" s="65">
        <f>IF(ISERROR(AVERAGE(AI21,AB21,U21,N21)),"NaN",AVERAGE(AI21,AB21,U21,N21))</f>
        <v>0.72330000000000005</v>
      </c>
      <c r="AR21" s="65">
        <f t="shared" si="5"/>
        <v>0.15720000000000001</v>
      </c>
      <c r="AS21" s="65">
        <f t="shared" si="6"/>
        <v>0.1195</v>
      </c>
      <c r="AT21" s="65">
        <f t="shared" si="7"/>
        <v>0.13835</v>
      </c>
      <c r="AU21" s="65">
        <f>IF(ISERROR(STDEVP(AI21,AB21,U21,N21)),"NaN",STDEVP(AI21,AB21,U21,N21))</f>
        <v>0</v>
      </c>
      <c r="AV21" s="65">
        <f t="shared" si="9"/>
        <v>0</v>
      </c>
      <c r="AW21" s="65">
        <f t="shared" si="10"/>
        <v>0</v>
      </c>
      <c r="AX21" s="65">
        <f t="shared" si="11"/>
        <v>0.13835</v>
      </c>
      <c r="AY21" s="65"/>
    </row>
    <row r="22" spans="1:51" x14ac:dyDescent="0.25">
      <c r="A22" s="48">
        <v>38526</v>
      </c>
      <c r="B22" s="49">
        <v>0.4604166666666667</v>
      </c>
      <c r="C22" s="50">
        <v>92</v>
      </c>
      <c r="D22" s="50">
        <v>2205</v>
      </c>
      <c r="E22" s="51">
        <v>2208</v>
      </c>
      <c r="F22" s="52">
        <v>1700</v>
      </c>
      <c r="G22" s="53">
        <v>20.700000000000053</v>
      </c>
      <c r="H22" s="54">
        <v>0</v>
      </c>
      <c r="I22" s="55">
        <v>20.700000000000053</v>
      </c>
      <c r="J22" s="56">
        <v>16800</v>
      </c>
      <c r="K22" s="45">
        <v>376320000.00000089</v>
      </c>
      <c r="L22" s="57">
        <v>16800</v>
      </c>
      <c r="M22" s="47">
        <v>376320000.00000089</v>
      </c>
      <c r="N22" s="65" t="s">
        <v>76</v>
      </c>
      <c r="O22" s="65" t="s">
        <v>76</v>
      </c>
      <c r="P22" s="65" t="s">
        <v>76</v>
      </c>
      <c r="Q22" s="65" t="str">
        <f t="shared" si="1"/>
        <v/>
      </c>
      <c r="R22" s="65">
        <v>0.61499999999999999</v>
      </c>
      <c r="S22" s="65">
        <v>1.4E-2</v>
      </c>
      <c r="T22" s="65">
        <v>0.371</v>
      </c>
      <c r="U22" s="65">
        <f t="shared" si="2"/>
        <v>0.91</v>
      </c>
      <c r="V22" s="65">
        <v>0.09</v>
      </c>
      <c r="W22" s="65"/>
      <c r="X22" s="65">
        <f t="shared" si="3"/>
        <v>0.09</v>
      </c>
      <c r="Y22" s="65" t="s">
        <v>76</v>
      </c>
      <c r="Z22" s="65" t="s">
        <v>76</v>
      </c>
      <c r="AA22" s="65" t="s">
        <v>76</v>
      </c>
      <c r="AB22" s="65">
        <f t="shared" si="12"/>
        <v>0.89</v>
      </c>
      <c r="AC22" s="65">
        <v>0.11</v>
      </c>
      <c r="AD22" s="65"/>
      <c r="AE22" s="65">
        <f t="shared" si="13"/>
        <v>0.11</v>
      </c>
      <c r="AF22" s="65" t="s">
        <v>76</v>
      </c>
      <c r="AG22" s="65" t="s">
        <v>76</v>
      </c>
      <c r="AH22" s="65" t="s">
        <v>76</v>
      </c>
      <c r="AI22" s="65">
        <v>0.84040000000000004</v>
      </c>
      <c r="AJ22" s="65">
        <v>8.8900000000000007E-2</v>
      </c>
      <c r="AK22" s="65">
        <v>7.0599999999999996E-2</v>
      </c>
      <c r="AL22" s="65">
        <f t="shared" ref="AL22" si="15">IF(ISERROR(AJ22+AK22),"",AJ22+AK22)</f>
        <v>0.1595</v>
      </c>
      <c r="AM22" s="65">
        <v>0.47099999999999997</v>
      </c>
      <c r="AN22" s="65">
        <v>9.9000000000000005E-2</v>
      </c>
      <c r="AO22" s="65">
        <v>0.39700000000000002</v>
      </c>
      <c r="AQ22" s="65">
        <f t="shared" ref="AQ22:AQ32" si="16">IF(ISERROR(AVERAGE(AI22,AB22,U22,N22)),"NaN",AVERAGE(AI22,AB22,U22,N22))</f>
        <v>0.88013333333333332</v>
      </c>
      <c r="AR22" s="65">
        <f t="shared" ref="AR22:AR32" si="17">IF(ISERROR(AVERAGE(AJ22,AC22,V22,O22)),"NaN",AVERAGE(AJ22,AC22,V22,O22))</f>
        <v>9.6300000000000011E-2</v>
      </c>
      <c r="AS22" s="65">
        <f t="shared" ref="AS22:AS32" si="18">IF(ISERROR(AVERAGE(AK22,AD22,W22,P22)),"NaN",AVERAGE(AK22,AD22,W22,P22))</f>
        <v>7.0599999999999996E-2</v>
      </c>
      <c r="AT22" s="65">
        <f t="shared" si="7"/>
        <v>0.11983333333333335</v>
      </c>
      <c r="AU22" s="65">
        <f t="shared" ref="AU22:AU32" si="19">IF(ISERROR(STDEVP(AI22,AB22,U22,N22)),"NaN",STDEVP(AI22,AB22,U22,N22))</f>
        <v>2.9258085302281064E-2</v>
      </c>
      <c r="AV22" s="65">
        <f t="shared" ref="AV22:AV32" si="20">IF(ISERROR(STDEVP(AJ22,AC22,V22,O22)),"NaN",STDEVP(AJ22,AC22,V22,O22))</f>
        <v>9.6977660657837413E-3</v>
      </c>
      <c r="AW22" s="65">
        <f t="shared" ref="AW22:AW32" si="21">IF(ISERROR(STDEVP(AK22,AD22,W22,P22)),"NaN",STDEVP(AK22,AD22,W22,P22))</f>
        <v>0</v>
      </c>
      <c r="AX22" s="65">
        <f t="shared" si="11"/>
        <v>2.9212820625350154E-2</v>
      </c>
      <c r="AY22" s="65"/>
    </row>
    <row r="23" spans="1:51" x14ac:dyDescent="0.25">
      <c r="A23" s="48">
        <v>39091</v>
      </c>
      <c r="B23" s="49">
        <v>0.5</v>
      </c>
      <c r="C23" s="50">
        <v>98</v>
      </c>
      <c r="D23" s="51">
        <v>2352</v>
      </c>
      <c r="E23" s="62">
        <v>2352</v>
      </c>
      <c r="F23" s="54">
        <v>200</v>
      </c>
      <c r="G23" s="61">
        <v>49.400000000000013</v>
      </c>
      <c r="H23" s="60">
        <v>0</v>
      </c>
      <c r="I23" s="61">
        <v>49.400000000000013</v>
      </c>
      <c r="J23" s="56">
        <v>8300</v>
      </c>
      <c r="K23" s="45">
        <v>411680000.00000012</v>
      </c>
      <c r="L23" s="57">
        <v>8800</v>
      </c>
      <c r="M23" s="47">
        <v>436480000.00000012</v>
      </c>
      <c r="N23" s="65" t="s">
        <v>76</v>
      </c>
      <c r="O23" s="65" t="s">
        <v>76</v>
      </c>
      <c r="P23" s="65" t="s">
        <v>76</v>
      </c>
      <c r="Q23" s="65" t="str">
        <f>IF(ISERROR(O23+P23),"",O23+P23)</f>
        <v/>
      </c>
      <c r="R23" s="65" t="s">
        <v>76</v>
      </c>
      <c r="S23" s="65" t="s">
        <v>76</v>
      </c>
      <c r="T23" s="65" t="s">
        <v>76</v>
      </c>
      <c r="U23" s="65"/>
      <c r="V23" s="65"/>
      <c r="W23" s="65"/>
      <c r="X23" s="65">
        <f>IF(ISERROR(V23+W23),"",V23+W23)</f>
        <v>0</v>
      </c>
      <c r="Y23" s="65" t="s">
        <v>76</v>
      </c>
      <c r="Z23" s="65" t="s">
        <v>76</v>
      </c>
      <c r="AA23" s="65" t="s">
        <v>76</v>
      </c>
      <c r="AB23" s="65">
        <f t="shared" si="12"/>
        <v>0.78120000000000001</v>
      </c>
      <c r="AC23" s="65">
        <v>0.161</v>
      </c>
      <c r="AD23" s="65">
        <v>5.7799999999999997E-2</v>
      </c>
      <c r="AE23" s="65">
        <f>IF(ISERROR(AC23+AD23),"",AC23+AD23)</f>
        <v>0.21879999999999999</v>
      </c>
      <c r="AF23" s="65">
        <v>0.23499999999999999</v>
      </c>
      <c r="AG23" s="65">
        <v>0.23100000000000001</v>
      </c>
      <c r="AH23" s="65">
        <v>0.53400000000000003</v>
      </c>
      <c r="AI23" s="65" t="s">
        <v>76</v>
      </c>
      <c r="AJ23" s="65" t="s">
        <v>76</v>
      </c>
      <c r="AK23" s="65" t="s">
        <v>76</v>
      </c>
      <c r="AL23" s="65"/>
      <c r="AM23" s="65" t="s">
        <v>76</v>
      </c>
      <c r="AN23" s="65" t="s">
        <v>76</v>
      </c>
      <c r="AO23" s="65" t="s">
        <v>76</v>
      </c>
      <c r="AQ23" s="65">
        <f t="shared" si="16"/>
        <v>0.78120000000000001</v>
      </c>
      <c r="AR23" s="65">
        <f t="shared" si="17"/>
        <v>0.161</v>
      </c>
      <c r="AS23" s="65">
        <f t="shared" si="18"/>
        <v>5.7799999999999997E-2</v>
      </c>
      <c r="AT23" s="65">
        <f t="shared" si="7"/>
        <v>0.1094</v>
      </c>
      <c r="AU23" s="65">
        <f t="shared" si="19"/>
        <v>0</v>
      </c>
      <c r="AV23" s="65">
        <f t="shared" si="20"/>
        <v>0</v>
      </c>
      <c r="AW23" s="65">
        <f t="shared" si="21"/>
        <v>0</v>
      </c>
      <c r="AX23" s="65">
        <f t="shared" si="11"/>
        <v>0.1094</v>
      </c>
      <c r="AY23" s="65"/>
    </row>
    <row r="24" spans="1:51" x14ac:dyDescent="0.25">
      <c r="A24" s="48">
        <v>39093</v>
      </c>
      <c r="B24" s="49">
        <v>0.5</v>
      </c>
      <c r="C24" s="50">
        <v>100</v>
      </c>
      <c r="D24" s="51">
        <v>2400</v>
      </c>
      <c r="E24" s="62">
        <v>2400</v>
      </c>
      <c r="F24" s="54">
        <v>200</v>
      </c>
      <c r="G24" s="61">
        <v>49.800000000000004</v>
      </c>
      <c r="H24" s="60">
        <v>0</v>
      </c>
      <c r="I24" s="61">
        <v>49.800000000000004</v>
      </c>
      <c r="J24" s="58">
        <v>7000</v>
      </c>
      <c r="K24" s="45">
        <v>350000000.00000006</v>
      </c>
      <c r="L24" s="57">
        <v>7200</v>
      </c>
      <c r="M24" s="47">
        <v>360000000.00000006</v>
      </c>
      <c r="N24" s="65" t="s">
        <v>76</v>
      </c>
      <c r="O24" s="65" t="s">
        <v>76</v>
      </c>
      <c r="P24" s="65" t="s">
        <v>76</v>
      </c>
      <c r="Q24" s="65" t="str">
        <f t="shared" si="1"/>
        <v/>
      </c>
      <c r="R24" s="65" t="s">
        <v>76</v>
      </c>
      <c r="S24" s="65" t="s">
        <v>76</v>
      </c>
      <c r="T24" s="65" t="s">
        <v>76</v>
      </c>
      <c r="U24" s="65"/>
      <c r="V24" s="65"/>
      <c r="W24" s="65"/>
      <c r="X24" s="65">
        <f t="shared" si="3"/>
        <v>0</v>
      </c>
      <c r="Y24" s="65" t="s">
        <v>76</v>
      </c>
      <c r="Z24" s="65" t="s">
        <v>76</v>
      </c>
      <c r="AA24" s="65" t="s">
        <v>76</v>
      </c>
      <c r="AB24" s="65">
        <f t="shared" si="12"/>
        <v>0.69420000000000004</v>
      </c>
      <c r="AC24" s="65">
        <v>0.1079</v>
      </c>
      <c r="AD24" s="65">
        <v>0.19789999999999999</v>
      </c>
      <c r="AE24" s="65">
        <f t="shared" si="13"/>
        <v>0.30579999999999996</v>
      </c>
      <c r="AF24" s="65">
        <v>0.46400000000000002</v>
      </c>
      <c r="AG24" s="65">
        <v>0.124</v>
      </c>
      <c r="AH24" s="65">
        <v>0.41199999999999998</v>
      </c>
      <c r="AI24" s="65" t="s">
        <v>76</v>
      </c>
      <c r="AJ24" s="65" t="s">
        <v>76</v>
      </c>
      <c r="AK24" s="65" t="s">
        <v>76</v>
      </c>
      <c r="AL24" s="65"/>
      <c r="AM24" s="65" t="s">
        <v>76</v>
      </c>
      <c r="AN24" s="65" t="s">
        <v>76</v>
      </c>
      <c r="AO24" s="65" t="s">
        <v>76</v>
      </c>
      <c r="AQ24" s="65">
        <f t="shared" si="16"/>
        <v>0.69420000000000004</v>
      </c>
      <c r="AR24" s="65">
        <f t="shared" si="17"/>
        <v>0.1079</v>
      </c>
      <c r="AS24" s="65">
        <f t="shared" si="18"/>
        <v>0.19789999999999999</v>
      </c>
      <c r="AT24" s="65">
        <f t="shared" si="7"/>
        <v>0.15289999999999998</v>
      </c>
      <c r="AU24" s="65">
        <f t="shared" si="19"/>
        <v>0</v>
      </c>
      <c r="AV24" s="65">
        <f t="shared" si="20"/>
        <v>0</v>
      </c>
      <c r="AW24" s="65">
        <f t="shared" si="21"/>
        <v>0</v>
      </c>
      <c r="AX24" s="65">
        <f t="shared" si="11"/>
        <v>0.15289999999999998</v>
      </c>
      <c r="AY24" s="65"/>
    </row>
    <row r="25" spans="1:51" x14ac:dyDescent="0.25">
      <c r="A25" s="48">
        <v>39097</v>
      </c>
      <c r="B25" s="49">
        <v>0.5</v>
      </c>
      <c r="C25" s="50">
        <v>104</v>
      </c>
      <c r="D25" s="51">
        <v>2496</v>
      </c>
      <c r="E25" s="62">
        <v>2496</v>
      </c>
      <c r="F25" s="54">
        <v>200</v>
      </c>
      <c r="G25" s="61">
        <v>49.199999999999996</v>
      </c>
      <c r="H25" s="60">
        <v>0</v>
      </c>
      <c r="I25" s="61">
        <v>49.199999999999996</v>
      </c>
      <c r="J25" s="56">
        <v>8700</v>
      </c>
      <c r="K25" s="45">
        <v>429780000</v>
      </c>
      <c r="L25" s="57">
        <v>8900</v>
      </c>
      <c r="M25" s="47">
        <v>439660000</v>
      </c>
      <c r="N25" s="65" t="s">
        <v>76</v>
      </c>
      <c r="O25" s="65" t="s">
        <v>76</v>
      </c>
      <c r="P25" s="65" t="s">
        <v>76</v>
      </c>
      <c r="Q25" s="65" t="str">
        <f t="shared" si="1"/>
        <v/>
      </c>
      <c r="R25" s="65" t="s">
        <v>76</v>
      </c>
      <c r="S25" s="65" t="s">
        <v>76</v>
      </c>
      <c r="T25" s="65" t="s">
        <v>76</v>
      </c>
      <c r="U25" s="65"/>
      <c r="V25" s="65"/>
      <c r="W25" s="65"/>
      <c r="X25" s="65">
        <f t="shared" si="3"/>
        <v>0</v>
      </c>
      <c r="Y25" s="65" t="s">
        <v>76</v>
      </c>
      <c r="Z25" s="65" t="s">
        <v>76</v>
      </c>
      <c r="AA25" s="65" t="s">
        <v>76</v>
      </c>
      <c r="AB25" s="65">
        <f t="shared" si="12"/>
        <v>0.73399999999999999</v>
      </c>
      <c r="AC25" s="65">
        <v>0.1119</v>
      </c>
      <c r="AD25" s="65">
        <v>0.15409999999999999</v>
      </c>
      <c r="AE25" s="65">
        <f t="shared" si="13"/>
        <v>0.26600000000000001</v>
      </c>
      <c r="AF25" s="65" t="s">
        <v>76</v>
      </c>
      <c r="AG25" s="65" t="s">
        <v>76</v>
      </c>
      <c r="AH25" s="65" t="s">
        <v>76</v>
      </c>
      <c r="AI25" s="65" t="s">
        <v>76</v>
      </c>
      <c r="AJ25" s="65" t="s">
        <v>76</v>
      </c>
      <c r="AK25" s="65" t="s">
        <v>76</v>
      </c>
      <c r="AL25" s="65"/>
      <c r="AM25" s="65" t="s">
        <v>76</v>
      </c>
      <c r="AN25" s="65" t="s">
        <v>76</v>
      </c>
      <c r="AO25" s="65" t="s">
        <v>76</v>
      </c>
      <c r="AQ25" s="65">
        <f t="shared" si="16"/>
        <v>0.73399999999999999</v>
      </c>
      <c r="AR25" s="65">
        <f t="shared" si="17"/>
        <v>0.1119</v>
      </c>
      <c r="AS25" s="65">
        <f t="shared" si="18"/>
        <v>0.15409999999999999</v>
      </c>
      <c r="AT25" s="65">
        <f t="shared" si="7"/>
        <v>0.13300000000000001</v>
      </c>
      <c r="AU25" s="65">
        <f t="shared" si="19"/>
        <v>0</v>
      </c>
      <c r="AV25" s="65">
        <f t="shared" si="20"/>
        <v>0</v>
      </c>
      <c r="AW25" s="65">
        <f t="shared" si="21"/>
        <v>0</v>
      </c>
      <c r="AX25" s="65">
        <f t="shared" si="11"/>
        <v>0.13300000000000001</v>
      </c>
      <c r="AY25" s="65"/>
    </row>
    <row r="26" spans="1:51" x14ac:dyDescent="0.25">
      <c r="A26" s="48">
        <v>38545</v>
      </c>
      <c r="B26" s="49">
        <v>0.5444444444444444</v>
      </c>
      <c r="C26" s="50">
        <v>111</v>
      </c>
      <c r="D26" s="50">
        <v>2663</v>
      </c>
      <c r="E26" s="51">
        <v>2664</v>
      </c>
      <c r="F26" s="52">
        <v>3200</v>
      </c>
      <c r="G26" s="53">
        <v>21.400000000000063</v>
      </c>
      <c r="H26" s="54">
        <v>0</v>
      </c>
      <c r="I26" s="55">
        <v>21.400000000000063</v>
      </c>
      <c r="J26" s="56">
        <v>24100.000000000004</v>
      </c>
      <c r="K26" s="45">
        <v>592860000.00000155</v>
      </c>
      <c r="L26" s="57">
        <v>24700</v>
      </c>
      <c r="M26" s="47">
        <v>607620000.00000155</v>
      </c>
      <c r="N26" s="65">
        <v>0.4763</v>
      </c>
      <c r="O26" s="65">
        <v>0.31030000000000002</v>
      </c>
      <c r="P26" s="65">
        <v>0.21329999999999999</v>
      </c>
      <c r="Q26" s="65">
        <f t="shared" si="1"/>
        <v>0.52360000000000007</v>
      </c>
      <c r="R26" s="65">
        <v>0.55600000000000005</v>
      </c>
      <c r="S26" s="65">
        <v>5.0999999999999997E-2</v>
      </c>
      <c r="T26" s="65">
        <v>0.39200000000000002</v>
      </c>
      <c r="U26" s="65">
        <f t="shared" si="2"/>
        <v>0.65</v>
      </c>
      <c r="V26" s="65">
        <v>0.35</v>
      </c>
      <c r="W26" s="65"/>
      <c r="X26" s="65">
        <f t="shared" si="3"/>
        <v>0.35</v>
      </c>
      <c r="Y26" s="65" t="s">
        <v>76</v>
      </c>
      <c r="Z26" s="65" t="s">
        <v>76</v>
      </c>
      <c r="AA26" s="65" t="s">
        <v>76</v>
      </c>
      <c r="AB26" s="65">
        <f t="shared" si="12"/>
        <v>0.66999999999999993</v>
      </c>
      <c r="AC26" s="65">
        <v>0.33</v>
      </c>
      <c r="AD26" s="65"/>
      <c r="AE26" s="65">
        <f t="shared" si="13"/>
        <v>0.33</v>
      </c>
      <c r="AF26" s="65" t="s">
        <v>76</v>
      </c>
      <c r="AG26" s="65" t="s">
        <v>76</v>
      </c>
      <c r="AH26" s="65" t="s">
        <v>76</v>
      </c>
      <c r="AI26" s="65" t="s">
        <v>76</v>
      </c>
      <c r="AJ26" s="65" t="s">
        <v>76</v>
      </c>
      <c r="AK26" s="65" t="s">
        <v>76</v>
      </c>
      <c r="AL26" s="65"/>
      <c r="AM26" s="65" t="s">
        <v>76</v>
      </c>
      <c r="AN26" s="65" t="s">
        <v>76</v>
      </c>
      <c r="AO26" s="65" t="s">
        <v>76</v>
      </c>
      <c r="AQ26" s="65">
        <f t="shared" si="16"/>
        <v>0.59876666666666656</v>
      </c>
      <c r="AR26" s="65">
        <f t="shared" si="17"/>
        <v>0.3301</v>
      </c>
      <c r="AS26" s="65">
        <f t="shared" si="18"/>
        <v>0.21329999999999999</v>
      </c>
      <c r="AT26" s="65">
        <f t="shared" si="7"/>
        <v>0.4012</v>
      </c>
      <c r="AU26" s="65">
        <f t="shared" si="19"/>
        <v>8.6981083511812593E-2</v>
      </c>
      <c r="AV26" s="65">
        <f t="shared" si="20"/>
        <v>1.6207611380665139E-2</v>
      </c>
      <c r="AW26" s="65">
        <f t="shared" si="21"/>
        <v>0</v>
      </c>
      <c r="AX26" s="65">
        <f t="shared" si="11"/>
        <v>8.6934151325395045E-2</v>
      </c>
      <c r="AY26" s="65"/>
    </row>
    <row r="27" spans="1:51" x14ac:dyDescent="0.25">
      <c r="A27" s="48">
        <v>39115</v>
      </c>
      <c r="B27" s="49">
        <v>0.5</v>
      </c>
      <c r="C27" s="50">
        <v>122</v>
      </c>
      <c r="D27" s="51">
        <v>2928</v>
      </c>
      <c r="E27" s="62">
        <v>2928</v>
      </c>
      <c r="F27" s="54">
        <v>200</v>
      </c>
      <c r="G27" s="61">
        <v>49.599999999999952</v>
      </c>
      <c r="H27" s="60">
        <v>0</v>
      </c>
      <c r="I27" s="61">
        <v>49.599999999999952</v>
      </c>
      <c r="J27" s="56">
        <v>8200</v>
      </c>
      <c r="K27" s="45">
        <v>408359999.99999964</v>
      </c>
      <c r="L27" s="57">
        <v>9200</v>
      </c>
      <c r="M27" s="47">
        <v>458159999.99999958</v>
      </c>
      <c r="N27" s="65" t="s">
        <v>76</v>
      </c>
      <c r="O27" s="65" t="s">
        <v>76</v>
      </c>
      <c r="P27" s="65" t="s">
        <v>76</v>
      </c>
      <c r="Q27" s="65" t="str">
        <f t="shared" si="1"/>
        <v/>
      </c>
      <c r="R27" s="65" t="s">
        <v>76</v>
      </c>
      <c r="S27" s="65" t="s">
        <v>76</v>
      </c>
      <c r="T27" s="65" t="s">
        <v>76</v>
      </c>
      <c r="U27" s="65"/>
      <c r="V27" s="65"/>
      <c r="W27" s="65"/>
      <c r="X27" s="65">
        <f t="shared" si="3"/>
        <v>0</v>
      </c>
      <c r="Y27" s="65" t="s">
        <v>76</v>
      </c>
      <c r="Z27" s="65" t="s">
        <v>76</v>
      </c>
      <c r="AA27" s="65" t="s">
        <v>76</v>
      </c>
      <c r="AB27" s="65">
        <f t="shared" si="12"/>
        <v>0.47639999999999993</v>
      </c>
      <c r="AC27" s="65">
        <v>0.31030000000000002</v>
      </c>
      <c r="AD27" s="65">
        <v>0.21329999999999999</v>
      </c>
      <c r="AE27" s="65">
        <f t="shared" si="13"/>
        <v>0.52360000000000007</v>
      </c>
      <c r="AF27" s="65">
        <v>0.55600000000000005</v>
      </c>
      <c r="AG27" s="65">
        <v>5.0999999999999997E-2</v>
      </c>
      <c r="AH27" s="65">
        <v>0.39200000000000002</v>
      </c>
      <c r="AI27" s="65" t="s">
        <v>76</v>
      </c>
      <c r="AJ27" s="65" t="s">
        <v>76</v>
      </c>
      <c r="AK27" s="65" t="s">
        <v>76</v>
      </c>
      <c r="AL27" s="65"/>
      <c r="AM27" s="65" t="s">
        <v>76</v>
      </c>
      <c r="AN27" s="65" t="s">
        <v>76</v>
      </c>
      <c r="AO27" s="65" t="s">
        <v>76</v>
      </c>
      <c r="AQ27" s="65">
        <f t="shared" si="16"/>
        <v>0.47639999999999993</v>
      </c>
      <c r="AR27" s="65">
        <f t="shared" si="17"/>
        <v>0.31030000000000002</v>
      </c>
      <c r="AS27" s="65">
        <f t="shared" si="18"/>
        <v>0.21329999999999999</v>
      </c>
      <c r="AT27" s="65">
        <f t="shared" si="7"/>
        <v>0.26180000000000003</v>
      </c>
      <c r="AU27" s="65">
        <f t="shared" si="19"/>
        <v>0</v>
      </c>
      <c r="AV27" s="65">
        <f t="shared" si="20"/>
        <v>0</v>
      </c>
      <c r="AW27" s="65">
        <f t="shared" si="21"/>
        <v>0</v>
      </c>
      <c r="AX27" s="65">
        <f t="shared" si="11"/>
        <v>0.26180000000000003</v>
      </c>
      <c r="AY27" s="65"/>
    </row>
    <row r="28" spans="1:51" x14ac:dyDescent="0.25">
      <c r="A28" s="48">
        <v>39116</v>
      </c>
      <c r="B28" s="49">
        <v>0.5</v>
      </c>
      <c r="C28" s="50">
        <v>123</v>
      </c>
      <c r="D28" s="51">
        <v>2952</v>
      </c>
      <c r="E28" s="62">
        <v>2952</v>
      </c>
      <c r="F28" s="54">
        <v>200</v>
      </c>
      <c r="G28" s="61">
        <v>49.399999999999949</v>
      </c>
      <c r="H28" s="60">
        <v>0</v>
      </c>
      <c r="I28" s="61">
        <v>49.399999999999949</v>
      </c>
      <c r="J28" s="56">
        <v>9200</v>
      </c>
      <c r="K28" s="45">
        <v>456319999.99999958</v>
      </c>
      <c r="L28" s="57">
        <v>9200</v>
      </c>
      <c r="M28" s="47">
        <v>456319999.99999958</v>
      </c>
      <c r="N28" s="65" t="s">
        <v>76</v>
      </c>
      <c r="O28" s="65" t="s">
        <v>76</v>
      </c>
      <c r="P28" s="65" t="s">
        <v>76</v>
      </c>
      <c r="Q28" s="65" t="str">
        <f t="shared" si="1"/>
        <v/>
      </c>
      <c r="R28" s="65" t="s">
        <v>76</v>
      </c>
      <c r="S28" s="65" t="s">
        <v>76</v>
      </c>
      <c r="T28" s="65" t="s">
        <v>76</v>
      </c>
      <c r="U28" s="65"/>
      <c r="V28" s="65"/>
      <c r="W28" s="65"/>
      <c r="X28" s="65">
        <f t="shared" si="3"/>
        <v>0</v>
      </c>
      <c r="Y28" s="65" t="s">
        <v>76</v>
      </c>
      <c r="Z28" s="65" t="s">
        <v>76</v>
      </c>
      <c r="AA28" s="65" t="s">
        <v>76</v>
      </c>
      <c r="AB28" s="65">
        <f t="shared" si="12"/>
        <v>0.56620000000000004</v>
      </c>
      <c r="AC28" s="65">
        <v>0.35470000000000002</v>
      </c>
      <c r="AD28" s="65">
        <v>7.9100000000000004E-2</v>
      </c>
      <c r="AE28" s="65">
        <f t="shared" si="13"/>
        <v>0.43380000000000002</v>
      </c>
      <c r="AF28" s="65" t="s">
        <v>76</v>
      </c>
      <c r="AG28" s="65" t="s">
        <v>76</v>
      </c>
      <c r="AH28" s="65" t="s">
        <v>76</v>
      </c>
      <c r="AI28" s="65" t="s">
        <v>76</v>
      </c>
      <c r="AJ28" s="65" t="s">
        <v>76</v>
      </c>
      <c r="AK28" s="65" t="s">
        <v>76</v>
      </c>
      <c r="AL28" s="65"/>
      <c r="AM28" s="65" t="s">
        <v>76</v>
      </c>
      <c r="AN28" s="65" t="s">
        <v>76</v>
      </c>
      <c r="AO28" s="65" t="s">
        <v>76</v>
      </c>
      <c r="AQ28" s="65">
        <f t="shared" si="16"/>
        <v>0.56620000000000004</v>
      </c>
      <c r="AR28" s="65">
        <f t="shared" si="17"/>
        <v>0.35470000000000002</v>
      </c>
      <c r="AS28" s="65">
        <f t="shared" si="18"/>
        <v>7.9100000000000004E-2</v>
      </c>
      <c r="AT28" s="65">
        <f t="shared" si="7"/>
        <v>0.21690000000000001</v>
      </c>
      <c r="AU28" s="65">
        <f t="shared" si="19"/>
        <v>0</v>
      </c>
      <c r="AV28" s="65">
        <f t="shared" si="20"/>
        <v>0</v>
      </c>
      <c r="AW28" s="65">
        <f t="shared" si="21"/>
        <v>0</v>
      </c>
      <c r="AX28" s="65">
        <f t="shared" si="11"/>
        <v>0.21690000000000001</v>
      </c>
      <c r="AY28" s="65"/>
    </row>
    <row r="29" spans="1:51" x14ac:dyDescent="0.25">
      <c r="A29" s="48">
        <v>39123</v>
      </c>
      <c r="B29" s="49">
        <v>0.5</v>
      </c>
      <c r="C29" s="50">
        <v>130</v>
      </c>
      <c r="D29" s="51">
        <v>3120</v>
      </c>
      <c r="E29" s="62">
        <v>3120</v>
      </c>
      <c r="F29" s="54">
        <v>200</v>
      </c>
      <c r="G29" s="61">
        <v>48.999999999999929</v>
      </c>
      <c r="H29" s="60">
        <v>0</v>
      </c>
      <c r="I29" s="61">
        <v>48.999999999999929</v>
      </c>
      <c r="J29" s="56">
        <v>9100</v>
      </c>
      <c r="K29" s="45">
        <v>447719999.9999994</v>
      </c>
      <c r="L29" s="46">
        <v>9500</v>
      </c>
      <c r="M29" s="47">
        <v>467399999.99999934</v>
      </c>
      <c r="N29" s="65" t="s">
        <v>76</v>
      </c>
      <c r="O29" s="65" t="s">
        <v>76</v>
      </c>
      <c r="P29" s="65" t="s">
        <v>76</v>
      </c>
      <c r="Q29" s="65" t="str">
        <f t="shared" si="1"/>
        <v/>
      </c>
      <c r="R29" s="65" t="s">
        <v>76</v>
      </c>
      <c r="S29" s="65" t="s">
        <v>76</v>
      </c>
      <c r="T29" s="65" t="s">
        <v>76</v>
      </c>
      <c r="U29" s="65"/>
      <c r="V29" s="65"/>
      <c r="W29" s="65"/>
      <c r="X29" s="65">
        <f t="shared" si="3"/>
        <v>0</v>
      </c>
      <c r="Y29" s="65" t="s">
        <v>76</v>
      </c>
      <c r="Z29" s="65" t="s">
        <v>76</v>
      </c>
      <c r="AA29" s="65" t="s">
        <v>76</v>
      </c>
      <c r="AB29" s="65">
        <f t="shared" si="12"/>
        <v>0.11569999999999991</v>
      </c>
      <c r="AC29" s="65">
        <v>0.44590000000000002</v>
      </c>
      <c r="AD29" s="65">
        <v>0.43840000000000001</v>
      </c>
      <c r="AE29" s="65">
        <f t="shared" si="13"/>
        <v>0.88430000000000009</v>
      </c>
      <c r="AF29" s="65">
        <v>0.63500000000000001</v>
      </c>
      <c r="AG29" s="65">
        <v>0.113</v>
      </c>
      <c r="AH29" s="65">
        <v>0.253</v>
      </c>
      <c r="AI29" s="65" t="s">
        <v>76</v>
      </c>
      <c r="AJ29" s="65" t="s">
        <v>76</v>
      </c>
      <c r="AK29" s="65" t="s">
        <v>76</v>
      </c>
      <c r="AL29" s="65"/>
      <c r="AM29" s="65" t="s">
        <v>76</v>
      </c>
      <c r="AN29" s="65" t="s">
        <v>76</v>
      </c>
      <c r="AO29" s="65" t="s">
        <v>76</v>
      </c>
      <c r="AQ29" s="65">
        <f t="shared" si="16"/>
        <v>0.11569999999999991</v>
      </c>
      <c r="AR29" s="65">
        <f t="shared" si="17"/>
        <v>0.44590000000000002</v>
      </c>
      <c r="AS29" s="65">
        <f t="shared" si="18"/>
        <v>0.43840000000000001</v>
      </c>
      <c r="AT29" s="65">
        <f t="shared" si="7"/>
        <v>0.44215000000000004</v>
      </c>
      <c r="AU29" s="65">
        <f t="shared" si="19"/>
        <v>0</v>
      </c>
      <c r="AV29" s="65">
        <f t="shared" si="20"/>
        <v>0</v>
      </c>
      <c r="AW29" s="65">
        <f t="shared" si="21"/>
        <v>0</v>
      </c>
      <c r="AX29" s="65">
        <f t="shared" si="11"/>
        <v>0.44215000000000004</v>
      </c>
      <c r="AY29" s="65"/>
    </row>
    <row r="30" spans="1:51" x14ac:dyDescent="0.25">
      <c r="A30" s="48">
        <v>39126</v>
      </c>
      <c r="B30" s="49">
        <v>0.5</v>
      </c>
      <c r="C30" s="50">
        <v>133</v>
      </c>
      <c r="D30" s="51">
        <v>3192</v>
      </c>
      <c r="E30" s="62">
        <v>3192</v>
      </c>
      <c r="F30" s="54">
        <v>200</v>
      </c>
      <c r="G30" s="61">
        <v>48.599999999999923</v>
      </c>
      <c r="H30" s="60">
        <v>0</v>
      </c>
      <c r="I30" s="61">
        <v>48.599999999999923</v>
      </c>
      <c r="J30" s="56">
        <v>9900</v>
      </c>
      <c r="K30" s="45">
        <v>483119999.99999928</v>
      </c>
      <c r="L30" s="46">
        <v>10100</v>
      </c>
      <c r="M30" s="47">
        <v>492879999.99999923</v>
      </c>
      <c r="N30" s="65" t="s">
        <v>76</v>
      </c>
      <c r="O30" s="65" t="s">
        <v>76</v>
      </c>
      <c r="P30" s="65" t="s">
        <v>76</v>
      </c>
      <c r="Q30" s="65" t="str">
        <f t="shared" si="1"/>
        <v/>
      </c>
      <c r="R30" s="65" t="s">
        <v>76</v>
      </c>
      <c r="S30" s="65" t="s">
        <v>76</v>
      </c>
      <c r="T30" s="65" t="s">
        <v>76</v>
      </c>
      <c r="U30" s="65"/>
      <c r="V30" s="65"/>
      <c r="W30" s="65"/>
      <c r="X30" s="65">
        <f t="shared" si="3"/>
        <v>0</v>
      </c>
      <c r="Y30" s="65" t="s">
        <v>76</v>
      </c>
      <c r="Z30" s="65" t="s">
        <v>76</v>
      </c>
      <c r="AA30" s="65" t="s">
        <v>76</v>
      </c>
      <c r="AB30" s="65">
        <f t="shared" si="12"/>
        <v>3.1500000000000083E-2</v>
      </c>
      <c r="AC30" s="65">
        <v>0.4632</v>
      </c>
      <c r="AD30" s="65">
        <v>0.50529999999999997</v>
      </c>
      <c r="AE30" s="65">
        <f t="shared" si="13"/>
        <v>0.96849999999999992</v>
      </c>
      <c r="AF30" s="65">
        <v>0.58099999999999996</v>
      </c>
      <c r="AG30" s="65">
        <v>0.126</v>
      </c>
      <c r="AH30" s="65">
        <v>0.29299999999999998</v>
      </c>
      <c r="AI30" s="65" t="s">
        <v>76</v>
      </c>
      <c r="AJ30" s="65" t="s">
        <v>76</v>
      </c>
      <c r="AK30" s="65" t="s">
        <v>76</v>
      </c>
      <c r="AL30" s="65"/>
      <c r="AM30" s="65" t="s">
        <v>76</v>
      </c>
      <c r="AN30" s="65" t="s">
        <v>76</v>
      </c>
      <c r="AO30" s="65" t="s">
        <v>76</v>
      </c>
      <c r="AQ30" s="65">
        <f t="shared" si="16"/>
        <v>3.1500000000000083E-2</v>
      </c>
      <c r="AR30" s="65">
        <f t="shared" si="17"/>
        <v>0.4632</v>
      </c>
      <c r="AS30" s="65">
        <f t="shared" si="18"/>
        <v>0.50529999999999997</v>
      </c>
      <c r="AT30" s="65">
        <f t="shared" si="7"/>
        <v>0.48424999999999996</v>
      </c>
      <c r="AU30" s="65">
        <f t="shared" si="19"/>
        <v>0</v>
      </c>
      <c r="AV30" s="65">
        <f t="shared" si="20"/>
        <v>0</v>
      </c>
      <c r="AW30" s="65">
        <f t="shared" si="21"/>
        <v>0</v>
      </c>
      <c r="AX30" s="65">
        <f t="shared" si="11"/>
        <v>0.48424999999999996</v>
      </c>
      <c r="AY30" s="65"/>
    </row>
    <row r="31" spans="1:51" x14ac:dyDescent="0.25">
      <c r="A31" s="48">
        <v>38568</v>
      </c>
      <c r="B31" s="49">
        <v>0.45833333333333331</v>
      </c>
      <c r="C31" s="50">
        <v>134</v>
      </c>
      <c r="D31" s="50">
        <v>3230</v>
      </c>
      <c r="E31" s="51">
        <v>3216</v>
      </c>
      <c r="F31" s="52">
        <v>2200</v>
      </c>
      <c r="G31" s="53">
        <v>17.500000000000068</v>
      </c>
      <c r="H31" s="54">
        <v>0</v>
      </c>
      <c r="I31" s="55">
        <v>17.500000000000068</v>
      </c>
      <c r="J31" s="56">
        <v>29500</v>
      </c>
      <c r="K31" s="45">
        <v>581150000.00000203</v>
      </c>
      <c r="L31" s="57">
        <v>31600</v>
      </c>
      <c r="M31" s="47">
        <v>622520000.00000215</v>
      </c>
      <c r="N31" s="65">
        <v>0.1024</v>
      </c>
      <c r="O31" s="65">
        <v>0.44590000000000002</v>
      </c>
      <c r="P31" s="65">
        <v>0.43840000000000001</v>
      </c>
      <c r="Q31" s="65">
        <f t="shared" si="1"/>
        <v>0.88430000000000009</v>
      </c>
      <c r="R31" s="65">
        <v>0.63500000000000001</v>
      </c>
      <c r="S31" s="65">
        <v>0.113</v>
      </c>
      <c r="T31" s="65">
        <v>0.253</v>
      </c>
      <c r="U31" s="65">
        <f t="shared" si="2"/>
        <v>0.52</v>
      </c>
      <c r="V31" s="65">
        <v>0.48</v>
      </c>
      <c r="W31" s="65"/>
      <c r="X31" s="65">
        <f t="shared" si="3"/>
        <v>0.48</v>
      </c>
      <c r="Y31" s="65" t="s">
        <v>76</v>
      </c>
      <c r="Z31" s="65" t="s">
        <v>76</v>
      </c>
      <c r="AA31" s="65" t="s">
        <v>76</v>
      </c>
      <c r="AB31" s="65">
        <f t="shared" si="12"/>
        <v>0.52</v>
      </c>
      <c r="AC31" s="65">
        <v>0.48</v>
      </c>
      <c r="AD31" s="65"/>
      <c r="AE31" s="65">
        <f t="shared" si="13"/>
        <v>0.48</v>
      </c>
      <c r="AF31" s="65" t="s">
        <v>76</v>
      </c>
      <c r="AG31" s="65" t="s">
        <v>76</v>
      </c>
      <c r="AH31" s="65" t="s">
        <v>76</v>
      </c>
      <c r="AI31" s="65" t="s">
        <v>76</v>
      </c>
      <c r="AJ31" s="65" t="s">
        <v>76</v>
      </c>
      <c r="AK31" s="65" t="s">
        <v>76</v>
      </c>
      <c r="AL31" s="65"/>
      <c r="AM31" s="65" t="s">
        <v>76</v>
      </c>
      <c r="AN31" s="65" t="s">
        <v>76</v>
      </c>
      <c r="AO31" s="65" t="s">
        <v>76</v>
      </c>
      <c r="AQ31" s="65">
        <f t="shared" si="16"/>
        <v>0.38080000000000003</v>
      </c>
      <c r="AR31" s="65">
        <f t="shared" si="17"/>
        <v>0.46863333333333329</v>
      </c>
      <c r="AS31" s="65">
        <f t="shared" si="18"/>
        <v>0.43840000000000001</v>
      </c>
      <c r="AT31" s="65">
        <f t="shared" si="7"/>
        <v>0.61476666666666668</v>
      </c>
      <c r="AU31" s="65">
        <f t="shared" si="19"/>
        <v>0.19685852788233488</v>
      </c>
      <c r="AV31" s="65">
        <f t="shared" si="20"/>
        <v>1.6074894158974163E-2</v>
      </c>
      <c r="AW31" s="65">
        <f t="shared" si="21"/>
        <v>0</v>
      </c>
      <c r="AX31" s="65">
        <f t="shared" si="11"/>
        <v>0.19058884775581439</v>
      </c>
      <c r="AY31" s="65"/>
    </row>
    <row r="32" spans="1:51" x14ac:dyDescent="0.25">
      <c r="A32" s="48">
        <v>38575</v>
      </c>
      <c r="B32" s="49">
        <v>0.5</v>
      </c>
      <c r="C32" s="50">
        <v>141</v>
      </c>
      <c r="D32" s="50">
        <v>3394</v>
      </c>
      <c r="E32" s="51">
        <v>3384</v>
      </c>
      <c r="F32" s="52">
        <v>1700</v>
      </c>
      <c r="G32" s="53">
        <v>15.600000000000069</v>
      </c>
      <c r="H32" s="54">
        <v>0</v>
      </c>
      <c r="I32" s="55">
        <v>15.600000000000069</v>
      </c>
      <c r="J32" s="56">
        <v>32600</v>
      </c>
      <c r="K32" s="45">
        <v>563980000.00000226</v>
      </c>
      <c r="L32" s="57">
        <v>26400</v>
      </c>
      <c r="M32" s="47">
        <v>456720000.00000179</v>
      </c>
      <c r="N32" s="65">
        <v>3.6999999999999998E-2</v>
      </c>
      <c r="O32" s="65">
        <v>0.4632</v>
      </c>
      <c r="P32" s="65">
        <v>0.50529999999999997</v>
      </c>
      <c r="Q32" s="65">
        <f t="shared" si="1"/>
        <v>0.96849999999999992</v>
      </c>
      <c r="R32" s="65">
        <v>0.58099999999999996</v>
      </c>
      <c r="S32" s="65">
        <v>0.126</v>
      </c>
      <c r="T32" s="65">
        <v>0.29299999999999998</v>
      </c>
      <c r="U32" s="65">
        <f t="shared" si="2"/>
        <v>0.51</v>
      </c>
      <c r="V32" s="65">
        <v>0.49</v>
      </c>
      <c r="W32" s="65"/>
      <c r="X32" s="65">
        <f t="shared" si="3"/>
        <v>0.49</v>
      </c>
      <c r="Y32" s="65" t="s">
        <v>76</v>
      </c>
      <c r="Z32" s="65" t="s">
        <v>76</v>
      </c>
      <c r="AA32" s="65" t="s">
        <v>76</v>
      </c>
      <c r="AB32" s="65">
        <f t="shared" si="12"/>
        <v>0.505</v>
      </c>
      <c r="AC32" s="65">
        <v>0.495</v>
      </c>
      <c r="AD32" s="65"/>
      <c r="AE32" s="65">
        <f t="shared" si="13"/>
        <v>0.495</v>
      </c>
      <c r="AF32" s="65" t="s">
        <v>76</v>
      </c>
      <c r="AG32" s="65" t="s">
        <v>76</v>
      </c>
      <c r="AH32" s="65" t="s">
        <v>76</v>
      </c>
      <c r="AI32" s="65" t="s">
        <v>76</v>
      </c>
      <c r="AJ32" s="65" t="s">
        <v>76</v>
      </c>
      <c r="AK32" s="65" t="s">
        <v>76</v>
      </c>
      <c r="AL32" s="65"/>
      <c r="AM32" s="65" t="s">
        <v>76</v>
      </c>
      <c r="AN32" s="65" t="s">
        <v>76</v>
      </c>
      <c r="AO32" s="65" t="s">
        <v>76</v>
      </c>
      <c r="AQ32" s="65">
        <f t="shared" si="16"/>
        <v>0.35066666666666668</v>
      </c>
      <c r="AR32" s="65">
        <f t="shared" si="17"/>
        <v>0.48273333333333329</v>
      </c>
      <c r="AS32" s="65">
        <f t="shared" si="18"/>
        <v>0.50529999999999997</v>
      </c>
      <c r="AT32" s="65">
        <f t="shared" si="7"/>
        <v>0.65116666666666667</v>
      </c>
      <c r="AU32" s="65">
        <f t="shared" si="19"/>
        <v>0.22180521985642165</v>
      </c>
      <c r="AV32" s="65">
        <f t="shared" si="20"/>
        <v>1.3962171114200761E-2</v>
      </c>
      <c r="AW32" s="65">
        <f t="shared" si="21"/>
        <v>0</v>
      </c>
      <c r="AX32" s="65">
        <f t="shared" si="11"/>
        <v>0.22439783619475656</v>
      </c>
      <c r="AY32" s="65"/>
    </row>
    <row r="34" spans="1:51" ht="15.75" thickBot="1" x14ac:dyDescent="0.3"/>
    <row r="35" spans="1:51" ht="21" thickBot="1" x14ac:dyDescent="0.35">
      <c r="A35" s="156" t="s">
        <v>42</v>
      </c>
      <c r="B35" s="157"/>
      <c r="C35" s="152" t="s">
        <v>43</v>
      </c>
      <c r="D35" s="153"/>
      <c r="E35" s="31"/>
      <c r="F35" s="32"/>
      <c r="G35" s="33"/>
      <c r="H35" s="33"/>
      <c r="I35" s="34"/>
      <c r="J35" s="146" t="s">
        <v>44</v>
      </c>
      <c r="K35" s="148"/>
      <c r="L35" s="154" t="s">
        <v>45</v>
      </c>
      <c r="M35" s="158"/>
      <c r="N35" s="146" t="s">
        <v>46</v>
      </c>
      <c r="O35" s="147"/>
      <c r="P35" s="148"/>
      <c r="Q35" s="59"/>
      <c r="R35" s="146" t="s">
        <v>47</v>
      </c>
      <c r="S35" s="147"/>
      <c r="T35" s="148"/>
      <c r="U35" s="146" t="s">
        <v>46</v>
      </c>
      <c r="V35" s="147"/>
      <c r="W35" s="148"/>
      <c r="X35" s="59"/>
      <c r="Y35" s="146" t="s">
        <v>47</v>
      </c>
      <c r="Z35" s="147"/>
      <c r="AA35" s="148"/>
      <c r="AB35" s="146" t="s">
        <v>46</v>
      </c>
      <c r="AC35" s="147"/>
      <c r="AD35" s="148"/>
      <c r="AE35" s="59"/>
      <c r="AF35" s="146" t="s">
        <v>47</v>
      </c>
      <c r="AG35" s="147"/>
      <c r="AH35" s="148"/>
      <c r="AI35" s="146" t="s">
        <v>46</v>
      </c>
      <c r="AJ35" s="147"/>
      <c r="AK35" s="148"/>
      <c r="AL35" s="59"/>
      <c r="AM35" s="146" t="s">
        <v>47</v>
      </c>
      <c r="AN35" s="147"/>
      <c r="AO35" s="148"/>
    </row>
    <row r="36" spans="1:51" ht="90.75" thickBot="1" x14ac:dyDescent="0.3">
      <c r="A36" s="35" t="s">
        <v>48</v>
      </c>
      <c r="B36" s="36" t="s">
        <v>49</v>
      </c>
      <c r="C36" s="36" t="s">
        <v>24</v>
      </c>
      <c r="D36" s="37" t="s">
        <v>50</v>
      </c>
      <c r="E36" s="38" t="s">
        <v>51</v>
      </c>
      <c r="F36" s="39" t="s">
        <v>52</v>
      </c>
      <c r="G36" s="35" t="s">
        <v>53</v>
      </c>
      <c r="H36" s="36" t="s">
        <v>54</v>
      </c>
      <c r="I36" s="39" t="s">
        <v>55</v>
      </c>
      <c r="J36" s="40" t="s">
        <v>56</v>
      </c>
      <c r="K36" s="41" t="s">
        <v>57</v>
      </c>
      <c r="L36" s="42" t="s">
        <v>58</v>
      </c>
      <c r="M36" s="43" t="s">
        <v>59</v>
      </c>
      <c r="N36" s="44" t="s">
        <v>60</v>
      </c>
      <c r="O36" s="44" t="s">
        <v>61</v>
      </c>
      <c r="P36" s="43" t="s">
        <v>62</v>
      </c>
      <c r="Q36" s="66"/>
      <c r="R36" s="44" t="s">
        <v>63</v>
      </c>
      <c r="S36" s="44" t="s">
        <v>64</v>
      </c>
      <c r="T36" s="43" t="s">
        <v>65</v>
      </c>
      <c r="U36" s="44" t="s">
        <v>60</v>
      </c>
      <c r="V36" s="44" t="s">
        <v>61</v>
      </c>
      <c r="W36" s="43" t="s">
        <v>62</v>
      </c>
      <c r="X36" s="66"/>
      <c r="Y36" s="44" t="s">
        <v>63</v>
      </c>
      <c r="Z36" s="44" t="s">
        <v>64</v>
      </c>
      <c r="AA36" s="43" t="s">
        <v>65</v>
      </c>
      <c r="AB36" s="44" t="s">
        <v>60</v>
      </c>
      <c r="AC36" s="44" t="s">
        <v>61</v>
      </c>
      <c r="AD36" s="43" t="s">
        <v>62</v>
      </c>
      <c r="AE36" s="66"/>
      <c r="AF36" s="44" t="s">
        <v>63</v>
      </c>
      <c r="AG36" s="44" t="s">
        <v>64</v>
      </c>
      <c r="AH36" s="43" t="s">
        <v>65</v>
      </c>
      <c r="AI36" s="44" t="s">
        <v>60</v>
      </c>
      <c r="AJ36" s="44" t="s">
        <v>61</v>
      </c>
      <c r="AK36" s="43" t="s">
        <v>62</v>
      </c>
      <c r="AL36" s="66"/>
      <c r="AM36" s="44" t="s">
        <v>63</v>
      </c>
      <c r="AN36" s="44" t="s">
        <v>64</v>
      </c>
      <c r="AO36" s="43" t="s">
        <v>65</v>
      </c>
      <c r="AQ36" s="64" t="s">
        <v>71</v>
      </c>
      <c r="AR36" s="64" t="s">
        <v>72</v>
      </c>
      <c r="AS36" s="64" t="s">
        <v>73</v>
      </c>
      <c r="AT36" s="64"/>
      <c r="AU36" s="64" t="s">
        <v>74</v>
      </c>
      <c r="AV36" s="64" t="s">
        <v>78</v>
      </c>
      <c r="AW36" s="64" t="s">
        <v>75</v>
      </c>
      <c r="AX36" s="64"/>
      <c r="AY36" s="64"/>
    </row>
    <row r="37" spans="1:51" x14ac:dyDescent="0.25">
      <c r="A37" s="48">
        <v>39000</v>
      </c>
      <c r="B37" s="49">
        <v>0.5</v>
      </c>
      <c r="C37" s="50">
        <v>7</v>
      </c>
      <c r="D37" s="51">
        <v>168</v>
      </c>
      <c r="E37" s="62">
        <v>168</v>
      </c>
      <c r="F37" s="54">
        <v>200</v>
      </c>
      <c r="G37" s="61">
        <v>23.200000000000006</v>
      </c>
      <c r="H37" s="60">
        <v>0</v>
      </c>
      <c r="I37" s="61">
        <v>23.200000000000006</v>
      </c>
      <c r="J37" s="56">
        <v>20</v>
      </c>
      <c r="K37" s="45">
        <v>468000.00000000012</v>
      </c>
      <c r="L37" s="57">
        <v>20</v>
      </c>
      <c r="M37" s="47">
        <v>468000.00000000012</v>
      </c>
      <c r="N37" s="65" t="s">
        <v>76</v>
      </c>
      <c r="O37" s="65">
        <v>6.75990675990676E-2</v>
      </c>
      <c r="P37" s="65" t="s">
        <v>76</v>
      </c>
      <c r="Q37" s="65"/>
      <c r="R37" s="65">
        <v>0.28039999999999998</v>
      </c>
      <c r="S37" s="65">
        <v>0.37109999999999999</v>
      </c>
      <c r="T37" s="65">
        <v>0.34449999999999997</v>
      </c>
      <c r="U37" s="65" t="s">
        <v>76</v>
      </c>
      <c r="V37" s="65">
        <v>5.8548009367681501E-2</v>
      </c>
      <c r="W37" s="65" t="s">
        <v>76</v>
      </c>
      <c r="X37" s="65"/>
      <c r="Y37" s="65">
        <v>0.3745</v>
      </c>
      <c r="Z37" s="65">
        <v>0.2351</v>
      </c>
      <c r="AA37" s="65">
        <v>0.39040000000000002</v>
      </c>
      <c r="AB37" s="65" t="s">
        <v>76</v>
      </c>
      <c r="AC37" s="65" t="s">
        <v>76</v>
      </c>
      <c r="AD37" s="65" t="s">
        <v>76</v>
      </c>
      <c r="AE37" s="65"/>
      <c r="AF37" s="65" t="s">
        <v>76</v>
      </c>
      <c r="AG37" s="65" t="s">
        <v>76</v>
      </c>
      <c r="AH37" s="65" t="s">
        <v>76</v>
      </c>
      <c r="AI37" s="65" t="s">
        <v>76</v>
      </c>
      <c r="AJ37" s="65" t="s">
        <v>76</v>
      </c>
      <c r="AK37" s="65" t="s">
        <v>76</v>
      </c>
      <c r="AL37" s="65"/>
      <c r="AM37" s="65" t="s">
        <v>76</v>
      </c>
      <c r="AN37" s="65" t="s">
        <v>76</v>
      </c>
      <c r="AO37" s="65" t="s">
        <v>76</v>
      </c>
      <c r="AQ37" s="65">
        <f t="shared" ref="AQ37:AQ67" si="22">IF(ISERROR(AVERAGE(AM37,AF37,Y37,R37)),"NaN",AVERAGE(AM37,AF37,Y37,R37))</f>
        <v>0.32745000000000002</v>
      </c>
      <c r="AR37" s="65">
        <f t="shared" ref="AR37:AR67" si="23">IF(ISERROR(AVERAGE(AN37,AG37,Z37,S37)),"NaN",AVERAGE(AN37,AG37,Z37,S37))</f>
        <v>0.30309999999999998</v>
      </c>
      <c r="AS37" s="65">
        <f t="shared" ref="AS37:AS67" si="24">IF(ISERROR(AVERAGE(AO37,AH37,AA37,T37)),"NaN",AVERAGE(AO37,AH37,AA37,T37))</f>
        <v>0.36745</v>
      </c>
      <c r="AT37" s="65"/>
      <c r="AU37" s="65">
        <f t="shared" ref="AU37:AU67" si="25">IF(ISERROR(STDEVP(AM37,AF37,Y37,R37)),"NaN",STDEVP(AM37,AF37,Y37,R37))</f>
        <v>4.7049999999999682E-2</v>
      </c>
      <c r="AV37" s="65">
        <f t="shared" ref="AV37:AV67" si="26">IF(ISERROR(STDEVP(AN37,AG37,Z37,S37)),"NaN",STDEVP(AN37,AG37,Z37,S37))</f>
        <v>6.8000000000000019E-2</v>
      </c>
      <c r="AW37" s="65">
        <f t="shared" ref="AW37:AW67" si="27">IF(ISERROR(STDEVP(AO37,AH37,AA37,T37)),"NaN",STDEVP(AO37,AH37,AA37,T37))</f>
        <v>2.2950000000000026E-2</v>
      </c>
      <c r="AX37" s="65"/>
      <c r="AY37" s="65"/>
    </row>
    <row r="38" spans="1:51" x14ac:dyDescent="0.25">
      <c r="A38" s="63">
        <v>39001</v>
      </c>
      <c r="B38" s="49">
        <v>0.5</v>
      </c>
      <c r="C38" s="50">
        <v>8</v>
      </c>
      <c r="D38" s="51">
        <v>192</v>
      </c>
      <c r="E38" s="62">
        <v>192</v>
      </c>
      <c r="F38" s="54">
        <v>200</v>
      </c>
      <c r="G38" s="61">
        <v>23.000000000000007</v>
      </c>
      <c r="H38" s="60">
        <v>0</v>
      </c>
      <c r="I38" s="61">
        <v>23.000000000000007</v>
      </c>
      <c r="J38" s="56">
        <v>20</v>
      </c>
      <c r="K38" s="45">
        <v>464000.00000000012</v>
      </c>
      <c r="L38" s="57">
        <v>20</v>
      </c>
      <c r="M38" s="47">
        <v>464000.00000000012</v>
      </c>
      <c r="N38" s="65" t="s">
        <v>76</v>
      </c>
      <c r="O38" s="65">
        <v>6.2547673531655232E-2</v>
      </c>
      <c r="P38" s="65" t="s">
        <v>76</v>
      </c>
      <c r="Q38" s="65"/>
      <c r="R38" s="65">
        <v>0.34860000000000002</v>
      </c>
      <c r="S38" s="65">
        <v>0.35970000000000002</v>
      </c>
      <c r="T38" s="65">
        <v>0.29170000000000001</v>
      </c>
      <c r="U38" s="65" t="s">
        <v>76</v>
      </c>
      <c r="V38" s="65">
        <v>4.4978673904614193E-2</v>
      </c>
      <c r="W38" s="65" t="s">
        <v>76</v>
      </c>
      <c r="X38" s="65"/>
      <c r="Y38" s="65">
        <v>0.36930000000000002</v>
      </c>
      <c r="Z38" s="65">
        <v>0.41470000000000001</v>
      </c>
      <c r="AA38" s="65">
        <v>0.21590000000000001</v>
      </c>
      <c r="AB38" s="65" t="s">
        <v>76</v>
      </c>
      <c r="AC38" s="65" t="s">
        <v>76</v>
      </c>
      <c r="AD38" s="65" t="s">
        <v>76</v>
      </c>
      <c r="AE38" s="65"/>
      <c r="AF38" s="65" t="s">
        <v>76</v>
      </c>
      <c r="AG38" s="65" t="s">
        <v>76</v>
      </c>
      <c r="AH38" s="65" t="s">
        <v>76</v>
      </c>
      <c r="AI38" s="65" t="s">
        <v>76</v>
      </c>
      <c r="AJ38" s="65" t="s">
        <v>76</v>
      </c>
      <c r="AK38" s="65" t="s">
        <v>76</v>
      </c>
      <c r="AL38" s="65"/>
      <c r="AM38" s="65" t="s">
        <v>76</v>
      </c>
      <c r="AN38" s="65" t="s">
        <v>76</v>
      </c>
      <c r="AO38" s="65" t="s">
        <v>76</v>
      </c>
      <c r="AQ38" s="65">
        <f t="shared" si="22"/>
        <v>0.35894999999999999</v>
      </c>
      <c r="AR38" s="65">
        <f t="shared" si="23"/>
        <v>0.38719999999999999</v>
      </c>
      <c r="AS38" s="65">
        <f t="shared" si="24"/>
        <v>0.25380000000000003</v>
      </c>
      <c r="AT38" s="65"/>
      <c r="AU38" s="65">
        <f t="shared" si="25"/>
        <v>1.0349999999999998E-2</v>
      </c>
      <c r="AV38" s="65">
        <f t="shared" si="26"/>
        <v>2.7499999999999997E-2</v>
      </c>
      <c r="AW38" s="65">
        <f t="shared" si="27"/>
        <v>3.7899999999999989E-2</v>
      </c>
      <c r="AX38" s="65"/>
      <c r="AY38" s="65"/>
    </row>
    <row r="39" spans="1:51" x14ac:dyDescent="0.25">
      <c r="A39" s="48">
        <v>39008</v>
      </c>
      <c r="B39" s="49">
        <v>0.5</v>
      </c>
      <c r="C39" s="50">
        <v>15</v>
      </c>
      <c r="D39" s="51">
        <v>360</v>
      </c>
      <c r="E39" s="62">
        <v>360</v>
      </c>
      <c r="F39" s="54">
        <v>1200</v>
      </c>
      <c r="G39" s="61">
        <v>21.000000000000011</v>
      </c>
      <c r="H39" s="60">
        <v>3800</v>
      </c>
      <c r="I39" s="61">
        <v>24.800000000000011</v>
      </c>
      <c r="J39" s="56">
        <v>2500</v>
      </c>
      <c r="K39" s="45">
        <v>55500000.000000022</v>
      </c>
      <c r="L39" s="57">
        <v>3000</v>
      </c>
      <c r="M39" s="47">
        <v>66600000.00000003</v>
      </c>
      <c r="N39" s="65" t="s">
        <v>76</v>
      </c>
      <c r="O39" s="65">
        <v>1.0241404535479151E-2</v>
      </c>
      <c r="P39" s="65" t="s">
        <v>76</v>
      </c>
      <c r="Q39" s="65"/>
      <c r="R39" s="65">
        <v>0.29220000000000002</v>
      </c>
      <c r="S39" s="65">
        <v>0.34910000000000002</v>
      </c>
      <c r="T39" s="65">
        <v>0.35870000000000002</v>
      </c>
      <c r="U39" s="65" t="s">
        <v>76</v>
      </c>
      <c r="V39" s="65">
        <v>1.0700581510344555E-2</v>
      </c>
      <c r="W39" s="65" t="s">
        <v>76</v>
      </c>
      <c r="X39" s="65"/>
      <c r="Y39" s="65">
        <v>0.32190000000000002</v>
      </c>
      <c r="Z39" s="65">
        <v>0.33900000000000002</v>
      </c>
      <c r="AA39" s="65">
        <v>0.33910000000000001</v>
      </c>
      <c r="AB39" s="65" t="s">
        <v>76</v>
      </c>
      <c r="AC39" s="65" t="s">
        <v>76</v>
      </c>
      <c r="AD39" s="65" t="s">
        <v>76</v>
      </c>
      <c r="AE39" s="65"/>
      <c r="AF39" s="65" t="s">
        <v>76</v>
      </c>
      <c r="AG39" s="65" t="s">
        <v>76</v>
      </c>
      <c r="AH39" s="65" t="s">
        <v>76</v>
      </c>
      <c r="AI39" s="65" t="s">
        <v>76</v>
      </c>
      <c r="AJ39" s="65" t="s">
        <v>76</v>
      </c>
      <c r="AK39" s="65" t="s">
        <v>76</v>
      </c>
      <c r="AL39" s="65"/>
      <c r="AM39" s="65" t="s">
        <v>76</v>
      </c>
      <c r="AN39" s="65" t="s">
        <v>76</v>
      </c>
      <c r="AO39" s="65" t="s">
        <v>76</v>
      </c>
      <c r="AQ39" s="65">
        <f t="shared" si="22"/>
        <v>0.30705000000000005</v>
      </c>
      <c r="AR39" s="65">
        <f t="shared" si="23"/>
        <v>0.34405000000000002</v>
      </c>
      <c r="AS39" s="65">
        <f t="shared" si="24"/>
        <v>0.34889999999999999</v>
      </c>
      <c r="AT39" s="65"/>
      <c r="AU39" s="65">
        <f t="shared" si="25"/>
        <v>1.4850000000000002E-2</v>
      </c>
      <c r="AV39" s="65">
        <f t="shared" si="26"/>
        <v>5.0499999999999989E-3</v>
      </c>
      <c r="AW39" s="65">
        <f t="shared" si="27"/>
        <v>9.8000000000000032E-3</v>
      </c>
      <c r="AX39" s="65"/>
      <c r="AY39" s="65"/>
    </row>
    <row r="40" spans="1:51" x14ac:dyDescent="0.25">
      <c r="A40" s="48">
        <v>39014</v>
      </c>
      <c r="B40" s="49">
        <v>0.5</v>
      </c>
      <c r="C40" s="50">
        <v>21</v>
      </c>
      <c r="D40" s="51">
        <v>504</v>
      </c>
      <c r="E40" s="62">
        <v>504</v>
      </c>
      <c r="F40" s="54">
        <v>1200</v>
      </c>
      <c r="G40" s="61">
        <v>23.000000000000014</v>
      </c>
      <c r="H40" s="60">
        <v>2000</v>
      </c>
      <c r="I40" s="61">
        <v>25.000000000000014</v>
      </c>
      <c r="J40" s="56">
        <v>7900</v>
      </c>
      <c r="K40" s="45">
        <v>191180000.00000012</v>
      </c>
      <c r="L40" s="57">
        <v>7800</v>
      </c>
      <c r="M40" s="47">
        <v>188760000.00000012</v>
      </c>
      <c r="N40" s="65" t="s">
        <v>76</v>
      </c>
      <c r="O40" s="65">
        <v>4.0572112371075275E-2</v>
      </c>
      <c r="P40" s="65" t="s">
        <v>76</v>
      </c>
      <c r="Q40" s="65"/>
      <c r="R40" s="65">
        <v>0.4511</v>
      </c>
      <c r="S40" s="65">
        <v>0.31619999999999998</v>
      </c>
      <c r="T40" s="65">
        <v>0.23269999999999999</v>
      </c>
      <c r="U40" s="65" t="s">
        <v>76</v>
      </c>
      <c r="V40" s="65">
        <v>4.1589953293668484E-2</v>
      </c>
      <c r="W40" s="65" t="s">
        <v>76</v>
      </c>
      <c r="X40" s="65"/>
      <c r="Y40" s="65">
        <v>0.41410000000000002</v>
      </c>
      <c r="Z40" s="65">
        <v>0.31159999999999999</v>
      </c>
      <c r="AA40" s="65">
        <v>0.27429999999999999</v>
      </c>
      <c r="AB40" s="65" t="s">
        <v>76</v>
      </c>
      <c r="AC40" s="65" t="s">
        <v>76</v>
      </c>
      <c r="AD40" s="65" t="s">
        <v>76</v>
      </c>
      <c r="AE40" s="65"/>
      <c r="AF40" s="65" t="s">
        <v>76</v>
      </c>
      <c r="AG40" s="65" t="s">
        <v>76</v>
      </c>
      <c r="AH40" s="65" t="s">
        <v>76</v>
      </c>
      <c r="AI40" s="65" t="s">
        <v>76</v>
      </c>
      <c r="AJ40" s="65" t="s">
        <v>76</v>
      </c>
      <c r="AK40" s="65" t="s">
        <v>76</v>
      </c>
      <c r="AL40" s="65"/>
      <c r="AM40" s="65" t="s">
        <v>76</v>
      </c>
      <c r="AN40" s="65" t="s">
        <v>76</v>
      </c>
      <c r="AO40" s="65" t="s">
        <v>76</v>
      </c>
      <c r="AQ40" s="65">
        <f t="shared" si="22"/>
        <v>0.43259999999999998</v>
      </c>
      <c r="AR40" s="65">
        <f t="shared" si="23"/>
        <v>0.31389999999999996</v>
      </c>
      <c r="AS40" s="65">
        <f t="shared" si="24"/>
        <v>0.2535</v>
      </c>
      <c r="AT40" s="65"/>
      <c r="AU40" s="65">
        <f t="shared" si="25"/>
        <v>1.8499999999999989E-2</v>
      </c>
      <c r="AV40" s="65">
        <f t="shared" si="26"/>
        <v>2.2999999999999965E-3</v>
      </c>
      <c r="AW40" s="65">
        <f t="shared" si="27"/>
        <v>2.0799999999999999E-2</v>
      </c>
      <c r="AX40" s="65"/>
      <c r="AY40" s="65"/>
    </row>
    <row r="41" spans="1:51" x14ac:dyDescent="0.25">
      <c r="A41" s="48">
        <v>38456</v>
      </c>
      <c r="B41" s="49">
        <v>0.45694444444444443</v>
      </c>
      <c r="C41" s="50">
        <v>22</v>
      </c>
      <c r="D41" s="50">
        <v>524</v>
      </c>
      <c r="E41" s="51">
        <v>528</v>
      </c>
      <c r="F41" s="52">
        <v>1700</v>
      </c>
      <c r="G41" s="53">
        <v>18.100000000000016</v>
      </c>
      <c r="H41" s="54">
        <v>0</v>
      </c>
      <c r="I41" s="55">
        <v>18.100000000000016</v>
      </c>
      <c r="J41" s="56">
        <v>1000</v>
      </c>
      <c r="K41" s="45">
        <v>19800000.000000015</v>
      </c>
      <c r="L41" s="57">
        <v>1100</v>
      </c>
      <c r="M41" s="47">
        <v>21780000.000000015</v>
      </c>
      <c r="N41" s="65">
        <v>0.88219999999999998</v>
      </c>
      <c r="O41" s="65">
        <v>5.0599999999999999E-2</v>
      </c>
      <c r="P41" s="65">
        <v>6.7100000000000007E-2</v>
      </c>
      <c r="Q41" s="65"/>
      <c r="R41" s="65">
        <v>0.36699999999999999</v>
      </c>
      <c r="S41" s="65">
        <v>5.8999999999999997E-2</v>
      </c>
      <c r="T41" s="65">
        <v>0.57399999999999995</v>
      </c>
      <c r="U41" s="65" t="s">
        <v>76</v>
      </c>
      <c r="V41" s="65" t="s">
        <v>76</v>
      </c>
      <c r="W41" s="65" t="s">
        <v>76</v>
      </c>
      <c r="X41" s="65"/>
      <c r="Y41" s="65" t="s">
        <v>76</v>
      </c>
      <c r="Z41" s="65" t="s">
        <v>76</v>
      </c>
      <c r="AA41" s="65" t="s">
        <v>76</v>
      </c>
      <c r="AB41" s="65" t="s">
        <v>76</v>
      </c>
      <c r="AC41" s="65" t="s">
        <v>76</v>
      </c>
      <c r="AD41" s="65" t="s">
        <v>76</v>
      </c>
      <c r="AE41" s="65"/>
      <c r="AF41" s="65" t="s">
        <v>76</v>
      </c>
      <c r="AG41" s="65" t="s">
        <v>76</v>
      </c>
      <c r="AH41" s="65" t="s">
        <v>76</v>
      </c>
      <c r="AI41" s="65" t="s">
        <v>76</v>
      </c>
      <c r="AJ41" s="65" t="s">
        <v>76</v>
      </c>
      <c r="AK41" s="65" t="s">
        <v>76</v>
      </c>
      <c r="AL41" s="65"/>
      <c r="AM41" s="65" t="s">
        <v>76</v>
      </c>
      <c r="AN41" s="65" t="s">
        <v>76</v>
      </c>
      <c r="AO41" s="65" t="s">
        <v>76</v>
      </c>
      <c r="AQ41" s="65">
        <f t="shared" si="22"/>
        <v>0.36699999999999999</v>
      </c>
      <c r="AR41" s="65">
        <f t="shared" si="23"/>
        <v>5.8999999999999997E-2</v>
      </c>
      <c r="AS41" s="65">
        <f t="shared" si="24"/>
        <v>0.57399999999999995</v>
      </c>
      <c r="AT41" s="65"/>
      <c r="AU41" s="65">
        <f t="shared" si="25"/>
        <v>0</v>
      </c>
      <c r="AV41" s="65">
        <f t="shared" si="26"/>
        <v>0</v>
      </c>
      <c r="AW41" s="65">
        <f t="shared" si="27"/>
        <v>0</v>
      </c>
      <c r="AX41" s="65"/>
      <c r="AY41" s="65"/>
    </row>
    <row r="42" spans="1:51" x14ac:dyDescent="0.25">
      <c r="A42" s="48">
        <v>39017</v>
      </c>
      <c r="B42" s="49">
        <v>0.5</v>
      </c>
      <c r="C42" s="50">
        <v>24</v>
      </c>
      <c r="D42" s="51">
        <v>576</v>
      </c>
      <c r="E42" s="62">
        <v>576</v>
      </c>
      <c r="F42" s="54">
        <v>1200</v>
      </c>
      <c r="G42" s="61">
        <v>23.400000000000016</v>
      </c>
      <c r="H42" s="60">
        <v>1600</v>
      </c>
      <c r="I42" s="61">
        <v>25.000000000000018</v>
      </c>
      <c r="J42" s="56">
        <v>9000</v>
      </c>
      <c r="K42" s="45">
        <v>221400000.00000015</v>
      </c>
      <c r="L42" s="57">
        <v>9700</v>
      </c>
      <c r="M42" s="47">
        <v>238620000.00000015</v>
      </c>
      <c r="N42" s="65" t="s">
        <v>76</v>
      </c>
      <c r="O42" s="65">
        <v>5.0071780545532144E-2</v>
      </c>
      <c r="P42" s="65" t="s">
        <v>76</v>
      </c>
      <c r="Q42" s="65"/>
      <c r="R42" s="65">
        <v>0.43969999999999998</v>
      </c>
      <c r="S42" s="65">
        <v>0.31259999999999999</v>
      </c>
      <c r="T42" s="65">
        <v>0.24779999999999999</v>
      </c>
      <c r="U42" s="65" t="s">
        <v>76</v>
      </c>
      <c r="V42" s="65">
        <v>5.2203428398058249E-2</v>
      </c>
      <c r="W42" s="65" t="s">
        <v>76</v>
      </c>
      <c r="X42" s="65"/>
      <c r="Y42" s="65">
        <v>0.44209999999999999</v>
      </c>
      <c r="Z42" s="65">
        <v>0.2331</v>
      </c>
      <c r="AA42" s="65">
        <v>0.32479999999999998</v>
      </c>
      <c r="AB42" s="65">
        <v>0.88219999999999998</v>
      </c>
      <c r="AC42" s="65">
        <v>5.0599999999999999E-2</v>
      </c>
      <c r="AD42" s="65">
        <v>6.7100000000000007E-2</v>
      </c>
      <c r="AE42" s="65"/>
      <c r="AF42" s="65">
        <v>0.36699999999999999</v>
      </c>
      <c r="AG42" s="65">
        <v>5.8999999999999997E-2</v>
      </c>
      <c r="AH42" s="65">
        <v>0.57399999999999995</v>
      </c>
      <c r="AI42" s="65" t="s">
        <v>76</v>
      </c>
      <c r="AJ42" s="65" t="s">
        <v>76</v>
      </c>
      <c r="AK42" s="65" t="s">
        <v>76</v>
      </c>
      <c r="AL42" s="65"/>
      <c r="AM42" s="65" t="s">
        <v>76</v>
      </c>
      <c r="AN42" s="65" t="s">
        <v>76</v>
      </c>
      <c r="AO42" s="65" t="s">
        <v>76</v>
      </c>
      <c r="AQ42" s="65">
        <f t="shared" si="22"/>
        <v>0.41626666666666662</v>
      </c>
      <c r="AR42" s="65">
        <f t="shared" si="23"/>
        <v>0.20156666666666667</v>
      </c>
      <c r="AS42" s="65">
        <f t="shared" si="24"/>
        <v>0.38219999999999993</v>
      </c>
      <c r="AT42" s="65"/>
      <c r="AU42" s="65">
        <f t="shared" si="25"/>
        <v>3.4850569898098108E-2</v>
      </c>
      <c r="AV42" s="65">
        <f t="shared" si="26"/>
        <v>0.10590562885051115</v>
      </c>
      <c r="AW42" s="65">
        <f t="shared" si="27"/>
        <v>0.1392184853626367</v>
      </c>
      <c r="AX42" s="65"/>
      <c r="AY42" s="65"/>
    </row>
    <row r="43" spans="1:51" x14ac:dyDescent="0.25">
      <c r="A43" s="48">
        <v>38463</v>
      </c>
      <c r="B43" s="49">
        <v>0.56736111111111109</v>
      </c>
      <c r="C43" s="50">
        <v>29</v>
      </c>
      <c r="D43" s="50">
        <v>695</v>
      </c>
      <c r="E43" s="51">
        <v>696</v>
      </c>
      <c r="F43" s="52">
        <v>200</v>
      </c>
      <c r="G43" s="53">
        <v>16.700000000000021</v>
      </c>
      <c r="H43" s="54">
        <v>0</v>
      </c>
      <c r="I43" s="55">
        <v>16.700000000000021</v>
      </c>
      <c r="J43" s="56">
        <v>1420</v>
      </c>
      <c r="K43" s="45">
        <v>23998000.00000003</v>
      </c>
      <c r="L43" s="57">
        <v>1470</v>
      </c>
      <c r="M43" s="47">
        <v>24843000.00000003</v>
      </c>
      <c r="N43" s="65">
        <v>0.15640000000000001</v>
      </c>
      <c r="O43" s="65">
        <v>0.35389999999999999</v>
      </c>
      <c r="P43" s="65">
        <v>0.48980000000000001</v>
      </c>
      <c r="Q43" s="65"/>
      <c r="R43" s="65">
        <v>0.495</v>
      </c>
      <c r="S43" s="65">
        <v>0.11899999999999999</v>
      </c>
      <c r="T43" s="65">
        <v>0.38700000000000001</v>
      </c>
      <c r="U43" s="65" t="s">
        <v>76</v>
      </c>
      <c r="V43" s="65" t="s">
        <v>76</v>
      </c>
      <c r="W43" s="65" t="s">
        <v>76</v>
      </c>
      <c r="X43" s="65"/>
      <c r="Y43" s="65">
        <v>0.51</v>
      </c>
      <c r="Z43" s="65">
        <v>0.13</v>
      </c>
      <c r="AA43" s="65">
        <v>0.36</v>
      </c>
      <c r="AB43" s="65" t="s">
        <v>76</v>
      </c>
      <c r="AC43" s="65" t="s">
        <v>76</v>
      </c>
      <c r="AD43" s="65" t="s">
        <v>76</v>
      </c>
      <c r="AE43" s="65"/>
      <c r="AF43" s="65">
        <v>0.45</v>
      </c>
      <c r="AG43" s="65">
        <v>0.1</v>
      </c>
      <c r="AH43" s="65">
        <v>0.45</v>
      </c>
      <c r="AI43" s="65" t="s">
        <v>76</v>
      </c>
      <c r="AJ43" s="65" t="s">
        <v>76</v>
      </c>
      <c r="AK43" s="65" t="s">
        <v>76</v>
      </c>
      <c r="AL43" s="65"/>
      <c r="AM43" s="65" t="s">
        <v>76</v>
      </c>
      <c r="AN43" s="65" t="s">
        <v>76</v>
      </c>
      <c r="AO43" s="65" t="s">
        <v>76</v>
      </c>
      <c r="AQ43" s="65">
        <f t="shared" si="22"/>
        <v>0.48500000000000004</v>
      </c>
      <c r="AR43" s="65">
        <f t="shared" si="23"/>
        <v>0.11633333333333333</v>
      </c>
      <c r="AS43" s="65">
        <f t="shared" si="24"/>
        <v>0.39900000000000002</v>
      </c>
      <c r="AT43" s="65"/>
      <c r="AU43" s="65">
        <f t="shared" si="25"/>
        <v>2.549509756796392E-2</v>
      </c>
      <c r="AV43" s="65">
        <f t="shared" si="26"/>
        <v>1.239175353029417E-2</v>
      </c>
      <c r="AW43" s="65">
        <f t="shared" si="27"/>
        <v>3.770941526992961E-2</v>
      </c>
      <c r="AX43" s="65"/>
      <c r="AY43" s="65"/>
    </row>
    <row r="44" spans="1:51" x14ac:dyDescent="0.25">
      <c r="A44" s="48">
        <v>39024</v>
      </c>
      <c r="B44" s="49">
        <v>0.5</v>
      </c>
      <c r="C44" s="50">
        <v>31</v>
      </c>
      <c r="D44" s="51">
        <v>744</v>
      </c>
      <c r="E44" s="62">
        <v>744</v>
      </c>
      <c r="F44" s="54">
        <v>1200</v>
      </c>
      <c r="G44" s="61">
        <v>23.000000000000021</v>
      </c>
      <c r="H44" s="60">
        <v>2000</v>
      </c>
      <c r="I44" s="61">
        <v>25.000000000000021</v>
      </c>
      <c r="J44" s="56">
        <v>12900</v>
      </c>
      <c r="K44" s="45">
        <v>312180000.00000024</v>
      </c>
      <c r="L44" s="57">
        <v>13700</v>
      </c>
      <c r="M44" s="47">
        <v>331540000.0000003</v>
      </c>
      <c r="N44" s="65" t="s">
        <v>76</v>
      </c>
      <c r="O44" s="65">
        <v>7.9315476190476186E-2</v>
      </c>
      <c r="P44" s="65" t="s">
        <v>76</v>
      </c>
      <c r="Q44" s="65"/>
      <c r="R44" s="65">
        <v>0.46550000000000002</v>
      </c>
      <c r="S44" s="65">
        <v>0.2989</v>
      </c>
      <c r="T44" s="65">
        <v>0.2356</v>
      </c>
      <c r="U44" s="65" t="s">
        <v>76</v>
      </c>
      <c r="V44" s="65">
        <v>8.0161574785230699E-2</v>
      </c>
      <c r="W44" s="65" t="s">
        <v>76</v>
      </c>
      <c r="X44" s="65"/>
      <c r="Y44" s="65">
        <v>0.46820000000000001</v>
      </c>
      <c r="Z44" s="65">
        <v>0.35189999999999999</v>
      </c>
      <c r="AA44" s="65">
        <v>0.1799</v>
      </c>
      <c r="AB44" s="65" t="s">
        <v>76</v>
      </c>
      <c r="AC44" s="65" t="s">
        <v>76</v>
      </c>
      <c r="AD44" s="65" t="s">
        <v>76</v>
      </c>
      <c r="AE44" s="65"/>
      <c r="AF44" s="65" t="s">
        <v>76</v>
      </c>
      <c r="AG44" s="65" t="s">
        <v>76</v>
      </c>
      <c r="AH44" s="65" t="s">
        <v>76</v>
      </c>
      <c r="AI44" s="65" t="s">
        <v>76</v>
      </c>
      <c r="AJ44" s="65" t="s">
        <v>76</v>
      </c>
      <c r="AK44" s="65" t="s">
        <v>76</v>
      </c>
      <c r="AL44" s="65"/>
      <c r="AM44" s="65" t="s">
        <v>76</v>
      </c>
      <c r="AN44" s="65" t="s">
        <v>76</v>
      </c>
      <c r="AO44" s="65" t="s">
        <v>76</v>
      </c>
      <c r="AQ44" s="65">
        <f t="shared" si="22"/>
        <v>0.46684999999999999</v>
      </c>
      <c r="AR44" s="65">
        <f t="shared" si="23"/>
        <v>0.32540000000000002</v>
      </c>
      <c r="AS44" s="65">
        <f t="shared" si="24"/>
        <v>0.20774999999999999</v>
      </c>
      <c r="AT44" s="65"/>
      <c r="AU44" s="65">
        <f t="shared" si="25"/>
        <v>1.3499999999999901E-3</v>
      </c>
      <c r="AV44" s="65">
        <f t="shared" si="26"/>
        <v>2.6499999999999996E-2</v>
      </c>
      <c r="AW44" s="65">
        <f t="shared" si="27"/>
        <v>2.7850000000000059E-2</v>
      </c>
      <c r="AX44" s="65"/>
      <c r="AY44" s="65"/>
    </row>
    <row r="45" spans="1:51" x14ac:dyDescent="0.25">
      <c r="A45" s="48">
        <v>39031</v>
      </c>
      <c r="B45" s="49">
        <v>0.5</v>
      </c>
      <c r="C45" s="50">
        <v>38</v>
      </c>
      <c r="D45" s="51">
        <v>912</v>
      </c>
      <c r="E45" s="62">
        <v>912</v>
      </c>
      <c r="F45" s="54">
        <v>200</v>
      </c>
      <c r="G45" s="61">
        <v>24.600000000000023</v>
      </c>
      <c r="H45" s="60">
        <v>0</v>
      </c>
      <c r="I45" s="61">
        <v>24.600000000000023</v>
      </c>
      <c r="J45" s="56">
        <v>13300</v>
      </c>
      <c r="K45" s="45">
        <v>329840000.0000003</v>
      </c>
      <c r="L45" s="57">
        <v>14000</v>
      </c>
      <c r="M45" s="47">
        <v>347200000.0000003</v>
      </c>
      <c r="N45" s="65" t="s">
        <v>76</v>
      </c>
      <c r="O45" s="65">
        <v>0.15259192623411671</v>
      </c>
      <c r="P45" s="65" t="s">
        <v>76</v>
      </c>
      <c r="Q45" s="65"/>
      <c r="R45" s="65">
        <v>0.38350000000000001</v>
      </c>
      <c r="S45" s="65">
        <v>0.41420000000000001</v>
      </c>
      <c r="T45" s="65">
        <v>0.20930000000000001</v>
      </c>
      <c r="U45" s="65" t="s">
        <v>76</v>
      </c>
      <c r="V45" s="65">
        <v>0.1736051296774811</v>
      </c>
      <c r="W45" s="65" t="s">
        <v>76</v>
      </c>
      <c r="X45" s="65"/>
      <c r="Y45" s="65">
        <v>0.37080000000000002</v>
      </c>
      <c r="Z45" s="65">
        <v>0.39439999999999997</v>
      </c>
      <c r="AA45" s="65">
        <v>0.23480000000000001</v>
      </c>
      <c r="AB45" s="65">
        <v>0.15640000000000001</v>
      </c>
      <c r="AC45" s="65">
        <v>0.35389999999999999</v>
      </c>
      <c r="AD45" s="65">
        <v>0.48980000000000001</v>
      </c>
      <c r="AE45" s="65"/>
      <c r="AF45" s="65">
        <v>0.495</v>
      </c>
      <c r="AG45" s="65">
        <v>0.11899999999999999</v>
      </c>
      <c r="AH45" s="65">
        <v>0.38700000000000001</v>
      </c>
      <c r="AI45" s="65" t="s">
        <v>76</v>
      </c>
      <c r="AJ45" s="65" t="s">
        <v>76</v>
      </c>
      <c r="AK45" s="65" t="s">
        <v>76</v>
      </c>
      <c r="AL45" s="65"/>
      <c r="AM45" s="65" t="s">
        <v>76</v>
      </c>
      <c r="AN45" s="65" t="s">
        <v>76</v>
      </c>
      <c r="AO45" s="65" t="s">
        <v>76</v>
      </c>
      <c r="AQ45" s="65">
        <f t="shared" si="22"/>
        <v>0.41643333333333338</v>
      </c>
      <c r="AR45" s="65">
        <f t="shared" si="23"/>
        <v>0.30919999999999997</v>
      </c>
      <c r="AS45" s="65">
        <f t="shared" si="24"/>
        <v>0.27703333333333335</v>
      </c>
      <c r="AT45" s="65"/>
      <c r="AU45" s="65">
        <f t="shared" si="25"/>
        <v>5.5796435569149046E-2</v>
      </c>
      <c r="AV45" s="65">
        <f t="shared" si="26"/>
        <v>0.13473440540559789</v>
      </c>
      <c r="AW45" s="65">
        <f t="shared" si="27"/>
        <v>7.8451952741081452E-2</v>
      </c>
      <c r="AX45" s="65"/>
      <c r="AY45" s="65"/>
    </row>
    <row r="46" spans="1:51" x14ac:dyDescent="0.25">
      <c r="A46" s="48">
        <v>39045</v>
      </c>
      <c r="B46" s="49">
        <v>0.5</v>
      </c>
      <c r="C46" s="50">
        <v>52</v>
      </c>
      <c r="D46" s="51">
        <v>1248</v>
      </c>
      <c r="E46" s="62">
        <v>1248</v>
      </c>
      <c r="F46" s="54">
        <v>1200</v>
      </c>
      <c r="G46" s="61">
        <v>23.200000000000024</v>
      </c>
      <c r="H46" s="60">
        <v>1800</v>
      </c>
      <c r="I46" s="61">
        <v>25.000000000000025</v>
      </c>
      <c r="J46" s="56">
        <v>16800</v>
      </c>
      <c r="K46" s="45">
        <v>409920000.00000042</v>
      </c>
      <c r="L46" s="57">
        <v>19200</v>
      </c>
      <c r="M46" s="47">
        <v>468480000.00000048</v>
      </c>
      <c r="N46" s="65" t="s">
        <v>76</v>
      </c>
      <c r="O46" s="65">
        <v>0.30634951618750172</v>
      </c>
      <c r="P46" s="65" t="s">
        <v>76</v>
      </c>
      <c r="Q46" s="65"/>
      <c r="R46" s="65">
        <v>0.36299999999999999</v>
      </c>
      <c r="S46" s="65">
        <v>0.35849999999999999</v>
      </c>
      <c r="T46" s="65">
        <v>0.27850000000000003</v>
      </c>
      <c r="U46" s="65" t="s">
        <v>76</v>
      </c>
      <c r="V46" s="65">
        <v>0.3281633368384157</v>
      </c>
      <c r="W46" s="65" t="s">
        <v>76</v>
      </c>
      <c r="X46" s="65"/>
      <c r="Y46" s="65">
        <v>0.34989999999999999</v>
      </c>
      <c r="Z46" s="65">
        <v>0.34360000000000002</v>
      </c>
      <c r="AA46" s="65">
        <v>0.30649999999999999</v>
      </c>
      <c r="AB46" s="65" t="s">
        <v>76</v>
      </c>
      <c r="AC46" s="65" t="s">
        <v>76</v>
      </c>
      <c r="AD46" s="65" t="s">
        <v>76</v>
      </c>
      <c r="AE46" s="65"/>
      <c r="AF46" s="65" t="s">
        <v>76</v>
      </c>
      <c r="AG46" s="65" t="s">
        <v>76</v>
      </c>
      <c r="AH46" s="65" t="s">
        <v>76</v>
      </c>
      <c r="AI46" s="65" t="s">
        <v>76</v>
      </c>
      <c r="AJ46" s="65" t="s">
        <v>76</v>
      </c>
      <c r="AK46" s="65" t="s">
        <v>76</v>
      </c>
      <c r="AL46" s="65"/>
      <c r="AM46" s="65" t="s">
        <v>76</v>
      </c>
      <c r="AN46" s="65" t="s">
        <v>76</v>
      </c>
      <c r="AO46" s="65" t="s">
        <v>76</v>
      </c>
      <c r="AQ46" s="65">
        <f t="shared" si="22"/>
        <v>0.35644999999999999</v>
      </c>
      <c r="AR46" s="65">
        <f t="shared" si="23"/>
        <v>0.35104999999999997</v>
      </c>
      <c r="AS46" s="65">
        <f t="shared" si="24"/>
        <v>0.29249999999999998</v>
      </c>
      <c r="AT46" s="65"/>
      <c r="AU46" s="65">
        <f t="shared" si="25"/>
        <v>6.5500000000000003E-3</v>
      </c>
      <c r="AV46" s="65">
        <f t="shared" si="26"/>
        <v>7.4499999999999844E-3</v>
      </c>
      <c r="AW46" s="65">
        <f t="shared" si="27"/>
        <v>1.3999999999999985E-2</v>
      </c>
      <c r="AX46" s="65"/>
      <c r="AY46" s="65"/>
    </row>
    <row r="47" spans="1:51" x14ac:dyDescent="0.25">
      <c r="A47" s="48">
        <v>39050</v>
      </c>
      <c r="B47" s="49">
        <v>0.5</v>
      </c>
      <c r="C47" s="50">
        <v>57</v>
      </c>
      <c r="D47" s="51">
        <v>1368</v>
      </c>
      <c r="E47" s="62">
        <v>1368</v>
      </c>
      <c r="F47" s="54">
        <v>1200</v>
      </c>
      <c r="G47" s="61">
        <v>23.200000000000028</v>
      </c>
      <c r="H47" s="60">
        <v>1800</v>
      </c>
      <c r="I47" s="61">
        <v>25.000000000000028</v>
      </c>
      <c r="J47" s="56">
        <v>18000</v>
      </c>
      <c r="K47" s="45">
        <v>439200000.00000048</v>
      </c>
      <c r="L47" s="57">
        <v>18500</v>
      </c>
      <c r="M47" s="47">
        <v>451400000.00000048</v>
      </c>
      <c r="N47" s="65" t="s">
        <v>76</v>
      </c>
      <c r="O47" s="65">
        <v>0.31711543933162617</v>
      </c>
      <c r="P47" s="65" t="s">
        <v>76</v>
      </c>
      <c r="Q47" s="65"/>
      <c r="R47" s="65">
        <v>0.2898</v>
      </c>
      <c r="S47" s="65">
        <v>0.55259999999999998</v>
      </c>
      <c r="T47" s="65">
        <v>0.15759999999999999</v>
      </c>
      <c r="U47" s="65" t="s">
        <v>76</v>
      </c>
      <c r="V47" s="65">
        <v>0.32464474218432804</v>
      </c>
      <c r="W47" s="65" t="s">
        <v>76</v>
      </c>
      <c r="X47" s="65"/>
      <c r="Y47" s="65">
        <v>0.27329999999999999</v>
      </c>
      <c r="Z47" s="65">
        <v>0.4955</v>
      </c>
      <c r="AA47" s="65">
        <v>0.23119999999999999</v>
      </c>
      <c r="AB47" s="65" t="s">
        <v>76</v>
      </c>
      <c r="AC47" s="65" t="s">
        <v>76</v>
      </c>
      <c r="AD47" s="65" t="s">
        <v>76</v>
      </c>
      <c r="AE47" s="65"/>
      <c r="AF47" s="65" t="s">
        <v>76</v>
      </c>
      <c r="AG47" s="65" t="s">
        <v>76</v>
      </c>
      <c r="AH47" s="65" t="s">
        <v>76</v>
      </c>
      <c r="AI47" s="65" t="s">
        <v>76</v>
      </c>
      <c r="AJ47" s="65" t="s">
        <v>76</v>
      </c>
      <c r="AK47" s="65" t="s">
        <v>76</v>
      </c>
      <c r="AL47" s="65"/>
      <c r="AM47" s="65" t="s">
        <v>76</v>
      </c>
      <c r="AN47" s="65" t="s">
        <v>76</v>
      </c>
      <c r="AO47" s="65" t="s">
        <v>76</v>
      </c>
      <c r="AQ47" s="65">
        <f t="shared" si="22"/>
        <v>0.28154999999999997</v>
      </c>
      <c r="AR47" s="65">
        <f t="shared" si="23"/>
        <v>0.52405000000000002</v>
      </c>
      <c r="AS47" s="65">
        <f t="shared" si="24"/>
        <v>0.19439999999999999</v>
      </c>
      <c r="AT47" s="65"/>
      <c r="AU47" s="65">
        <f t="shared" si="25"/>
        <v>8.2500000000000073E-3</v>
      </c>
      <c r="AV47" s="65">
        <f t="shared" si="26"/>
        <v>2.8549999999999992E-2</v>
      </c>
      <c r="AW47" s="65">
        <f t="shared" si="27"/>
        <v>3.6799999999999992E-2</v>
      </c>
      <c r="AX47" s="65"/>
      <c r="AY47" s="65"/>
    </row>
    <row r="48" spans="1:51" x14ac:dyDescent="0.25">
      <c r="A48" s="48">
        <v>39055</v>
      </c>
      <c r="B48" s="49">
        <v>0.5</v>
      </c>
      <c r="C48" s="50">
        <v>62</v>
      </c>
      <c r="D48" s="51">
        <v>1488</v>
      </c>
      <c r="E48" s="62">
        <v>1488</v>
      </c>
      <c r="F48" s="54">
        <v>1200</v>
      </c>
      <c r="G48" s="61">
        <v>23.200000000000031</v>
      </c>
      <c r="H48" s="60">
        <v>1800</v>
      </c>
      <c r="I48" s="61">
        <v>25.000000000000032</v>
      </c>
      <c r="J48" s="56">
        <v>18200</v>
      </c>
      <c r="K48" s="45">
        <v>444080000.00000054</v>
      </c>
      <c r="L48" s="57">
        <v>19800</v>
      </c>
      <c r="M48" s="47">
        <v>483120000.0000006</v>
      </c>
      <c r="N48" s="65" t="s">
        <v>76</v>
      </c>
      <c r="O48" s="65">
        <v>0.26989251256465757</v>
      </c>
      <c r="P48" s="65" t="s">
        <v>76</v>
      </c>
      <c r="Q48" s="65"/>
      <c r="R48" s="65">
        <v>0.54669999999999996</v>
      </c>
      <c r="S48" s="65">
        <v>0.1192</v>
      </c>
      <c r="T48" s="65">
        <v>0.33410000000000001</v>
      </c>
      <c r="U48" s="65" t="s">
        <v>76</v>
      </c>
      <c r="V48" s="65">
        <v>0.23605021547685967</v>
      </c>
      <c r="W48" s="65" t="s">
        <v>76</v>
      </c>
      <c r="X48" s="65"/>
      <c r="Y48" s="65">
        <v>0.5504</v>
      </c>
      <c r="Z48" s="65">
        <v>0.14249999999999999</v>
      </c>
      <c r="AA48" s="65">
        <v>0.30709999999999998</v>
      </c>
      <c r="AB48" s="65" t="s">
        <v>76</v>
      </c>
      <c r="AC48" s="65" t="s">
        <v>76</v>
      </c>
      <c r="AD48" s="65" t="s">
        <v>76</v>
      </c>
      <c r="AE48" s="65"/>
      <c r="AF48" s="65" t="s">
        <v>76</v>
      </c>
      <c r="AG48" s="65" t="s">
        <v>76</v>
      </c>
      <c r="AH48" s="65" t="s">
        <v>76</v>
      </c>
      <c r="AI48" s="65" t="s">
        <v>76</v>
      </c>
      <c r="AJ48" s="65" t="s">
        <v>76</v>
      </c>
      <c r="AK48" s="65" t="s">
        <v>76</v>
      </c>
      <c r="AL48" s="65"/>
      <c r="AM48" s="65" t="s">
        <v>76</v>
      </c>
      <c r="AN48" s="65" t="s">
        <v>76</v>
      </c>
      <c r="AO48" s="65" t="s">
        <v>76</v>
      </c>
      <c r="AQ48" s="65">
        <f t="shared" si="22"/>
        <v>0.54854999999999998</v>
      </c>
      <c r="AR48" s="65">
        <f t="shared" si="23"/>
        <v>0.13084999999999999</v>
      </c>
      <c r="AS48" s="65">
        <f t="shared" si="24"/>
        <v>0.3206</v>
      </c>
      <c r="AT48" s="65"/>
      <c r="AU48" s="65">
        <f t="shared" si="25"/>
        <v>1.8500000000000183E-3</v>
      </c>
      <c r="AV48" s="65">
        <f t="shared" si="26"/>
        <v>1.1649999999999994E-2</v>
      </c>
      <c r="AW48" s="65">
        <f t="shared" si="27"/>
        <v>1.3500000000000012E-2</v>
      </c>
      <c r="AX48" s="65"/>
      <c r="AY48" s="65"/>
    </row>
    <row r="49" spans="1:51" x14ac:dyDescent="0.25">
      <c r="A49" s="48">
        <v>38499</v>
      </c>
      <c r="B49" s="49">
        <v>0.6166666666666667</v>
      </c>
      <c r="C49" s="50">
        <v>65</v>
      </c>
      <c r="D49" s="50">
        <v>1560</v>
      </c>
      <c r="E49" s="51">
        <v>1560</v>
      </c>
      <c r="F49" s="52">
        <v>200</v>
      </c>
      <c r="G49" s="53">
        <v>24.400000000000031</v>
      </c>
      <c r="H49" s="54">
        <v>600</v>
      </c>
      <c r="I49" s="55">
        <v>25.000000000000032</v>
      </c>
      <c r="J49" s="56">
        <v>1200</v>
      </c>
      <c r="K49" s="45">
        <v>29520000.000000037</v>
      </c>
      <c r="L49" s="57">
        <v>1700</v>
      </c>
      <c r="M49" s="47">
        <v>41820000.000000052</v>
      </c>
      <c r="N49" s="65" t="s">
        <v>76</v>
      </c>
      <c r="O49" s="65" t="s">
        <v>76</v>
      </c>
      <c r="P49" s="65" t="s">
        <v>76</v>
      </c>
      <c r="Q49" s="65"/>
      <c r="R49" s="65">
        <v>0.39400000000000002</v>
      </c>
      <c r="S49" s="65">
        <v>8.8999999999999996E-2</v>
      </c>
      <c r="T49" s="65">
        <v>0.51700000000000002</v>
      </c>
      <c r="U49" s="65" t="s">
        <v>76</v>
      </c>
      <c r="V49" s="65" t="s">
        <v>76</v>
      </c>
      <c r="W49" s="65" t="s">
        <v>76</v>
      </c>
      <c r="X49" s="65"/>
      <c r="Y49" s="65" t="s">
        <v>76</v>
      </c>
      <c r="Z49" s="65" t="s">
        <v>76</v>
      </c>
      <c r="AA49" s="65" t="s">
        <v>76</v>
      </c>
      <c r="AB49" s="65" t="s">
        <v>76</v>
      </c>
      <c r="AC49" s="65" t="s">
        <v>76</v>
      </c>
      <c r="AD49" s="65" t="s">
        <v>76</v>
      </c>
      <c r="AE49" s="65"/>
      <c r="AF49" s="65">
        <v>0.35</v>
      </c>
      <c r="AG49" s="65">
        <v>0.1245</v>
      </c>
      <c r="AH49" s="65">
        <v>0.52549999999999997</v>
      </c>
      <c r="AI49" s="65" t="s">
        <v>76</v>
      </c>
      <c r="AJ49" s="65" t="s">
        <v>76</v>
      </c>
      <c r="AK49" s="65" t="s">
        <v>76</v>
      </c>
      <c r="AL49" s="65"/>
      <c r="AM49" s="65" t="s">
        <v>76</v>
      </c>
      <c r="AN49" s="65" t="s">
        <v>76</v>
      </c>
      <c r="AO49" s="65" t="s">
        <v>76</v>
      </c>
      <c r="AQ49" s="65">
        <f t="shared" si="22"/>
        <v>0.372</v>
      </c>
      <c r="AR49" s="65">
        <f t="shared" si="23"/>
        <v>0.10675</v>
      </c>
      <c r="AS49" s="65">
        <f t="shared" si="24"/>
        <v>0.52124999999999999</v>
      </c>
      <c r="AT49" s="65"/>
      <c r="AU49" s="65">
        <f t="shared" si="25"/>
        <v>2.200000000000002E-2</v>
      </c>
      <c r="AV49" s="65">
        <f t="shared" si="26"/>
        <v>1.7749999999999981E-2</v>
      </c>
      <c r="AW49" s="65">
        <f t="shared" si="27"/>
        <v>4.249999999999976E-3</v>
      </c>
      <c r="AX49" s="65"/>
      <c r="AY49" s="65"/>
    </row>
    <row r="50" spans="1:51" x14ac:dyDescent="0.25">
      <c r="A50" s="48">
        <v>39059</v>
      </c>
      <c r="B50" s="49">
        <v>0.5</v>
      </c>
      <c r="C50" s="50">
        <v>66</v>
      </c>
      <c r="D50" s="51">
        <v>1584</v>
      </c>
      <c r="E50" s="62">
        <v>1584</v>
      </c>
      <c r="F50" s="54">
        <v>1200</v>
      </c>
      <c r="G50" s="61">
        <v>23.200000000000035</v>
      </c>
      <c r="H50" s="60">
        <v>1800</v>
      </c>
      <c r="I50" s="61">
        <v>25.000000000000036</v>
      </c>
      <c r="J50" s="56">
        <v>17500</v>
      </c>
      <c r="K50" s="45">
        <v>427000000.0000006</v>
      </c>
      <c r="L50" s="57">
        <v>18900</v>
      </c>
      <c r="M50" s="47">
        <v>461160000.00000066</v>
      </c>
      <c r="N50" s="65" t="s">
        <v>76</v>
      </c>
      <c r="O50" s="65">
        <v>0.17841482737020525</v>
      </c>
      <c r="P50" s="65" t="s">
        <v>76</v>
      </c>
      <c r="Q50" s="65"/>
      <c r="R50" s="65">
        <v>0.53949999999999998</v>
      </c>
      <c r="S50" s="65">
        <v>0.122</v>
      </c>
      <c r="T50" s="65">
        <v>0.33850000000000002</v>
      </c>
      <c r="U50" s="65" t="s">
        <v>76</v>
      </c>
      <c r="V50" s="65">
        <v>0.17300767183341162</v>
      </c>
      <c r="W50" s="65" t="s">
        <v>76</v>
      </c>
      <c r="X50" s="65"/>
      <c r="Y50" s="65">
        <v>0.55830000000000002</v>
      </c>
      <c r="Z50" s="65">
        <v>0.19220000000000001</v>
      </c>
      <c r="AA50" s="65">
        <v>0.33950000000000002</v>
      </c>
      <c r="AB50" s="65" t="s">
        <v>76</v>
      </c>
      <c r="AC50" s="65" t="s">
        <v>76</v>
      </c>
      <c r="AD50" s="65" t="s">
        <v>76</v>
      </c>
      <c r="AE50" s="65"/>
      <c r="AF50" s="65" t="s">
        <v>76</v>
      </c>
      <c r="AG50" s="65" t="s">
        <v>76</v>
      </c>
      <c r="AH50" s="65" t="s">
        <v>76</v>
      </c>
      <c r="AI50" s="65" t="s">
        <v>76</v>
      </c>
      <c r="AJ50" s="65" t="s">
        <v>76</v>
      </c>
      <c r="AK50" s="65" t="s">
        <v>76</v>
      </c>
      <c r="AL50" s="65"/>
      <c r="AM50" s="65" t="s">
        <v>76</v>
      </c>
      <c r="AN50" s="65" t="s">
        <v>76</v>
      </c>
      <c r="AO50" s="65" t="s">
        <v>76</v>
      </c>
      <c r="AQ50" s="65">
        <f t="shared" si="22"/>
        <v>0.54889999999999994</v>
      </c>
      <c r="AR50" s="65">
        <f t="shared" si="23"/>
        <v>0.15710000000000002</v>
      </c>
      <c r="AS50" s="65">
        <f t="shared" si="24"/>
        <v>0.33900000000000002</v>
      </c>
      <c r="AT50" s="65"/>
      <c r="AU50" s="65">
        <f t="shared" si="25"/>
        <v>9.4000000000000195E-3</v>
      </c>
      <c r="AV50" s="65">
        <f t="shared" si="26"/>
        <v>3.509999999999993E-2</v>
      </c>
      <c r="AW50" s="65">
        <f t="shared" si="27"/>
        <v>5.0000000000000044E-4</v>
      </c>
      <c r="AX50" s="65"/>
      <c r="AY50" s="65"/>
    </row>
    <row r="51" spans="1:51" x14ac:dyDescent="0.25">
      <c r="A51" s="48">
        <v>38502</v>
      </c>
      <c r="B51" s="49">
        <v>0.57847222222222217</v>
      </c>
      <c r="C51" s="50">
        <v>68</v>
      </c>
      <c r="D51" s="50">
        <v>1631</v>
      </c>
      <c r="E51" s="51">
        <v>1632</v>
      </c>
      <c r="F51" s="52">
        <v>1200</v>
      </c>
      <c r="G51" s="53">
        <v>23.600000000000033</v>
      </c>
      <c r="H51" s="54">
        <v>0</v>
      </c>
      <c r="I51" s="55">
        <v>23.600000000000033</v>
      </c>
      <c r="J51" s="56">
        <v>1100</v>
      </c>
      <c r="K51" s="45">
        <v>27280000.000000037</v>
      </c>
      <c r="L51" s="57">
        <v>2800</v>
      </c>
      <c r="M51" s="47">
        <v>69440000.000000089</v>
      </c>
      <c r="N51" s="65" t="s">
        <v>76</v>
      </c>
      <c r="O51" s="65" t="s">
        <v>76</v>
      </c>
      <c r="P51" s="65" t="s">
        <v>76</v>
      </c>
      <c r="Q51" s="65"/>
      <c r="R51" s="65">
        <v>0.39100000000000001</v>
      </c>
      <c r="S51" s="65">
        <v>0.223</v>
      </c>
      <c r="T51" s="65">
        <v>0.38500000000000001</v>
      </c>
      <c r="U51" s="65" t="s">
        <v>76</v>
      </c>
      <c r="V51" s="65" t="s">
        <v>76</v>
      </c>
      <c r="W51" s="65" t="s">
        <v>76</v>
      </c>
      <c r="X51" s="65"/>
      <c r="Y51" s="65">
        <v>0.32500000000000001</v>
      </c>
      <c r="Z51" s="65">
        <v>0.17799999999999999</v>
      </c>
      <c r="AA51" s="65">
        <v>0.497</v>
      </c>
      <c r="AB51" s="65" t="s">
        <v>76</v>
      </c>
      <c r="AC51" s="65" t="s">
        <v>76</v>
      </c>
      <c r="AD51" s="65" t="s">
        <v>76</v>
      </c>
      <c r="AE51" s="65"/>
      <c r="AF51" s="65" t="s">
        <v>76</v>
      </c>
      <c r="AG51" s="65" t="s">
        <v>76</v>
      </c>
      <c r="AH51" s="65" t="s">
        <v>76</v>
      </c>
      <c r="AI51" s="65" t="s">
        <v>76</v>
      </c>
      <c r="AJ51" s="65" t="s">
        <v>76</v>
      </c>
      <c r="AK51" s="65" t="s">
        <v>76</v>
      </c>
      <c r="AL51" s="65"/>
      <c r="AM51" s="65" t="s">
        <v>76</v>
      </c>
      <c r="AN51" s="65" t="s">
        <v>76</v>
      </c>
      <c r="AO51" s="65" t="s">
        <v>76</v>
      </c>
      <c r="AQ51" s="65">
        <f t="shared" si="22"/>
        <v>0.35799999999999998</v>
      </c>
      <c r="AR51" s="65">
        <f t="shared" si="23"/>
        <v>0.20050000000000001</v>
      </c>
      <c r="AS51" s="65">
        <f t="shared" si="24"/>
        <v>0.441</v>
      </c>
      <c r="AT51" s="65"/>
      <c r="AU51" s="65">
        <f t="shared" si="25"/>
        <v>3.3000000000000002E-2</v>
      </c>
      <c r="AV51" s="65">
        <f t="shared" si="26"/>
        <v>2.249999999999984E-2</v>
      </c>
      <c r="AW51" s="65">
        <f t="shared" si="27"/>
        <v>5.5999999999999751E-2</v>
      </c>
      <c r="AX51" s="65"/>
      <c r="AY51" s="65"/>
    </row>
    <row r="52" spans="1:51" x14ac:dyDescent="0.25">
      <c r="A52" s="48">
        <v>39064</v>
      </c>
      <c r="B52" s="49">
        <v>0.5</v>
      </c>
      <c r="C52" s="50">
        <v>71</v>
      </c>
      <c r="D52" s="51">
        <v>1704</v>
      </c>
      <c r="E52" s="62">
        <v>1704</v>
      </c>
      <c r="F52" s="54">
        <v>1200</v>
      </c>
      <c r="G52" s="61">
        <v>23.400000000000038</v>
      </c>
      <c r="H52" s="60">
        <v>1600</v>
      </c>
      <c r="I52" s="61">
        <v>25.000000000000039</v>
      </c>
      <c r="J52" s="56">
        <v>17300</v>
      </c>
      <c r="K52" s="45">
        <v>425580000.00000066</v>
      </c>
      <c r="L52" s="57">
        <v>17500</v>
      </c>
      <c r="M52" s="47">
        <v>430500000.00000066</v>
      </c>
      <c r="N52" s="65" t="s">
        <v>76</v>
      </c>
      <c r="O52" s="65">
        <v>0.1738020873009827</v>
      </c>
      <c r="P52" s="65" t="s">
        <v>76</v>
      </c>
      <c r="Q52" s="65"/>
      <c r="R52" s="65">
        <v>0.59109999999999996</v>
      </c>
      <c r="S52" s="65">
        <v>0.14330000000000001</v>
      </c>
      <c r="T52" s="65">
        <v>0.2656</v>
      </c>
      <c r="U52" s="65" t="s">
        <v>76</v>
      </c>
      <c r="V52" s="65">
        <v>0.17270375161707632</v>
      </c>
      <c r="W52" s="65" t="s">
        <v>76</v>
      </c>
      <c r="X52" s="65"/>
      <c r="Y52" s="65">
        <v>0.59019999999999995</v>
      </c>
      <c r="Z52" s="65">
        <v>0.1384</v>
      </c>
      <c r="AA52" s="65">
        <v>0.27139999999999997</v>
      </c>
      <c r="AB52" s="65" t="s">
        <v>76</v>
      </c>
      <c r="AC52" s="65" t="s">
        <v>76</v>
      </c>
      <c r="AD52" s="65" t="s">
        <v>76</v>
      </c>
      <c r="AE52" s="65"/>
      <c r="AF52" s="65" t="s">
        <v>76</v>
      </c>
      <c r="AG52" s="65" t="s">
        <v>76</v>
      </c>
      <c r="AH52" s="65" t="s">
        <v>76</v>
      </c>
      <c r="AI52" s="65" t="s">
        <v>76</v>
      </c>
      <c r="AJ52" s="65" t="s">
        <v>76</v>
      </c>
      <c r="AK52" s="65" t="s">
        <v>76</v>
      </c>
      <c r="AL52" s="65"/>
      <c r="AM52" s="65" t="s">
        <v>76</v>
      </c>
      <c r="AN52" s="65" t="s">
        <v>76</v>
      </c>
      <c r="AO52" s="65" t="s">
        <v>76</v>
      </c>
      <c r="AQ52" s="65">
        <f t="shared" si="22"/>
        <v>0.5906499999999999</v>
      </c>
      <c r="AR52" s="65">
        <f t="shared" si="23"/>
        <v>0.14085</v>
      </c>
      <c r="AS52" s="65">
        <f t="shared" si="24"/>
        <v>0.26849999999999996</v>
      </c>
      <c r="AT52" s="65"/>
      <c r="AU52" s="65">
        <f t="shared" si="25"/>
        <v>4.5000000000000595E-4</v>
      </c>
      <c r="AV52" s="65">
        <f t="shared" si="26"/>
        <v>2.4500000000000077E-3</v>
      </c>
      <c r="AW52" s="65">
        <f t="shared" si="27"/>
        <v>2.8999999999999859E-3</v>
      </c>
      <c r="AX52" s="65"/>
      <c r="AY52" s="65"/>
    </row>
    <row r="53" spans="1:51" x14ac:dyDescent="0.25">
      <c r="A53" s="48">
        <v>38510</v>
      </c>
      <c r="B53" s="49">
        <v>0.51388888888888895</v>
      </c>
      <c r="C53" s="50">
        <v>76</v>
      </c>
      <c r="D53" s="50">
        <v>1822</v>
      </c>
      <c r="E53" s="51">
        <v>1824</v>
      </c>
      <c r="F53" s="52">
        <v>1700</v>
      </c>
      <c r="G53" s="53">
        <v>23.30000000000004</v>
      </c>
      <c r="H53" s="54">
        <v>0</v>
      </c>
      <c r="I53" s="55">
        <v>23.30000000000004</v>
      </c>
      <c r="J53" s="58">
        <v>4400</v>
      </c>
      <c r="K53" s="45">
        <v>110000000.00000018</v>
      </c>
      <c r="L53" s="57">
        <v>5400</v>
      </c>
      <c r="M53" s="47">
        <v>135000000.00000021</v>
      </c>
      <c r="N53" s="65">
        <v>0.72340000000000004</v>
      </c>
      <c r="O53" s="65">
        <v>0.15720000000000001</v>
      </c>
      <c r="P53" s="65">
        <v>0.1195</v>
      </c>
      <c r="Q53" s="65"/>
      <c r="R53" s="65">
        <v>0.379</v>
      </c>
      <c r="S53" s="65">
        <v>7.4999999999999997E-2</v>
      </c>
      <c r="T53" s="65">
        <v>0.54600000000000004</v>
      </c>
      <c r="U53" s="65" t="s">
        <v>76</v>
      </c>
      <c r="V53" s="65" t="s">
        <v>76</v>
      </c>
      <c r="W53" s="65" t="s">
        <v>76</v>
      </c>
      <c r="X53" s="65"/>
      <c r="Y53" s="65">
        <v>0.35260000000000002</v>
      </c>
      <c r="Z53" s="65">
        <v>0.128</v>
      </c>
      <c r="AA53" s="65">
        <v>0.51939999999999997</v>
      </c>
      <c r="AB53" s="65" t="s">
        <v>76</v>
      </c>
      <c r="AC53" s="65" t="s">
        <v>76</v>
      </c>
      <c r="AD53" s="65" t="s">
        <v>76</v>
      </c>
      <c r="AE53" s="65"/>
      <c r="AF53" s="65" t="s">
        <v>76</v>
      </c>
      <c r="AG53" s="65" t="s">
        <v>76</v>
      </c>
      <c r="AH53" s="65" t="s">
        <v>76</v>
      </c>
      <c r="AI53" s="65" t="s">
        <v>76</v>
      </c>
      <c r="AJ53" s="65" t="s">
        <v>76</v>
      </c>
      <c r="AK53" s="65" t="s">
        <v>76</v>
      </c>
      <c r="AL53" s="65"/>
      <c r="AM53" s="65" t="s">
        <v>76</v>
      </c>
      <c r="AN53" s="65" t="s">
        <v>76</v>
      </c>
      <c r="AO53" s="65" t="s">
        <v>76</v>
      </c>
      <c r="AQ53" s="65">
        <f t="shared" si="22"/>
        <v>0.36580000000000001</v>
      </c>
      <c r="AR53" s="65">
        <f t="shared" si="23"/>
        <v>0.10150000000000001</v>
      </c>
      <c r="AS53" s="65">
        <f t="shared" si="24"/>
        <v>0.53269999999999995</v>
      </c>
      <c r="AT53" s="65"/>
      <c r="AU53" s="65">
        <f t="shared" si="25"/>
        <v>1.319999999999999E-2</v>
      </c>
      <c r="AV53" s="65">
        <f t="shared" si="26"/>
        <v>2.6499999999999996E-2</v>
      </c>
      <c r="AW53" s="65">
        <f t="shared" si="27"/>
        <v>1.3300000000000034E-2</v>
      </c>
      <c r="AX53" s="65"/>
      <c r="AY53" s="65"/>
    </row>
    <row r="54" spans="1:51" x14ac:dyDescent="0.25">
      <c r="A54" s="48">
        <v>38512</v>
      </c>
      <c r="B54" s="49">
        <v>0.4770833333333333</v>
      </c>
      <c r="C54" s="50">
        <v>78</v>
      </c>
      <c r="D54" s="50">
        <v>1869</v>
      </c>
      <c r="E54" s="51">
        <v>1872</v>
      </c>
      <c r="F54" s="52">
        <v>1700</v>
      </c>
      <c r="G54" s="53">
        <v>21.400000000000041</v>
      </c>
      <c r="H54" s="54">
        <v>0</v>
      </c>
      <c r="I54" s="55">
        <v>21.400000000000041</v>
      </c>
      <c r="J54" s="56">
        <v>9200</v>
      </c>
      <c r="K54" s="45">
        <v>212520000.00000039</v>
      </c>
      <c r="L54" s="57">
        <v>9200</v>
      </c>
      <c r="M54" s="47">
        <v>212520000.00000039</v>
      </c>
      <c r="N54" s="65">
        <v>0.84040000000000004</v>
      </c>
      <c r="O54" s="65">
        <v>8.8900000000000007E-2</v>
      </c>
      <c r="P54" s="65">
        <v>7.0599999999999996E-2</v>
      </c>
      <c r="Q54" s="65"/>
      <c r="R54" s="65">
        <v>0.47099999999999997</v>
      </c>
      <c r="S54" s="65">
        <v>9.9000000000000005E-2</v>
      </c>
      <c r="T54" s="65">
        <v>0.39700000000000002</v>
      </c>
      <c r="U54" s="65" t="s">
        <v>76</v>
      </c>
      <c r="V54" s="65" t="s">
        <v>76</v>
      </c>
      <c r="W54" s="65" t="s">
        <v>76</v>
      </c>
      <c r="X54" s="65"/>
      <c r="Y54" s="65" t="s">
        <v>76</v>
      </c>
      <c r="Z54" s="65" t="s">
        <v>76</v>
      </c>
      <c r="AA54" s="65" t="s">
        <v>76</v>
      </c>
      <c r="AB54" s="65" t="s">
        <v>76</v>
      </c>
      <c r="AC54" s="65" t="s">
        <v>76</v>
      </c>
      <c r="AD54" s="65" t="s">
        <v>76</v>
      </c>
      <c r="AE54" s="65"/>
      <c r="AF54" s="65" t="s">
        <v>76</v>
      </c>
      <c r="AG54" s="65" t="s">
        <v>76</v>
      </c>
      <c r="AH54" s="65" t="s">
        <v>76</v>
      </c>
      <c r="AI54" s="65" t="s">
        <v>76</v>
      </c>
      <c r="AJ54" s="65" t="s">
        <v>76</v>
      </c>
      <c r="AK54" s="65" t="s">
        <v>76</v>
      </c>
      <c r="AL54" s="65"/>
      <c r="AM54" s="65">
        <v>0.496</v>
      </c>
      <c r="AN54" s="65">
        <v>0.125</v>
      </c>
      <c r="AO54" s="65">
        <v>0.379</v>
      </c>
      <c r="AQ54" s="65">
        <f t="shared" si="22"/>
        <v>0.48349999999999999</v>
      </c>
      <c r="AR54" s="65">
        <f t="shared" si="23"/>
        <v>0.112</v>
      </c>
      <c r="AS54" s="65">
        <f t="shared" si="24"/>
        <v>0.38800000000000001</v>
      </c>
      <c r="AT54" s="65"/>
      <c r="AU54" s="65">
        <f t="shared" si="25"/>
        <v>1.2500000000000011E-2</v>
      </c>
      <c r="AV54" s="65">
        <f t="shared" si="26"/>
        <v>1.2999999999999961E-2</v>
      </c>
      <c r="AW54" s="65">
        <f t="shared" si="27"/>
        <v>9.000000000000008E-3</v>
      </c>
      <c r="AX54" s="65"/>
      <c r="AY54" s="65"/>
    </row>
    <row r="55" spans="1:51" x14ac:dyDescent="0.25">
      <c r="A55" s="48">
        <v>38517</v>
      </c>
      <c r="B55" s="49">
        <v>0.49236111111111108</v>
      </c>
      <c r="C55" s="50">
        <v>83</v>
      </c>
      <c r="D55" s="50">
        <v>1989</v>
      </c>
      <c r="E55" s="51">
        <v>1992</v>
      </c>
      <c r="F55" s="52">
        <v>1700</v>
      </c>
      <c r="G55" s="53">
        <v>22.700000000000045</v>
      </c>
      <c r="H55" s="54">
        <v>0</v>
      </c>
      <c r="I55" s="55">
        <v>22.700000000000045</v>
      </c>
      <c r="J55" s="56">
        <v>13500</v>
      </c>
      <c r="K55" s="45">
        <v>329400000.0000006</v>
      </c>
      <c r="L55" s="57">
        <v>14100</v>
      </c>
      <c r="M55" s="47">
        <v>344040000.00000066</v>
      </c>
      <c r="N55" s="65">
        <v>0.78169999999999995</v>
      </c>
      <c r="O55" s="65">
        <v>0.161</v>
      </c>
      <c r="P55" s="65">
        <v>5.7799999999999997E-2</v>
      </c>
      <c r="Q55" s="65"/>
      <c r="R55" s="65">
        <v>0.23499999999999999</v>
      </c>
      <c r="S55" s="65">
        <v>0.23100000000000001</v>
      </c>
      <c r="T55" s="65">
        <v>0.53400000000000003</v>
      </c>
      <c r="U55" s="65" t="s">
        <v>76</v>
      </c>
      <c r="V55" s="65" t="s">
        <v>76</v>
      </c>
      <c r="W55" s="65" t="s">
        <v>76</v>
      </c>
      <c r="X55" s="65"/>
      <c r="Y55" s="65" t="s">
        <v>76</v>
      </c>
      <c r="Z55" s="65" t="s">
        <v>76</v>
      </c>
      <c r="AA55" s="65" t="s">
        <v>76</v>
      </c>
      <c r="AB55" s="65" t="s">
        <v>76</v>
      </c>
      <c r="AC55" s="65" t="s">
        <v>76</v>
      </c>
      <c r="AD55" s="65" t="s">
        <v>76</v>
      </c>
      <c r="AE55" s="65"/>
      <c r="AF55" s="65" t="s">
        <v>76</v>
      </c>
      <c r="AG55" s="65" t="s">
        <v>76</v>
      </c>
      <c r="AH55" s="65" t="s">
        <v>76</v>
      </c>
      <c r="AI55" s="65" t="s">
        <v>76</v>
      </c>
      <c r="AJ55" s="65" t="s">
        <v>76</v>
      </c>
      <c r="AK55" s="65" t="s">
        <v>76</v>
      </c>
      <c r="AL55" s="65"/>
      <c r="AM55" s="65">
        <v>0.25600000000000001</v>
      </c>
      <c r="AN55" s="65">
        <v>0.248</v>
      </c>
      <c r="AO55" s="65">
        <v>0.496</v>
      </c>
      <c r="AQ55" s="65">
        <f t="shared" si="22"/>
        <v>0.2455</v>
      </c>
      <c r="AR55" s="65">
        <f t="shared" si="23"/>
        <v>0.23949999999999999</v>
      </c>
      <c r="AS55" s="65">
        <f t="shared" si="24"/>
        <v>0.51500000000000001</v>
      </c>
      <c r="AT55" s="65"/>
      <c r="AU55" s="65">
        <f t="shared" si="25"/>
        <v>1.0500000000000009E-2</v>
      </c>
      <c r="AV55" s="65">
        <f t="shared" si="26"/>
        <v>8.4999999999999937E-3</v>
      </c>
      <c r="AW55" s="65">
        <f t="shared" si="27"/>
        <v>1.9000000000000017E-2</v>
      </c>
      <c r="AX55" s="65"/>
      <c r="AY55" s="65"/>
    </row>
    <row r="56" spans="1:51" x14ac:dyDescent="0.25">
      <c r="A56" s="48">
        <v>38519</v>
      </c>
      <c r="B56" s="49">
        <v>0.48055555555555557</v>
      </c>
      <c r="C56" s="50">
        <v>85</v>
      </c>
      <c r="D56" s="50">
        <v>2037</v>
      </c>
      <c r="E56" s="51">
        <v>2040</v>
      </c>
      <c r="F56" s="52">
        <v>2200</v>
      </c>
      <c r="G56" s="53">
        <v>20.300000000000047</v>
      </c>
      <c r="H56" s="54">
        <v>0</v>
      </c>
      <c r="I56" s="55">
        <v>20.300000000000047</v>
      </c>
      <c r="J56" s="56">
        <v>16100</v>
      </c>
      <c r="K56" s="45">
        <v>362250000.00000072</v>
      </c>
      <c r="L56" s="57">
        <v>15700</v>
      </c>
      <c r="M56" s="47">
        <v>353250000.00000072</v>
      </c>
      <c r="N56" s="65">
        <v>0.69420000000000004</v>
      </c>
      <c r="O56" s="65">
        <v>0.1079</v>
      </c>
      <c r="P56" s="65">
        <v>0.19789999999999999</v>
      </c>
      <c r="Q56" s="65"/>
      <c r="R56" s="65">
        <v>0.46400000000000002</v>
      </c>
      <c r="S56" s="65">
        <v>0.124</v>
      </c>
      <c r="T56" s="65">
        <v>0.41199999999999998</v>
      </c>
      <c r="U56" s="65" t="s">
        <v>76</v>
      </c>
      <c r="V56" s="65" t="s">
        <v>76</v>
      </c>
      <c r="W56" s="65" t="s">
        <v>76</v>
      </c>
      <c r="X56" s="65"/>
      <c r="Y56" s="65" t="s">
        <v>76</v>
      </c>
      <c r="Z56" s="65" t="s">
        <v>76</v>
      </c>
      <c r="AA56" s="65" t="s">
        <v>76</v>
      </c>
      <c r="AB56" s="65" t="s">
        <v>76</v>
      </c>
      <c r="AC56" s="65" t="s">
        <v>76</v>
      </c>
      <c r="AD56" s="65" t="s">
        <v>76</v>
      </c>
      <c r="AE56" s="65"/>
      <c r="AF56" s="65" t="s">
        <v>76</v>
      </c>
      <c r="AG56" s="65" t="s">
        <v>76</v>
      </c>
      <c r="AH56" s="65" t="s">
        <v>76</v>
      </c>
      <c r="AI56" s="65" t="s">
        <v>76</v>
      </c>
      <c r="AJ56" s="65" t="s">
        <v>76</v>
      </c>
      <c r="AK56" s="65" t="s">
        <v>76</v>
      </c>
      <c r="AL56" s="65"/>
      <c r="AM56" s="65">
        <v>0.51400000000000001</v>
      </c>
      <c r="AN56" s="65">
        <v>0.13400000000000001</v>
      </c>
      <c r="AO56" s="65">
        <v>0.35199999999999998</v>
      </c>
      <c r="AQ56" s="65">
        <f t="shared" si="22"/>
        <v>0.48899999999999999</v>
      </c>
      <c r="AR56" s="65">
        <f t="shared" si="23"/>
        <v>0.129</v>
      </c>
      <c r="AS56" s="65">
        <f t="shared" si="24"/>
        <v>0.38200000000000001</v>
      </c>
      <c r="AT56" s="65"/>
      <c r="AU56" s="65">
        <f t="shared" si="25"/>
        <v>2.4999999999999994E-2</v>
      </c>
      <c r="AV56" s="65">
        <f t="shared" si="26"/>
        <v>5.0000000000000044E-3</v>
      </c>
      <c r="AW56" s="65">
        <f t="shared" si="27"/>
        <v>0.03</v>
      </c>
      <c r="AX56" s="65"/>
      <c r="AY56" s="65"/>
    </row>
    <row r="57" spans="1:51" x14ac:dyDescent="0.25">
      <c r="A57" s="48">
        <v>39080</v>
      </c>
      <c r="B57" s="49">
        <v>0.5</v>
      </c>
      <c r="C57" s="50">
        <v>87</v>
      </c>
      <c r="D57" s="51">
        <v>2088</v>
      </c>
      <c r="E57" s="62">
        <v>2088</v>
      </c>
      <c r="F57" s="54">
        <v>200</v>
      </c>
      <c r="G57" s="61">
        <v>49.400000000000034</v>
      </c>
      <c r="H57" s="60">
        <v>0</v>
      </c>
      <c r="I57" s="61">
        <v>49.400000000000034</v>
      </c>
      <c r="J57" s="56">
        <v>9900</v>
      </c>
      <c r="K57" s="45">
        <v>491040000.00000036</v>
      </c>
      <c r="L57" s="57">
        <v>9900</v>
      </c>
      <c r="M57" s="47">
        <v>491040000.00000036</v>
      </c>
      <c r="N57" s="65" t="s">
        <v>76</v>
      </c>
      <c r="O57" s="65" t="s">
        <v>76</v>
      </c>
      <c r="P57" s="65" t="s">
        <v>76</v>
      </c>
      <c r="Q57" s="65"/>
      <c r="R57" s="65" t="s">
        <v>76</v>
      </c>
      <c r="S57" s="65" t="s">
        <v>76</v>
      </c>
      <c r="T57" s="65" t="s">
        <v>76</v>
      </c>
      <c r="U57" s="65" t="s">
        <v>76</v>
      </c>
      <c r="V57" s="65" t="s">
        <v>76</v>
      </c>
      <c r="W57" s="65" t="s">
        <v>76</v>
      </c>
      <c r="X57" s="65"/>
      <c r="Y57" s="65">
        <v>0.4123</v>
      </c>
      <c r="Z57" s="65">
        <v>0.09</v>
      </c>
      <c r="AA57" s="65">
        <v>0.49769999999999998</v>
      </c>
      <c r="AB57" s="65">
        <v>0.72340000000000004</v>
      </c>
      <c r="AC57" s="65">
        <v>0.15720000000000001</v>
      </c>
      <c r="AD57" s="65">
        <v>0.1195</v>
      </c>
      <c r="AE57" s="65"/>
      <c r="AF57" s="65">
        <v>0.379</v>
      </c>
      <c r="AG57" s="65">
        <v>7.4999999999999997E-2</v>
      </c>
      <c r="AH57" s="65">
        <v>0.54600000000000004</v>
      </c>
      <c r="AI57" s="65" t="s">
        <v>76</v>
      </c>
      <c r="AJ57" s="65" t="s">
        <v>76</v>
      </c>
      <c r="AK57" s="65" t="s">
        <v>76</v>
      </c>
      <c r="AL57" s="65"/>
      <c r="AM57" s="65" t="s">
        <v>76</v>
      </c>
      <c r="AN57" s="65" t="s">
        <v>76</v>
      </c>
      <c r="AO57" s="65" t="s">
        <v>76</v>
      </c>
      <c r="AQ57" s="65">
        <f t="shared" si="22"/>
        <v>0.39565</v>
      </c>
      <c r="AR57" s="65">
        <f t="shared" si="23"/>
        <v>8.249999999999999E-2</v>
      </c>
      <c r="AS57" s="65">
        <f t="shared" si="24"/>
        <v>0.52185000000000004</v>
      </c>
      <c r="AT57" s="65"/>
      <c r="AU57" s="65">
        <f t="shared" si="25"/>
        <v>1.6649999999999998E-2</v>
      </c>
      <c r="AV57" s="65">
        <f t="shared" si="26"/>
        <v>7.4999999999999997E-3</v>
      </c>
      <c r="AW57" s="65">
        <f t="shared" si="27"/>
        <v>2.4150000000000033E-2</v>
      </c>
      <c r="AX57" s="65"/>
      <c r="AY57" s="65"/>
    </row>
    <row r="58" spans="1:51" x14ac:dyDescent="0.25">
      <c r="A58" s="48">
        <v>38526</v>
      </c>
      <c r="B58" s="49">
        <v>0.4604166666666667</v>
      </c>
      <c r="C58" s="50">
        <v>92</v>
      </c>
      <c r="D58" s="50">
        <v>2205</v>
      </c>
      <c r="E58" s="51">
        <v>2208</v>
      </c>
      <c r="F58" s="52">
        <v>1700</v>
      </c>
      <c r="G58" s="53">
        <v>20.700000000000053</v>
      </c>
      <c r="H58" s="54">
        <v>0</v>
      </c>
      <c r="I58" s="55">
        <v>20.700000000000053</v>
      </c>
      <c r="J58" s="56">
        <v>16800</v>
      </c>
      <c r="K58" s="45">
        <v>376320000.00000089</v>
      </c>
      <c r="L58" s="57">
        <v>16800</v>
      </c>
      <c r="M58" s="47">
        <v>376320000.00000089</v>
      </c>
      <c r="N58" s="65" t="s">
        <v>76</v>
      </c>
      <c r="O58" s="65" t="s">
        <v>76</v>
      </c>
      <c r="P58" s="65" t="s">
        <v>76</v>
      </c>
      <c r="Q58" s="65"/>
      <c r="R58" s="65">
        <v>0.61499999999999999</v>
      </c>
      <c r="S58" s="65">
        <v>1.4E-2</v>
      </c>
      <c r="T58" s="65">
        <v>0.371</v>
      </c>
      <c r="U58" s="65" t="s">
        <v>76</v>
      </c>
      <c r="V58" s="65" t="s">
        <v>76</v>
      </c>
      <c r="W58" s="65" t="s">
        <v>76</v>
      </c>
      <c r="X58" s="65"/>
      <c r="Y58" s="65" t="s">
        <v>76</v>
      </c>
      <c r="Z58" s="65" t="s">
        <v>76</v>
      </c>
      <c r="AA58" s="65" t="s">
        <v>76</v>
      </c>
      <c r="AB58" s="65" t="s">
        <v>76</v>
      </c>
      <c r="AC58" s="65" t="s">
        <v>76</v>
      </c>
      <c r="AD58" s="65" t="s">
        <v>76</v>
      </c>
      <c r="AE58" s="65"/>
      <c r="AF58" s="65" t="s">
        <v>76</v>
      </c>
      <c r="AG58" s="65" t="s">
        <v>76</v>
      </c>
      <c r="AH58" s="65" t="s">
        <v>76</v>
      </c>
      <c r="AI58" s="65">
        <v>0.84040000000000004</v>
      </c>
      <c r="AJ58" s="65">
        <v>8.8900000000000007E-2</v>
      </c>
      <c r="AK58" s="65">
        <v>7.0599999999999996E-2</v>
      </c>
      <c r="AL58" s="65"/>
      <c r="AM58" s="65">
        <v>0.47099999999999997</v>
      </c>
      <c r="AN58" s="65">
        <v>9.9000000000000005E-2</v>
      </c>
      <c r="AO58" s="65">
        <v>0.39700000000000002</v>
      </c>
      <c r="AQ58" s="65">
        <f t="shared" si="22"/>
        <v>0.54299999999999993</v>
      </c>
      <c r="AR58" s="65">
        <f t="shared" si="23"/>
        <v>5.6500000000000002E-2</v>
      </c>
      <c r="AS58" s="65">
        <f t="shared" si="24"/>
        <v>0.38400000000000001</v>
      </c>
      <c r="AT58" s="65"/>
      <c r="AU58" s="65">
        <f t="shared" si="25"/>
        <v>7.2000000000000536E-2</v>
      </c>
      <c r="AV58" s="65">
        <f t="shared" si="26"/>
        <v>4.2500000000000003E-2</v>
      </c>
      <c r="AW58" s="65">
        <f t="shared" si="27"/>
        <v>1.3000000000000012E-2</v>
      </c>
      <c r="AX58" s="65"/>
      <c r="AY58" s="65"/>
    </row>
    <row r="59" spans="1:51" x14ac:dyDescent="0.25">
      <c r="A59" s="48">
        <v>39091</v>
      </c>
      <c r="B59" s="49">
        <v>0.5</v>
      </c>
      <c r="C59" s="50">
        <v>98</v>
      </c>
      <c r="D59" s="51">
        <v>2352</v>
      </c>
      <c r="E59" s="62">
        <v>2352</v>
      </c>
      <c r="F59" s="54">
        <v>200</v>
      </c>
      <c r="G59" s="61">
        <v>49.400000000000013</v>
      </c>
      <c r="H59" s="60">
        <v>0</v>
      </c>
      <c r="I59" s="61">
        <v>49.400000000000013</v>
      </c>
      <c r="J59" s="56">
        <v>8300</v>
      </c>
      <c r="K59" s="45">
        <v>411680000.00000012</v>
      </c>
      <c r="L59" s="57">
        <v>8800</v>
      </c>
      <c r="M59" s="47">
        <v>436480000.00000012</v>
      </c>
      <c r="N59" s="65" t="s">
        <v>76</v>
      </c>
      <c r="O59" s="65" t="s">
        <v>76</v>
      </c>
      <c r="P59" s="65" t="s">
        <v>76</v>
      </c>
      <c r="Q59" s="65"/>
      <c r="R59" s="65" t="s">
        <v>76</v>
      </c>
      <c r="S59" s="65" t="s">
        <v>76</v>
      </c>
      <c r="T59" s="65" t="s">
        <v>76</v>
      </c>
      <c r="U59" s="65" t="s">
        <v>76</v>
      </c>
      <c r="V59" s="65" t="s">
        <v>76</v>
      </c>
      <c r="W59" s="65" t="s">
        <v>76</v>
      </c>
      <c r="X59" s="65"/>
      <c r="Y59" s="65">
        <v>0.25600000000000001</v>
      </c>
      <c r="Z59" s="65">
        <v>0.28000000000000003</v>
      </c>
      <c r="AA59" s="65">
        <v>0.46400000000000002</v>
      </c>
      <c r="AB59" s="65">
        <v>0.78169999999999995</v>
      </c>
      <c r="AC59" s="65">
        <v>0.161</v>
      </c>
      <c r="AD59" s="65">
        <v>5.7799999999999997E-2</v>
      </c>
      <c r="AE59" s="65"/>
      <c r="AF59" s="65">
        <v>0.23499999999999999</v>
      </c>
      <c r="AG59" s="65">
        <v>0.23100000000000001</v>
      </c>
      <c r="AH59" s="65">
        <v>0.53400000000000003</v>
      </c>
      <c r="AI59" s="65" t="s">
        <v>76</v>
      </c>
      <c r="AJ59" s="65" t="s">
        <v>76</v>
      </c>
      <c r="AK59" s="65" t="s">
        <v>76</v>
      </c>
      <c r="AL59" s="65"/>
      <c r="AM59" s="65" t="s">
        <v>76</v>
      </c>
      <c r="AN59" s="65" t="s">
        <v>76</v>
      </c>
      <c r="AO59" s="65" t="s">
        <v>76</v>
      </c>
      <c r="AQ59" s="65">
        <f t="shared" si="22"/>
        <v>0.2455</v>
      </c>
      <c r="AR59" s="65">
        <f t="shared" si="23"/>
        <v>0.2555</v>
      </c>
      <c r="AS59" s="65">
        <f t="shared" si="24"/>
        <v>0.499</v>
      </c>
      <c r="AT59" s="65"/>
      <c r="AU59" s="65">
        <f t="shared" si="25"/>
        <v>1.0500000000000009E-2</v>
      </c>
      <c r="AV59" s="65">
        <f t="shared" si="26"/>
        <v>2.4500000000000008E-2</v>
      </c>
      <c r="AW59" s="65">
        <f t="shared" si="27"/>
        <v>3.5000000000000003E-2</v>
      </c>
      <c r="AX59" s="65"/>
      <c r="AY59" s="65"/>
    </row>
    <row r="60" spans="1:51" x14ac:dyDescent="0.25">
      <c r="A60" s="48">
        <v>39093</v>
      </c>
      <c r="B60" s="49">
        <v>0.5</v>
      </c>
      <c r="C60" s="50">
        <v>100</v>
      </c>
      <c r="D60" s="51">
        <v>2400</v>
      </c>
      <c r="E60" s="62">
        <v>2400</v>
      </c>
      <c r="F60" s="54">
        <v>200</v>
      </c>
      <c r="G60" s="61">
        <v>49.800000000000004</v>
      </c>
      <c r="H60" s="60">
        <v>0</v>
      </c>
      <c r="I60" s="61">
        <v>49.800000000000004</v>
      </c>
      <c r="J60" s="58">
        <v>7000</v>
      </c>
      <c r="K60" s="45">
        <v>350000000.00000006</v>
      </c>
      <c r="L60" s="57">
        <v>7200</v>
      </c>
      <c r="M60" s="47">
        <v>360000000.00000006</v>
      </c>
      <c r="N60" s="65" t="s">
        <v>76</v>
      </c>
      <c r="O60" s="65" t="s">
        <v>76</v>
      </c>
      <c r="P60" s="65" t="s">
        <v>76</v>
      </c>
      <c r="Q60" s="65"/>
      <c r="R60" s="65" t="s">
        <v>76</v>
      </c>
      <c r="S60" s="65" t="s">
        <v>76</v>
      </c>
      <c r="T60" s="65" t="s">
        <v>76</v>
      </c>
      <c r="U60" s="65" t="s">
        <v>76</v>
      </c>
      <c r="V60" s="65" t="s">
        <v>76</v>
      </c>
      <c r="W60" s="65" t="s">
        <v>76</v>
      </c>
      <c r="X60" s="65"/>
      <c r="Y60" s="65">
        <v>0.48</v>
      </c>
      <c r="Z60" s="65">
        <v>0.14000000000000001</v>
      </c>
      <c r="AA60" s="65">
        <v>0.38</v>
      </c>
      <c r="AB60" s="65">
        <v>0.69420000000000004</v>
      </c>
      <c r="AC60" s="65">
        <v>0.1079</v>
      </c>
      <c r="AD60" s="65">
        <v>0.19789999999999999</v>
      </c>
      <c r="AE60" s="65"/>
      <c r="AF60" s="65">
        <v>0.46400000000000002</v>
      </c>
      <c r="AG60" s="65">
        <v>0.124</v>
      </c>
      <c r="AH60" s="65">
        <v>0.41199999999999998</v>
      </c>
      <c r="AI60" s="65" t="s">
        <v>76</v>
      </c>
      <c r="AJ60" s="65" t="s">
        <v>76</v>
      </c>
      <c r="AK60" s="65" t="s">
        <v>76</v>
      </c>
      <c r="AL60" s="65"/>
      <c r="AM60" s="65" t="s">
        <v>76</v>
      </c>
      <c r="AN60" s="65" t="s">
        <v>76</v>
      </c>
      <c r="AO60" s="65" t="s">
        <v>76</v>
      </c>
      <c r="AQ60" s="65">
        <f t="shared" si="22"/>
        <v>0.47199999999999998</v>
      </c>
      <c r="AR60" s="65">
        <f t="shared" si="23"/>
        <v>0.13200000000000001</v>
      </c>
      <c r="AS60" s="65">
        <f t="shared" si="24"/>
        <v>0.39600000000000002</v>
      </c>
      <c r="AT60" s="65"/>
      <c r="AU60" s="65">
        <f t="shared" si="25"/>
        <v>7.9999999999999793E-3</v>
      </c>
      <c r="AV60" s="65">
        <f t="shared" si="26"/>
        <v>8.0000000000000071E-3</v>
      </c>
      <c r="AW60" s="65">
        <f t="shared" si="27"/>
        <v>1.5999999999999986E-2</v>
      </c>
      <c r="AX60" s="65"/>
      <c r="AY60" s="65"/>
    </row>
    <row r="61" spans="1:51" x14ac:dyDescent="0.25">
      <c r="A61" s="48">
        <v>39099</v>
      </c>
      <c r="B61" s="49">
        <v>0.5</v>
      </c>
      <c r="C61" s="50">
        <v>106</v>
      </c>
      <c r="D61" s="51">
        <v>2544</v>
      </c>
      <c r="E61" s="62">
        <v>2544</v>
      </c>
      <c r="F61" s="54">
        <v>200</v>
      </c>
      <c r="G61" s="61">
        <v>48.79999999999999</v>
      </c>
      <c r="H61" s="60">
        <v>0</v>
      </c>
      <c r="I61" s="61">
        <v>48.79999999999999</v>
      </c>
      <c r="J61" s="56">
        <v>8900</v>
      </c>
      <c r="K61" s="45">
        <v>436099999.99999994</v>
      </c>
      <c r="L61" s="57">
        <v>9100</v>
      </c>
      <c r="M61" s="47">
        <v>445899999.99999994</v>
      </c>
      <c r="N61" s="65" t="s">
        <v>76</v>
      </c>
      <c r="O61" s="65" t="s">
        <v>76</v>
      </c>
      <c r="P61" s="65" t="s">
        <v>76</v>
      </c>
      <c r="Q61" s="65"/>
      <c r="R61" s="65" t="s">
        <v>76</v>
      </c>
      <c r="S61" s="65" t="s">
        <v>76</v>
      </c>
      <c r="T61" s="65" t="s">
        <v>76</v>
      </c>
      <c r="U61" s="65" t="s">
        <v>76</v>
      </c>
      <c r="V61" s="65" t="s">
        <v>76</v>
      </c>
      <c r="W61" s="65" t="s">
        <v>76</v>
      </c>
      <c r="X61" s="65"/>
      <c r="Y61" s="65" t="s">
        <v>76</v>
      </c>
      <c r="Z61" s="65" t="s">
        <v>76</v>
      </c>
      <c r="AA61" s="65" t="s">
        <v>76</v>
      </c>
      <c r="AB61" s="65" t="s">
        <v>76</v>
      </c>
      <c r="AC61" s="65" t="s">
        <v>76</v>
      </c>
      <c r="AD61" s="65" t="s">
        <v>76</v>
      </c>
      <c r="AE61" s="65"/>
      <c r="AF61" s="65">
        <v>0.61499999999999999</v>
      </c>
      <c r="AG61" s="65">
        <v>1.4E-2</v>
      </c>
      <c r="AH61" s="65">
        <v>0.371</v>
      </c>
      <c r="AI61" s="65" t="s">
        <v>76</v>
      </c>
      <c r="AJ61" s="65" t="s">
        <v>76</v>
      </c>
      <c r="AK61" s="65" t="s">
        <v>76</v>
      </c>
      <c r="AL61" s="65"/>
      <c r="AM61" s="65" t="s">
        <v>76</v>
      </c>
      <c r="AN61" s="65" t="s">
        <v>76</v>
      </c>
      <c r="AO61" s="65" t="s">
        <v>76</v>
      </c>
      <c r="AQ61" s="65">
        <f t="shared" si="22"/>
        <v>0.61499999999999999</v>
      </c>
      <c r="AR61" s="65">
        <f t="shared" si="23"/>
        <v>1.4E-2</v>
      </c>
      <c r="AS61" s="65">
        <f t="shared" si="24"/>
        <v>0.371</v>
      </c>
      <c r="AT61" s="65"/>
      <c r="AU61" s="65">
        <f t="shared" si="25"/>
        <v>0</v>
      </c>
      <c r="AV61" s="65">
        <f t="shared" si="26"/>
        <v>0</v>
      </c>
      <c r="AW61" s="65">
        <f t="shared" si="27"/>
        <v>0</v>
      </c>
      <c r="AX61" s="65"/>
      <c r="AY61" s="65"/>
    </row>
    <row r="62" spans="1:51" x14ac:dyDescent="0.25">
      <c r="A62" s="48">
        <v>38545</v>
      </c>
      <c r="B62" s="49">
        <v>0.5444444444444444</v>
      </c>
      <c r="C62" s="50">
        <v>111</v>
      </c>
      <c r="D62" s="50">
        <v>2663</v>
      </c>
      <c r="E62" s="51">
        <v>2664</v>
      </c>
      <c r="F62" s="52">
        <v>3200</v>
      </c>
      <c r="G62" s="53">
        <v>21.400000000000063</v>
      </c>
      <c r="H62" s="54">
        <v>0</v>
      </c>
      <c r="I62" s="55">
        <v>21.400000000000063</v>
      </c>
      <c r="J62" s="56">
        <v>24100.000000000004</v>
      </c>
      <c r="K62" s="45">
        <v>592860000.00000155</v>
      </c>
      <c r="L62" s="57">
        <v>24700</v>
      </c>
      <c r="M62" s="47">
        <v>607620000.00000155</v>
      </c>
      <c r="N62" s="65">
        <v>0.4763</v>
      </c>
      <c r="O62" s="65">
        <v>0.31030000000000002</v>
      </c>
      <c r="P62" s="65">
        <v>0.21329999999999999</v>
      </c>
      <c r="Q62" s="65"/>
      <c r="R62" s="65">
        <v>0.55600000000000005</v>
      </c>
      <c r="S62" s="65">
        <v>5.0999999999999997E-2</v>
      </c>
      <c r="T62" s="65">
        <v>0.39200000000000002</v>
      </c>
      <c r="U62" s="65" t="s">
        <v>76</v>
      </c>
      <c r="V62" s="65" t="s">
        <v>76</v>
      </c>
      <c r="W62" s="65" t="s">
        <v>76</v>
      </c>
      <c r="X62" s="65"/>
      <c r="Y62" s="65" t="s">
        <v>76</v>
      </c>
      <c r="Z62" s="65" t="s">
        <v>76</v>
      </c>
      <c r="AA62" s="65" t="s">
        <v>76</v>
      </c>
      <c r="AB62" s="65" t="s">
        <v>76</v>
      </c>
      <c r="AC62" s="65" t="s">
        <v>76</v>
      </c>
      <c r="AD62" s="65" t="s">
        <v>76</v>
      </c>
      <c r="AE62" s="65"/>
      <c r="AF62" s="65" t="s">
        <v>76</v>
      </c>
      <c r="AG62" s="65" t="s">
        <v>76</v>
      </c>
      <c r="AH62" s="65" t="s">
        <v>76</v>
      </c>
      <c r="AI62" s="65" t="s">
        <v>76</v>
      </c>
      <c r="AJ62" s="65" t="s">
        <v>76</v>
      </c>
      <c r="AK62" s="65" t="s">
        <v>76</v>
      </c>
      <c r="AL62" s="65"/>
      <c r="AM62" s="65" t="s">
        <v>76</v>
      </c>
      <c r="AN62" s="65" t="s">
        <v>76</v>
      </c>
      <c r="AO62" s="65" t="s">
        <v>76</v>
      </c>
      <c r="AQ62" s="65">
        <f t="shared" si="22"/>
        <v>0.55600000000000005</v>
      </c>
      <c r="AR62" s="65">
        <f t="shared" si="23"/>
        <v>5.0999999999999997E-2</v>
      </c>
      <c r="AS62" s="65">
        <f t="shared" si="24"/>
        <v>0.39200000000000002</v>
      </c>
      <c r="AT62" s="65"/>
      <c r="AU62" s="65">
        <f t="shared" si="25"/>
        <v>0</v>
      </c>
      <c r="AV62" s="65">
        <f t="shared" si="26"/>
        <v>0</v>
      </c>
      <c r="AW62" s="65">
        <f t="shared" si="27"/>
        <v>0</v>
      </c>
      <c r="AX62" s="65"/>
      <c r="AY62" s="65"/>
    </row>
    <row r="63" spans="1:51" x14ac:dyDescent="0.25">
      <c r="A63" s="48">
        <v>39115</v>
      </c>
      <c r="B63" s="49">
        <v>0.5</v>
      </c>
      <c r="C63" s="50">
        <v>122</v>
      </c>
      <c r="D63" s="51">
        <v>2928</v>
      </c>
      <c r="E63" s="62">
        <v>2928</v>
      </c>
      <c r="F63" s="54">
        <v>200</v>
      </c>
      <c r="G63" s="61">
        <v>49.599999999999952</v>
      </c>
      <c r="H63" s="60">
        <v>0</v>
      </c>
      <c r="I63" s="61">
        <v>49.599999999999952</v>
      </c>
      <c r="J63" s="56">
        <v>8200</v>
      </c>
      <c r="K63" s="45">
        <v>408359999.99999964</v>
      </c>
      <c r="L63" s="57">
        <v>9200</v>
      </c>
      <c r="M63" s="47">
        <v>458159999.99999958</v>
      </c>
      <c r="N63" s="65" t="s">
        <v>76</v>
      </c>
      <c r="O63" s="65" t="s">
        <v>76</v>
      </c>
      <c r="P63" s="65" t="s">
        <v>76</v>
      </c>
      <c r="Q63" s="65"/>
      <c r="R63" s="65">
        <v>0.496</v>
      </c>
      <c r="S63" s="65">
        <v>6.8000000000000005E-2</v>
      </c>
      <c r="T63" s="65">
        <v>0.436</v>
      </c>
      <c r="U63" s="65" t="s">
        <v>76</v>
      </c>
      <c r="V63" s="65" t="s">
        <v>76</v>
      </c>
      <c r="W63" s="65" t="s">
        <v>76</v>
      </c>
      <c r="X63" s="65"/>
      <c r="Y63" s="65" t="s">
        <v>76</v>
      </c>
      <c r="Z63" s="65" t="s">
        <v>76</v>
      </c>
      <c r="AA63" s="65" t="s">
        <v>76</v>
      </c>
      <c r="AB63" s="65">
        <v>0.4763</v>
      </c>
      <c r="AC63" s="65">
        <v>0.31030000000000002</v>
      </c>
      <c r="AD63" s="65">
        <v>0.21329999999999999</v>
      </c>
      <c r="AE63" s="65"/>
      <c r="AF63" s="65">
        <v>0.55600000000000005</v>
      </c>
      <c r="AG63" s="65">
        <v>5.0999999999999997E-2</v>
      </c>
      <c r="AH63" s="65">
        <v>0.39200000000000002</v>
      </c>
      <c r="AI63" s="65" t="s">
        <v>76</v>
      </c>
      <c r="AJ63" s="65" t="s">
        <v>76</v>
      </c>
      <c r="AK63" s="65" t="s">
        <v>76</v>
      </c>
      <c r="AL63" s="65"/>
      <c r="AM63" s="65" t="s">
        <v>76</v>
      </c>
      <c r="AN63" s="65" t="s">
        <v>76</v>
      </c>
      <c r="AO63" s="65" t="s">
        <v>76</v>
      </c>
      <c r="AQ63" s="65">
        <f t="shared" si="22"/>
        <v>0.52600000000000002</v>
      </c>
      <c r="AR63" s="65">
        <f t="shared" si="23"/>
        <v>5.9499999999999997E-2</v>
      </c>
      <c r="AS63" s="65">
        <f t="shared" si="24"/>
        <v>0.41400000000000003</v>
      </c>
      <c r="AT63" s="65"/>
      <c r="AU63" s="65">
        <f t="shared" si="25"/>
        <v>3.0000000000000027E-2</v>
      </c>
      <c r="AV63" s="65">
        <f t="shared" si="26"/>
        <v>8.5000000000000405E-3</v>
      </c>
      <c r="AW63" s="65">
        <f t="shared" si="27"/>
        <v>2.1999999999999992E-2</v>
      </c>
      <c r="AX63" s="65"/>
      <c r="AY63" s="65"/>
    </row>
    <row r="64" spans="1:51" x14ac:dyDescent="0.25">
      <c r="A64" s="48">
        <v>39123</v>
      </c>
      <c r="B64" s="49">
        <v>0.5</v>
      </c>
      <c r="C64" s="50">
        <v>130</v>
      </c>
      <c r="D64" s="51">
        <v>3120</v>
      </c>
      <c r="E64" s="62">
        <v>3120</v>
      </c>
      <c r="F64" s="54">
        <v>200</v>
      </c>
      <c r="G64" s="61">
        <v>48.999999999999929</v>
      </c>
      <c r="H64" s="60">
        <v>0</v>
      </c>
      <c r="I64" s="61">
        <v>48.999999999999929</v>
      </c>
      <c r="J64" s="56">
        <v>9100</v>
      </c>
      <c r="K64" s="45">
        <v>447719999.9999994</v>
      </c>
      <c r="L64" s="46">
        <v>9500</v>
      </c>
      <c r="M64" s="47">
        <v>467399999.99999934</v>
      </c>
      <c r="N64" s="65" t="s">
        <v>76</v>
      </c>
      <c r="O64" s="65" t="s">
        <v>76</v>
      </c>
      <c r="P64" s="65" t="s">
        <v>76</v>
      </c>
      <c r="Q64" s="65"/>
      <c r="R64" s="65" t="s">
        <v>76</v>
      </c>
      <c r="S64" s="65" t="s">
        <v>76</v>
      </c>
      <c r="T64" s="65" t="s">
        <v>76</v>
      </c>
      <c r="U64" s="65" t="s">
        <v>76</v>
      </c>
      <c r="V64" s="65" t="s">
        <v>76</v>
      </c>
      <c r="W64" s="65" t="s">
        <v>76</v>
      </c>
      <c r="X64" s="65"/>
      <c r="Y64" s="65" t="s">
        <v>76</v>
      </c>
      <c r="Z64" s="65" t="s">
        <v>76</v>
      </c>
      <c r="AA64" s="65" t="s">
        <v>76</v>
      </c>
      <c r="AB64" s="65">
        <v>0.1024</v>
      </c>
      <c r="AC64" s="65">
        <v>0.44590000000000002</v>
      </c>
      <c r="AD64" s="65">
        <v>0.43840000000000001</v>
      </c>
      <c r="AE64" s="65"/>
      <c r="AF64" s="65">
        <v>0.63500000000000001</v>
      </c>
      <c r="AG64" s="65">
        <v>0.113</v>
      </c>
      <c r="AH64" s="65">
        <v>0.253</v>
      </c>
      <c r="AI64" s="65" t="s">
        <v>76</v>
      </c>
      <c r="AJ64" s="65" t="s">
        <v>76</v>
      </c>
      <c r="AK64" s="65" t="s">
        <v>76</v>
      </c>
      <c r="AL64" s="65"/>
      <c r="AM64" s="65">
        <v>0.60250000000000004</v>
      </c>
      <c r="AN64" s="65">
        <v>0.113</v>
      </c>
      <c r="AO64" s="65">
        <v>0.28449999999999998</v>
      </c>
      <c r="AQ64" s="65">
        <f t="shared" si="22"/>
        <v>0.61875000000000002</v>
      </c>
      <c r="AR64" s="65">
        <f t="shared" si="23"/>
        <v>0.113</v>
      </c>
      <c r="AS64" s="65">
        <f t="shared" si="24"/>
        <v>0.26874999999999999</v>
      </c>
      <c r="AT64" s="65"/>
      <c r="AU64" s="65">
        <f t="shared" si="25"/>
        <v>1.6249999999999987E-2</v>
      </c>
      <c r="AV64" s="65">
        <f t="shared" si="26"/>
        <v>0</v>
      </c>
      <c r="AW64" s="65">
        <f t="shared" si="27"/>
        <v>1.5749999999999986E-2</v>
      </c>
      <c r="AX64" s="65"/>
      <c r="AY64" s="65"/>
    </row>
    <row r="65" spans="1:51" x14ac:dyDescent="0.25">
      <c r="A65" s="48">
        <v>39126</v>
      </c>
      <c r="B65" s="49">
        <v>0.5</v>
      </c>
      <c r="C65" s="50">
        <v>133</v>
      </c>
      <c r="D65" s="51">
        <v>3192</v>
      </c>
      <c r="E65" s="62">
        <v>3192</v>
      </c>
      <c r="F65" s="54">
        <v>200</v>
      </c>
      <c r="G65" s="61">
        <v>48.599999999999923</v>
      </c>
      <c r="H65" s="60">
        <v>0</v>
      </c>
      <c r="I65" s="61">
        <v>48.599999999999923</v>
      </c>
      <c r="J65" s="56">
        <v>9900</v>
      </c>
      <c r="K65" s="45">
        <v>483119999.99999928</v>
      </c>
      <c r="L65" s="46">
        <v>10100</v>
      </c>
      <c r="M65" s="47">
        <v>492879999.99999923</v>
      </c>
      <c r="N65" s="65" t="s">
        <v>76</v>
      </c>
      <c r="O65" s="65" t="s">
        <v>76</v>
      </c>
      <c r="P65" s="65" t="s">
        <v>76</v>
      </c>
      <c r="Q65" s="65"/>
      <c r="R65" s="65" t="s">
        <v>76</v>
      </c>
      <c r="S65" s="65" t="s">
        <v>76</v>
      </c>
      <c r="T65" s="65" t="s">
        <v>76</v>
      </c>
      <c r="U65" s="65" t="s">
        <v>76</v>
      </c>
      <c r="V65" s="65" t="s">
        <v>76</v>
      </c>
      <c r="W65" s="65" t="s">
        <v>76</v>
      </c>
      <c r="X65" s="65"/>
      <c r="Y65" s="65" t="s">
        <v>76</v>
      </c>
      <c r="Z65" s="65" t="s">
        <v>76</v>
      </c>
      <c r="AA65" s="65" t="s">
        <v>76</v>
      </c>
      <c r="AB65" s="65">
        <v>3.6999999999999998E-2</v>
      </c>
      <c r="AC65" s="65">
        <v>0.4632</v>
      </c>
      <c r="AD65" s="65">
        <v>0.50529999999999997</v>
      </c>
      <c r="AE65" s="65"/>
      <c r="AF65" s="65">
        <v>0.58099999999999996</v>
      </c>
      <c r="AG65" s="65">
        <v>0.126</v>
      </c>
      <c r="AH65" s="65">
        <v>0.29299999999999998</v>
      </c>
      <c r="AI65" s="65" t="s">
        <v>76</v>
      </c>
      <c r="AJ65" s="65" t="s">
        <v>76</v>
      </c>
      <c r="AK65" s="65" t="s">
        <v>76</v>
      </c>
      <c r="AL65" s="65"/>
      <c r="AM65" s="65">
        <v>0.56100000000000005</v>
      </c>
      <c r="AN65" s="65">
        <v>0.13900000000000001</v>
      </c>
      <c r="AO65" s="65">
        <v>0.3</v>
      </c>
      <c r="AQ65" s="65">
        <f t="shared" si="22"/>
        <v>0.57099999999999995</v>
      </c>
      <c r="AR65" s="65">
        <f t="shared" si="23"/>
        <v>0.13250000000000001</v>
      </c>
      <c r="AS65" s="65">
        <f t="shared" si="24"/>
        <v>0.29649999999999999</v>
      </c>
      <c r="AT65" s="65"/>
      <c r="AU65" s="65">
        <f t="shared" si="25"/>
        <v>9.9999999999999534E-3</v>
      </c>
      <c r="AV65" s="65">
        <f t="shared" si="26"/>
        <v>6.5000000000000058E-3</v>
      </c>
      <c r="AW65" s="65">
        <f t="shared" si="27"/>
        <v>3.5000000000000031E-3</v>
      </c>
      <c r="AX65" s="65"/>
      <c r="AY65" s="65"/>
    </row>
    <row r="66" spans="1:51" x14ac:dyDescent="0.25">
      <c r="A66" s="48">
        <v>38568</v>
      </c>
      <c r="B66" s="49">
        <v>0.45833333333333331</v>
      </c>
      <c r="C66" s="50">
        <v>134</v>
      </c>
      <c r="D66" s="50">
        <v>3230</v>
      </c>
      <c r="E66" s="51">
        <v>3216</v>
      </c>
      <c r="F66" s="52">
        <v>2200</v>
      </c>
      <c r="G66" s="53">
        <v>17.500000000000068</v>
      </c>
      <c r="H66" s="54">
        <v>0</v>
      </c>
      <c r="I66" s="55">
        <v>17.500000000000068</v>
      </c>
      <c r="J66" s="56">
        <v>29500</v>
      </c>
      <c r="K66" s="45">
        <v>581150000.00000203</v>
      </c>
      <c r="L66" s="57">
        <v>31600</v>
      </c>
      <c r="M66" s="47">
        <v>622520000.00000215</v>
      </c>
      <c r="N66" s="65">
        <v>0.1024</v>
      </c>
      <c r="O66" s="65">
        <v>0.44590000000000002</v>
      </c>
      <c r="P66" s="65">
        <v>0.43840000000000001</v>
      </c>
      <c r="Q66" s="65"/>
      <c r="R66" s="65">
        <v>0.63500000000000001</v>
      </c>
      <c r="S66" s="65">
        <v>0.113</v>
      </c>
      <c r="T66" s="65">
        <v>0.253</v>
      </c>
      <c r="U66" s="65" t="s">
        <v>76</v>
      </c>
      <c r="V66" s="65" t="s">
        <v>76</v>
      </c>
      <c r="W66" s="65" t="s">
        <v>76</v>
      </c>
      <c r="X66" s="65"/>
      <c r="Y66" s="65" t="s">
        <v>76</v>
      </c>
      <c r="Z66" s="65" t="s">
        <v>76</v>
      </c>
      <c r="AA66" s="65" t="s">
        <v>76</v>
      </c>
      <c r="AB66" s="65" t="s">
        <v>76</v>
      </c>
      <c r="AC66" s="65" t="s">
        <v>76</v>
      </c>
      <c r="AD66" s="65" t="s">
        <v>76</v>
      </c>
      <c r="AE66" s="65"/>
      <c r="AF66" s="65" t="s">
        <v>76</v>
      </c>
      <c r="AG66" s="65" t="s">
        <v>76</v>
      </c>
      <c r="AH66" s="65" t="s">
        <v>76</v>
      </c>
      <c r="AI66" s="65" t="s">
        <v>76</v>
      </c>
      <c r="AJ66" s="65" t="s">
        <v>76</v>
      </c>
      <c r="AK66" s="65" t="s">
        <v>76</v>
      </c>
      <c r="AL66" s="65"/>
      <c r="AM66" s="65">
        <v>0.60240000000000005</v>
      </c>
      <c r="AN66" s="65">
        <v>0.13869999999999999</v>
      </c>
      <c r="AO66" s="65">
        <v>0.25890000000000002</v>
      </c>
      <c r="AQ66" s="65">
        <f t="shared" si="22"/>
        <v>0.61870000000000003</v>
      </c>
      <c r="AR66" s="65">
        <f t="shared" si="23"/>
        <v>0.12584999999999999</v>
      </c>
      <c r="AS66" s="65">
        <f t="shared" si="24"/>
        <v>0.25595000000000001</v>
      </c>
      <c r="AT66" s="65"/>
      <c r="AU66" s="65">
        <f t="shared" si="25"/>
        <v>1.6299999999999981E-2</v>
      </c>
      <c r="AV66" s="65">
        <f t="shared" si="26"/>
        <v>1.2849999999999997E-2</v>
      </c>
      <c r="AW66" s="65">
        <f t="shared" si="27"/>
        <v>2.9500000000000082E-3</v>
      </c>
      <c r="AX66" s="65"/>
      <c r="AY66" s="65"/>
    </row>
    <row r="67" spans="1:51" x14ac:dyDescent="0.25">
      <c r="A67" s="48">
        <v>38575</v>
      </c>
      <c r="B67" s="49">
        <v>0.5</v>
      </c>
      <c r="C67" s="50">
        <v>141</v>
      </c>
      <c r="D67" s="50">
        <v>3394</v>
      </c>
      <c r="E67" s="51">
        <v>3384</v>
      </c>
      <c r="F67" s="52">
        <v>1700</v>
      </c>
      <c r="G67" s="53">
        <v>15.600000000000069</v>
      </c>
      <c r="H67" s="54">
        <v>0</v>
      </c>
      <c r="I67" s="55">
        <v>15.600000000000069</v>
      </c>
      <c r="J67" s="56">
        <v>32600</v>
      </c>
      <c r="K67" s="45">
        <v>563980000.00000226</v>
      </c>
      <c r="L67" s="57">
        <v>26400</v>
      </c>
      <c r="M67" s="47">
        <v>456720000.00000179</v>
      </c>
      <c r="N67" s="65">
        <v>3.6999999999999998E-2</v>
      </c>
      <c r="O67" s="65">
        <v>0.4632</v>
      </c>
      <c r="P67" s="65">
        <v>0.50529999999999997</v>
      </c>
      <c r="Q67" s="65"/>
      <c r="R67" s="65">
        <v>0.58099999999999996</v>
      </c>
      <c r="S67" s="65">
        <v>0.126</v>
      </c>
      <c r="T67" s="65">
        <v>0.29299999999999998</v>
      </c>
      <c r="U67" s="65" t="s">
        <v>76</v>
      </c>
      <c r="V67" s="65" t="s">
        <v>76</v>
      </c>
      <c r="W67" s="65" t="s">
        <v>76</v>
      </c>
      <c r="X67" s="65"/>
      <c r="Y67" s="65" t="s">
        <v>76</v>
      </c>
      <c r="Z67" s="65" t="s">
        <v>76</v>
      </c>
      <c r="AA67" s="65" t="s">
        <v>76</v>
      </c>
      <c r="AB67" s="65" t="s">
        <v>76</v>
      </c>
      <c r="AC67" s="65" t="s">
        <v>76</v>
      </c>
      <c r="AD67" s="65" t="s">
        <v>76</v>
      </c>
      <c r="AE67" s="65"/>
      <c r="AF67" s="65" t="s">
        <v>76</v>
      </c>
      <c r="AG67" s="65" t="s">
        <v>76</v>
      </c>
      <c r="AH67" s="65" t="s">
        <v>76</v>
      </c>
      <c r="AI67" s="65" t="s">
        <v>76</v>
      </c>
      <c r="AJ67" s="65" t="s">
        <v>76</v>
      </c>
      <c r="AK67" s="65" t="s">
        <v>76</v>
      </c>
      <c r="AL67" s="65"/>
      <c r="AM67" s="65">
        <v>0.55100000000000005</v>
      </c>
      <c r="AN67" s="65">
        <v>0.114</v>
      </c>
      <c r="AO67" s="65">
        <v>0.33500000000000002</v>
      </c>
      <c r="AQ67" s="65">
        <f t="shared" si="22"/>
        <v>0.56600000000000006</v>
      </c>
      <c r="AR67" s="65">
        <f t="shared" si="23"/>
        <v>0.12</v>
      </c>
      <c r="AS67" s="65">
        <f t="shared" si="24"/>
        <v>0.314</v>
      </c>
      <c r="AT67" s="65"/>
      <c r="AU67" s="65">
        <f t="shared" si="25"/>
        <v>1.4999999999999958E-2</v>
      </c>
      <c r="AV67" s="65">
        <f t="shared" si="26"/>
        <v>5.9999999999999984E-3</v>
      </c>
      <c r="AW67" s="65">
        <f t="shared" si="27"/>
        <v>2.1000000000000019E-2</v>
      </c>
      <c r="AX67" s="65"/>
      <c r="AY67" s="65"/>
    </row>
  </sheetData>
  <mergeCells count="24">
    <mergeCell ref="AM35:AO35"/>
    <mergeCell ref="AM1:AO1"/>
    <mergeCell ref="A35:B35"/>
    <mergeCell ref="C35:D35"/>
    <mergeCell ref="J35:K35"/>
    <mergeCell ref="L35:M35"/>
    <mergeCell ref="N35:P35"/>
    <mergeCell ref="R35:T35"/>
    <mergeCell ref="Y1:AA1"/>
    <mergeCell ref="AF1:AH1"/>
    <mergeCell ref="U35:W35"/>
    <mergeCell ref="R1:T1"/>
    <mergeCell ref="A1:B1"/>
    <mergeCell ref="Y35:AA35"/>
    <mergeCell ref="AB35:AD35"/>
    <mergeCell ref="AF35:AH35"/>
    <mergeCell ref="AI35:AK35"/>
    <mergeCell ref="AB1:AE1"/>
    <mergeCell ref="AI1:AL1"/>
    <mergeCell ref="C1:D1"/>
    <mergeCell ref="J1:K1"/>
    <mergeCell ref="L1:M1"/>
    <mergeCell ref="N1:Q1"/>
    <mergeCell ref="U1:X1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workbookViewId="0">
      <selection activeCell="C21" sqref="C21"/>
    </sheetView>
  </sheetViews>
  <sheetFormatPr defaultRowHeight="12.75" x14ac:dyDescent="0.25"/>
  <cols>
    <col min="1" max="1" width="15.140625" style="28" bestFit="1" customWidth="1"/>
    <col min="2" max="2" width="13.85546875" style="28" bestFit="1" customWidth="1"/>
    <col min="3" max="3" width="16.7109375" style="28" bestFit="1" customWidth="1"/>
    <col min="4" max="4" width="6.140625" style="28" bestFit="1" customWidth="1"/>
    <col min="5" max="5" width="9.140625" style="28"/>
    <col min="6" max="6" width="11" style="28" bestFit="1" customWidth="1"/>
    <col min="7" max="7" width="15.140625" style="28" bestFit="1" customWidth="1"/>
    <col min="8" max="8" width="9.140625" style="28" bestFit="1" customWidth="1"/>
    <col min="9" max="9" width="15.5703125" style="28" customWidth="1"/>
    <col min="10" max="16384" width="9.140625" style="28"/>
  </cols>
  <sheetData>
    <row r="1" spans="1:13" x14ac:dyDescent="0.25">
      <c r="A1" s="77" t="s">
        <v>0</v>
      </c>
      <c r="B1" s="78" t="s">
        <v>8</v>
      </c>
      <c r="C1" s="78" t="s">
        <v>7</v>
      </c>
      <c r="D1" s="79" t="s">
        <v>24</v>
      </c>
      <c r="F1" s="80" t="s">
        <v>13</v>
      </c>
      <c r="G1" s="80" t="s">
        <v>85</v>
      </c>
      <c r="L1" s="27" t="s">
        <v>11</v>
      </c>
      <c r="M1" s="81">
        <f>SUM(L2:L54)</f>
        <v>423.06377788727269</v>
      </c>
    </row>
    <row r="2" spans="1:13" x14ac:dyDescent="0.25">
      <c r="A2" s="82">
        <v>24.8</v>
      </c>
      <c r="B2" s="83">
        <v>20</v>
      </c>
      <c r="C2" s="84">
        <v>20</v>
      </c>
      <c r="D2" s="85">
        <v>-1</v>
      </c>
      <c r="F2" s="29" t="e">
        <f t="shared" ref="F2:F33" si="0">(B4-B3) / (B3-B2)</f>
        <v>#DIV/0!</v>
      </c>
      <c r="G2" s="29"/>
      <c r="L2" s="28">
        <f t="shared" ref="L2:L33" si="1">LN(B2)</f>
        <v>2.9957322735539909</v>
      </c>
      <c r="M2" s="86" t="s">
        <v>86</v>
      </c>
    </row>
    <row r="3" spans="1:13" x14ac:dyDescent="0.25">
      <c r="A3" s="82">
        <v>24.6</v>
      </c>
      <c r="B3" s="83">
        <v>20</v>
      </c>
      <c r="C3" s="84">
        <v>20</v>
      </c>
      <c r="D3" s="85">
        <v>0</v>
      </c>
      <c r="F3" s="29" t="e">
        <f t="shared" si="0"/>
        <v>#DIV/0!</v>
      </c>
      <c r="G3" s="29"/>
      <c r="L3" s="28">
        <f t="shared" si="1"/>
        <v>2.9957322735539909</v>
      </c>
    </row>
    <row r="4" spans="1:13" x14ac:dyDescent="0.25">
      <c r="A4" s="82">
        <v>24.4</v>
      </c>
      <c r="B4" s="83">
        <v>20</v>
      </c>
      <c r="C4" s="84">
        <v>20</v>
      </c>
      <c r="D4" s="85">
        <v>1</v>
      </c>
      <c r="F4" s="29" t="e">
        <f t="shared" si="0"/>
        <v>#DIV/0!</v>
      </c>
      <c r="G4" s="29"/>
      <c r="L4" s="28">
        <f t="shared" si="1"/>
        <v>2.9957322735539909</v>
      </c>
    </row>
    <row r="5" spans="1:13" x14ac:dyDescent="0.25">
      <c r="A5" s="82">
        <v>24.2</v>
      </c>
      <c r="B5" s="83">
        <v>20</v>
      </c>
      <c r="C5" s="84">
        <v>20</v>
      </c>
      <c r="D5" s="85">
        <v>2</v>
      </c>
      <c r="F5" s="29" t="e">
        <f t="shared" si="0"/>
        <v>#DIV/0!</v>
      </c>
      <c r="G5" s="29"/>
      <c r="L5" s="28">
        <f t="shared" si="1"/>
        <v>2.9957322735539909</v>
      </c>
    </row>
    <row r="6" spans="1:13" x14ac:dyDescent="0.25">
      <c r="A6" s="82">
        <v>24</v>
      </c>
      <c r="B6" s="83">
        <v>20</v>
      </c>
      <c r="C6" s="84">
        <v>20</v>
      </c>
      <c r="D6" s="85">
        <v>3</v>
      </c>
      <c r="F6" s="29" t="e">
        <f t="shared" si="0"/>
        <v>#DIV/0!</v>
      </c>
      <c r="G6" s="29"/>
      <c r="L6" s="28">
        <f t="shared" si="1"/>
        <v>2.9957322735539909</v>
      </c>
    </row>
    <row r="7" spans="1:13" x14ac:dyDescent="0.25">
      <c r="A7" s="82">
        <v>23.8</v>
      </c>
      <c r="B7" s="83">
        <v>20</v>
      </c>
      <c r="C7" s="84">
        <v>20</v>
      </c>
      <c r="D7" s="85">
        <v>4</v>
      </c>
      <c r="F7" s="29" t="e">
        <f t="shared" si="0"/>
        <v>#DIV/0!</v>
      </c>
      <c r="G7" s="29"/>
      <c r="L7" s="28">
        <f t="shared" si="1"/>
        <v>2.9957322735539909</v>
      </c>
    </row>
    <row r="8" spans="1:13" x14ac:dyDescent="0.25">
      <c r="A8" s="82">
        <v>23.6</v>
      </c>
      <c r="B8" s="83">
        <v>20</v>
      </c>
      <c r="C8" s="84">
        <v>20</v>
      </c>
      <c r="D8" s="85">
        <v>5</v>
      </c>
      <c r="F8" s="29" t="e">
        <f t="shared" si="0"/>
        <v>#DIV/0!</v>
      </c>
      <c r="G8" s="29"/>
      <c r="L8" s="28">
        <f t="shared" si="1"/>
        <v>2.9957322735539909</v>
      </c>
    </row>
    <row r="9" spans="1:13" x14ac:dyDescent="0.25">
      <c r="A9" s="82">
        <v>23.4</v>
      </c>
      <c r="B9" s="83">
        <v>20</v>
      </c>
      <c r="C9" s="84">
        <v>20</v>
      </c>
      <c r="D9" s="85">
        <v>6</v>
      </c>
      <c r="F9" s="29" t="e">
        <f t="shared" si="0"/>
        <v>#DIV/0!</v>
      </c>
      <c r="G9" s="29"/>
      <c r="L9" s="28">
        <f t="shared" si="1"/>
        <v>2.9957322735539909</v>
      </c>
    </row>
    <row r="10" spans="1:13" x14ac:dyDescent="0.25">
      <c r="A10" s="82">
        <v>23.2</v>
      </c>
      <c r="B10" s="83">
        <v>20</v>
      </c>
      <c r="C10" s="84">
        <v>20</v>
      </c>
      <c r="D10" s="85">
        <v>7</v>
      </c>
      <c r="F10" s="29" t="e">
        <f t="shared" si="0"/>
        <v>#DIV/0!</v>
      </c>
      <c r="G10" s="29"/>
      <c r="L10" s="28">
        <f t="shared" si="1"/>
        <v>2.9957322735539909</v>
      </c>
    </row>
    <row r="11" spans="1:13" x14ac:dyDescent="0.25">
      <c r="A11" s="82">
        <v>23</v>
      </c>
      <c r="B11" s="83">
        <v>20</v>
      </c>
      <c r="C11" s="84">
        <v>20</v>
      </c>
      <c r="D11" s="85">
        <v>8</v>
      </c>
      <c r="F11" s="29">
        <f t="shared" si="0"/>
        <v>0</v>
      </c>
      <c r="G11" s="29"/>
      <c r="L11" s="28">
        <f t="shared" si="1"/>
        <v>2.9957322735539909</v>
      </c>
    </row>
    <row r="12" spans="1:13" x14ac:dyDescent="0.25">
      <c r="A12" s="82">
        <v>22.8</v>
      </c>
      <c r="B12" s="83">
        <v>100</v>
      </c>
      <c r="C12" s="84">
        <v>100</v>
      </c>
      <c r="D12" s="85">
        <v>9</v>
      </c>
      <c r="F12" s="29" t="e">
        <f t="shared" si="0"/>
        <v>#DIV/0!</v>
      </c>
      <c r="G12" s="29"/>
      <c r="H12" s="27" t="s">
        <v>12</v>
      </c>
      <c r="I12" s="27" t="s">
        <v>14</v>
      </c>
      <c r="J12" s="27" t="s">
        <v>15</v>
      </c>
      <c r="L12" s="28">
        <f t="shared" si="1"/>
        <v>4.6051701859880918</v>
      </c>
    </row>
    <row r="13" spans="1:13" x14ac:dyDescent="0.25">
      <c r="A13" s="82">
        <v>22.6</v>
      </c>
      <c r="B13" s="83">
        <v>100</v>
      </c>
      <c r="C13" s="84">
        <v>150</v>
      </c>
      <c r="D13" s="85">
        <v>10</v>
      </c>
      <c r="F13" s="29">
        <f t="shared" si="0"/>
        <v>7</v>
      </c>
      <c r="G13" s="29">
        <v>7</v>
      </c>
      <c r="H13" s="28">
        <f>LN(G13)</f>
        <v>1.9459101490553132</v>
      </c>
      <c r="I13" s="28">
        <f>SUM(H13:H53)</f>
        <v>3.1354942159291479</v>
      </c>
      <c r="J13" s="27">
        <f>I13/42</f>
        <v>7.4654624188789237E-2</v>
      </c>
      <c r="L13" s="28">
        <f t="shared" si="1"/>
        <v>4.6051701859880918</v>
      </c>
    </row>
    <row r="14" spans="1:13" x14ac:dyDescent="0.25">
      <c r="A14" s="82">
        <v>22.4</v>
      </c>
      <c r="B14" s="83">
        <v>400</v>
      </c>
      <c r="C14" s="84">
        <v>400</v>
      </c>
      <c r="D14" s="85">
        <v>11</v>
      </c>
      <c r="F14" s="29">
        <f t="shared" si="0"/>
        <v>0.23809523809523808</v>
      </c>
      <c r="G14" s="29">
        <v>0.23809523809523808</v>
      </c>
      <c r="H14" s="28">
        <f t="shared" ref="H14:H53" si="2">LN(G14)</f>
        <v>-1.4350845252893227</v>
      </c>
      <c r="L14" s="28">
        <f t="shared" si="1"/>
        <v>5.9914645471079817</v>
      </c>
    </row>
    <row r="15" spans="1:13" x14ac:dyDescent="0.25">
      <c r="A15" s="82">
        <v>22.2</v>
      </c>
      <c r="B15" s="83">
        <v>2500</v>
      </c>
      <c r="C15" s="84">
        <v>2500</v>
      </c>
      <c r="D15" s="85">
        <v>14</v>
      </c>
      <c r="F15" s="29">
        <f t="shared" si="0"/>
        <v>0.4</v>
      </c>
      <c r="G15" s="29">
        <v>0.4</v>
      </c>
      <c r="H15" s="28">
        <f t="shared" si="2"/>
        <v>-0.916290731874155</v>
      </c>
      <c r="L15" s="28">
        <f t="shared" si="1"/>
        <v>7.8240460108562919</v>
      </c>
    </row>
    <row r="16" spans="1:13" x14ac:dyDescent="0.25">
      <c r="A16" s="82">
        <v>24.8</v>
      </c>
      <c r="B16" s="83">
        <v>3000</v>
      </c>
      <c r="C16" s="84">
        <v>3050</v>
      </c>
      <c r="D16" s="85">
        <v>15</v>
      </c>
      <c r="F16" s="29">
        <f t="shared" si="0"/>
        <v>17</v>
      </c>
      <c r="G16" s="29">
        <v>17</v>
      </c>
      <c r="H16" s="28">
        <f t="shared" si="2"/>
        <v>2.8332133440562162</v>
      </c>
      <c r="L16" s="28">
        <f t="shared" si="1"/>
        <v>8.0063675676502459</v>
      </c>
    </row>
    <row r="17" spans="1:12" x14ac:dyDescent="0.25">
      <c r="A17" s="82">
        <v>24.6</v>
      </c>
      <c r="B17" s="83">
        <v>3200</v>
      </c>
      <c r="C17" s="84">
        <v>3350</v>
      </c>
      <c r="D17" s="85">
        <v>16</v>
      </c>
      <c r="F17" s="29">
        <f t="shared" si="0"/>
        <v>0.38235294117647056</v>
      </c>
      <c r="G17" s="29">
        <v>0.38235294117647056</v>
      </c>
      <c r="H17" s="28">
        <f t="shared" si="2"/>
        <v>-0.96141116715462471</v>
      </c>
      <c r="L17" s="28">
        <f t="shared" si="1"/>
        <v>8.0709060887878188</v>
      </c>
    </row>
    <row r="18" spans="1:12" x14ac:dyDescent="0.25">
      <c r="A18" s="82">
        <v>24.4</v>
      </c>
      <c r="B18" s="83">
        <v>6600</v>
      </c>
      <c r="C18" s="84">
        <v>6350</v>
      </c>
      <c r="D18" s="85">
        <v>17</v>
      </c>
      <c r="F18" s="29">
        <f t="shared" si="0"/>
        <v>-7.6923076923076927E-2</v>
      </c>
      <c r="G18" s="29">
        <v>7.69230769230769E-2</v>
      </c>
      <c r="H18" s="28">
        <f t="shared" si="2"/>
        <v>-2.5649493574615372</v>
      </c>
      <c r="L18" s="28">
        <f t="shared" si="1"/>
        <v>8.794824928014517</v>
      </c>
    </row>
    <row r="19" spans="1:12" x14ac:dyDescent="0.25">
      <c r="A19" s="82">
        <v>24.2</v>
      </c>
      <c r="B19" s="83">
        <v>7900</v>
      </c>
      <c r="C19" s="84">
        <v>8000</v>
      </c>
      <c r="D19" s="85">
        <v>20</v>
      </c>
      <c r="F19" s="29">
        <f t="shared" si="0"/>
        <v>10</v>
      </c>
      <c r="G19" s="29">
        <v>10</v>
      </c>
      <c r="H19" s="28">
        <f t="shared" si="2"/>
        <v>2.3025850929940459</v>
      </c>
      <c r="L19" s="28">
        <f t="shared" si="1"/>
        <v>8.9746180384551124</v>
      </c>
    </row>
    <row r="20" spans="1:12" x14ac:dyDescent="0.25">
      <c r="A20" s="82">
        <v>25</v>
      </c>
      <c r="B20" s="83">
        <v>7800</v>
      </c>
      <c r="C20" s="84">
        <v>7850</v>
      </c>
      <c r="D20" s="85">
        <v>21</v>
      </c>
      <c r="F20" s="29">
        <f t="shared" si="0"/>
        <v>-2.2000000000000002</v>
      </c>
      <c r="G20" s="29">
        <v>2.2000000000000002</v>
      </c>
      <c r="H20" s="28">
        <f t="shared" si="2"/>
        <v>0.78845736036427028</v>
      </c>
      <c r="L20" s="28">
        <f t="shared" si="1"/>
        <v>8.9618790126776826</v>
      </c>
    </row>
    <row r="21" spans="1:12" x14ac:dyDescent="0.25">
      <c r="A21" s="82">
        <v>24.8</v>
      </c>
      <c r="B21" s="83">
        <v>6800</v>
      </c>
      <c r="C21" s="84">
        <v>6800</v>
      </c>
      <c r="D21" s="85">
        <v>22</v>
      </c>
      <c r="F21" s="29">
        <f t="shared" si="0"/>
        <v>0.31818181818181818</v>
      </c>
      <c r="G21" s="29">
        <v>0.31818181818181818</v>
      </c>
      <c r="H21" s="28">
        <f t="shared" si="2"/>
        <v>-1.1451323043030026</v>
      </c>
      <c r="L21" s="28">
        <f t="shared" si="1"/>
        <v>8.8246778911641979</v>
      </c>
    </row>
    <row r="22" spans="1:12" x14ac:dyDescent="0.25">
      <c r="A22" s="82">
        <v>24.6</v>
      </c>
      <c r="B22" s="83">
        <v>9000</v>
      </c>
      <c r="C22" s="84">
        <v>8750</v>
      </c>
      <c r="D22" s="85">
        <v>23</v>
      </c>
      <c r="F22" s="29">
        <f t="shared" si="0"/>
        <v>2.5714285714285716</v>
      </c>
      <c r="G22" s="29">
        <v>2.5714285714285716</v>
      </c>
      <c r="H22" s="28">
        <f t="shared" si="2"/>
        <v>0.94446160884085151</v>
      </c>
      <c r="L22" s="28">
        <f t="shared" si="1"/>
        <v>9.1049798563183568</v>
      </c>
    </row>
    <row r="23" spans="1:12" x14ac:dyDescent="0.25">
      <c r="A23" s="82">
        <v>25</v>
      </c>
      <c r="B23" s="83">
        <v>9700</v>
      </c>
      <c r="C23" s="84">
        <v>9450</v>
      </c>
      <c r="D23" s="85">
        <v>24</v>
      </c>
      <c r="F23" s="29">
        <f t="shared" si="0"/>
        <v>0.33333333333333331</v>
      </c>
      <c r="G23" s="29">
        <v>0.33333333333333331</v>
      </c>
      <c r="H23" s="28">
        <f t="shared" si="2"/>
        <v>-1.0986122886681098</v>
      </c>
      <c r="L23" s="28">
        <f t="shared" si="1"/>
        <v>9.1798811644914746</v>
      </c>
    </row>
    <row r="24" spans="1:12" x14ac:dyDescent="0.25">
      <c r="A24" s="82">
        <v>24.8</v>
      </c>
      <c r="B24" s="83">
        <v>11500</v>
      </c>
      <c r="C24" s="84">
        <v>11900</v>
      </c>
      <c r="D24" s="85">
        <v>27</v>
      </c>
      <c r="F24" s="29">
        <f t="shared" si="0"/>
        <v>1.1666666666666667</v>
      </c>
      <c r="G24" s="29">
        <v>1.1666666666666667</v>
      </c>
      <c r="H24" s="28">
        <f t="shared" si="2"/>
        <v>0.15415067982725836</v>
      </c>
      <c r="L24" s="28">
        <f t="shared" si="1"/>
        <v>9.3501023143513411</v>
      </c>
    </row>
    <row r="25" spans="1:12" x14ac:dyDescent="0.25">
      <c r="A25" s="82">
        <v>24.6</v>
      </c>
      <c r="B25" s="83">
        <v>12100</v>
      </c>
      <c r="C25" s="84">
        <v>12050</v>
      </c>
      <c r="D25" s="85">
        <v>28</v>
      </c>
      <c r="F25" s="29">
        <f t="shared" si="0"/>
        <v>0.14285714285714285</v>
      </c>
      <c r="G25" s="29">
        <v>0.14285714285714285</v>
      </c>
      <c r="H25" s="28">
        <f t="shared" si="2"/>
        <v>-1.9459101490553135</v>
      </c>
      <c r="L25" s="28">
        <f t="shared" si="1"/>
        <v>9.4009607315848331</v>
      </c>
    </row>
    <row r="26" spans="1:12" x14ac:dyDescent="0.25">
      <c r="A26" s="82">
        <v>24.4</v>
      </c>
      <c r="B26" s="83">
        <v>12800</v>
      </c>
      <c r="C26" s="84">
        <v>12900</v>
      </c>
      <c r="D26" s="85">
        <v>29</v>
      </c>
      <c r="F26" s="29">
        <f t="shared" si="0"/>
        <v>8</v>
      </c>
      <c r="G26" s="29">
        <v>8</v>
      </c>
      <c r="H26" s="28">
        <f t="shared" si="2"/>
        <v>2.0794415416798357</v>
      </c>
      <c r="L26" s="28">
        <f t="shared" si="1"/>
        <v>9.4572004499077078</v>
      </c>
    </row>
    <row r="27" spans="1:12" x14ac:dyDescent="0.25">
      <c r="A27" s="82">
        <v>24.2</v>
      </c>
      <c r="B27" s="83">
        <v>12900</v>
      </c>
      <c r="C27" s="84">
        <v>13000</v>
      </c>
      <c r="D27" s="85">
        <v>30</v>
      </c>
      <c r="F27" s="29">
        <f t="shared" si="0"/>
        <v>-0.5</v>
      </c>
      <c r="G27" s="29">
        <v>0.5</v>
      </c>
      <c r="H27" s="28">
        <f t="shared" si="2"/>
        <v>-0.69314718055994529</v>
      </c>
      <c r="L27" s="28">
        <f t="shared" si="1"/>
        <v>9.4649825903497629</v>
      </c>
    </row>
    <row r="28" spans="1:12" x14ac:dyDescent="0.25">
      <c r="A28" s="82">
        <v>25</v>
      </c>
      <c r="B28" s="83">
        <v>13700</v>
      </c>
      <c r="C28" s="84">
        <v>13850</v>
      </c>
      <c r="D28" s="85">
        <v>31</v>
      </c>
      <c r="F28" s="29">
        <f t="shared" si="0"/>
        <v>-1.75</v>
      </c>
      <c r="G28" s="29">
        <v>1.75</v>
      </c>
      <c r="H28" s="28">
        <f t="shared" si="2"/>
        <v>0.55961578793542266</v>
      </c>
      <c r="L28" s="28">
        <f t="shared" si="1"/>
        <v>9.525151111816216</v>
      </c>
    </row>
    <row r="29" spans="1:12" x14ac:dyDescent="0.25">
      <c r="A29" s="82">
        <v>24.8</v>
      </c>
      <c r="B29" s="83">
        <v>13300</v>
      </c>
      <c r="C29" s="84">
        <v>13450</v>
      </c>
      <c r="D29" s="85">
        <v>34</v>
      </c>
      <c r="F29" s="29">
        <f t="shared" si="0"/>
        <v>4</v>
      </c>
      <c r="G29" s="29">
        <v>4</v>
      </c>
      <c r="H29" s="28">
        <f t="shared" si="2"/>
        <v>1.3862943611198906</v>
      </c>
      <c r="L29" s="28">
        <f t="shared" si="1"/>
        <v>9.4955193142098455</v>
      </c>
    </row>
    <row r="30" spans="1:12" x14ac:dyDescent="0.25">
      <c r="A30" s="82">
        <v>24.6</v>
      </c>
      <c r="B30" s="83">
        <v>14000</v>
      </c>
      <c r="C30" s="84">
        <v>14000</v>
      </c>
      <c r="D30" s="85">
        <v>38</v>
      </c>
      <c r="F30" s="29">
        <f t="shared" si="0"/>
        <v>0.8571428571428571</v>
      </c>
      <c r="G30" s="29">
        <v>0.8571428571428571</v>
      </c>
      <c r="H30" s="28">
        <f t="shared" si="2"/>
        <v>-0.15415067982725836</v>
      </c>
      <c r="L30" s="28">
        <f t="shared" si="1"/>
        <v>9.5468126085973957</v>
      </c>
    </row>
    <row r="31" spans="1:12" x14ac:dyDescent="0.25">
      <c r="A31" s="82">
        <v>24.4</v>
      </c>
      <c r="B31" s="83">
        <v>16800</v>
      </c>
      <c r="C31" s="84">
        <v>16750</v>
      </c>
      <c r="D31" s="85">
        <v>44</v>
      </c>
      <c r="F31" s="29">
        <f t="shared" si="0"/>
        <v>-1.5</v>
      </c>
      <c r="G31" s="29">
        <v>1.5</v>
      </c>
      <c r="H31" s="28">
        <f t="shared" si="2"/>
        <v>0.40546510810816438</v>
      </c>
      <c r="L31" s="28">
        <f t="shared" si="1"/>
        <v>9.7291341653913506</v>
      </c>
    </row>
    <row r="32" spans="1:12" x14ac:dyDescent="0.25">
      <c r="A32" s="82">
        <v>25</v>
      </c>
      <c r="B32" s="83">
        <v>19200</v>
      </c>
      <c r="C32" s="84">
        <v>19350</v>
      </c>
      <c r="D32" s="85">
        <v>52</v>
      </c>
      <c r="F32" s="29">
        <f t="shared" si="0"/>
        <v>-0.58333333333333337</v>
      </c>
      <c r="G32" s="29">
        <v>0.58333333333333304</v>
      </c>
      <c r="H32" s="28">
        <f t="shared" si="2"/>
        <v>-0.53899650073268757</v>
      </c>
      <c r="L32" s="28">
        <f t="shared" si="1"/>
        <v>9.8626655580158733</v>
      </c>
    </row>
    <row r="33" spans="1:12" x14ac:dyDescent="0.25">
      <c r="A33" s="82">
        <v>24.8</v>
      </c>
      <c r="B33" s="83">
        <v>15600</v>
      </c>
      <c r="C33" s="84">
        <v>15650</v>
      </c>
      <c r="D33" s="85">
        <v>53</v>
      </c>
      <c r="F33" s="29">
        <f t="shared" si="0"/>
        <v>0.14285714285714285</v>
      </c>
      <c r="G33" s="29">
        <v>0.14285714285714285</v>
      </c>
      <c r="H33" s="28">
        <f t="shared" si="2"/>
        <v>-1.9459101490553135</v>
      </c>
      <c r="L33" s="28">
        <f t="shared" si="1"/>
        <v>9.655026193237628</v>
      </c>
    </row>
    <row r="34" spans="1:12" x14ac:dyDescent="0.25">
      <c r="A34" s="82">
        <v>24.6</v>
      </c>
      <c r="B34" s="83">
        <v>17700</v>
      </c>
      <c r="C34" s="84">
        <v>17300</v>
      </c>
      <c r="D34" s="85">
        <v>55</v>
      </c>
      <c r="F34" s="29">
        <f t="shared" ref="F34:F65" si="3">(B36-B35) / (B35-B34)</f>
        <v>1.6666666666666667</v>
      </c>
      <c r="G34" s="29">
        <v>1.6666666666666667</v>
      </c>
      <c r="H34" s="28">
        <f t="shared" si="2"/>
        <v>0.51082562376599072</v>
      </c>
      <c r="L34" s="28">
        <f t="shared" ref="L34:L54" si="4">LN(B34)</f>
        <v>9.7813199185619197</v>
      </c>
    </row>
    <row r="35" spans="1:12" x14ac:dyDescent="0.25">
      <c r="A35" s="82">
        <v>24.4</v>
      </c>
      <c r="B35" s="83">
        <v>18000</v>
      </c>
      <c r="C35" s="84">
        <v>17850</v>
      </c>
      <c r="D35" s="85">
        <v>56</v>
      </c>
      <c r="F35" s="29">
        <f t="shared" si="3"/>
        <v>-5.2</v>
      </c>
      <c r="G35" s="29">
        <v>5.2</v>
      </c>
      <c r="H35" s="28">
        <f t="shared" si="2"/>
        <v>1.6486586255873816</v>
      </c>
      <c r="L35" s="28">
        <f t="shared" si="4"/>
        <v>9.7981270368783022</v>
      </c>
    </row>
    <row r="36" spans="1:12" x14ac:dyDescent="0.25">
      <c r="A36" s="82">
        <v>25</v>
      </c>
      <c r="B36" s="83">
        <v>18500</v>
      </c>
      <c r="C36" s="84">
        <v>18450</v>
      </c>
      <c r="D36" s="85">
        <v>57</v>
      </c>
      <c r="F36" s="29">
        <f t="shared" si="3"/>
        <v>-0.61538461538461542</v>
      </c>
      <c r="G36" s="29">
        <v>0.61538461538461497</v>
      </c>
      <c r="H36" s="28">
        <f t="shared" si="2"/>
        <v>-0.48550781578170149</v>
      </c>
      <c r="L36" s="28">
        <f t="shared" si="4"/>
        <v>9.8255260110664153</v>
      </c>
    </row>
    <row r="37" spans="1:12" x14ac:dyDescent="0.25">
      <c r="A37" s="82">
        <v>24.8</v>
      </c>
      <c r="B37" s="83">
        <v>15900</v>
      </c>
      <c r="C37" s="84">
        <v>16000</v>
      </c>
      <c r="D37" s="85">
        <v>58</v>
      </c>
      <c r="F37" s="29">
        <f t="shared" si="3"/>
        <v>0.4375</v>
      </c>
      <c r="G37" s="29">
        <v>0.4375</v>
      </c>
      <c r="H37" s="28">
        <f t="shared" si="2"/>
        <v>-0.82667857318446791</v>
      </c>
      <c r="L37" s="28">
        <f t="shared" si="4"/>
        <v>9.6740743882083233</v>
      </c>
    </row>
    <row r="38" spans="1:12" x14ac:dyDescent="0.25">
      <c r="A38" s="82">
        <v>24.6</v>
      </c>
      <c r="B38" s="83">
        <v>17500</v>
      </c>
      <c r="C38" s="84">
        <v>17100</v>
      </c>
      <c r="D38" s="85">
        <v>59</v>
      </c>
      <c r="F38" s="29">
        <f t="shared" si="3"/>
        <v>2.2857142857142856</v>
      </c>
      <c r="G38" s="29">
        <v>2.2857142857142856</v>
      </c>
      <c r="H38" s="28">
        <f t="shared" si="2"/>
        <v>0.82667857318446791</v>
      </c>
      <c r="L38" s="28">
        <f t="shared" si="4"/>
        <v>9.7699561599116063</v>
      </c>
    </row>
    <row r="39" spans="1:12" x14ac:dyDescent="0.25">
      <c r="A39" s="82">
        <v>24.4</v>
      </c>
      <c r="B39" s="83">
        <v>18200</v>
      </c>
      <c r="C39" s="84">
        <v>18100</v>
      </c>
      <c r="D39" s="85">
        <v>60</v>
      </c>
      <c r="F39" s="29">
        <f t="shared" si="3"/>
        <v>-1.9375</v>
      </c>
      <c r="G39" s="29">
        <v>1.9375</v>
      </c>
      <c r="H39" s="28">
        <f t="shared" si="2"/>
        <v>0.66139848224536502</v>
      </c>
      <c r="L39" s="28">
        <f t="shared" si="4"/>
        <v>9.8091768730648869</v>
      </c>
    </row>
    <row r="40" spans="1:12" x14ac:dyDescent="0.25">
      <c r="A40" s="82">
        <v>25</v>
      </c>
      <c r="B40" s="83">
        <v>19800</v>
      </c>
      <c r="C40" s="84">
        <v>19550</v>
      </c>
      <c r="D40" s="85">
        <v>62</v>
      </c>
      <c r="F40" s="29">
        <f t="shared" si="3"/>
        <v>-0.12903225806451613</v>
      </c>
      <c r="G40" s="29">
        <v>0.12903225806451599</v>
      </c>
      <c r="H40" s="28">
        <f t="shared" si="2"/>
        <v>-2.0476928433652568</v>
      </c>
      <c r="L40" s="28">
        <f t="shared" si="4"/>
        <v>9.8934372166826261</v>
      </c>
    </row>
    <row r="41" spans="1:12" x14ac:dyDescent="0.25">
      <c r="A41" s="82">
        <v>24.8</v>
      </c>
      <c r="B41" s="83">
        <v>16700</v>
      </c>
      <c r="C41" s="84">
        <v>16350</v>
      </c>
      <c r="D41" s="85">
        <v>63</v>
      </c>
      <c r="F41" s="29">
        <f t="shared" si="3"/>
        <v>1</v>
      </c>
      <c r="G41" s="29">
        <v>1</v>
      </c>
      <c r="H41" s="28">
        <f t="shared" si="2"/>
        <v>0</v>
      </c>
      <c r="L41" s="28">
        <f t="shared" si="4"/>
        <v>9.7231639984048464</v>
      </c>
    </row>
    <row r="42" spans="1:12" x14ac:dyDescent="0.25">
      <c r="A42" s="82">
        <v>24.6</v>
      </c>
      <c r="B42" s="83">
        <v>17100</v>
      </c>
      <c r="C42" s="84">
        <v>16950</v>
      </c>
      <c r="D42" s="85">
        <v>64</v>
      </c>
      <c r="F42" s="29">
        <f t="shared" si="3"/>
        <v>3.5</v>
      </c>
      <c r="G42" s="29">
        <v>3.5</v>
      </c>
      <c r="H42" s="28">
        <f t="shared" si="2"/>
        <v>1.2527629684953681</v>
      </c>
      <c r="L42" s="28">
        <f t="shared" si="4"/>
        <v>9.7468337424907521</v>
      </c>
    </row>
    <row r="43" spans="1:12" x14ac:dyDescent="0.25">
      <c r="A43" s="82">
        <v>24.4</v>
      </c>
      <c r="B43" s="83">
        <v>17500</v>
      </c>
      <c r="C43" s="84">
        <v>17500</v>
      </c>
      <c r="D43" s="85">
        <v>65</v>
      </c>
      <c r="F43" s="29">
        <f t="shared" si="3"/>
        <v>-1.3571428571428572</v>
      </c>
      <c r="G43" s="29">
        <v>1.3571428571428601</v>
      </c>
      <c r="H43" s="28">
        <f t="shared" si="2"/>
        <v>0.30538164955118402</v>
      </c>
      <c r="L43" s="28">
        <f t="shared" si="4"/>
        <v>9.7699561599116063</v>
      </c>
    </row>
    <row r="44" spans="1:12" x14ac:dyDescent="0.25">
      <c r="A44" s="82">
        <v>25</v>
      </c>
      <c r="B44" s="83">
        <v>18900</v>
      </c>
      <c r="C44" s="84">
        <v>18800</v>
      </c>
      <c r="D44" s="85">
        <v>66</v>
      </c>
      <c r="F44" s="29">
        <f t="shared" si="3"/>
        <v>-0.15789473684210525</v>
      </c>
      <c r="G44" s="29">
        <v>0.157894736842105</v>
      </c>
      <c r="H44" s="28">
        <f t="shared" si="2"/>
        <v>-1.8458266904983325</v>
      </c>
      <c r="L44" s="28">
        <f t="shared" si="4"/>
        <v>9.8469172010477344</v>
      </c>
    </row>
    <row r="45" spans="1:12" x14ac:dyDescent="0.25">
      <c r="A45" s="82">
        <v>24.8</v>
      </c>
      <c r="B45" s="83">
        <v>17000</v>
      </c>
      <c r="C45" s="84">
        <v>16600</v>
      </c>
      <c r="D45" s="85">
        <v>69</v>
      </c>
      <c r="F45" s="29">
        <f t="shared" si="3"/>
        <v>0.66666666666666663</v>
      </c>
      <c r="G45" s="29">
        <v>0.66666666666666663</v>
      </c>
      <c r="H45" s="28">
        <f t="shared" si="2"/>
        <v>-0.40546510810816444</v>
      </c>
      <c r="L45" s="28">
        <f t="shared" si="4"/>
        <v>9.7409686230383539</v>
      </c>
    </row>
    <row r="46" spans="1:12" x14ac:dyDescent="0.25">
      <c r="A46" s="82">
        <v>24.6</v>
      </c>
      <c r="B46" s="83">
        <v>17300</v>
      </c>
      <c r="C46" s="84">
        <v>17050</v>
      </c>
      <c r="D46" s="85">
        <v>70</v>
      </c>
      <c r="F46" s="29">
        <f t="shared" si="3"/>
        <v>-12</v>
      </c>
      <c r="G46" s="29">
        <v>12</v>
      </c>
      <c r="H46" s="28">
        <f t="shared" si="2"/>
        <v>2.4849066497880004</v>
      </c>
      <c r="L46" s="28">
        <f t="shared" si="4"/>
        <v>9.7584617804858702</v>
      </c>
    </row>
    <row r="47" spans="1:12" x14ac:dyDescent="0.25">
      <c r="A47" s="82">
        <v>25</v>
      </c>
      <c r="B47" s="83">
        <v>17500</v>
      </c>
      <c r="C47" s="84">
        <v>17200</v>
      </c>
      <c r="D47" s="85">
        <v>71</v>
      </c>
      <c r="F47" s="29">
        <f t="shared" si="3"/>
        <v>-0.33333333333333331</v>
      </c>
      <c r="G47" s="29">
        <v>0.33333333333333298</v>
      </c>
      <c r="H47" s="28">
        <f t="shared" si="2"/>
        <v>-1.0986122886681107</v>
      </c>
      <c r="L47" s="28">
        <f t="shared" si="4"/>
        <v>9.7699561599116063</v>
      </c>
    </row>
    <row r="48" spans="1:12" x14ac:dyDescent="0.25">
      <c r="A48" s="82">
        <v>24.8</v>
      </c>
      <c r="B48" s="83">
        <v>15100</v>
      </c>
      <c r="C48" s="84">
        <v>14950</v>
      </c>
      <c r="D48" s="85">
        <v>72</v>
      </c>
      <c r="F48" s="29">
        <f t="shared" si="3"/>
        <v>2.875</v>
      </c>
      <c r="G48" s="29">
        <v>2.875</v>
      </c>
      <c r="H48" s="28">
        <f t="shared" si="2"/>
        <v>1.0560526742493137</v>
      </c>
      <c r="L48" s="28">
        <f t="shared" si="4"/>
        <v>9.6224500228030152</v>
      </c>
    </row>
    <row r="49" spans="1:12" x14ac:dyDescent="0.25">
      <c r="A49" s="82">
        <v>24.6</v>
      </c>
      <c r="B49" s="83">
        <v>15900</v>
      </c>
      <c r="C49" s="84">
        <v>15750</v>
      </c>
      <c r="D49" s="85">
        <v>73</v>
      </c>
      <c r="F49" s="29">
        <f t="shared" si="3"/>
        <v>-1.3913043478260869</v>
      </c>
      <c r="G49" s="29">
        <v>1.39130434782609</v>
      </c>
      <c r="H49" s="28">
        <f t="shared" si="2"/>
        <v>0.33024168687057909</v>
      </c>
      <c r="L49" s="28">
        <f t="shared" si="4"/>
        <v>9.6740743882083233</v>
      </c>
    </row>
    <row r="50" spans="1:12" x14ac:dyDescent="0.25">
      <c r="A50" s="82">
        <v>25</v>
      </c>
      <c r="B50" s="83">
        <v>18200</v>
      </c>
      <c r="C50" s="84">
        <v>17350</v>
      </c>
      <c r="D50" s="85">
        <v>76</v>
      </c>
      <c r="F50" s="29">
        <f t="shared" si="3"/>
        <v>-9.375E-2</v>
      </c>
      <c r="G50" s="29">
        <v>9.375E-2</v>
      </c>
      <c r="H50" s="28">
        <f t="shared" si="2"/>
        <v>-2.367123614131617</v>
      </c>
      <c r="L50" s="28">
        <f t="shared" si="4"/>
        <v>9.8091768730648869</v>
      </c>
    </row>
    <row r="51" spans="1:12" x14ac:dyDescent="0.25">
      <c r="A51" s="82">
        <v>24.8</v>
      </c>
      <c r="B51" s="83">
        <v>15000</v>
      </c>
      <c r="C51" s="84">
        <v>14900</v>
      </c>
      <c r="D51" s="85">
        <v>77</v>
      </c>
      <c r="F51" s="29">
        <f t="shared" si="3"/>
        <v>3</v>
      </c>
      <c r="G51" s="29">
        <v>3</v>
      </c>
      <c r="H51" s="28">
        <f t="shared" si="2"/>
        <v>1.0986122886681098</v>
      </c>
      <c r="L51" s="28">
        <f t="shared" si="4"/>
        <v>9.6158054800843473</v>
      </c>
    </row>
    <row r="52" spans="1:12" x14ac:dyDescent="0.25">
      <c r="A52" s="82">
        <v>24.6</v>
      </c>
      <c r="B52" s="83">
        <v>15300</v>
      </c>
      <c r="C52" s="84">
        <v>15500</v>
      </c>
      <c r="D52" s="85">
        <v>78</v>
      </c>
      <c r="F52" s="29">
        <f t="shared" si="3"/>
        <v>0.44444444444444442</v>
      </c>
      <c r="G52" s="29">
        <v>0.44444444444444442</v>
      </c>
      <c r="H52" s="28">
        <f t="shared" si="2"/>
        <v>-0.81093021621632877</v>
      </c>
      <c r="L52" s="28">
        <f t="shared" si="4"/>
        <v>9.6356081073805271</v>
      </c>
    </row>
    <row r="53" spans="1:12" x14ac:dyDescent="0.25">
      <c r="A53" s="82">
        <v>24.4</v>
      </c>
      <c r="B53" s="83">
        <v>16200</v>
      </c>
      <c r="C53" s="84">
        <v>16200</v>
      </c>
      <c r="D53" s="85">
        <v>79</v>
      </c>
      <c r="F53" s="29">
        <f t="shared" si="3"/>
        <v>-17.25</v>
      </c>
      <c r="G53" s="29">
        <v>17.25</v>
      </c>
      <c r="H53" s="28">
        <f t="shared" si="2"/>
        <v>2.8478121434773689</v>
      </c>
      <c r="L53" s="28">
        <f t="shared" si="4"/>
        <v>9.6927665212204754</v>
      </c>
    </row>
    <row r="54" spans="1:12" x14ac:dyDescent="0.25">
      <c r="A54" s="82">
        <v>50</v>
      </c>
      <c r="B54" s="83">
        <v>16600</v>
      </c>
      <c r="C54" s="84">
        <v>16550</v>
      </c>
      <c r="D54" s="85">
        <v>80</v>
      </c>
      <c r="L54" s="28">
        <f t="shared" si="4"/>
        <v>9.7171579743446355</v>
      </c>
    </row>
    <row r="55" spans="1:12" x14ac:dyDescent="0.25">
      <c r="A55" s="82">
        <v>49.8</v>
      </c>
      <c r="B55" s="83">
        <v>9700</v>
      </c>
      <c r="C55" s="84">
        <v>9650</v>
      </c>
      <c r="D55" s="85">
        <v>85</v>
      </c>
    </row>
    <row r="56" spans="1:12" x14ac:dyDescent="0.25">
      <c r="A56" s="82">
        <v>49.6</v>
      </c>
      <c r="B56" s="83">
        <v>9900</v>
      </c>
      <c r="C56" s="84">
        <v>9900</v>
      </c>
      <c r="D56" s="85">
        <v>86</v>
      </c>
    </row>
    <row r="57" spans="1:12" x14ac:dyDescent="0.25">
      <c r="A57" s="82">
        <v>49.4</v>
      </c>
      <c r="B57" s="83">
        <v>9900</v>
      </c>
      <c r="C57" s="84">
        <v>9950</v>
      </c>
      <c r="D57" s="85">
        <v>87</v>
      </c>
    </row>
    <row r="58" spans="1:12" x14ac:dyDescent="0.25">
      <c r="A58" s="82">
        <v>49.2</v>
      </c>
      <c r="B58" s="83">
        <v>10700</v>
      </c>
      <c r="C58" s="84">
        <v>10700</v>
      </c>
      <c r="D58" s="85">
        <v>91</v>
      </c>
    </row>
    <row r="59" spans="1:12" x14ac:dyDescent="0.25">
      <c r="A59" s="82">
        <v>49</v>
      </c>
      <c r="B59" s="83">
        <v>11000</v>
      </c>
      <c r="C59" s="84">
        <v>11050</v>
      </c>
      <c r="D59" s="85">
        <v>92</v>
      </c>
    </row>
    <row r="60" spans="1:12" x14ac:dyDescent="0.25">
      <c r="A60" s="82">
        <v>48.8</v>
      </c>
      <c r="B60" s="83">
        <v>10900</v>
      </c>
      <c r="C60" s="84">
        <v>10900</v>
      </c>
      <c r="D60" s="85">
        <v>93</v>
      </c>
    </row>
    <row r="61" spans="1:12" x14ac:dyDescent="0.25">
      <c r="A61" s="82">
        <v>50</v>
      </c>
      <c r="B61" s="83">
        <v>11300</v>
      </c>
      <c r="C61" s="84">
        <v>11100</v>
      </c>
      <c r="D61" s="85">
        <v>94</v>
      </c>
    </row>
    <row r="62" spans="1:12" x14ac:dyDescent="0.25">
      <c r="A62" s="82">
        <v>49.8</v>
      </c>
      <c r="B62" s="83">
        <v>7400</v>
      </c>
      <c r="C62" s="84">
        <v>7250</v>
      </c>
      <c r="D62" s="85">
        <v>95</v>
      </c>
    </row>
    <row r="63" spans="1:12" x14ac:dyDescent="0.25">
      <c r="A63" s="82">
        <v>49.6</v>
      </c>
      <c r="B63" s="83">
        <v>8300</v>
      </c>
      <c r="C63" s="84">
        <v>8400</v>
      </c>
      <c r="D63" s="85">
        <v>97</v>
      </c>
    </row>
    <row r="64" spans="1:12" x14ac:dyDescent="0.25">
      <c r="A64" s="82">
        <v>49.4</v>
      </c>
      <c r="B64" s="83">
        <v>8800</v>
      </c>
      <c r="C64" s="84">
        <v>8700</v>
      </c>
      <c r="D64" s="85">
        <v>98</v>
      </c>
    </row>
    <row r="65" spans="1:4" x14ac:dyDescent="0.25">
      <c r="A65" s="82">
        <v>50</v>
      </c>
      <c r="B65" s="83">
        <v>9000</v>
      </c>
      <c r="C65" s="84">
        <v>8950</v>
      </c>
      <c r="D65" s="85">
        <v>99</v>
      </c>
    </row>
    <row r="66" spans="1:4" x14ac:dyDescent="0.25">
      <c r="A66" s="82">
        <v>49.8</v>
      </c>
      <c r="B66" s="83">
        <v>7200</v>
      </c>
      <c r="C66" s="84">
        <v>7200</v>
      </c>
      <c r="D66" s="85">
        <v>100</v>
      </c>
    </row>
    <row r="67" spans="1:4" x14ac:dyDescent="0.25">
      <c r="A67" s="82">
        <v>49.6</v>
      </c>
      <c r="B67" s="83">
        <v>7800</v>
      </c>
      <c r="C67" s="84">
        <v>7750</v>
      </c>
      <c r="D67" s="85">
        <v>101</v>
      </c>
    </row>
    <row r="68" spans="1:4" x14ac:dyDescent="0.25">
      <c r="A68" s="82">
        <v>49.4</v>
      </c>
      <c r="B68" s="83">
        <v>8700</v>
      </c>
      <c r="C68" s="84">
        <v>8500</v>
      </c>
      <c r="D68" s="85">
        <v>103</v>
      </c>
    </row>
    <row r="69" spans="1:4" x14ac:dyDescent="0.25">
      <c r="A69" s="82">
        <v>49.2</v>
      </c>
      <c r="B69" s="83">
        <v>8900</v>
      </c>
      <c r="C69" s="84">
        <v>8700</v>
      </c>
      <c r="D69" s="85">
        <v>104</v>
      </c>
    </row>
    <row r="70" spans="1:4" x14ac:dyDescent="0.25">
      <c r="A70" s="82">
        <v>49</v>
      </c>
      <c r="B70" s="83">
        <v>8900</v>
      </c>
      <c r="C70" s="84">
        <v>8700</v>
      </c>
      <c r="D70" s="85">
        <v>105</v>
      </c>
    </row>
    <row r="71" spans="1:4" x14ac:dyDescent="0.25">
      <c r="A71" s="82">
        <v>48.8</v>
      </c>
      <c r="B71" s="83">
        <v>9100</v>
      </c>
      <c r="C71" s="84">
        <v>9050</v>
      </c>
      <c r="D71" s="85">
        <v>106</v>
      </c>
    </row>
    <row r="72" spans="1:4" x14ac:dyDescent="0.25">
      <c r="A72" s="82">
        <v>48.6</v>
      </c>
      <c r="B72" s="83">
        <v>9400</v>
      </c>
      <c r="C72" s="84">
        <v>9250</v>
      </c>
      <c r="D72" s="85">
        <v>107</v>
      </c>
    </row>
    <row r="73" spans="1:4" x14ac:dyDescent="0.25">
      <c r="A73" s="82">
        <v>50</v>
      </c>
      <c r="B73" s="83">
        <v>9700</v>
      </c>
      <c r="C73" s="84">
        <v>9600</v>
      </c>
      <c r="D73" s="85">
        <v>108</v>
      </c>
    </row>
    <row r="74" spans="1:4" x14ac:dyDescent="0.25">
      <c r="A74" s="82">
        <v>49.8</v>
      </c>
      <c r="B74" s="83">
        <v>7600</v>
      </c>
      <c r="C74" s="84">
        <v>7400</v>
      </c>
      <c r="D74" s="85">
        <v>109</v>
      </c>
    </row>
    <row r="75" spans="1:4" x14ac:dyDescent="0.25">
      <c r="A75" s="82">
        <v>49.6</v>
      </c>
      <c r="B75" s="83">
        <v>8700</v>
      </c>
      <c r="C75" s="84">
        <v>8450</v>
      </c>
      <c r="D75" s="85">
        <v>111</v>
      </c>
    </row>
    <row r="76" spans="1:4" x14ac:dyDescent="0.25">
      <c r="A76" s="82">
        <v>49.4</v>
      </c>
      <c r="B76" s="83">
        <v>8900</v>
      </c>
      <c r="C76" s="84">
        <v>8700</v>
      </c>
      <c r="D76" s="85">
        <v>112</v>
      </c>
    </row>
    <row r="77" spans="1:4" x14ac:dyDescent="0.25">
      <c r="A77" s="82">
        <v>49.2</v>
      </c>
      <c r="B77" s="83">
        <v>9200</v>
      </c>
      <c r="C77" s="84">
        <v>8850</v>
      </c>
      <c r="D77" s="85">
        <v>113</v>
      </c>
    </row>
    <row r="78" spans="1:4" x14ac:dyDescent="0.25">
      <c r="A78" s="82">
        <v>49</v>
      </c>
      <c r="B78" s="83">
        <v>9300</v>
      </c>
      <c r="C78" s="84">
        <v>9050</v>
      </c>
      <c r="D78" s="85">
        <v>114</v>
      </c>
    </row>
    <row r="79" spans="1:4" x14ac:dyDescent="0.25">
      <c r="A79" s="82">
        <v>50</v>
      </c>
      <c r="B79" s="83">
        <v>9400</v>
      </c>
      <c r="C79" s="84">
        <v>9350</v>
      </c>
      <c r="D79" s="85">
        <v>115</v>
      </c>
    </row>
    <row r="80" spans="1:4" x14ac:dyDescent="0.25">
      <c r="A80" s="82">
        <v>49.8</v>
      </c>
      <c r="B80" s="83">
        <v>8000</v>
      </c>
      <c r="C80" s="84">
        <v>7900</v>
      </c>
      <c r="D80" s="85">
        <v>116</v>
      </c>
    </row>
    <row r="81" spans="1:4" x14ac:dyDescent="0.25">
      <c r="A81" s="82">
        <v>49.6</v>
      </c>
      <c r="B81" s="83">
        <v>8800</v>
      </c>
      <c r="C81" s="84">
        <v>8750</v>
      </c>
      <c r="D81" s="85">
        <v>118</v>
      </c>
    </row>
    <row r="82" spans="1:4" x14ac:dyDescent="0.25">
      <c r="A82" s="82">
        <v>49.4</v>
      </c>
      <c r="B82" s="83">
        <v>9200</v>
      </c>
      <c r="C82" s="84">
        <v>9150</v>
      </c>
      <c r="D82" s="85">
        <v>119</v>
      </c>
    </row>
    <row r="83" spans="1:4" x14ac:dyDescent="0.25">
      <c r="A83" s="82">
        <v>50</v>
      </c>
      <c r="B83" s="83">
        <v>9500</v>
      </c>
      <c r="C83" s="84">
        <v>9400</v>
      </c>
      <c r="D83" s="85">
        <v>120</v>
      </c>
    </row>
    <row r="84" spans="1:4" x14ac:dyDescent="0.25">
      <c r="A84" s="82">
        <v>49.8</v>
      </c>
      <c r="B84" s="83">
        <v>8200</v>
      </c>
      <c r="C84" s="84">
        <v>8000</v>
      </c>
      <c r="D84" s="85">
        <v>121</v>
      </c>
    </row>
    <row r="85" spans="1:4" x14ac:dyDescent="0.25">
      <c r="A85" s="82">
        <v>49.6</v>
      </c>
      <c r="B85" s="83">
        <v>9200</v>
      </c>
      <c r="C85" s="84">
        <v>9000</v>
      </c>
      <c r="D85" s="85">
        <v>122</v>
      </c>
    </row>
    <row r="86" spans="1:4" x14ac:dyDescent="0.25">
      <c r="A86" s="82">
        <v>49.4</v>
      </c>
      <c r="B86" s="83">
        <v>9200</v>
      </c>
      <c r="C86" s="84">
        <v>9050</v>
      </c>
      <c r="D86" s="85">
        <v>123</v>
      </c>
    </row>
    <row r="87" spans="1:4" x14ac:dyDescent="0.25">
      <c r="A87" s="82">
        <v>50</v>
      </c>
      <c r="B87" s="83">
        <v>9900</v>
      </c>
      <c r="C87" s="84">
        <v>9750</v>
      </c>
      <c r="D87" s="85">
        <v>125</v>
      </c>
    </row>
    <row r="88" spans="1:4" x14ac:dyDescent="0.25">
      <c r="A88" s="82">
        <v>49.8</v>
      </c>
      <c r="B88" s="83">
        <v>7700</v>
      </c>
      <c r="C88" s="84">
        <v>7950</v>
      </c>
      <c r="D88" s="85">
        <v>126</v>
      </c>
    </row>
    <row r="89" spans="1:4" x14ac:dyDescent="0.25">
      <c r="A89" s="82">
        <v>49.6</v>
      </c>
      <c r="B89" s="83">
        <v>8500</v>
      </c>
      <c r="C89" s="84">
        <v>8700</v>
      </c>
      <c r="D89" s="85">
        <v>127</v>
      </c>
    </row>
    <row r="90" spans="1:4" x14ac:dyDescent="0.25">
      <c r="A90" s="82">
        <v>49.4</v>
      </c>
      <c r="B90" s="83">
        <v>8500</v>
      </c>
      <c r="C90" s="84">
        <v>8850</v>
      </c>
      <c r="D90" s="85">
        <v>128</v>
      </c>
    </row>
    <row r="91" spans="1:4" x14ac:dyDescent="0.25">
      <c r="A91" s="82">
        <v>49.2</v>
      </c>
      <c r="B91" s="83">
        <v>9100</v>
      </c>
      <c r="C91" s="84">
        <v>9200</v>
      </c>
      <c r="D91" s="85">
        <v>129</v>
      </c>
    </row>
    <row r="92" spans="1:4" x14ac:dyDescent="0.25">
      <c r="A92" s="82">
        <v>49</v>
      </c>
      <c r="B92" s="83">
        <v>9500</v>
      </c>
      <c r="C92" s="84">
        <v>9550</v>
      </c>
      <c r="D92" s="85">
        <v>130</v>
      </c>
    </row>
    <row r="93" spans="1:4" x14ac:dyDescent="0.25">
      <c r="A93" s="82">
        <v>48.8</v>
      </c>
      <c r="B93" s="83">
        <v>9900</v>
      </c>
      <c r="C93" s="84">
        <v>9950</v>
      </c>
      <c r="D93" s="85">
        <v>132</v>
      </c>
    </row>
    <row r="94" spans="1:4" x14ac:dyDescent="0.25">
      <c r="A94" s="82">
        <v>48.6</v>
      </c>
      <c r="B94" s="83">
        <v>10100</v>
      </c>
      <c r="C94" s="84">
        <v>10150</v>
      </c>
      <c r="D94" s="85">
        <v>133</v>
      </c>
    </row>
    <row r="95" spans="1:4" x14ac:dyDescent="0.25">
      <c r="A95" s="82">
        <v>48.4</v>
      </c>
      <c r="B95" s="83">
        <v>7600</v>
      </c>
      <c r="C95" s="84">
        <v>9100</v>
      </c>
      <c r="D95" s="85">
        <v>134</v>
      </c>
    </row>
    <row r="96" spans="1:4" x14ac:dyDescent="0.25">
      <c r="A96" s="82">
        <v>48.2</v>
      </c>
      <c r="B96" s="83">
        <v>7900</v>
      </c>
      <c r="C96" s="84">
        <v>7850</v>
      </c>
      <c r="D96" s="85">
        <v>135</v>
      </c>
    </row>
    <row r="97" spans="1:4" x14ac:dyDescent="0.25">
      <c r="A97" s="82">
        <v>48</v>
      </c>
      <c r="B97" s="83">
        <v>6300</v>
      </c>
      <c r="C97" s="84">
        <v>6550</v>
      </c>
      <c r="D97" s="85">
        <v>136</v>
      </c>
    </row>
    <row r="98" spans="1:4" x14ac:dyDescent="0.25">
      <c r="A98" s="82">
        <v>47.8</v>
      </c>
      <c r="B98" s="83">
        <v>6800</v>
      </c>
      <c r="C98" s="84">
        <v>7050</v>
      </c>
      <c r="D98" s="85">
        <v>137</v>
      </c>
    </row>
    <row r="99" spans="1:4" x14ac:dyDescent="0.25">
      <c r="A99" s="82">
        <v>47.6</v>
      </c>
      <c r="B99" s="83">
        <v>7500</v>
      </c>
      <c r="C99" s="84">
        <v>7700</v>
      </c>
      <c r="D99" s="85">
        <v>139</v>
      </c>
    </row>
    <row r="100" spans="1:4" x14ac:dyDescent="0.25">
      <c r="A100" s="82">
        <v>47.4</v>
      </c>
      <c r="B100" s="83">
        <v>8000</v>
      </c>
      <c r="C100" s="84">
        <v>8300</v>
      </c>
      <c r="D100" s="85">
        <v>140</v>
      </c>
    </row>
    <row r="101" spans="1:4" x14ac:dyDescent="0.25">
      <c r="A101" s="82">
        <v>47.2</v>
      </c>
      <c r="B101" s="83">
        <v>8700</v>
      </c>
      <c r="C101" s="84">
        <v>8850</v>
      </c>
      <c r="D101" s="85">
        <v>141</v>
      </c>
    </row>
    <row r="102" spans="1:4" x14ac:dyDescent="0.25">
      <c r="A102" s="82">
        <v>47</v>
      </c>
      <c r="B102" s="83">
        <v>8800</v>
      </c>
      <c r="C102" s="84">
        <v>9050</v>
      </c>
      <c r="D102" s="85">
        <v>142</v>
      </c>
    </row>
    <row r="103" spans="1:4" x14ac:dyDescent="0.25">
      <c r="A103" s="82">
        <v>46.8</v>
      </c>
      <c r="B103" s="83">
        <v>8800</v>
      </c>
      <c r="C103" s="84">
        <v>9050</v>
      </c>
      <c r="D103" s="85">
        <v>143</v>
      </c>
    </row>
    <row r="104" spans="1:4" x14ac:dyDescent="0.25">
      <c r="A104" s="82">
        <v>46.6</v>
      </c>
      <c r="B104" s="83">
        <v>9500</v>
      </c>
      <c r="C104" s="84">
        <v>9750</v>
      </c>
      <c r="D104" s="85">
        <v>146</v>
      </c>
    </row>
    <row r="105" spans="1:4" ht="13.5" thickBot="1" x14ac:dyDescent="0.3">
      <c r="A105" s="87">
        <v>46.4</v>
      </c>
      <c r="B105" s="88"/>
      <c r="C105" s="84"/>
      <c r="D105" s="89">
        <v>149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6"/>
  <sheetViews>
    <sheetView zoomScaleNormal="100" workbookViewId="0">
      <selection activeCell="A2" sqref="A2"/>
    </sheetView>
  </sheetViews>
  <sheetFormatPr defaultRowHeight="12.75" x14ac:dyDescent="0.2"/>
  <cols>
    <col min="1" max="1" width="15.140625" style="5" bestFit="1" customWidth="1"/>
    <col min="2" max="2" width="10.140625" style="5" bestFit="1" customWidth="1"/>
    <col min="3" max="3" width="14" style="5" customWidth="1"/>
    <col min="4" max="4" width="10.28515625" style="5" customWidth="1"/>
    <col min="5" max="5" width="19" style="5" customWidth="1"/>
    <col min="6" max="6" width="12.85546875" style="5" customWidth="1"/>
    <col min="7" max="7" width="12.140625" style="5" customWidth="1"/>
    <col min="8" max="8" width="9.140625" style="5"/>
    <col min="9" max="9" width="13.5703125" style="91" bestFit="1" customWidth="1"/>
    <col min="10" max="16384" width="9.140625" style="5"/>
  </cols>
  <sheetData>
    <row r="1" spans="1:15" ht="13.5" x14ac:dyDescent="0.25">
      <c r="A1" s="142" t="s">
        <v>5</v>
      </c>
      <c r="B1" s="143"/>
      <c r="C1" s="143"/>
      <c r="D1" s="90"/>
      <c r="E1" s="144" t="s">
        <v>6</v>
      </c>
      <c r="F1" s="145"/>
      <c r="G1" s="145"/>
      <c r="H1" s="90"/>
    </row>
    <row r="2" spans="1:15" x14ac:dyDescent="0.2">
      <c r="A2" s="6" t="s">
        <v>87</v>
      </c>
      <c r="B2" s="6" t="s">
        <v>1</v>
      </c>
      <c r="C2" s="6" t="s">
        <v>2</v>
      </c>
      <c r="D2" s="72" t="s">
        <v>24</v>
      </c>
      <c r="E2" s="6" t="s">
        <v>87</v>
      </c>
      <c r="F2" s="6" t="s">
        <v>1</v>
      </c>
      <c r="G2" s="6" t="s">
        <v>2</v>
      </c>
      <c r="H2" s="72" t="s">
        <v>24</v>
      </c>
      <c r="I2" s="92" t="s">
        <v>23</v>
      </c>
      <c r="K2" s="73" t="s">
        <v>40</v>
      </c>
      <c r="L2" s="73" t="s">
        <v>39</v>
      </c>
      <c r="N2" s="28" t="s">
        <v>41</v>
      </c>
      <c r="O2" s="28" t="s">
        <v>39</v>
      </c>
    </row>
    <row r="3" spans="1:15" x14ac:dyDescent="0.2">
      <c r="A3" s="13">
        <v>24.8</v>
      </c>
      <c r="B3" s="14">
        <v>209</v>
      </c>
      <c r="C3" s="16">
        <v>5183000</v>
      </c>
      <c r="D3" s="74">
        <v>-1</v>
      </c>
      <c r="E3" s="13">
        <v>24.8</v>
      </c>
      <c r="F3" s="14">
        <v>209</v>
      </c>
      <c r="G3" s="16">
        <v>5183000</v>
      </c>
      <c r="H3" s="74">
        <v>-1</v>
      </c>
      <c r="I3" s="91">
        <v>5224798.3870967738</v>
      </c>
      <c r="K3" s="30">
        <f>AVERAGE(F3,B3)</f>
        <v>209</v>
      </c>
      <c r="L3" s="28">
        <f>STDEVP(F3,B3)</f>
        <v>0</v>
      </c>
      <c r="N3" s="30">
        <f>AVERAGE(G3,C3)</f>
        <v>5183000</v>
      </c>
      <c r="O3" s="28">
        <f>STDEVP(G3,C3)</f>
        <v>0</v>
      </c>
    </row>
    <row r="4" spans="1:15" x14ac:dyDescent="0.2">
      <c r="A4" s="13">
        <v>24.6</v>
      </c>
      <c r="B4" s="14">
        <v>209</v>
      </c>
      <c r="C4" s="16">
        <v>5183000</v>
      </c>
      <c r="D4" s="74">
        <v>0</v>
      </c>
      <c r="E4" s="13">
        <v>24.6</v>
      </c>
      <c r="F4" s="14">
        <v>209</v>
      </c>
      <c r="G4" s="16">
        <v>5183000</v>
      </c>
      <c r="H4" s="74">
        <v>0</v>
      </c>
      <c r="I4" s="91">
        <f>(G4/E3)*25</f>
        <v>5224798.3870967738</v>
      </c>
      <c r="K4" s="30">
        <f t="shared" ref="K4:K24" si="0">AVERAGE(F4,B4)</f>
        <v>209</v>
      </c>
      <c r="L4" s="28">
        <f t="shared" ref="L4:L24" si="1">STDEVP(F4,B4)</f>
        <v>0</v>
      </c>
      <c r="N4" s="30">
        <f t="shared" ref="N4:N28" si="2">AVERAGE(G4,C4)</f>
        <v>5183000</v>
      </c>
      <c r="O4" s="28">
        <f t="shared" ref="O4:O28" si="3">STDEVP(G4,C4)</f>
        <v>0</v>
      </c>
    </row>
    <row r="5" spans="1:15" x14ac:dyDescent="0.2">
      <c r="A5" s="13">
        <v>24.4</v>
      </c>
      <c r="B5" s="14">
        <v>209</v>
      </c>
      <c r="C5" s="16">
        <v>5141000</v>
      </c>
      <c r="D5" s="74">
        <v>1</v>
      </c>
      <c r="E5" s="13">
        <v>24.4</v>
      </c>
      <c r="F5" s="14">
        <v>209</v>
      </c>
      <c r="G5" s="16">
        <v>5141000</v>
      </c>
      <c r="H5" s="74">
        <v>1</v>
      </c>
      <c r="I5" s="91">
        <f t="shared" ref="I5:I54" si="4">(G5/E4)*25</f>
        <v>5224593.4959349595</v>
      </c>
      <c r="K5" s="30">
        <f t="shared" si="0"/>
        <v>209</v>
      </c>
      <c r="L5" s="28">
        <f t="shared" si="1"/>
        <v>0</v>
      </c>
      <c r="N5" s="30">
        <f t="shared" si="2"/>
        <v>5141000</v>
      </c>
      <c r="O5" s="28">
        <f t="shared" si="3"/>
        <v>0</v>
      </c>
    </row>
    <row r="6" spans="1:15" x14ac:dyDescent="0.2">
      <c r="A6" s="13">
        <v>24.2</v>
      </c>
      <c r="B6" s="14">
        <v>209</v>
      </c>
      <c r="C6" s="16">
        <v>5100000</v>
      </c>
      <c r="D6" s="74">
        <v>2</v>
      </c>
      <c r="E6" s="13">
        <v>24.2</v>
      </c>
      <c r="F6" s="14">
        <v>209</v>
      </c>
      <c r="G6" s="16">
        <v>5100000</v>
      </c>
      <c r="H6" s="74">
        <v>2</v>
      </c>
      <c r="I6" s="91">
        <f t="shared" si="4"/>
        <v>5225409.8360655745</v>
      </c>
      <c r="K6" s="30">
        <f t="shared" si="0"/>
        <v>209</v>
      </c>
      <c r="L6" s="28">
        <f t="shared" si="1"/>
        <v>0</v>
      </c>
      <c r="N6" s="30">
        <f t="shared" si="2"/>
        <v>5100000</v>
      </c>
      <c r="O6" s="28">
        <f t="shared" si="3"/>
        <v>0</v>
      </c>
    </row>
    <row r="7" spans="1:15" x14ac:dyDescent="0.2">
      <c r="A7" s="13">
        <v>24</v>
      </c>
      <c r="B7" s="14">
        <v>209</v>
      </c>
      <c r="C7" s="16">
        <v>5058000</v>
      </c>
      <c r="D7" s="74">
        <v>3</v>
      </c>
      <c r="E7" s="13">
        <v>24</v>
      </c>
      <c r="F7" s="14">
        <v>209</v>
      </c>
      <c r="G7" s="16">
        <v>5058000</v>
      </c>
      <c r="H7" s="74">
        <v>3</v>
      </c>
      <c r="I7" s="91">
        <f t="shared" si="4"/>
        <v>5225206.6115702484</v>
      </c>
      <c r="K7" s="30">
        <f t="shared" si="0"/>
        <v>209</v>
      </c>
      <c r="L7" s="28">
        <f t="shared" si="1"/>
        <v>0</v>
      </c>
      <c r="N7" s="30">
        <f t="shared" si="2"/>
        <v>5058000</v>
      </c>
      <c r="O7" s="28">
        <f t="shared" si="3"/>
        <v>0</v>
      </c>
    </row>
    <row r="8" spans="1:15" x14ac:dyDescent="0.2">
      <c r="A8" s="13">
        <v>23.8</v>
      </c>
      <c r="B8" s="14">
        <v>209</v>
      </c>
      <c r="C8" s="16">
        <v>5016000</v>
      </c>
      <c r="D8" s="74">
        <v>4</v>
      </c>
      <c r="E8" s="13">
        <v>23.8</v>
      </c>
      <c r="F8" s="14">
        <v>209</v>
      </c>
      <c r="G8" s="16">
        <v>5016000</v>
      </c>
      <c r="H8" s="74">
        <v>4</v>
      </c>
      <c r="I8" s="91">
        <f t="shared" si="4"/>
        <v>5225000</v>
      </c>
      <c r="K8" s="30">
        <f t="shared" si="0"/>
        <v>209</v>
      </c>
      <c r="L8" s="28">
        <f t="shared" si="1"/>
        <v>0</v>
      </c>
      <c r="N8" s="30">
        <f t="shared" si="2"/>
        <v>5016000</v>
      </c>
      <c r="O8" s="28">
        <f t="shared" si="3"/>
        <v>0</v>
      </c>
    </row>
    <row r="9" spans="1:15" x14ac:dyDescent="0.2">
      <c r="A9" s="13">
        <v>23.6</v>
      </c>
      <c r="B9" s="14">
        <v>209</v>
      </c>
      <c r="C9" s="16">
        <v>4974000</v>
      </c>
      <c r="D9" s="74">
        <v>5</v>
      </c>
      <c r="E9" s="13">
        <v>23.6</v>
      </c>
      <c r="F9" s="14">
        <v>209</v>
      </c>
      <c r="G9" s="16">
        <v>4974000</v>
      </c>
      <c r="H9" s="74">
        <v>5</v>
      </c>
      <c r="I9" s="91">
        <f t="shared" si="4"/>
        <v>5224789.9159663869</v>
      </c>
      <c r="K9" s="30">
        <f t="shared" si="0"/>
        <v>209</v>
      </c>
      <c r="L9" s="28">
        <f t="shared" si="1"/>
        <v>0</v>
      </c>
      <c r="N9" s="30">
        <f t="shared" si="2"/>
        <v>4974000</v>
      </c>
      <c r="O9" s="28">
        <f t="shared" si="3"/>
        <v>0</v>
      </c>
    </row>
    <row r="10" spans="1:15" x14ac:dyDescent="0.2">
      <c r="A10" s="13">
        <v>23.4</v>
      </c>
      <c r="B10" s="14">
        <v>209</v>
      </c>
      <c r="C10" s="16">
        <v>4932000</v>
      </c>
      <c r="D10" s="74">
        <v>6</v>
      </c>
      <c r="E10" s="13">
        <v>23.4</v>
      </c>
      <c r="F10" s="14">
        <v>200</v>
      </c>
      <c r="G10" s="16">
        <v>4720000</v>
      </c>
      <c r="H10" s="74">
        <v>6</v>
      </c>
      <c r="I10" s="91">
        <f t="shared" si="4"/>
        <v>5000000</v>
      </c>
      <c r="K10" s="30">
        <f t="shared" si="0"/>
        <v>204.5</v>
      </c>
      <c r="L10" s="28">
        <f t="shared" si="1"/>
        <v>4.5</v>
      </c>
      <c r="N10" s="30">
        <f t="shared" si="2"/>
        <v>4826000</v>
      </c>
      <c r="O10" s="28">
        <f t="shared" si="3"/>
        <v>106000</v>
      </c>
    </row>
    <row r="11" spans="1:15" x14ac:dyDescent="0.2">
      <c r="A11" s="13">
        <v>23.2</v>
      </c>
      <c r="B11" s="14">
        <v>209</v>
      </c>
      <c r="C11" s="16">
        <v>4891000</v>
      </c>
      <c r="D11" s="74">
        <v>7</v>
      </c>
      <c r="E11" s="13">
        <v>23.2</v>
      </c>
      <c r="F11" s="14">
        <v>200</v>
      </c>
      <c r="G11" s="16">
        <v>4680000</v>
      </c>
      <c r="H11" s="74">
        <v>7</v>
      </c>
      <c r="I11" s="91">
        <f t="shared" si="4"/>
        <v>5000000</v>
      </c>
      <c r="K11" s="30">
        <f t="shared" si="0"/>
        <v>204.5</v>
      </c>
      <c r="L11" s="28">
        <f t="shared" si="1"/>
        <v>4.5</v>
      </c>
      <c r="N11" s="30">
        <f t="shared" si="2"/>
        <v>4785500</v>
      </c>
      <c r="O11" s="28">
        <f t="shared" si="3"/>
        <v>105500</v>
      </c>
    </row>
    <row r="12" spans="1:15" x14ac:dyDescent="0.2">
      <c r="A12" s="13">
        <v>23</v>
      </c>
      <c r="B12" s="14">
        <v>200</v>
      </c>
      <c r="C12" s="16">
        <v>4640000</v>
      </c>
      <c r="D12" s="74">
        <v>8</v>
      </c>
      <c r="E12" s="13">
        <v>23</v>
      </c>
      <c r="F12" s="14">
        <v>200</v>
      </c>
      <c r="G12" s="16">
        <v>4640000</v>
      </c>
      <c r="H12" s="74">
        <v>8</v>
      </c>
      <c r="I12" s="91">
        <f t="shared" si="4"/>
        <v>5000000</v>
      </c>
      <c r="K12" s="30">
        <f t="shared" si="0"/>
        <v>200</v>
      </c>
      <c r="L12" s="28">
        <f t="shared" si="1"/>
        <v>0</v>
      </c>
      <c r="N12" s="30">
        <f t="shared" si="2"/>
        <v>4640000</v>
      </c>
      <c r="O12" s="28">
        <f t="shared" si="3"/>
        <v>0</v>
      </c>
    </row>
    <row r="13" spans="1:15" x14ac:dyDescent="0.2">
      <c r="A13" s="13">
        <v>22.8</v>
      </c>
      <c r="B13" s="14">
        <v>400</v>
      </c>
      <c r="C13" s="16">
        <v>9200000</v>
      </c>
      <c r="D13" s="74">
        <v>10</v>
      </c>
      <c r="E13" s="13">
        <v>22.8</v>
      </c>
      <c r="F13" s="14">
        <v>400</v>
      </c>
      <c r="G13" s="16">
        <v>9200000</v>
      </c>
      <c r="H13" s="74">
        <v>10</v>
      </c>
      <c r="I13" s="91">
        <f t="shared" si="4"/>
        <v>10000000</v>
      </c>
      <c r="K13" s="30">
        <f t="shared" si="0"/>
        <v>400</v>
      </c>
      <c r="L13" s="28">
        <f t="shared" si="1"/>
        <v>0</v>
      </c>
      <c r="N13" s="30">
        <f t="shared" si="2"/>
        <v>9200000</v>
      </c>
      <c r="O13" s="28">
        <f t="shared" si="3"/>
        <v>0</v>
      </c>
    </row>
    <row r="14" spans="1:15" x14ac:dyDescent="0.2">
      <c r="A14" s="13">
        <v>22.6</v>
      </c>
      <c r="B14" s="14">
        <v>1000</v>
      </c>
      <c r="C14" s="16">
        <v>22800000</v>
      </c>
      <c r="D14" s="74">
        <v>11</v>
      </c>
      <c r="E14" s="13">
        <v>22.6</v>
      </c>
      <c r="F14" s="14">
        <v>1000</v>
      </c>
      <c r="G14" s="16">
        <v>22800000</v>
      </c>
      <c r="H14" s="74">
        <v>11</v>
      </c>
      <c r="I14" s="91">
        <f t="shared" si="4"/>
        <v>25000000</v>
      </c>
      <c r="K14" s="30">
        <f t="shared" si="0"/>
        <v>1000</v>
      </c>
      <c r="L14" s="28">
        <f t="shared" si="1"/>
        <v>0</v>
      </c>
      <c r="N14" s="30">
        <f t="shared" si="2"/>
        <v>22800000</v>
      </c>
      <c r="O14" s="28">
        <f t="shared" si="3"/>
        <v>0</v>
      </c>
    </row>
    <row r="15" spans="1:15" x14ac:dyDescent="0.2">
      <c r="A15" s="13">
        <v>22.4</v>
      </c>
      <c r="B15" s="14">
        <v>4500</v>
      </c>
      <c r="C15" s="16">
        <v>101700000</v>
      </c>
      <c r="D15" s="74">
        <v>14</v>
      </c>
      <c r="E15" s="13">
        <v>22.4</v>
      </c>
      <c r="F15" s="14">
        <v>4700</v>
      </c>
      <c r="G15" s="16">
        <v>106200000</v>
      </c>
      <c r="H15" s="74">
        <v>14</v>
      </c>
      <c r="I15" s="91">
        <f t="shared" si="4"/>
        <v>117477876.10619469</v>
      </c>
      <c r="K15" s="30">
        <f t="shared" si="0"/>
        <v>4600</v>
      </c>
      <c r="L15" s="28">
        <f t="shared" si="1"/>
        <v>100</v>
      </c>
      <c r="N15" s="30">
        <f t="shared" si="2"/>
        <v>103950000</v>
      </c>
      <c r="O15" s="28">
        <f t="shared" si="3"/>
        <v>2250000</v>
      </c>
    </row>
    <row r="16" spans="1:15" x14ac:dyDescent="0.2">
      <c r="A16" s="13">
        <v>22.2</v>
      </c>
      <c r="B16" s="14">
        <v>4600</v>
      </c>
      <c r="C16" s="16">
        <v>103000000</v>
      </c>
      <c r="D16" s="74">
        <v>15</v>
      </c>
      <c r="E16" s="13">
        <v>22.2</v>
      </c>
      <c r="F16" s="14">
        <v>4500</v>
      </c>
      <c r="G16" s="16">
        <v>100800000</v>
      </c>
      <c r="H16" s="74">
        <v>15</v>
      </c>
      <c r="I16" s="91">
        <f t="shared" si="4"/>
        <v>112500000</v>
      </c>
      <c r="K16" s="30">
        <f t="shared" si="0"/>
        <v>4550</v>
      </c>
      <c r="L16" s="28">
        <f t="shared" si="1"/>
        <v>50</v>
      </c>
      <c r="N16" s="30">
        <f t="shared" si="2"/>
        <v>101900000</v>
      </c>
      <c r="O16" s="28">
        <f t="shared" si="3"/>
        <v>1100000</v>
      </c>
    </row>
    <row r="17" spans="1:15" x14ac:dyDescent="0.2">
      <c r="A17" s="13">
        <v>24.8</v>
      </c>
      <c r="B17" s="14">
        <v>3800</v>
      </c>
      <c r="C17" s="16">
        <v>84360000</v>
      </c>
      <c r="D17" s="74">
        <v>16</v>
      </c>
      <c r="E17" s="13">
        <v>24.8</v>
      </c>
      <c r="F17" s="14">
        <v>3900</v>
      </c>
      <c r="G17" s="16">
        <v>86580000</v>
      </c>
      <c r="H17" s="74">
        <v>16</v>
      </c>
      <c r="I17" s="91">
        <f t="shared" si="4"/>
        <v>97500000</v>
      </c>
      <c r="K17" s="30">
        <f t="shared" si="0"/>
        <v>3850</v>
      </c>
      <c r="L17" s="28">
        <f t="shared" si="1"/>
        <v>50</v>
      </c>
      <c r="N17" s="30">
        <f t="shared" si="2"/>
        <v>85470000</v>
      </c>
      <c r="O17" s="28">
        <f t="shared" si="3"/>
        <v>1110000</v>
      </c>
    </row>
    <row r="18" spans="1:15" x14ac:dyDescent="0.2">
      <c r="A18" s="13">
        <v>24.6</v>
      </c>
      <c r="B18" s="14">
        <v>6900</v>
      </c>
      <c r="C18" s="16">
        <v>171100000</v>
      </c>
      <c r="D18" s="74">
        <v>17</v>
      </c>
      <c r="E18" s="13">
        <v>24.6</v>
      </c>
      <c r="F18" s="14">
        <v>6500</v>
      </c>
      <c r="G18" s="16">
        <v>161200000</v>
      </c>
      <c r="H18" s="74">
        <v>17</v>
      </c>
      <c r="I18" s="91">
        <f t="shared" si="4"/>
        <v>162500000</v>
      </c>
      <c r="K18" s="30">
        <f t="shared" si="0"/>
        <v>6700</v>
      </c>
      <c r="L18" s="28">
        <f t="shared" si="1"/>
        <v>200</v>
      </c>
      <c r="N18" s="30">
        <f t="shared" si="2"/>
        <v>166150000</v>
      </c>
      <c r="O18" s="28">
        <f t="shared" si="3"/>
        <v>4950000</v>
      </c>
    </row>
    <row r="19" spans="1:15" x14ac:dyDescent="0.2">
      <c r="A19" s="13">
        <v>24.4</v>
      </c>
      <c r="B19" s="14">
        <v>9100</v>
      </c>
      <c r="C19" s="16">
        <v>223900000</v>
      </c>
      <c r="D19" s="74">
        <v>20</v>
      </c>
      <c r="E19" s="13">
        <v>24.4</v>
      </c>
      <c r="F19" s="14">
        <v>9100</v>
      </c>
      <c r="G19" s="16">
        <v>223900000</v>
      </c>
      <c r="H19" s="74">
        <v>20</v>
      </c>
      <c r="I19" s="91">
        <f t="shared" si="4"/>
        <v>227540650.40650403</v>
      </c>
      <c r="K19" s="30">
        <f t="shared" si="0"/>
        <v>9100</v>
      </c>
      <c r="L19" s="28">
        <f t="shared" si="1"/>
        <v>0</v>
      </c>
      <c r="N19" s="30">
        <f t="shared" si="2"/>
        <v>223900000</v>
      </c>
      <c r="O19" s="28">
        <f t="shared" si="3"/>
        <v>0</v>
      </c>
    </row>
    <row r="20" spans="1:15" x14ac:dyDescent="0.2">
      <c r="A20" s="13">
        <v>24.2</v>
      </c>
      <c r="B20" s="14">
        <v>8900</v>
      </c>
      <c r="C20" s="16">
        <v>217200000</v>
      </c>
      <c r="D20" s="74">
        <v>21</v>
      </c>
      <c r="E20" s="13">
        <v>24.2</v>
      </c>
      <c r="F20" s="14">
        <v>9000</v>
      </c>
      <c r="G20" s="16">
        <v>219600000</v>
      </c>
      <c r="H20" s="74">
        <v>21</v>
      </c>
      <c r="I20" s="91">
        <f t="shared" si="4"/>
        <v>225000000</v>
      </c>
      <c r="K20" s="30">
        <f t="shared" si="0"/>
        <v>8950</v>
      </c>
      <c r="L20" s="28">
        <f t="shared" si="1"/>
        <v>50</v>
      </c>
      <c r="N20" s="30">
        <f t="shared" si="2"/>
        <v>218400000</v>
      </c>
      <c r="O20" s="28">
        <f t="shared" si="3"/>
        <v>1200000</v>
      </c>
    </row>
    <row r="21" spans="1:15" x14ac:dyDescent="0.2">
      <c r="A21" s="13">
        <v>25</v>
      </c>
      <c r="B21" s="14">
        <v>7300</v>
      </c>
      <c r="C21" s="16">
        <v>176700000</v>
      </c>
      <c r="D21" s="74">
        <v>22</v>
      </c>
      <c r="E21" s="13">
        <v>25</v>
      </c>
      <c r="F21" s="14">
        <v>7500</v>
      </c>
      <c r="G21" s="16">
        <v>181500000</v>
      </c>
      <c r="H21" s="74">
        <v>22</v>
      </c>
      <c r="I21" s="91">
        <f t="shared" si="4"/>
        <v>187500000</v>
      </c>
      <c r="K21" s="30">
        <f t="shared" si="0"/>
        <v>7400</v>
      </c>
      <c r="L21" s="28">
        <f t="shared" si="1"/>
        <v>100</v>
      </c>
      <c r="N21" s="30">
        <f t="shared" si="2"/>
        <v>179100000</v>
      </c>
      <c r="O21" s="28">
        <f t="shared" si="3"/>
        <v>2400000</v>
      </c>
    </row>
    <row r="22" spans="1:15" x14ac:dyDescent="0.2">
      <c r="A22" s="13">
        <v>24.8</v>
      </c>
      <c r="B22" s="14">
        <v>9700</v>
      </c>
      <c r="C22" s="16">
        <v>242500000</v>
      </c>
      <c r="D22" s="74">
        <v>23</v>
      </c>
      <c r="E22" s="13">
        <v>24.8</v>
      </c>
      <c r="F22" s="14">
        <v>8700</v>
      </c>
      <c r="G22" s="16">
        <v>217500000</v>
      </c>
      <c r="H22" s="74">
        <v>23</v>
      </c>
      <c r="I22" s="91">
        <f t="shared" si="4"/>
        <v>217500000</v>
      </c>
      <c r="K22" s="30">
        <f t="shared" si="0"/>
        <v>9200</v>
      </c>
      <c r="L22" s="28">
        <f t="shared" si="1"/>
        <v>500</v>
      </c>
      <c r="N22" s="30">
        <f t="shared" si="2"/>
        <v>230000000</v>
      </c>
      <c r="O22" s="28">
        <f t="shared" si="3"/>
        <v>12500000</v>
      </c>
    </row>
    <row r="23" spans="1:15" x14ac:dyDescent="0.2">
      <c r="A23" s="13">
        <v>24.6</v>
      </c>
      <c r="B23" s="14">
        <v>10500</v>
      </c>
      <c r="C23" s="16">
        <v>260400000</v>
      </c>
      <c r="D23" s="74">
        <v>24</v>
      </c>
      <c r="E23" s="13">
        <v>24.6</v>
      </c>
      <c r="F23" s="14">
        <v>9900</v>
      </c>
      <c r="G23" s="16">
        <v>245500000</v>
      </c>
      <c r="H23" s="74">
        <v>24</v>
      </c>
      <c r="I23" s="91">
        <f t="shared" si="4"/>
        <v>247479838.70967743</v>
      </c>
      <c r="K23" s="30">
        <f t="shared" si="0"/>
        <v>10200</v>
      </c>
      <c r="L23" s="28">
        <f t="shared" si="1"/>
        <v>300</v>
      </c>
      <c r="N23" s="30">
        <f t="shared" si="2"/>
        <v>252950000</v>
      </c>
      <c r="O23" s="28">
        <f t="shared" si="3"/>
        <v>7450000</v>
      </c>
    </row>
    <row r="24" spans="1:15" x14ac:dyDescent="0.2">
      <c r="A24" s="13">
        <v>25</v>
      </c>
      <c r="B24" s="14">
        <v>12500</v>
      </c>
      <c r="C24" s="16">
        <v>307500000</v>
      </c>
      <c r="D24" s="74">
        <v>27</v>
      </c>
      <c r="E24" s="13">
        <v>25</v>
      </c>
      <c r="F24" s="14">
        <v>11400</v>
      </c>
      <c r="G24" s="16">
        <v>280400000</v>
      </c>
      <c r="H24" s="74">
        <v>27</v>
      </c>
      <c r="I24" s="91">
        <f t="shared" si="4"/>
        <v>284959349.59349591</v>
      </c>
      <c r="K24" s="30">
        <f t="shared" si="0"/>
        <v>11950</v>
      </c>
      <c r="L24" s="28">
        <f t="shared" si="1"/>
        <v>550</v>
      </c>
      <c r="N24" s="30">
        <f t="shared" si="2"/>
        <v>293950000</v>
      </c>
      <c r="O24" s="28">
        <f t="shared" si="3"/>
        <v>13550000</v>
      </c>
    </row>
    <row r="25" spans="1:15" x14ac:dyDescent="0.2">
      <c r="A25" s="13">
        <v>24.8</v>
      </c>
      <c r="B25" s="14">
        <v>11900</v>
      </c>
      <c r="C25" s="16">
        <v>297500000</v>
      </c>
      <c r="D25" s="74">
        <v>28</v>
      </c>
      <c r="E25" s="13">
        <v>24.8</v>
      </c>
      <c r="F25" s="14">
        <v>12400</v>
      </c>
      <c r="G25" s="16">
        <v>310000000</v>
      </c>
      <c r="H25" s="74">
        <v>28</v>
      </c>
      <c r="I25" s="91">
        <f t="shared" si="4"/>
        <v>310000000</v>
      </c>
      <c r="K25" s="30">
        <f t="shared" ref="K25:K46" si="5">AVERAGE(F25,B25)</f>
        <v>12150</v>
      </c>
      <c r="L25" s="28">
        <f t="shared" ref="L25:L46" si="6">STDEVP(F25,B25)</f>
        <v>250</v>
      </c>
      <c r="N25" s="30">
        <f t="shared" si="2"/>
        <v>303750000</v>
      </c>
      <c r="O25" s="28">
        <f t="shared" si="3"/>
        <v>6250000</v>
      </c>
    </row>
    <row r="26" spans="1:15" x14ac:dyDescent="0.2">
      <c r="A26" s="13">
        <v>24.6</v>
      </c>
      <c r="B26" s="14">
        <v>12800</v>
      </c>
      <c r="C26" s="16">
        <v>317400000</v>
      </c>
      <c r="D26" s="74">
        <v>29</v>
      </c>
      <c r="E26" s="13">
        <v>24.6</v>
      </c>
      <c r="F26" s="14">
        <v>13100</v>
      </c>
      <c r="G26" s="16">
        <v>324900000</v>
      </c>
      <c r="H26" s="74">
        <v>29</v>
      </c>
      <c r="I26" s="91">
        <f t="shared" si="4"/>
        <v>327520161.29032254</v>
      </c>
      <c r="K26" s="30">
        <f t="shared" si="5"/>
        <v>12950</v>
      </c>
      <c r="L26" s="28">
        <f t="shared" si="6"/>
        <v>150</v>
      </c>
      <c r="N26" s="30">
        <f t="shared" si="2"/>
        <v>321150000</v>
      </c>
      <c r="O26" s="28">
        <f t="shared" si="3"/>
        <v>3750000</v>
      </c>
    </row>
    <row r="27" spans="1:15" x14ac:dyDescent="0.2">
      <c r="A27" s="13">
        <v>24.4</v>
      </c>
      <c r="B27" s="14">
        <v>13000</v>
      </c>
      <c r="C27" s="16">
        <v>319800000</v>
      </c>
      <c r="D27" s="74">
        <v>30</v>
      </c>
      <c r="E27" s="13">
        <v>24.4</v>
      </c>
      <c r="F27" s="14">
        <v>13300</v>
      </c>
      <c r="G27" s="16">
        <v>327200000</v>
      </c>
      <c r="H27" s="74">
        <v>30</v>
      </c>
      <c r="I27" s="91">
        <f t="shared" si="4"/>
        <v>332520325.20325202</v>
      </c>
      <c r="K27" s="30">
        <f t="shared" si="5"/>
        <v>13150</v>
      </c>
      <c r="L27" s="28">
        <f t="shared" si="6"/>
        <v>150</v>
      </c>
      <c r="N27" s="30">
        <f t="shared" si="2"/>
        <v>323500000</v>
      </c>
      <c r="O27" s="28">
        <f t="shared" si="3"/>
        <v>3700000</v>
      </c>
    </row>
    <row r="28" spans="1:15" x14ac:dyDescent="0.2">
      <c r="A28" s="13">
        <v>24.2</v>
      </c>
      <c r="B28" s="14">
        <v>13300</v>
      </c>
      <c r="C28" s="16">
        <v>324500000</v>
      </c>
      <c r="D28" s="74">
        <v>31</v>
      </c>
      <c r="E28" s="13">
        <v>24.2</v>
      </c>
      <c r="F28" s="14">
        <v>14000</v>
      </c>
      <c r="G28" s="16">
        <v>341600000</v>
      </c>
      <c r="H28" s="74">
        <v>31</v>
      </c>
      <c r="I28" s="91">
        <f t="shared" si="4"/>
        <v>350000000</v>
      </c>
      <c r="K28" s="30">
        <f t="shared" si="5"/>
        <v>13650</v>
      </c>
      <c r="L28" s="28">
        <f t="shared" si="6"/>
        <v>350</v>
      </c>
      <c r="N28" s="30">
        <f t="shared" si="2"/>
        <v>333050000</v>
      </c>
      <c r="O28" s="28">
        <f t="shared" si="3"/>
        <v>8550000</v>
      </c>
    </row>
    <row r="29" spans="1:15" x14ac:dyDescent="0.2">
      <c r="A29" s="13">
        <v>25</v>
      </c>
      <c r="B29" s="14">
        <v>13600</v>
      </c>
      <c r="C29" s="16">
        <v>329100000</v>
      </c>
      <c r="D29" s="74">
        <v>34</v>
      </c>
      <c r="E29" s="13">
        <v>25</v>
      </c>
      <c r="F29" s="14">
        <v>13500</v>
      </c>
      <c r="G29" s="16">
        <v>326700000</v>
      </c>
      <c r="H29" s="74">
        <v>34</v>
      </c>
      <c r="I29" s="91">
        <f t="shared" si="4"/>
        <v>337500000</v>
      </c>
      <c r="K29" s="30">
        <f t="shared" si="5"/>
        <v>13550</v>
      </c>
      <c r="L29" s="28">
        <f t="shared" si="6"/>
        <v>50</v>
      </c>
      <c r="N29" s="30">
        <f>AVERAGE(G29,C29)</f>
        <v>327900000</v>
      </c>
      <c r="O29" s="28">
        <f>STDEVP(G29,C29)</f>
        <v>1200000</v>
      </c>
    </row>
    <row r="30" spans="1:15" x14ac:dyDescent="0.2">
      <c r="A30" s="13">
        <v>24.8</v>
      </c>
      <c r="B30" s="14">
        <v>14000</v>
      </c>
      <c r="C30" s="16">
        <v>350000000</v>
      </c>
      <c r="D30" s="74">
        <v>38</v>
      </c>
      <c r="E30" s="13">
        <v>24.8</v>
      </c>
      <c r="F30" s="14">
        <v>14000</v>
      </c>
      <c r="G30" s="16">
        <v>350000000</v>
      </c>
      <c r="H30" s="74">
        <v>38</v>
      </c>
      <c r="I30" s="91">
        <f t="shared" si="4"/>
        <v>350000000</v>
      </c>
      <c r="K30" s="30">
        <f t="shared" si="5"/>
        <v>14000</v>
      </c>
      <c r="L30" s="28">
        <f t="shared" si="6"/>
        <v>0</v>
      </c>
      <c r="N30" s="30">
        <f t="shared" ref="N30:N54" si="7">AVERAGE(G30,C30)</f>
        <v>350000000</v>
      </c>
      <c r="O30" s="28">
        <f t="shared" ref="O30:O54" si="8">STDEVP(G30,C30)</f>
        <v>0</v>
      </c>
    </row>
    <row r="31" spans="1:15" x14ac:dyDescent="0.2">
      <c r="A31" s="13">
        <v>24.6</v>
      </c>
      <c r="B31" s="14">
        <v>16500</v>
      </c>
      <c r="C31" s="16">
        <v>409200000</v>
      </c>
      <c r="D31" s="74">
        <v>44</v>
      </c>
      <c r="E31" s="13">
        <v>24.6</v>
      </c>
      <c r="F31" s="14">
        <v>16700</v>
      </c>
      <c r="G31" s="16">
        <v>414200000</v>
      </c>
      <c r="H31" s="74">
        <v>44</v>
      </c>
      <c r="I31" s="91">
        <f t="shared" si="4"/>
        <v>417540322.58064514</v>
      </c>
      <c r="K31" s="30">
        <f t="shared" si="5"/>
        <v>16600</v>
      </c>
      <c r="L31" s="28">
        <f t="shared" si="6"/>
        <v>100</v>
      </c>
      <c r="N31" s="30">
        <f t="shared" si="7"/>
        <v>411700000</v>
      </c>
      <c r="O31" s="28">
        <f t="shared" si="8"/>
        <v>2500000</v>
      </c>
    </row>
    <row r="32" spans="1:15" x14ac:dyDescent="0.2">
      <c r="A32" s="13">
        <v>24.4</v>
      </c>
      <c r="B32" s="14">
        <v>19000</v>
      </c>
      <c r="C32" s="16">
        <v>467400000</v>
      </c>
      <c r="D32" s="74">
        <v>52</v>
      </c>
      <c r="E32" s="13">
        <v>24.4</v>
      </c>
      <c r="F32" s="14">
        <v>19300</v>
      </c>
      <c r="G32" s="16">
        <v>474800000</v>
      </c>
      <c r="H32" s="74">
        <v>52</v>
      </c>
      <c r="I32" s="91">
        <f t="shared" si="4"/>
        <v>482520325.20325202</v>
      </c>
      <c r="K32" s="30">
        <f t="shared" si="5"/>
        <v>19150</v>
      </c>
      <c r="L32" s="28">
        <f t="shared" si="6"/>
        <v>150</v>
      </c>
      <c r="N32" s="30">
        <f t="shared" si="7"/>
        <v>471100000</v>
      </c>
      <c r="O32" s="28">
        <f t="shared" si="8"/>
        <v>3700000</v>
      </c>
    </row>
    <row r="33" spans="1:15" x14ac:dyDescent="0.2">
      <c r="A33" s="13">
        <v>25</v>
      </c>
      <c r="B33" s="14">
        <v>15200</v>
      </c>
      <c r="C33" s="16">
        <v>370900000</v>
      </c>
      <c r="D33" s="74">
        <v>53</v>
      </c>
      <c r="E33" s="13">
        <v>25</v>
      </c>
      <c r="F33" s="14">
        <v>15900</v>
      </c>
      <c r="G33" s="16">
        <v>388000000</v>
      </c>
      <c r="H33" s="74">
        <v>53</v>
      </c>
      <c r="I33" s="91">
        <f t="shared" si="4"/>
        <v>397540983.60655743</v>
      </c>
      <c r="K33" s="30">
        <f t="shared" si="5"/>
        <v>15550</v>
      </c>
      <c r="L33" s="28">
        <f t="shared" si="6"/>
        <v>350</v>
      </c>
      <c r="N33" s="30">
        <f t="shared" si="7"/>
        <v>379450000</v>
      </c>
      <c r="O33" s="28">
        <f t="shared" si="8"/>
        <v>8550000</v>
      </c>
    </row>
    <row r="34" spans="1:15" x14ac:dyDescent="0.2">
      <c r="A34" s="13">
        <v>24.8</v>
      </c>
      <c r="B34" s="14">
        <v>16600</v>
      </c>
      <c r="C34" s="16">
        <v>415000000</v>
      </c>
      <c r="D34" s="74">
        <v>55</v>
      </c>
      <c r="E34" s="13">
        <v>24.8</v>
      </c>
      <c r="F34" s="14">
        <v>17200</v>
      </c>
      <c r="G34" s="16">
        <v>430000000</v>
      </c>
      <c r="H34" s="74">
        <v>55</v>
      </c>
      <c r="I34" s="91">
        <f t="shared" si="4"/>
        <v>430000000</v>
      </c>
      <c r="K34" s="30">
        <f t="shared" si="5"/>
        <v>16900</v>
      </c>
      <c r="L34" s="28">
        <f t="shared" si="6"/>
        <v>300</v>
      </c>
      <c r="N34" s="30">
        <f t="shared" si="7"/>
        <v>422500000</v>
      </c>
      <c r="O34" s="28">
        <f t="shared" si="8"/>
        <v>7500000</v>
      </c>
    </row>
    <row r="35" spans="1:15" x14ac:dyDescent="0.2">
      <c r="A35" s="13">
        <v>24.6</v>
      </c>
      <c r="B35" s="14">
        <v>17200</v>
      </c>
      <c r="C35" s="16">
        <v>426600000</v>
      </c>
      <c r="D35" s="74">
        <v>56</v>
      </c>
      <c r="E35" s="13">
        <v>24.6</v>
      </c>
      <c r="F35" s="14">
        <v>17800</v>
      </c>
      <c r="G35" s="16">
        <v>441400000</v>
      </c>
      <c r="H35" s="74">
        <v>56</v>
      </c>
      <c r="I35" s="91">
        <f t="shared" si="4"/>
        <v>444959677.41935486</v>
      </c>
      <c r="K35" s="30">
        <f t="shared" si="5"/>
        <v>17500</v>
      </c>
      <c r="L35" s="28">
        <f t="shared" si="6"/>
        <v>300</v>
      </c>
      <c r="N35" s="30">
        <f t="shared" si="7"/>
        <v>434000000</v>
      </c>
      <c r="O35" s="28">
        <f t="shared" si="8"/>
        <v>7400000</v>
      </c>
    </row>
    <row r="36" spans="1:15" x14ac:dyDescent="0.2">
      <c r="A36" s="13">
        <v>24.4</v>
      </c>
      <c r="B36" s="14">
        <v>18400</v>
      </c>
      <c r="C36" s="16">
        <v>452600000</v>
      </c>
      <c r="D36" s="74">
        <v>57</v>
      </c>
      <c r="E36" s="13">
        <v>24.4</v>
      </c>
      <c r="F36" s="14">
        <v>18300</v>
      </c>
      <c r="G36" s="16">
        <v>450200000</v>
      </c>
      <c r="H36" s="74">
        <v>57</v>
      </c>
      <c r="I36" s="91">
        <f t="shared" si="4"/>
        <v>457520325.20325202</v>
      </c>
      <c r="K36" s="30">
        <f t="shared" si="5"/>
        <v>18350</v>
      </c>
      <c r="L36" s="28">
        <f t="shared" si="6"/>
        <v>50</v>
      </c>
      <c r="N36" s="30">
        <f t="shared" si="7"/>
        <v>451400000</v>
      </c>
      <c r="O36" s="28">
        <f t="shared" si="8"/>
        <v>1200000</v>
      </c>
    </row>
    <row r="37" spans="1:15" x14ac:dyDescent="0.2">
      <c r="A37" s="13">
        <v>25</v>
      </c>
      <c r="B37" s="14">
        <v>15600</v>
      </c>
      <c r="C37" s="16">
        <v>380600000</v>
      </c>
      <c r="D37" s="74">
        <v>58</v>
      </c>
      <c r="E37" s="13">
        <v>25</v>
      </c>
      <c r="F37" s="14">
        <v>15600</v>
      </c>
      <c r="G37" s="16">
        <v>380600000</v>
      </c>
      <c r="H37" s="74">
        <v>58</v>
      </c>
      <c r="I37" s="91">
        <f t="shared" si="4"/>
        <v>389959016.39344263</v>
      </c>
      <c r="K37" s="30">
        <f t="shared" si="5"/>
        <v>15600</v>
      </c>
      <c r="L37" s="28">
        <f t="shared" si="6"/>
        <v>0</v>
      </c>
      <c r="N37" s="30">
        <f t="shared" si="7"/>
        <v>380600000</v>
      </c>
      <c r="O37" s="28">
        <f t="shared" si="8"/>
        <v>0</v>
      </c>
    </row>
    <row r="38" spans="1:15" x14ac:dyDescent="0.2">
      <c r="A38" s="13">
        <v>24.8</v>
      </c>
      <c r="B38" s="14">
        <v>16500</v>
      </c>
      <c r="C38" s="16">
        <v>412500000</v>
      </c>
      <c r="D38" s="74">
        <v>59</v>
      </c>
      <c r="E38" s="13">
        <v>24.8</v>
      </c>
      <c r="F38" s="14">
        <v>16700</v>
      </c>
      <c r="G38" s="16">
        <v>417500000</v>
      </c>
      <c r="H38" s="74">
        <v>59</v>
      </c>
      <c r="I38" s="91">
        <f t="shared" si="4"/>
        <v>417500000</v>
      </c>
      <c r="K38" s="30">
        <f t="shared" si="5"/>
        <v>16600</v>
      </c>
      <c r="L38" s="28">
        <f t="shared" si="6"/>
        <v>100</v>
      </c>
      <c r="N38" s="30">
        <f t="shared" si="7"/>
        <v>415000000</v>
      </c>
      <c r="O38" s="28">
        <f t="shared" si="8"/>
        <v>2500000</v>
      </c>
    </row>
    <row r="39" spans="1:15" x14ac:dyDescent="0.2">
      <c r="A39" s="13">
        <v>24.6</v>
      </c>
      <c r="B39" s="14">
        <v>17600</v>
      </c>
      <c r="C39" s="16">
        <v>436500000</v>
      </c>
      <c r="D39" s="74">
        <v>60</v>
      </c>
      <c r="E39" s="13">
        <v>24.6</v>
      </c>
      <c r="F39" s="14">
        <v>17900</v>
      </c>
      <c r="G39" s="16">
        <v>443900000</v>
      </c>
      <c r="H39" s="74">
        <v>60</v>
      </c>
      <c r="I39" s="91">
        <f t="shared" si="4"/>
        <v>447479838.7096774</v>
      </c>
      <c r="K39" s="30">
        <f t="shared" si="5"/>
        <v>17750</v>
      </c>
      <c r="L39" s="28">
        <f t="shared" si="6"/>
        <v>150</v>
      </c>
      <c r="N39" s="30">
        <f t="shared" si="7"/>
        <v>440200000</v>
      </c>
      <c r="O39" s="28">
        <f t="shared" si="8"/>
        <v>3700000</v>
      </c>
    </row>
    <row r="40" spans="1:15" x14ac:dyDescent="0.2">
      <c r="A40" s="13">
        <v>24.4</v>
      </c>
      <c r="B40" s="14">
        <v>18600</v>
      </c>
      <c r="C40" s="16">
        <v>457600000</v>
      </c>
      <c r="D40" s="74">
        <v>62</v>
      </c>
      <c r="E40" s="13">
        <v>24.4</v>
      </c>
      <c r="F40" s="14">
        <v>18700</v>
      </c>
      <c r="G40" s="16">
        <v>460000000</v>
      </c>
      <c r="H40" s="74">
        <v>62</v>
      </c>
      <c r="I40" s="91">
        <f t="shared" si="4"/>
        <v>467479674.79674798</v>
      </c>
      <c r="K40" s="30">
        <f t="shared" si="5"/>
        <v>18650</v>
      </c>
      <c r="L40" s="28">
        <f t="shared" si="6"/>
        <v>50</v>
      </c>
      <c r="N40" s="30">
        <f t="shared" si="7"/>
        <v>458800000</v>
      </c>
      <c r="O40" s="28">
        <f t="shared" si="8"/>
        <v>1200000</v>
      </c>
    </row>
    <row r="41" spans="1:15" x14ac:dyDescent="0.2">
      <c r="A41" s="13">
        <v>25</v>
      </c>
      <c r="B41" s="14">
        <v>15800</v>
      </c>
      <c r="C41" s="16">
        <v>385500000</v>
      </c>
      <c r="D41" s="74">
        <v>63</v>
      </c>
      <c r="E41" s="13">
        <v>25</v>
      </c>
      <c r="F41" s="14">
        <v>16400</v>
      </c>
      <c r="G41" s="16">
        <v>400200000</v>
      </c>
      <c r="H41" s="74">
        <v>63</v>
      </c>
      <c r="I41" s="91">
        <f t="shared" si="4"/>
        <v>410040983.60655743</v>
      </c>
      <c r="K41" s="30">
        <f t="shared" si="5"/>
        <v>16100</v>
      </c>
      <c r="L41" s="28">
        <f t="shared" si="6"/>
        <v>300</v>
      </c>
      <c r="N41" s="30">
        <f t="shared" si="7"/>
        <v>392850000</v>
      </c>
      <c r="O41" s="28">
        <f t="shared" si="8"/>
        <v>7350000</v>
      </c>
    </row>
    <row r="42" spans="1:15" x14ac:dyDescent="0.2">
      <c r="A42" s="13">
        <v>24.8</v>
      </c>
      <c r="B42" s="14">
        <v>16700</v>
      </c>
      <c r="C42" s="16">
        <v>417500000</v>
      </c>
      <c r="D42" s="74">
        <v>64</v>
      </c>
      <c r="E42" s="13">
        <v>24.8</v>
      </c>
      <c r="F42" s="14">
        <v>17100</v>
      </c>
      <c r="G42" s="16">
        <v>427500000</v>
      </c>
      <c r="H42" s="74">
        <v>64</v>
      </c>
      <c r="I42" s="91">
        <f t="shared" si="4"/>
        <v>427500000</v>
      </c>
      <c r="K42" s="30">
        <f t="shared" si="5"/>
        <v>16900</v>
      </c>
      <c r="L42" s="28">
        <f t="shared" si="6"/>
        <v>200</v>
      </c>
      <c r="N42" s="30">
        <f t="shared" si="7"/>
        <v>422500000</v>
      </c>
      <c r="O42" s="28">
        <f t="shared" si="8"/>
        <v>5000000</v>
      </c>
    </row>
    <row r="43" spans="1:15" x14ac:dyDescent="0.2">
      <c r="A43" s="13">
        <v>24.6</v>
      </c>
      <c r="B43" s="14">
        <v>17200</v>
      </c>
      <c r="C43" s="16">
        <v>426600000</v>
      </c>
      <c r="D43" s="74">
        <v>65</v>
      </c>
      <c r="E43" s="13">
        <v>24.6</v>
      </c>
      <c r="F43" s="14">
        <v>17500</v>
      </c>
      <c r="G43" s="16">
        <v>434000000</v>
      </c>
      <c r="H43" s="74">
        <v>65</v>
      </c>
      <c r="I43" s="91">
        <f t="shared" si="4"/>
        <v>437500000</v>
      </c>
      <c r="K43" s="30">
        <f t="shared" si="5"/>
        <v>17350</v>
      </c>
      <c r="L43" s="28">
        <f t="shared" si="6"/>
        <v>150</v>
      </c>
      <c r="N43" s="30">
        <f t="shared" si="7"/>
        <v>430300000</v>
      </c>
      <c r="O43" s="28">
        <f t="shared" si="8"/>
        <v>3700000</v>
      </c>
    </row>
    <row r="44" spans="1:15" x14ac:dyDescent="0.2">
      <c r="A44" s="13">
        <v>24.4</v>
      </c>
      <c r="B44" s="14">
        <v>18400</v>
      </c>
      <c r="C44" s="16">
        <v>452600000</v>
      </c>
      <c r="D44" s="74">
        <v>66</v>
      </c>
      <c r="E44" s="13">
        <v>24.4</v>
      </c>
      <c r="F44" s="14">
        <v>18300</v>
      </c>
      <c r="G44" s="16">
        <v>450200000</v>
      </c>
      <c r="H44" s="74">
        <v>66</v>
      </c>
      <c r="I44" s="91">
        <f t="shared" si="4"/>
        <v>457520325.20325202</v>
      </c>
      <c r="K44" s="30">
        <f t="shared" si="5"/>
        <v>18350</v>
      </c>
      <c r="L44" s="28">
        <f t="shared" si="6"/>
        <v>50</v>
      </c>
      <c r="N44" s="30">
        <f t="shared" si="7"/>
        <v>451400000</v>
      </c>
      <c r="O44" s="28">
        <f t="shared" si="8"/>
        <v>1200000</v>
      </c>
    </row>
    <row r="45" spans="1:15" x14ac:dyDescent="0.2">
      <c r="A45" s="13">
        <v>25</v>
      </c>
      <c r="B45" s="14">
        <v>16200</v>
      </c>
      <c r="C45" s="16">
        <v>395300000</v>
      </c>
      <c r="D45" s="74">
        <v>69</v>
      </c>
      <c r="E45" s="13">
        <v>25</v>
      </c>
      <c r="F45" s="14">
        <v>17300</v>
      </c>
      <c r="G45" s="16">
        <v>422100000</v>
      </c>
      <c r="H45" s="74">
        <v>69</v>
      </c>
      <c r="I45" s="91">
        <f t="shared" si="4"/>
        <v>432479508.19672132</v>
      </c>
      <c r="K45" s="30">
        <f t="shared" si="5"/>
        <v>16750</v>
      </c>
      <c r="L45" s="28">
        <f t="shared" si="6"/>
        <v>550</v>
      </c>
      <c r="N45" s="30">
        <f t="shared" si="7"/>
        <v>408700000</v>
      </c>
      <c r="O45" s="28">
        <f t="shared" si="8"/>
        <v>13400000</v>
      </c>
    </row>
    <row r="46" spans="1:15" x14ac:dyDescent="0.2">
      <c r="A46" s="13">
        <v>24.8</v>
      </c>
      <c r="B46" s="14">
        <v>16100</v>
      </c>
      <c r="C46" s="16">
        <v>402500000</v>
      </c>
      <c r="D46" s="74">
        <v>70</v>
      </c>
      <c r="E46" s="13">
        <v>24.8</v>
      </c>
      <c r="F46" s="14">
        <v>17900</v>
      </c>
      <c r="G46" s="16">
        <v>447500000</v>
      </c>
      <c r="H46" s="74">
        <v>70</v>
      </c>
      <c r="I46" s="91">
        <f t="shared" si="4"/>
        <v>447500000</v>
      </c>
      <c r="K46" s="30">
        <f t="shared" si="5"/>
        <v>17000</v>
      </c>
      <c r="L46" s="28">
        <f t="shared" si="6"/>
        <v>900</v>
      </c>
      <c r="N46" s="30">
        <f t="shared" si="7"/>
        <v>425000000</v>
      </c>
      <c r="O46" s="28">
        <f t="shared" si="8"/>
        <v>22500000</v>
      </c>
    </row>
    <row r="47" spans="1:15" x14ac:dyDescent="0.2">
      <c r="A47" s="13">
        <v>24.6</v>
      </c>
      <c r="B47" s="14">
        <v>16800</v>
      </c>
      <c r="C47" s="16">
        <v>416600000</v>
      </c>
      <c r="D47" s="74">
        <v>71</v>
      </c>
      <c r="E47" s="13">
        <v>24.6</v>
      </c>
      <c r="F47" s="14">
        <v>17900</v>
      </c>
      <c r="G47" s="16">
        <v>443900000</v>
      </c>
      <c r="H47" s="74">
        <v>71</v>
      </c>
      <c r="I47" s="91">
        <f t="shared" si="4"/>
        <v>447479838.7096774</v>
      </c>
      <c r="K47" s="30">
        <f t="shared" ref="K47:K73" si="9">AVERAGE(F47,B47)</f>
        <v>17350</v>
      </c>
      <c r="L47" s="28">
        <f t="shared" ref="L47:L73" si="10">STDEVP(F47,B47)</f>
        <v>550</v>
      </c>
      <c r="N47" s="30">
        <f t="shared" si="7"/>
        <v>430250000</v>
      </c>
      <c r="O47" s="28">
        <f t="shared" si="8"/>
        <v>13650000</v>
      </c>
    </row>
    <row r="48" spans="1:15" x14ac:dyDescent="0.2">
      <c r="A48" s="13">
        <v>25</v>
      </c>
      <c r="B48" s="14">
        <v>14300</v>
      </c>
      <c r="C48" s="16">
        <v>351800000</v>
      </c>
      <c r="D48" s="74">
        <v>72</v>
      </c>
      <c r="E48" s="13">
        <v>25</v>
      </c>
      <c r="F48" s="14">
        <v>15100</v>
      </c>
      <c r="G48" s="16">
        <v>371500000</v>
      </c>
      <c r="H48" s="74">
        <v>72</v>
      </c>
      <c r="I48" s="91">
        <f t="shared" si="4"/>
        <v>377540650.40650403</v>
      </c>
      <c r="K48" s="30">
        <f t="shared" si="9"/>
        <v>14700</v>
      </c>
      <c r="L48" s="28">
        <f t="shared" si="10"/>
        <v>400</v>
      </c>
      <c r="N48" s="30">
        <f t="shared" si="7"/>
        <v>361650000</v>
      </c>
      <c r="O48" s="28">
        <f t="shared" si="8"/>
        <v>9850000</v>
      </c>
    </row>
    <row r="49" spans="1:15" x14ac:dyDescent="0.2">
      <c r="A49" s="13">
        <v>24.8</v>
      </c>
      <c r="B49" s="14">
        <v>14900</v>
      </c>
      <c r="C49" s="16">
        <v>372500000</v>
      </c>
      <c r="D49" s="74">
        <v>73</v>
      </c>
      <c r="E49" s="13">
        <v>24.8</v>
      </c>
      <c r="F49" s="14">
        <v>15700</v>
      </c>
      <c r="G49" s="16">
        <v>392500000</v>
      </c>
      <c r="H49" s="74">
        <v>73</v>
      </c>
      <c r="I49" s="91">
        <f t="shared" si="4"/>
        <v>392500000</v>
      </c>
      <c r="K49" s="30">
        <f t="shared" si="9"/>
        <v>15300</v>
      </c>
      <c r="L49" s="28">
        <f t="shared" si="10"/>
        <v>400</v>
      </c>
      <c r="N49" s="30">
        <f t="shared" si="7"/>
        <v>382500000</v>
      </c>
      <c r="O49" s="28">
        <f t="shared" si="8"/>
        <v>10000000</v>
      </c>
    </row>
    <row r="50" spans="1:15" x14ac:dyDescent="0.2">
      <c r="A50" s="13">
        <v>24.6</v>
      </c>
      <c r="B50" s="14">
        <v>17200</v>
      </c>
      <c r="C50" s="16">
        <v>426600000</v>
      </c>
      <c r="D50" s="74">
        <v>76</v>
      </c>
      <c r="E50" s="13">
        <v>24.6</v>
      </c>
      <c r="F50" s="14">
        <v>17700</v>
      </c>
      <c r="G50" s="16">
        <v>439000000</v>
      </c>
      <c r="H50" s="74">
        <v>76</v>
      </c>
      <c r="I50" s="91">
        <f t="shared" si="4"/>
        <v>442540322.58064514</v>
      </c>
      <c r="K50" s="30">
        <f t="shared" si="9"/>
        <v>17450</v>
      </c>
      <c r="L50" s="28">
        <f t="shared" si="10"/>
        <v>250</v>
      </c>
      <c r="N50" s="30">
        <f t="shared" si="7"/>
        <v>432800000</v>
      </c>
      <c r="O50" s="28">
        <f t="shared" si="8"/>
        <v>6200000</v>
      </c>
    </row>
    <row r="51" spans="1:15" x14ac:dyDescent="0.2">
      <c r="A51" s="13">
        <v>25</v>
      </c>
      <c r="B51" s="14">
        <v>14400</v>
      </c>
      <c r="C51" s="16">
        <v>354200000</v>
      </c>
      <c r="D51" s="74">
        <v>77</v>
      </c>
      <c r="E51" s="13">
        <v>25</v>
      </c>
      <c r="F51" s="14">
        <v>15800</v>
      </c>
      <c r="G51" s="16">
        <v>388700000</v>
      </c>
      <c r="H51" s="74">
        <v>77</v>
      </c>
      <c r="I51" s="91">
        <f t="shared" si="4"/>
        <v>395020325.20325202</v>
      </c>
      <c r="K51" s="30">
        <f t="shared" si="9"/>
        <v>15100</v>
      </c>
      <c r="L51" s="28">
        <f t="shared" si="10"/>
        <v>700</v>
      </c>
      <c r="N51" s="30">
        <f t="shared" si="7"/>
        <v>371450000</v>
      </c>
      <c r="O51" s="28">
        <f t="shared" si="8"/>
        <v>17250000</v>
      </c>
    </row>
    <row r="52" spans="1:15" x14ac:dyDescent="0.2">
      <c r="A52" s="13">
        <v>24.8</v>
      </c>
      <c r="B52" s="14">
        <v>14600</v>
      </c>
      <c r="C52" s="16">
        <v>365000000</v>
      </c>
      <c r="D52" s="74">
        <v>78</v>
      </c>
      <c r="E52" s="13">
        <v>24.8</v>
      </c>
      <c r="F52" s="14">
        <v>15200</v>
      </c>
      <c r="G52" s="16">
        <v>380000000</v>
      </c>
      <c r="H52" s="74">
        <v>78</v>
      </c>
      <c r="I52" s="91">
        <f t="shared" si="4"/>
        <v>380000000</v>
      </c>
      <c r="K52" s="30">
        <f t="shared" si="9"/>
        <v>14900</v>
      </c>
      <c r="L52" s="28">
        <f t="shared" si="10"/>
        <v>300</v>
      </c>
      <c r="N52" s="30">
        <f t="shared" si="7"/>
        <v>372500000</v>
      </c>
      <c r="O52" s="28">
        <f t="shared" si="8"/>
        <v>7500000</v>
      </c>
    </row>
    <row r="53" spans="1:15" x14ac:dyDescent="0.2">
      <c r="A53" s="13">
        <v>24.6</v>
      </c>
      <c r="B53" s="14">
        <v>16200</v>
      </c>
      <c r="C53" s="16">
        <v>401800000</v>
      </c>
      <c r="D53" s="74">
        <v>79</v>
      </c>
      <c r="E53" s="13">
        <v>24.6</v>
      </c>
      <c r="F53" s="14">
        <v>16200</v>
      </c>
      <c r="G53" s="16">
        <v>401800000</v>
      </c>
      <c r="H53" s="74">
        <v>79</v>
      </c>
      <c r="I53" s="91">
        <f t="shared" si="4"/>
        <v>405040322.58064514</v>
      </c>
      <c r="K53" s="30">
        <f t="shared" si="9"/>
        <v>16200</v>
      </c>
      <c r="L53" s="28">
        <f t="shared" si="10"/>
        <v>0</v>
      </c>
      <c r="N53" s="30">
        <f t="shared" si="7"/>
        <v>401800000</v>
      </c>
      <c r="O53" s="28">
        <f t="shared" si="8"/>
        <v>0</v>
      </c>
    </row>
    <row r="54" spans="1:15" x14ac:dyDescent="0.2">
      <c r="A54" s="13">
        <v>24.4</v>
      </c>
      <c r="B54" s="14">
        <v>16100</v>
      </c>
      <c r="C54" s="16">
        <v>396100000</v>
      </c>
      <c r="D54" s="74">
        <v>80</v>
      </c>
      <c r="E54" s="13">
        <v>24.4</v>
      </c>
      <c r="F54" s="14">
        <v>17100</v>
      </c>
      <c r="G54" s="16">
        <v>420700000</v>
      </c>
      <c r="H54" s="74">
        <v>80</v>
      </c>
      <c r="I54" s="91">
        <f t="shared" si="4"/>
        <v>427540650.40650403</v>
      </c>
      <c r="K54" s="30">
        <f t="shared" si="9"/>
        <v>16600</v>
      </c>
      <c r="L54" s="28">
        <f t="shared" si="10"/>
        <v>500</v>
      </c>
      <c r="N54" s="30">
        <f t="shared" si="7"/>
        <v>408400000</v>
      </c>
      <c r="O54" s="28">
        <f t="shared" si="8"/>
        <v>12300000</v>
      </c>
    </row>
    <row r="55" spans="1:15" x14ac:dyDescent="0.2">
      <c r="A55" s="13">
        <v>50</v>
      </c>
      <c r="B55" s="14">
        <v>9500</v>
      </c>
      <c r="C55" s="16">
        <v>231800000</v>
      </c>
      <c r="D55" s="74">
        <v>85</v>
      </c>
      <c r="E55" s="13">
        <v>50</v>
      </c>
      <c r="F55" s="14">
        <v>9700</v>
      </c>
      <c r="G55" s="16">
        <v>236700000</v>
      </c>
      <c r="H55" s="74">
        <v>85</v>
      </c>
      <c r="I55" s="91">
        <f>(G55/E54)*50</f>
        <v>485040983.60655737</v>
      </c>
      <c r="K55" s="30">
        <f t="shared" si="9"/>
        <v>9600</v>
      </c>
      <c r="L55" s="28">
        <f t="shared" si="10"/>
        <v>100</v>
      </c>
      <c r="N55" s="30">
        <f>AVERAGE(G55,C55)</f>
        <v>234250000</v>
      </c>
      <c r="O55" s="28">
        <f>STDEVP(G55,C55)</f>
        <v>2450000</v>
      </c>
    </row>
    <row r="56" spans="1:15" x14ac:dyDescent="0.2">
      <c r="A56" s="13">
        <v>49.8</v>
      </c>
      <c r="B56" s="14">
        <v>9600</v>
      </c>
      <c r="C56" s="16">
        <v>480000000</v>
      </c>
      <c r="D56" s="74">
        <v>86</v>
      </c>
      <c r="E56" s="13">
        <v>49.8</v>
      </c>
      <c r="F56" s="14">
        <v>10300</v>
      </c>
      <c r="G56" s="16">
        <v>515000000</v>
      </c>
      <c r="H56" s="74">
        <v>86</v>
      </c>
      <c r="I56" s="91">
        <f t="shared" ref="I56:I105" si="11">(G56/E55)*50</f>
        <v>515000000</v>
      </c>
      <c r="K56" s="30">
        <f t="shared" si="9"/>
        <v>9950</v>
      </c>
      <c r="L56" s="28">
        <f t="shared" si="10"/>
        <v>350</v>
      </c>
      <c r="N56" s="30">
        <f t="shared" ref="N56:N76" si="12">AVERAGE(G56,C56)</f>
        <v>497500000</v>
      </c>
      <c r="O56" s="28">
        <f t="shared" ref="O56:O76" si="13">STDEVP(G56,C56)</f>
        <v>17500000</v>
      </c>
    </row>
    <row r="57" spans="1:15" x14ac:dyDescent="0.2">
      <c r="A57" s="13">
        <v>49.6</v>
      </c>
      <c r="B57" s="14">
        <v>9800</v>
      </c>
      <c r="C57" s="16">
        <v>488000000</v>
      </c>
      <c r="D57" s="74">
        <v>87</v>
      </c>
      <c r="E57" s="13">
        <v>49.6</v>
      </c>
      <c r="F57" s="14">
        <v>10100</v>
      </c>
      <c r="G57" s="16">
        <v>503000000</v>
      </c>
      <c r="H57" s="74">
        <v>87</v>
      </c>
      <c r="I57" s="91">
        <f t="shared" si="11"/>
        <v>505020080.32128513</v>
      </c>
      <c r="K57" s="30">
        <f t="shared" si="9"/>
        <v>9950</v>
      </c>
      <c r="L57" s="28">
        <f t="shared" si="10"/>
        <v>150</v>
      </c>
      <c r="N57" s="30">
        <f t="shared" si="12"/>
        <v>495500000</v>
      </c>
      <c r="O57" s="28">
        <f t="shared" si="13"/>
        <v>7500000</v>
      </c>
    </row>
    <row r="58" spans="1:15" x14ac:dyDescent="0.2">
      <c r="A58" s="13">
        <v>49.4</v>
      </c>
      <c r="B58" s="14">
        <v>10900</v>
      </c>
      <c r="C58" s="16">
        <v>540600000</v>
      </c>
      <c r="D58" s="74">
        <v>91</v>
      </c>
      <c r="E58" s="13">
        <v>49.4</v>
      </c>
      <c r="F58" s="14">
        <v>11400</v>
      </c>
      <c r="G58" s="16">
        <v>565400000</v>
      </c>
      <c r="H58" s="74">
        <v>91</v>
      </c>
      <c r="I58" s="91">
        <f t="shared" si="11"/>
        <v>569959677.41935492</v>
      </c>
      <c r="K58" s="30">
        <f t="shared" si="9"/>
        <v>11150</v>
      </c>
      <c r="L58" s="28">
        <f t="shared" si="10"/>
        <v>250</v>
      </c>
      <c r="N58" s="30">
        <f t="shared" si="12"/>
        <v>553000000</v>
      </c>
      <c r="O58" s="28">
        <f t="shared" si="13"/>
        <v>12400000</v>
      </c>
    </row>
    <row r="59" spans="1:15" x14ac:dyDescent="0.2">
      <c r="A59" s="13">
        <v>49.2</v>
      </c>
      <c r="B59" s="14">
        <v>11100</v>
      </c>
      <c r="C59" s="16">
        <v>548300000</v>
      </c>
      <c r="D59" s="74">
        <v>92</v>
      </c>
      <c r="E59" s="13">
        <v>49.2</v>
      </c>
      <c r="F59" s="14">
        <v>11300</v>
      </c>
      <c r="G59" s="16">
        <v>558200000</v>
      </c>
      <c r="H59" s="74">
        <v>92</v>
      </c>
      <c r="I59" s="91">
        <f t="shared" si="11"/>
        <v>564979757.0850203</v>
      </c>
      <c r="K59" s="30">
        <f t="shared" si="9"/>
        <v>11200</v>
      </c>
      <c r="L59" s="28">
        <f t="shared" si="10"/>
        <v>100</v>
      </c>
      <c r="N59" s="30">
        <f t="shared" si="12"/>
        <v>553250000</v>
      </c>
      <c r="O59" s="28">
        <f t="shared" si="13"/>
        <v>4950000</v>
      </c>
    </row>
    <row r="60" spans="1:15" x14ac:dyDescent="0.2">
      <c r="A60" s="13">
        <v>49</v>
      </c>
      <c r="B60" s="14">
        <v>10900</v>
      </c>
      <c r="C60" s="16">
        <v>536300000</v>
      </c>
      <c r="D60" s="74">
        <v>93</v>
      </c>
      <c r="E60" s="13">
        <v>49</v>
      </c>
      <c r="F60" s="14">
        <v>10900</v>
      </c>
      <c r="G60" s="16">
        <v>536300000</v>
      </c>
      <c r="H60" s="74">
        <v>93</v>
      </c>
      <c r="I60" s="91">
        <f t="shared" si="11"/>
        <v>545020325.20325208</v>
      </c>
      <c r="K60" s="30">
        <f t="shared" si="9"/>
        <v>10900</v>
      </c>
      <c r="L60" s="28">
        <f t="shared" si="10"/>
        <v>0</v>
      </c>
      <c r="N60" s="30">
        <f t="shared" si="12"/>
        <v>536300000</v>
      </c>
      <c r="O60" s="28">
        <f t="shared" si="13"/>
        <v>0</v>
      </c>
    </row>
    <row r="61" spans="1:15" x14ac:dyDescent="0.2">
      <c r="A61" s="13">
        <v>50</v>
      </c>
      <c r="B61" s="14">
        <v>11000</v>
      </c>
      <c r="C61" s="16">
        <v>539000000</v>
      </c>
      <c r="D61" s="74">
        <v>94</v>
      </c>
      <c r="E61" s="13">
        <v>50</v>
      </c>
      <c r="F61" s="14">
        <v>11600</v>
      </c>
      <c r="G61" s="16">
        <v>568400000</v>
      </c>
      <c r="H61" s="74">
        <v>94</v>
      </c>
      <c r="I61" s="91">
        <f t="shared" si="11"/>
        <v>580000000</v>
      </c>
      <c r="K61" s="30">
        <f t="shared" si="9"/>
        <v>11300</v>
      </c>
      <c r="L61" s="28">
        <f t="shared" si="10"/>
        <v>300</v>
      </c>
      <c r="N61" s="30">
        <f t="shared" si="12"/>
        <v>553700000</v>
      </c>
      <c r="O61" s="28">
        <f t="shared" si="13"/>
        <v>14700000</v>
      </c>
    </row>
    <row r="62" spans="1:15" x14ac:dyDescent="0.2">
      <c r="A62" s="13">
        <v>49.8</v>
      </c>
      <c r="B62" s="14">
        <v>7400</v>
      </c>
      <c r="C62" s="16">
        <v>370000000</v>
      </c>
      <c r="D62" s="74">
        <v>95</v>
      </c>
      <c r="E62" s="13">
        <v>49.8</v>
      </c>
      <c r="F62" s="14">
        <v>7500</v>
      </c>
      <c r="G62" s="16">
        <v>375000000</v>
      </c>
      <c r="H62" s="74">
        <v>95</v>
      </c>
      <c r="I62" s="91">
        <f t="shared" si="11"/>
        <v>375000000</v>
      </c>
      <c r="K62" s="30">
        <f t="shared" si="9"/>
        <v>7450</v>
      </c>
      <c r="L62" s="28">
        <f t="shared" si="10"/>
        <v>50</v>
      </c>
      <c r="N62" s="30">
        <f t="shared" si="12"/>
        <v>372500000</v>
      </c>
      <c r="O62" s="28">
        <f t="shared" si="13"/>
        <v>2500000</v>
      </c>
    </row>
    <row r="63" spans="1:15" x14ac:dyDescent="0.2">
      <c r="A63" s="13">
        <v>49.6</v>
      </c>
      <c r="B63" s="14">
        <v>8500</v>
      </c>
      <c r="C63" s="16">
        <v>423300000</v>
      </c>
      <c r="D63" s="74">
        <v>97</v>
      </c>
      <c r="E63" s="13">
        <v>49.6</v>
      </c>
      <c r="F63" s="14">
        <v>8800</v>
      </c>
      <c r="G63" s="16">
        <v>438200000</v>
      </c>
      <c r="H63" s="74">
        <v>97</v>
      </c>
      <c r="I63" s="91">
        <f t="shared" si="11"/>
        <v>439959839.35742974</v>
      </c>
      <c r="K63" s="30">
        <f t="shared" si="9"/>
        <v>8650</v>
      </c>
      <c r="L63" s="28">
        <f t="shared" si="10"/>
        <v>150</v>
      </c>
      <c r="N63" s="30">
        <f t="shared" si="12"/>
        <v>430750000</v>
      </c>
      <c r="O63" s="28">
        <f t="shared" si="13"/>
        <v>7450000</v>
      </c>
    </row>
    <row r="64" spans="1:15" x14ac:dyDescent="0.2">
      <c r="A64" s="13">
        <v>49.4</v>
      </c>
      <c r="B64" s="14">
        <v>8900</v>
      </c>
      <c r="C64" s="16">
        <v>441400000</v>
      </c>
      <c r="D64" s="74">
        <v>98</v>
      </c>
      <c r="E64" s="13">
        <v>49.4</v>
      </c>
      <c r="F64" s="14">
        <v>9100</v>
      </c>
      <c r="G64" s="16">
        <v>451400000</v>
      </c>
      <c r="H64" s="74">
        <v>98</v>
      </c>
      <c r="I64" s="91">
        <f t="shared" si="11"/>
        <v>455040322.58064514</v>
      </c>
      <c r="K64" s="30">
        <f t="shared" si="9"/>
        <v>9000</v>
      </c>
      <c r="L64" s="28">
        <f t="shared" si="10"/>
        <v>100</v>
      </c>
      <c r="N64" s="30">
        <f t="shared" si="12"/>
        <v>446400000</v>
      </c>
      <c r="O64" s="28">
        <f t="shared" si="13"/>
        <v>5000000</v>
      </c>
    </row>
    <row r="65" spans="1:15" x14ac:dyDescent="0.2">
      <c r="A65" s="13">
        <v>50</v>
      </c>
      <c r="B65" s="14">
        <v>9300</v>
      </c>
      <c r="C65" s="16">
        <v>459400000</v>
      </c>
      <c r="D65" s="74">
        <v>99</v>
      </c>
      <c r="E65" s="13">
        <v>50</v>
      </c>
      <c r="F65" s="14">
        <v>9300</v>
      </c>
      <c r="G65" s="16">
        <v>459400000</v>
      </c>
      <c r="H65" s="74">
        <v>99</v>
      </c>
      <c r="I65" s="91">
        <f t="shared" si="11"/>
        <v>464979757.0850203</v>
      </c>
      <c r="K65" s="30">
        <f t="shared" si="9"/>
        <v>9300</v>
      </c>
      <c r="L65" s="28">
        <f t="shared" si="10"/>
        <v>0</v>
      </c>
      <c r="N65" s="30">
        <f t="shared" si="12"/>
        <v>459400000</v>
      </c>
      <c r="O65" s="28">
        <f t="shared" si="13"/>
        <v>0</v>
      </c>
    </row>
    <row r="66" spans="1:15" x14ac:dyDescent="0.2">
      <c r="A66" s="13">
        <v>49.8</v>
      </c>
      <c r="B66" s="14">
        <v>7200</v>
      </c>
      <c r="C66" s="16">
        <v>360000000</v>
      </c>
      <c r="D66" s="74">
        <v>100</v>
      </c>
      <c r="E66" s="13">
        <v>49.8</v>
      </c>
      <c r="F66" s="14">
        <v>7500</v>
      </c>
      <c r="G66" s="16">
        <v>375000000</v>
      </c>
      <c r="H66" s="74">
        <v>100</v>
      </c>
      <c r="I66" s="91">
        <f t="shared" si="11"/>
        <v>375000000</v>
      </c>
      <c r="K66" s="30">
        <f t="shared" si="9"/>
        <v>7350</v>
      </c>
      <c r="L66" s="28">
        <f t="shared" si="10"/>
        <v>150</v>
      </c>
      <c r="N66" s="30">
        <f t="shared" si="12"/>
        <v>367500000</v>
      </c>
      <c r="O66" s="28">
        <f t="shared" si="13"/>
        <v>7500000</v>
      </c>
    </row>
    <row r="67" spans="1:15" x14ac:dyDescent="0.2">
      <c r="A67" s="13">
        <v>49.6</v>
      </c>
      <c r="B67" s="14">
        <v>7800</v>
      </c>
      <c r="C67" s="16">
        <v>388400000</v>
      </c>
      <c r="D67" s="74">
        <v>101</v>
      </c>
      <c r="E67" s="13">
        <v>49.6</v>
      </c>
      <c r="F67" s="14">
        <v>7500</v>
      </c>
      <c r="G67" s="16">
        <v>373500000</v>
      </c>
      <c r="H67" s="74">
        <v>101</v>
      </c>
      <c r="I67" s="91">
        <f t="shared" si="11"/>
        <v>375000000</v>
      </c>
      <c r="K67" s="30">
        <f t="shared" si="9"/>
        <v>7650</v>
      </c>
      <c r="L67" s="28">
        <f t="shared" si="10"/>
        <v>150</v>
      </c>
      <c r="N67" s="30">
        <f t="shared" si="12"/>
        <v>380950000</v>
      </c>
      <c r="O67" s="28">
        <f t="shared" si="13"/>
        <v>7450000</v>
      </c>
    </row>
    <row r="68" spans="1:15" x14ac:dyDescent="0.2">
      <c r="A68" s="13">
        <v>49.4</v>
      </c>
      <c r="B68" s="14">
        <v>8700</v>
      </c>
      <c r="C68" s="16">
        <v>431500000</v>
      </c>
      <c r="D68" s="74">
        <v>103</v>
      </c>
      <c r="E68" s="13">
        <v>49.4</v>
      </c>
      <c r="F68" s="14">
        <v>8700</v>
      </c>
      <c r="G68" s="16">
        <v>431500000</v>
      </c>
      <c r="H68" s="74">
        <v>103</v>
      </c>
      <c r="I68" s="91">
        <f t="shared" si="11"/>
        <v>434979838.7096774</v>
      </c>
      <c r="K68" s="30">
        <f t="shared" si="9"/>
        <v>8700</v>
      </c>
      <c r="L68" s="28">
        <f t="shared" si="10"/>
        <v>0</v>
      </c>
      <c r="N68" s="30">
        <f t="shared" si="12"/>
        <v>431500000</v>
      </c>
      <c r="O68" s="28">
        <f t="shared" si="13"/>
        <v>0</v>
      </c>
    </row>
    <row r="69" spans="1:15" x14ac:dyDescent="0.2">
      <c r="A69" s="13">
        <v>49.2</v>
      </c>
      <c r="B69" s="14">
        <v>8800</v>
      </c>
      <c r="C69" s="16">
        <v>434700000</v>
      </c>
      <c r="D69" s="74">
        <v>104</v>
      </c>
      <c r="E69" s="13">
        <v>49.2</v>
      </c>
      <c r="F69" s="14">
        <v>8900</v>
      </c>
      <c r="G69" s="16">
        <v>439700000</v>
      </c>
      <c r="H69" s="74">
        <v>104</v>
      </c>
      <c r="I69" s="91">
        <f t="shared" si="11"/>
        <v>445040485.82995951</v>
      </c>
      <c r="K69" s="30">
        <f t="shared" si="9"/>
        <v>8850</v>
      </c>
      <c r="L69" s="28">
        <f t="shared" si="10"/>
        <v>50</v>
      </c>
      <c r="N69" s="30">
        <f t="shared" si="12"/>
        <v>437200000</v>
      </c>
      <c r="O69" s="28">
        <f t="shared" si="13"/>
        <v>2500000</v>
      </c>
    </row>
    <row r="70" spans="1:15" x14ac:dyDescent="0.2">
      <c r="A70" s="13">
        <v>49</v>
      </c>
      <c r="B70" s="14">
        <v>8800</v>
      </c>
      <c r="C70" s="16">
        <v>433000000</v>
      </c>
      <c r="D70" s="74">
        <v>105</v>
      </c>
      <c r="E70" s="13">
        <v>49</v>
      </c>
      <c r="F70" s="14">
        <v>9000</v>
      </c>
      <c r="G70" s="16">
        <v>442800000</v>
      </c>
      <c r="H70" s="74">
        <v>105</v>
      </c>
      <c r="I70" s="91">
        <f t="shared" si="11"/>
        <v>450000000</v>
      </c>
      <c r="K70" s="30">
        <f t="shared" si="9"/>
        <v>8900</v>
      </c>
      <c r="L70" s="28">
        <f t="shared" si="10"/>
        <v>100</v>
      </c>
      <c r="N70" s="30">
        <f t="shared" si="12"/>
        <v>437900000</v>
      </c>
      <c r="O70" s="28">
        <f t="shared" si="13"/>
        <v>4900000</v>
      </c>
    </row>
    <row r="71" spans="1:15" x14ac:dyDescent="0.2">
      <c r="A71" s="13">
        <v>48.8</v>
      </c>
      <c r="B71" s="14">
        <v>9000</v>
      </c>
      <c r="C71" s="16">
        <v>441000000</v>
      </c>
      <c r="D71" s="74">
        <v>106</v>
      </c>
      <c r="E71" s="13">
        <v>48.8</v>
      </c>
      <c r="F71" s="14">
        <v>9100</v>
      </c>
      <c r="G71" s="16">
        <v>445900000</v>
      </c>
      <c r="H71" s="74">
        <v>106</v>
      </c>
      <c r="I71" s="91">
        <f t="shared" si="11"/>
        <v>455000000</v>
      </c>
      <c r="K71" s="30">
        <f t="shared" si="9"/>
        <v>9050</v>
      </c>
      <c r="L71" s="28">
        <f t="shared" si="10"/>
        <v>50</v>
      </c>
      <c r="N71" s="30">
        <f t="shared" si="12"/>
        <v>443450000</v>
      </c>
      <c r="O71" s="28">
        <f t="shared" si="13"/>
        <v>2450000</v>
      </c>
    </row>
    <row r="72" spans="1:15" x14ac:dyDescent="0.2">
      <c r="A72" s="13">
        <v>48.6</v>
      </c>
      <c r="B72" s="14">
        <v>9600</v>
      </c>
      <c r="C72" s="16">
        <v>468500000</v>
      </c>
      <c r="D72" s="74">
        <v>107</v>
      </c>
      <c r="E72" s="13">
        <v>48.6</v>
      </c>
      <c r="F72" s="14">
        <v>9300</v>
      </c>
      <c r="G72" s="16">
        <v>453800000</v>
      </c>
      <c r="H72" s="74">
        <v>107</v>
      </c>
      <c r="I72" s="91">
        <f t="shared" si="11"/>
        <v>464959016.39344263</v>
      </c>
      <c r="K72" s="30">
        <f t="shared" si="9"/>
        <v>9450</v>
      </c>
      <c r="L72" s="28">
        <f t="shared" si="10"/>
        <v>150</v>
      </c>
      <c r="N72" s="30">
        <f t="shared" si="12"/>
        <v>461150000</v>
      </c>
      <c r="O72" s="28">
        <f t="shared" si="13"/>
        <v>7350000</v>
      </c>
    </row>
    <row r="73" spans="1:15" x14ac:dyDescent="0.2">
      <c r="A73" s="13">
        <v>50</v>
      </c>
      <c r="B73" s="14">
        <v>9700</v>
      </c>
      <c r="C73" s="16">
        <v>471400000</v>
      </c>
      <c r="D73" s="74">
        <v>108</v>
      </c>
      <c r="E73" s="13">
        <v>50</v>
      </c>
      <c r="F73" s="14">
        <v>9800</v>
      </c>
      <c r="G73" s="16">
        <v>476300000</v>
      </c>
      <c r="H73" s="74">
        <v>108</v>
      </c>
      <c r="I73" s="91">
        <f t="shared" si="11"/>
        <v>490020576.13168722</v>
      </c>
      <c r="K73" s="30">
        <f t="shared" si="9"/>
        <v>9750</v>
      </c>
      <c r="L73" s="28">
        <f t="shared" si="10"/>
        <v>50</v>
      </c>
      <c r="N73" s="30">
        <f t="shared" si="12"/>
        <v>473850000</v>
      </c>
      <c r="O73" s="28">
        <f t="shared" si="13"/>
        <v>2450000</v>
      </c>
    </row>
    <row r="74" spans="1:15" x14ac:dyDescent="0.2">
      <c r="A74" s="13">
        <v>49.8</v>
      </c>
      <c r="B74" s="14">
        <v>7800</v>
      </c>
      <c r="C74" s="16">
        <v>390000000</v>
      </c>
      <c r="D74" s="74">
        <v>109</v>
      </c>
      <c r="E74" s="13">
        <v>49.8</v>
      </c>
      <c r="F74" s="14">
        <v>7700</v>
      </c>
      <c r="G74" s="16">
        <v>385000000</v>
      </c>
      <c r="H74" s="74">
        <v>109</v>
      </c>
      <c r="I74" s="91">
        <f t="shared" si="11"/>
        <v>385000000</v>
      </c>
      <c r="K74" s="30">
        <f t="shared" ref="K74:K105" si="14">AVERAGE(F74,B74)</f>
        <v>7750</v>
      </c>
      <c r="L74" s="28">
        <f t="shared" ref="L74:L105" si="15">STDEVP(F74,B74)</f>
        <v>50</v>
      </c>
      <c r="N74" s="30">
        <f t="shared" si="12"/>
        <v>387500000</v>
      </c>
      <c r="O74" s="28">
        <f t="shared" si="13"/>
        <v>2500000</v>
      </c>
    </row>
    <row r="75" spans="1:15" x14ac:dyDescent="0.2">
      <c r="A75" s="13">
        <v>49.6</v>
      </c>
      <c r="B75" s="14">
        <v>8600</v>
      </c>
      <c r="C75" s="16">
        <v>428300000</v>
      </c>
      <c r="D75" s="74">
        <v>111</v>
      </c>
      <c r="E75" s="13">
        <v>49.6</v>
      </c>
      <c r="F75" s="14">
        <v>8500</v>
      </c>
      <c r="G75" s="16">
        <v>423300000</v>
      </c>
      <c r="H75" s="74">
        <v>111</v>
      </c>
      <c r="I75" s="91">
        <f t="shared" si="11"/>
        <v>425000000</v>
      </c>
      <c r="K75" s="30">
        <f t="shared" si="14"/>
        <v>8550</v>
      </c>
      <c r="L75" s="28">
        <f t="shared" si="15"/>
        <v>50</v>
      </c>
      <c r="N75" s="30">
        <f t="shared" si="12"/>
        <v>425800000</v>
      </c>
      <c r="O75" s="28">
        <f t="shared" si="13"/>
        <v>2500000</v>
      </c>
    </row>
    <row r="76" spans="1:15" x14ac:dyDescent="0.2">
      <c r="A76" s="13">
        <v>49.4</v>
      </c>
      <c r="B76" s="14">
        <v>9200</v>
      </c>
      <c r="C76" s="16">
        <v>456300000</v>
      </c>
      <c r="D76" s="74">
        <v>112</v>
      </c>
      <c r="E76" s="13">
        <v>49.4</v>
      </c>
      <c r="F76" s="14">
        <v>9400</v>
      </c>
      <c r="G76" s="16">
        <v>466200000</v>
      </c>
      <c r="H76" s="74">
        <v>112</v>
      </c>
      <c r="I76" s="91">
        <f t="shared" si="11"/>
        <v>469959677.41935486</v>
      </c>
      <c r="K76" s="30">
        <f t="shared" si="14"/>
        <v>9300</v>
      </c>
      <c r="L76" s="28">
        <f t="shared" si="15"/>
        <v>100</v>
      </c>
      <c r="N76" s="30">
        <f t="shared" si="12"/>
        <v>461250000</v>
      </c>
      <c r="O76" s="28">
        <f t="shared" si="13"/>
        <v>4950000</v>
      </c>
    </row>
    <row r="77" spans="1:15" x14ac:dyDescent="0.2">
      <c r="A77" s="13">
        <v>49.2</v>
      </c>
      <c r="B77" s="14">
        <v>9200</v>
      </c>
      <c r="C77" s="16">
        <v>454500000</v>
      </c>
      <c r="D77" s="74">
        <v>113</v>
      </c>
      <c r="E77" s="13">
        <v>49.2</v>
      </c>
      <c r="F77" s="14">
        <v>9400</v>
      </c>
      <c r="G77" s="16">
        <v>464400000</v>
      </c>
      <c r="H77" s="74">
        <v>113</v>
      </c>
      <c r="I77" s="91">
        <f t="shared" si="11"/>
        <v>470040485.82995951</v>
      </c>
      <c r="K77" s="30">
        <f t="shared" si="14"/>
        <v>9300</v>
      </c>
      <c r="L77" s="28">
        <f t="shared" si="15"/>
        <v>100</v>
      </c>
      <c r="N77" s="30">
        <f>AVERAGE(G77,C77)</f>
        <v>459450000</v>
      </c>
      <c r="O77" s="28">
        <f>STDEVP(G77,C77)</f>
        <v>4950000</v>
      </c>
    </row>
    <row r="78" spans="1:15" x14ac:dyDescent="0.2">
      <c r="A78" s="13">
        <v>49</v>
      </c>
      <c r="B78" s="14">
        <v>9300</v>
      </c>
      <c r="C78" s="16">
        <v>457600000</v>
      </c>
      <c r="D78" s="74">
        <v>114</v>
      </c>
      <c r="E78" s="13">
        <v>49</v>
      </c>
      <c r="F78" s="14">
        <v>9500</v>
      </c>
      <c r="G78" s="16">
        <v>467400000</v>
      </c>
      <c r="H78" s="74">
        <v>114</v>
      </c>
      <c r="I78" s="91">
        <f t="shared" si="11"/>
        <v>475000000</v>
      </c>
      <c r="K78" s="30">
        <f t="shared" si="14"/>
        <v>9400</v>
      </c>
      <c r="L78" s="28">
        <f t="shared" si="15"/>
        <v>100</v>
      </c>
      <c r="N78" s="30">
        <f t="shared" ref="N78:N94" si="16">AVERAGE(G78,C78)</f>
        <v>462500000</v>
      </c>
      <c r="O78" s="28">
        <f t="shared" ref="O78:O94" si="17">STDEVP(G78,C78)</f>
        <v>4900000</v>
      </c>
    </row>
    <row r="79" spans="1:15" x14ac:dyDescent="0.2">
      <c r="A79" s="13">
        <v>50</v>
      </c>
      <c r="B79" s="14">
        <v>9800</v>
      </c>
      <c r="C79" s="16">
        <v>480200000</v>
      </c>
      <c r="D79" s="74">
        <v>115</v>
      </c>
      <c r="E79" s="13">
        <v>50</v>
      </c>
      <c r="F79" s="14">
        <v>9600</v>
      </c>
      <c r="G79" s="16">
        <v>470400000</v>
      </c>
      <c r="H79" s="74">
        <v>115</v>
      </c>
      <c r="I79" s="91">
        <f t="shared" si="11"/>
        <v>480000000</v>
      </c>
      <c r="K79" s="30">
        <f t="shared" si="14"/>
        <v>9700</v>
      </c>
      <c r="L79" s="28">
        <f t="shared" si="15"/>
        <v>100</v>
      </c>
      <c r="N79" s="30">
        <f t="shared" si="16"/>
        <v>475300000</v>
      </c>
      <c r="O79" s="28">
        <f t="shared" si="17"/>
        <v>4900000</v>
      </c>
    </row>
    <row r="80" spans="1:15" x14ac:dyDescent="0.2">
      <c r="A80" s="13">
        <v>49.8</v>
      </c>
      <c r="B80" s="14">
        <v>8000</v>
      </c>
      <c r="C80" s="16">
        <v>400000000</v>
      </c>
      <c r="D80" s="74">
        <v>116</v>
      </c>
      <c r="E80" s="13">
        <v>49.8</v>
      </c>
      <c r="F80" s="14">
        <v>8000</v>
      </c>
      <c r="G80" s="16">
        <v>400000000</v>
      </c>
      <c r="H80" s="74">
        <v>116</v>
      </c>
      <c r="I80" s="91">
        <f t="shared" si="11"/>
        <v>400000000</v>
      </c>
      <c r="K80" s="30">
        <f t="shared" si="14"/>
        <v>8000</v>
      </c>
      <c r="L80" s="28">
        <f t="shared" si="15"/>
        <v>0</v>
      </c>
      <c r="N80" s="30">
        <f t="shared" si="16"/>
        <v>400000000</v>
      </c>
      <c r="O80" s="28">
        <f t="shared" si="17"/>
        <v>0</v>
      </c>
    </row>
    <row r="81" spans="1:15" x14ac:dyDescent="0.2">
      <c r="A81" s="13">
        <v>49.6</v>
      </c>
      <c r="B81" s="14">
        <v>9000</v>
      </c>
      <c r="C81" s="16">
        <v>448200000</v>
      </c>
      <c r="D81" s="74">
        <v>118</v>
      </c>
      <c r="E81" s="13">
        <v>49.6</v>
      </c>
      <c r="F81" s="14">
        <v>8700</v>
      </c>
      <c r="G81" s="16">
        <v>433300000</v>
      </c>
      <c r="H81" s="74">
        <v>118</v>
      </c>
      <c r="I81" s="91">
        <f t="shared" si="11"/>
        <v>435040160.64257038</v>
      </c>
      <c r="K81" s="30">
        <f t="shared" si="14"/>
        <v>8850</v>
      </c>
      <c r="L81" s="28">
        <f t="shared" si="15"/>
        <v>150</v>
      </c>
      <c r="N81" s="30">
        <f t="shared" si="16"/>
        <v>440750000</v>
      </c>
      <c r="O81" s="28">
        <f t="shared" si="17"/>
        <v>7450000</v>
      </c>
    </row>
    <row r="82" spans="1:15" x14ac:dyDescent="0.2">
      <c r="A82" s="13">
        <v>49.4</v>
      </c>
      <c r="B82" s="14">
        <v>9400</v>
      </c>
      <c r="C82" s="16">
        <v>466200000</v>
      </c>
      <c r="D82" s="74">
        <v>119</v>
      </c>
      <c r="E82" s="13">
        <v>49.4</v>
      </c>
      <c r="F82" s="14">
        <v>8800</v>
      </c>
      <c r="G82" s="16">
        <v>436500000</v>
      </c>
      <c r="H82" s="74">
        <v>119</v>
      </c>
      <c r="I82" s="91">
        <f t="shared" si="11"/>
        <v>440020161.29032254</v>
      </c>
      <c r="K82" s="30">
        <f t="shared" si="14"/>
        <v>9100</v>
      </c>
      <c r="L82" s="28">
        <f t="shared" si="15"/>
        <v>300</v>
      </c>
      <c r="N82" s="30">
        <f t="shared" si="16"/>
        <v>451350000</v>
      </c>
      <c r="O82" s="28">
        <f t="shared" si="17"/>
        <v>14850000</v>
      </c>
    </row>
    <row r="83" spans="1:15" x14ac:dyDescent="0.2">
      <c r="A83" s="13">
        <v>50</v>
      </c>
      <c r="B83" s="14">
        <v>9600</v>
      </c>
      <c r="C83" s="16">
        <v>474200000</v>
      </c>
      <c r="D83" s="74">
        <v>120</v>
      </c>
      <c r="E83" s="13">
        <v>50</v>
      </c>
      <c r="F83" s="14">
        <v>9400</v>
      </c>
      <c r="G83" s="16">
        <v>464400000</v>
      </c>
      <c r="H83" s="74">
        <v>120</v>
      </c>
      <c r="I83" s="91">
        <f t="shared" si="11"/>
        <v>470040485.82995951</v>
      </c>
      <c r="K83" s="30">
        <f t="shared" si="14"/>
        <v>9500</v>
      </c>
      <c r="L83" s="28">
        <f t="shared" si="15"/>
        <v>100</v>
      </c>
      <c r="N83" s="30">
        <f t="shared" si="16"/>
        <v>469300000</v>
      </c>
      <c r="O83" s="28">
        <f t="shared" si="17"/>
        <v>4900000</v>
      </c>
    </row>
    <row r="84" spans="1:15" x14ac:dyDescent="0.2">
      <c r="A84" s="13">
        <v>49.8</v>
      </c>
      <c r="B84" s="14">
        <v>8300</v>
      </c>
      <c r="C84" s="16">
        <v>415000000</v>
      </c>
      <c r="D84" s="74">
        <v>121</v>
      </c>
      <c r="E84" s="13">
        <v>49.8</v>
      </c>
      <c r="F84" s="14">
        <v>8000</v>
      </c>
      <c r="G84" s="16">
        <v>400000000</v>
      </c>
      <c r="H84" s="74">
        <v>121</v>
      </c>
      <c r="I84" s="91">
        <f t="shared" si="11"/>
        <v>400000000</v>
      </c>
      <c r="K84" s="30">
        <f t="shared" si="14"/>
        <v>8150</v>
      </c>
      <c r="L84" s="28">
        <f t="shared" si="15"/>
        <v>150</v>
      </c>
      <c r="N84" s="30">
        <f t="shared" si="16"/>
        <v>407500000</v>
      </c>
      <c r="O84" s="28">
        <f t="shared" si="17"/>
        <v>7500000</v>
      </c>
    </row>
    <row r="85" spans="1:15" x14ac:dyDescent="0.2">
      <c r="A85" s="13">
        <v>49.6</v>
      </c>
      <c r="B85" s="14">
        <v>8900</v>
      </c>
      <c r="C85" s="16">
        <v>443200000</v>
      </c>
      <c r="D85" s="74">
        <v>122</v>
      </c>
      <c r="E85" s="13">
        <v>49.6</v>
      </c>
      <c r="F85" s="14">
        <v>8700</v>
      </c>
      <c r="G85" s="16">
        <v>433300000</v>
      </c>
      <c r="H85" s="74">
        <v>122</v>
      </c>
      <c r="I85" s="91">
        <f t="shared" si="11"/>
        <v>435040160.64257038</v>
      </c>
      <c r="K85" s="30">
        <f t="shared" si="14"/>
        <v>8800</v>
      </c>
      <c r="L85" s="28">
        <f t="shared" si="15"/>
        <v>100</v>
      </c>
      <c r="N85" s="30">
        <f t="shared" si="16"/>
        <v>438250000</v>
      </c>
      <c r="O85" s="28">
        <f t="shared" si="17"/>
        <v>4950000</v>
      </c>
    </row>
    <row r="86" spans="1:15" x14ac:dyDescent="0.2">
      <c r="A86" s="13">
        <v>49.4</v>
      </c>
      <c r="B86" s="14">
        <v>9200</v>
      </c>
      <c r="C86" s="16">
        <v>456300000</v>
      </c>
      <c r="D86" s="74">
        <v>123</v>
      </c>
      <c r="E86" s="13">
        <v>49.4</v>
      </c>
      <c r="F86" s="14">
        <v>9000</v>
      </c>
      <c r="G86" s="16">
        <v>446400000</v>
      </c>
      <c r="H86" s="74">
        <v>123</v>
      </c>
      <c r="I86" s="91">
        <f t="shared" si="11"/>
        <v>450000000</v>
      </c>
      <c r="K86" s="30">
        <f t="shared" si="14"/>
        <v>9100</v>
      </c>
      <c r="L86" s="28">
        <f t="shared" si="15"/>
        <v>100</v>
      </c>
      <c r="N86" s="30">
        <f t="shared" si="16"/>
        <v>451350000</v>
      </c>
      <c r="O86" s="28">
        <f t="shared" si="17"/>
        <v>4950000</v>
      </c>
    </row>
    <row r="87" spans="1:15" x14ac:dyDescent="0.2">
      <c r="A87" s="13">
        <v>50</v>
      </c>
      <c r="B87" s="14">
        <v>9500</v>
      </c>
      <c r="C87" s="16">
        <v>469300000</v>
      </c>
      <c r="D87" s="74">
        <v>125</v>
      </c>
      <c r="E87" s="13">
        <v>50</v>
      </c>
      <c r="F87" s="14">
        <v>9500</v>
      </c>
      <c r="G87" s="16">
        <v>469300000</v>
      </c>
      <c r="H87" s="74">
        <v>125</v>
      </c>
      <c r="I87" s="91">
        <f t="shared" si="11"/>
        <v>475000000</v>
      </c>
      <c r="K87" s="30">
        <f t="shared" si="14"/>
        <v>9500</v>
      </c>
      <c r="L87" s="28">
        <f t="shared" si="15"/>
        <v>0</v>
      </c>
      <c r="N87" s="30">
        <f t="shared" si="16"/>
        <v>469300000</v>
      </c>
      <c r="O87" s="28">
        <f t="shared" si="17"/>
        <v>0</v>
      </c>
    </row>
    <row r="88" spans="1:15" x14ac:dyDescent="0.2">
      <c r="A88" s="13">
        <v>50</v>
      </c>
      <c r="B88" s="14">
        <v>8100</v>
      </c>
      <c r="C88" s="16">
        <v>405000000</v>
      </c>
      <c r="D88" s="74">
        <v>126</v>
      </c>
      <c r="E88" s="13">
        <v>49.8</v>
      </c>
      <c r="F88" s="14">
        <v>7500</v>
      </c>
      <c r="G88" s="16">
        <v>375000000</v>
      </c>
      <c r="H88" s="74">
        <v>126</v>
      </c>
      <c r="I88" s="91">
        <f t="shared" si="11"/>
        <v>375000000</v>
      </c>
      <c r="K88" s="30">
        <f t="shared" si="14"/>
        <v>7800</v>
      </c>
      <c r="L88" s="28">
        <f t="shared" si="15"/>
        <v>300</v>
      </c>
      <c r="N88" s="30">
        <f t="shared" si="16"/>
        <v>390000000</v>
      </c>
      <c r="O88" s="28">
        <f t="shared" si="17"/>
        <v>15000000</v>
      </c>
    </row>
    <row r="89" spans="1:15" x14ac:dyDescent="0.2">
      <c r="A89" s="13">
        <v>50</v>
      </c>
      <c r="B89" s="14">
        <v>8400</v>
      </c>
      <c r="C89" s="16">
        <v>420000000</v>
      </c>
      <c r="D89" s="74">
        <v>127</v>
      </c>
      <c r="E89" s="13">
        <v>49.6</v>
      </c>
      <c r="F89" s="14">
        <v>8100</v>
      </c>
      <c r="G89" s="16">
        <v>403400000</v>
      </c>
      <c r="H89" s="74">
        <v>127</v>
      </c>
      <c r="I89" s="91">
        <f t="shared" si="11"/>
        <v>405020080.32128519</v>
      </c>
      <c r="K89" s="30">
        <f t="shared" si="14"/>
        <v>8250</v>
      </c>
      <c r="L89" s="28">
        <f t="shared" si="15"/>
        <v>150</v>
      </c>
      <c r="N89" s="30">
        <f t="shared" si="16"/>
        <v>411700000</v>
      </c>
      <c r="O89" s="28">
        <f t="shared" si="17"/>
        <v>8300000</v>
      </c>
    </row>
    <row r="90" spans="1:15" x14ac:dyDescent="0.2">
      <c r="A90" s="13">
        <v>50</v>
      </c>
      <c r="B90" s="14">
        <v>8900</v>
      </c>
      <c r="C90" s="16">
        <v>445000000</v>
      </c>
      <c r="D90" s="74">
        <v>128</v>
      </c>
      <c r="E90" s="13">
        <v>49.4</v>
      </c>
      <c r="F90" s="14">
        <v>8500</v>
      </c>
      <c r="G90" s="16">
        <v>421600000</v>
      </c>
      <c r="H90" s="74">
        <v>128</v>
      </c>
      <c r="I90" s="91">
        <f t="shared" si="11"/>
        <v>425000000</v>
      </c>
      <c r="K90" s="30">
        <f t="shared" si="14"/>
        <v>8700</v>
      </c>
      <c r="L90" s="28">
        <f t="shared" si="15"/>
        <v>200</v>
      </c>
      <c r="N90" s="30">
        <f t="shared" si="16"/>
        <v>433300000</v>
      </c>
      <c r="O90" s="28">
        <f t="shared" si="17"/>
        <v>11700000</v>
      </c>
    </row>
    <row r="91" spans="1:15" x14ac:dyDescent="0.2">
      <c r="A91" s="13">
        <v>50</v>
      </c>
      <c r="B91" s="14">
        <v>8900</v>
      </c>
      <c r="C91" s="16">
        <v>445000000</v>
      </c>
      <c r="D91" s="74">
        <v>129</v>
      </c>
      <c r="E91" s="13">
        <v>49.2</v>
      </c>
      <c r="F91" s="14">
        <v>8500</v>
      </c>
      <c r="G91" s="16">
        <v>419900000</v>
      </c>
      <c r="H91" s="74">
        <v>129</v>
      </c>
      <c r="I91" s="91">
        <f t="shared" si="11"/>
        <v>425000000</v>
      </c>
      <c r="K91" s="30">
        <f t="shared" si="14"/>
        <v>8700</v>
      </c>
      <c r="L91" s="28">
        <f t="shared" si="15"/>
        <v>200</v>
      </c>
      <c r="N91" s="30">
        <f t="shared" si="16"/>
        <v>432450000</v>
      </c>
      <c r="O91" s="28">
        <f t="shared" si="17"/>
        <v>12550000</v>
      </c>
    </row>
    <row r="92" spans="1:15" x14ac:dyDescent="0.2">
      <c r="A92" s="13">
        <v>50</v>
      </c>
      <c r="B92" s="14">
        <v>9200</v>
      </c>
      <c r="C92" s="16">
        <v>460000000</v>
      </c>
      <c r="D92" s="74">
        <v>130</v>
      </c>
      <c r="E92" s="13">
        <v>49</v>
      </c>
      <c r="F92" s="14">
        <v>8900</v>
      </c>
      <c r="G92" s="16">
        <v>437900000</v>
      </c>
      <c r="H92" s="74">
        <v>130</v>
      </c>
      <c r="I92" s="91">
        <f t="shared" si="11"/>
        <v>445020325.20325202</v>
      </c>
      <c r="K92" s="30">
        <f t="shared" si="14"/>
        <v>9050</v>
      </c>
      <c r="L92" s="28">
        <f t="shared" si="15"/>
        <v>150</v>
      </c>
      <c r="N92" s="30">
        <f t="shared" si="16"/>
        <v>448950000</v>
      </c>
      <c r="O92" s="28">
        <f t="shared" si="17"/>
        <v>11050000</v>
      </c>
    </row>
    <row r="93" spans="1:15" x14ac:dyDescent="0.2">
      <c r="A93" s="13">
        <v>50</v>
      </c>
      <c r="B93" s="14">
        <v>9800</v>
      </c>
      <c r="C93" s="16">
        <v>490000000</v>
      </c>
      <c r="D93" s="74">
        <v>132</v>
      </c>
      <c r="E93" s="13">
        <v>48.8</v>
      </c>
      <c r="F93" s="14">
        <v>9200</v>
      </c>
      <c r="G93" s="16">
        <v>450800000</v>
      </c>
      <c r="H93" s="74">
        <v>132</v>
      </c>
      <c r="I93" s="91">
        <f t="shared" si="11"/>
        <v>460000000</v>
      </c>
      <c r="K93" s="30">
        <f t="shared" si="14"/>
        <v>9500</v>
      </c>
      <c r="L93" s="28">
        <f t="shared" si="15"/>
        <v>300</v>
      </c>
      <c r="N93" s="30">
        <f t="shared" si="16"/>
        <v>470400000</v>
      </c>
      <c r="O93" s="28">
        <f t="shared" si="17"/>
        <v>19600000</v>
      </c>
    </row>
    <row r="94" spans="1:15" x14ac:dyDescent="0.2">
      <c r="A94" s="13">
        <v>50</v>
      </c>
      <c r="B94" s="14">
        <v>9900</v>
      </c>
      <c r="C94" s="16">
        <v>495000000</v>
      </c>
      <c r="D94" s="74">
        <v>133</v>
      </c>
      <c r="E94" s="13">
        <v>48.6</v>
      </c>
      <c r="F94" s="14">
        <v>9600</v>
      </c>
      <c r="G94" s="16">
        <v>468500000</v>
      </c>
      <c r="H94" s="74">
        <v>133</v>
      </c>
      <c r="I94" s="91">
        <f t="shared" si="11"/>
        <v>480020491.80327868</v>
      </c>
      <c r="K94" s="30">
        <f t="shared" si="14"/>
        <v>9750</v>
      </c>
      <c r="L94" s="28">
        <f t="shared" si="15"/>
        <v>150</v>
      </c>
      <c r="N94" s="30">
        <f t="shared" si="16"/>
        <v>481750000</v>
      </c>
      <c r="O94" s="28">
        <f t="shared" si="17"/>
        <v>13250000</v>
      </c>
    </row>
    <row r="95" spans="1:15" x14ac:dyDescent="0.2">
      <c r="A95" s="13">
        <v>50</v>
      </c>
      <c r="B95" s="14">
        <v>10100</v>
      </c>
      <c r="C95" s="16">
        <v>505000000</v>
      </c>
      <c r="D95" s="74">
        <v>134</v>
      </c>
      <c r="E95" s="13">
        <v>48.4</v>
      </c>
      <c r="F95" s="14">
        <v>9800</v>
      </c>
      <c r="G95" s="16">
        <v>476300000</v>
      </c>
      <c r="H95" s="74">
        <v>134</v>
      </c>
      <c r="I95" s="91">
        <f t="shared" si="11"/>
        <v>490020576.13168722</v>
      </c>
      <c r="K95" s="30">
        <f t="shared" si="14"/>
        <v>9950</v>
      </c>
      <c r="L95" s="28">
        <f t="shared" si="15"/>
        <v>150</v>
      </c>
      <c r="N95" s="30">
        <f>AVERAGE(G95,C95)</f>
        <v>490650000</v>
      </c>
      <c r="O95" s="28">
        <f>STDEVP(G95,C95)</f>
        <v>14350000</v>
      </c>
    </row>
    <row r="96" spans="1:15" x14ac:dyDescent="0.2">
      <c r="A96" s="13">
        <v>50</v>
      </c>
      <c r="B96" s="14">
        <v>7800</v>
      </c>
      <c r="C96" s="16">
        <v>390000000</v>
      </c>
      <c r="D96" s="74">
        <v>135</v>
      </c>
      <c r="E96" s="13">
        <v>48.4</v>
      </c>
      <c r="F96" s="14">
        <v>7400</v>
      </c>
      <c r="G96" s="16">
        <v>358200000</v>
      </c>
      <c r="H96" s="74">
        <v>135</v>
      </c>
      <c r="I96" s="91">
        <f t="shared" si="11"/>
        <v>370041322.3140496</v>
      </c>
      <c r="K96" s="30">
        <f t="shared" si="14"/>
        <v>7600</v>
      </c>
      <c r="L96" s="28">
        <f t="shared" si="15"/>
        <v>200</v>
      </c>
      <c r="N96" s="30">
        <f t="shared" ref="N96:N105" si="18">AVERAGE(G96,C96)</f>
        <v>374100000</v>
      </c>
      <c r="O96" s="28">
        <f t="shared" ref="O96:O105" si="19">STDEVP(G96,C96)</f>
        <v>15900000</v>
      </c>
    </row>
    <row r="97" spans="1:15" x14ac:dyDescent="0.2">
      <c r="A97" s="13">
        <v>50</v>
      </c>
      <c r="B97" s="14">
        <v>6200</v>
      </c>
      <c r="C97" s="16">
        <v>310000000</v>
      </c>
      <c r="D97" s="74">
        <v>136</v>
      </c>
      <c r="E97" s="13">
        <v>48.4</v>
      </c>
      <c r="F97" s="14">
        <v>6900</v>
      </c>
      <c r="G97" s="16">
        <v>334000000</v>
      </c>
      <c r="H97" s="74">
        <v>136</v>
      </c>
      <c r="I97" s="91">
        <f t="shared" si="11"/>
        <v>345041322.3140496</v>
      </c>
      <c r="K97" s="30">
        <f t="shared" si="14"/>
        <v>6550</v>
      </c>
      <c r="L97" s="28">
        <f t="shared" si="15"/>
        <v>350</v>
      </c>
      <c r="N97" s="30">
        <f t="shared" si="18"/>
        <v>322000000</v>
      </c>
      <c r="O97" s="28">
        <f t="shared" si="19"/>
        <v>12000000</v>
      </c>
    </row>
    <row r="98" spans="1:15" x14ac:dyDescent="0.2">
      <c r="A98" s="13">
        <v>50</v>
      </c>
      <c r="B98" s="14">
        <v>6900</v>
      </c>
      <c r="C98" s="16">
        <v>345000000</v>
      </c>
      <c r="D98" s="74">
        <v>137</v>
      </c>
      <c r="E98" s="13">
        <v>48.4</v>
      </c>
      <c r="F98" s="14">
        <v>7400</v>
      </c>
      <c r="G98" s="16">
        <v>358200000</v>
      </c>
      <c r="H98" s="74">
        <v>137</v>
      </c>
      <c r="I98" s="91">
        <f t="shared" si="11"/>
        <v>370041322.3140496</v>
      </c>
      <c r="K98" s="30">
        <f t="shared" si="14"/>
        <v>7150</v>
      </c>
      <c r="L98" s="28">
        <f t="shared" si="15"/>
        <v>250</v>
      </c>
      <c r="N98" s="30">
        <f t="shared" si="18"/>
        <v>351600000</v>
      </c>
      <c r="O98" s="28">
        <f t="shared" si="19"/>
        <v>6600000</v>
      </c>
    </row>
    <row r="99" spans="1:15" x14ac:dyDescent="0.2">
      <c r="A99" s="13">
        <v>50</v>
      </c>
      <c r="B99" s="14">
        <v>7300</v>
      </c>
      <c r="C99" s="16">
        <v>365000000</v>
      </c>
      <c r="D99" s="74">
        <v>139</v>
      </c>
      <c r="E99" s="13">
        <v>48.4</v>
      </c>
      <c r="F99" s="14">
        <v>8000</v>
      </c>
      <c r="G99" s="16">
        <v>387200000</v>
      </c>
      <c r="H99" s="74">
        <v>139</v>
      </c>
      <c r="I99" s="91">
        <f t="shared" si="11"/>
        <v>400000000</v>
      </c>
      <c r="K99" s="30">
        <f t="shared" si="14"/>
        <v>7650</v>
      </c>
      <c r="L99" s="28">
        <f t="shared" si="15"/>
        <v>350</v>
      </c>
      <c r="N99" s="30">
        <f t="shared" si="18"/>
        <v>376100000</v>
      </c>
      <c r="O99" s="28">
        <f t="shared" si="19"/>
        <v>11100000</v>
      </c>
    </row>
    <row r="100" spans="1:15" x14ac:dyDescent="0.2">
      <c r="A100" s="13">
        <v>50</v>
      </c>
      <c r="B100" s="14">
        <v>8200</v>
      </c>
      <c r="C100" s="16">
        <v>410000000</v>
      </c>
      <c r="D100" s="74">
        <v>140</v>
      </c>
      <c r="E100" s="13">
        <v>48.4</v>
      </c>
      <c r="F100" s="14">
        <v>8400</v>
      </c>
      <c r="G100" s="16">
        <v>406600000</v>
      </c>
      <c r="H100" s="74">
        <v>140</v>
      </c>
      <c r="I100" s="91">
        <f t="shared" si="11"/>
        <v>420041322.3140496</v>
      </c>
      <c r="K100" s="30">
        <f t="shared" si="14"/>
        <v>8300</v>
      </c>
      <c r="L100" s="28">
        <f t="shared" si="15"/>
        <v>100</v>
      </c>
      <c r="N100" s="30">
        <f t="shared" si="18"/>
        <v>408300000</v>
      </c>
      <c r="O100" s="28">
        <f t="shared" si="19"/>
        <v>1700000</v>
      </c>
    </row>
    <row r="101" spans="1:15" x14ac:dyDescent="0.2">
      <c r="A101" s="13">
        <v>50</v>
      </c>
      <c r="B101" s="14">
        <v>8800</v>
      </c>
      <c r="C101" s="16">
        <v>440000000</v>
      </c>
      <c r="D101" s="74">
        <v>141</v>
      </c>
      <c r="E101" s="13">
        <v>48.4</v>
      </c>
      <c r="F101" s="14">
        <v>9000</v>
      </c>
      <c r="G101" s="16">
        <v>435600000</v>
      </c>
      <c r="H101" s="74">
        <v>141</v>
      </c>
      <c r="I101" s="91">
        <f t="shared" si="11"/>
        <v>450000000</v>
      </c>
      <c r="K101" s="30">
        <f t="shared" si="14"/>
        <v>8900</v>
      </c>
      <c r="L101" s="28">
        <f t="shared" si="15"/>
        <v>100</v>
      </c>
      <c r="N101" s="30">
        <f t="shared" si="18"/>
        <v>437800000</v>
      </c>
      <c r="O101" s="28">
        <f t="shared" si="19"/>
        <v>2200000</v>
      </c>
    </row>
    <row r="102" spans="1:15" x14ac:dyDescent="0.2">
      <c r="A102" s="13">
        <v>50</v>
      </c>
      <c r="B102" s="14">
        <v>9100</v>
      </c>
      <c r="C102" s="16">
        <v>455000000</v>
      </c>
      <c r="D102" s="74">
        <v>142</v>
      </c>
      <c r="E102" s="13">
        <v>48.4</v>
      </c>
      <c r="F102" s="14">
        <v>9200</v>
      </c>
      <c r="G102" s="16">
        <v>445300000</v>
      </c>
      <c r="H102" s="74">
        <v>142</v>
      </c>
      <c r="I102" s="91">
        <f t="shared" si="11"/>
        <v>460020661.15702486</v>
      </c>
      <c r="K102" s="30">
        <f t="shared" si="14"/>
        <v>9150</v>
      </c>
      <c r="L102" s="28">
        <f t="shared" si="15"/>
        <v>50</v>
      </c>
      <c r="N102" s="30">
        <f t="shared" si="18"/>
        <v>450150000</v>
      </c>
      <c r="O102" s="28">
        <f t="shared" si="19"/>
        <v>4850000</v>
      </c>
    </row>
    <row r="103" spans="1:15" x14ac:dyDescent="0.2">
      <c r="A103" s="13">
        <v>50</v>
      </c>
      <c r="B103" s="14">
        <v>8800</v>
      </c>
      <c r="C103" s="16">
        <v>440000000</v>
      </c>
      <c r="D103" s="74">
        <v>143</v>
      </c>
      <c r="E103" s="13">
        <v>48.4</v>
      </c>
      <c r="F103" s="14">
        <v>9200</v>
      </c>
      <c r="G103" s="16">
        <v>445300000</v>
      </c>
      <c r="H103" s="74">
        <v>143</v>
      </c>
      <c r="I103" s="91">
        <f t="shared" si="11"/>
        <v>460020661.15702486</v>
      </c>
      <c r="K103" s="30">
        <f t="shared" si="14"/>
        <v>9000</v>
      </c>
      <c r="L103" s="28">
        <f t="shared" si="15"/>
        <v>200</v>
      </c>
      <c r="N103" s="30">
        <f t="shared" si="18"/>
        <v>442650000</v>
      </c>
      <c r="O103" s="28">
        <f t="shared" si="19"/>
        <v>2650000</v>
      </c>
    </row>
    <row r="104" spans="1:15" x14ac:dyDescent="0.2">
      <c r="A104" s="13">
        <v>50</v>
      </c>
      <c r="B104" s="14">
        <v>9900</v>
      </c>
      <c r="C104" s="16">
        <v>495000000</v>
      </c>
      <c r="D104" s="74">
        <v>147</v>
      </c>
      <c r="E104" s="13">
        <v>48.4</v>
      </c>
      <c r="F104" s="14">
        <v>9600</v>
      </c>
      <c r="G104" s="16">
        <v>464600000</v>
      </c>
      <c r="H104" s="74">
        <v>147</v>
      </c>
      <c r="I104" s="91">
        <f t="shared" si="11"/>
        <v>479958677.6859504</v>
      </c>
      <c r="K104" s="30">
        <f t="shared" si="14"/>
        <v>9750</v>
      </c>
      <c r="L104" s="28">
        <f t="shared" si="15"/>
        <v>150</v>
      </c>
      <c r="N104" s="30">
        <f t="shared" si="18"/>
        <v>479800000</v>
      </c>
      <c r="O104" s="28">
        <f t="shared" si="19"/>
        <v>15200000</v>
      </c>
    </row>
    <row r="105" spans="1:15" x14ac:dyDescent="0.2">
      <c r="A105" s="13">
        <v>50</v>
      </c>
      <c r="B105" s="14">
        <v>10100</v>
      </c>
      <c r="C105" s="16">
        <v>505000000</v>
      </c>
      <c r="D105" s="74">
        <v>149</v>
      </c>
      <c r="E105" s="13">
        <v>48.4</v>
      </c>
      <c r="F105" s="14">
        <v>10000</v>
      </c>
      <c r="G105" s="16">
        <v>484000000</v>
      </c>
      <c r="H105" s="74">
        <v>149</v>
      </c>
      <c r="I105" s="91">
        <f t="shared" si="11"/>
        <v>500000000</v>
      </c>
      <c r="K105" s="30">
        <f t="shared" si="14"/>
        <v>10050</v>
      </c>
      <c r="L105" s="28">
        <f t="shared" si="15"/>
        <v>50</v>
      </c>
      <c r="N105" s="30">
        <f t="shared" si="18"/>
        <v>494500000</v>
      </c>
      <c r="O105" s="28">
        <f t="shared" si="19"/>
        <v>10500000</v>
      </c>
    </row>
    <row r="106" spans="1:15" ht="13.5" thickBot="1" x14ac:dyDescent="0.25">
      <c r="A106" s="21">
        <v>50</v>
      </c>
      <c r="B106" s="22"/>
      <c r="C106" s="24"/>
      <c r="D106" s="75">
        <v>150</v>
      </c>
      <c r="E106" s="21">
        <v>48.4</v>
      </c>
      <c r="F106" s="22"/>
      <c r="G106" s="24"/>
      <c r="H106" s="75">
        <v>150</v>
      </c>
    </row>
  </sheetData>
  <mergeCells count="2">
    <mergeCell ref="A1:C1"/>
    <mergeCell ref="E1:G1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workbookViewId="0">
      <selection activeCell="G5" sqref="G5"/>
    </sheetView>
  </sheetViews>
  <sheetFormatPr defaultRowHeight="12.75" x14ac:dyDescent="0.25"/>
  <cols>
    <col min="1" max="1" width="15.140625" style="93" bestFit="1" customWidth="1"/>
    <col min="2" max="2" width="10.140625" style="93" bestFit="1" customWidth="1"/>
    <col min="3" max="3" width="16.7109375" style="93" bestFit="1" customWidth="1"/>
    <col min="4" max="4" width="6.140625" style="93" bestFit="1" customWidth="1"/>
    <col min="5" max="5" width="9.140625" style="93"/>
    <col min="6" max="6" width="19.42578125" style="93" customWidth="1"/>
    <col min="7" max="7" width="19.42578125" style="93" bestFit="1" customWidth="1"/>
    <col min="8" max="8" width="12.7109375" style="93" bestFit="1" customWidth="1"/>
    <col min="9" max="9" width="13.85546875" style="28" customWidth="1"/>
    <col min="10" max="10" width="9.140625" style="28"/>
    <col min="11" max="16384" width="9.140625" style="93"/>
  </cols>
  <sheetData>
    <row r="1" spans="1:10" x14ac:dyDescent="0.2">
      <c r="A1" s="6" t="s">
        <v>87</v>
      </c>
      <c r="B1" s="78" t="s">
        <v>1</v>
      </c>
      <c r="C1" s="78" t="s">
        <v>7</v>
      </c>
      <c r="D1" s="79" t="s">
        <v>24</v>
      </c>
      <c r="F1" s="80" t="s">
        <v>13</v>
      </c>
      <c r="G1" s="80" t="s">
        <v>85</v>
      </c>
    </row>
    <row r="2" spans="1:10" x14ac:dyDescent="0.25">
      <c r="A2" s="82">
        <v>24.8</v>
      </c>
      <c r="B2" s="83">
        <v>209</v>
      </c>
      <c r="C2" s="84">
        <v>209</v>
      </c>
      <c r="D2" s="85">
        <v>-1</v>
      </c>
      <c r="F2" s="29" t="e">
        <f>(C4-C3) / (C3-C2)</f>
        <v>#DIV/0!</v>
      </c>
      <c r="G2" s="29"/>
      <c r="H2" s="29"/>
    </row>
    <row r="3" spans="1:10" x14ac:dyDescent="0.25">
      <c r="A3" s="82">
        <v>24.6</v>
      </c>
      <c r="B3" s="83">
        <v>209</v>
      </c>
      <c r="C3" s="84">
        <v>209</v>
      </c>
      <c r="D3" s="85">
        <v>0</v>
      </c>
      <c r="F3" s="29" t="e">
        <f t="shared" ref="F3:F53" si="0">(C5-C4) / (C4-C3)</f>
        <v>#DIV/0!</v>
      </c>
      <c r="G3" s="29"/>
      <c r="H3" s="29"/>
    </row>
    <row r="4" spans="1:10" x14ac:dyDescent="0.25">
      <c r="A4" s="82">
        <v>24.4</v>
      </c>
      <c r="B4" s="83">
        <v>209</v>
      </c>
      <c r="C4" s="84">
        <v>209</v>
      </c>
      <c r="D4" s="85">
        <v>1</v>
      </c>
      <c r="F4" s="29" t="e">
        <f t="shared" si="0"/>
        <v>#DIV/0!</v>
      </c>
      <c r="G4" s="29"/>
      <c r="H4" s="29"/>
    </row>
    <row r="5" spans="1:10" x14ac:dyDescent="0.25">
      <c r="A5" s="82">
        <v>24.2</v>
      </c>
      <c r="B5" s="83">
        <v>209</v>
      </c>
      <c r="C5" s="84">
        <v>209</v>
      </c>
      <c r="D5" s="85">
        <v>2</v>
      </c>
      <c r="F5" s="29" t="e">
        <f t="shared" si="0"/>
        <v>#DIV/0!</v>
      </c>
      <c r="G5" s="29"/>
      <c r="H5" s="29"/>
    </row>
    <row r="6" spans="1:10" x14ac:dyDescent="0.25">
      <c r="A6" s="82">
        <v>24</v>
      </c>
      <c r="B6" s="83">
        <v>209</v>
      </c>
      <c r="C6" s="84">
        <v>209</v>
      </c>
      <c r="D6" s="85">
        <v>3</v>
      </c>
      <c r="F6" s="29" t="e">
        <f t="shared" si="0"/>
        <v>#DIV/0!</v>
      </c>
      <c r="G6" s="29"/>
      <c r="H6" s="29"/>
    </row>
    <row r="7" spans="1:10" x14ac:dyDescent="0.25">
      <c r="A7" s="82">
        <v>23.8</v>
      </c>
      <c r="B7" s="83">
        <v>209</v>
      </c>
      <c r="C7" s="84">
        <v>209</v>
      </c>
      <c r="D7" s="85">
        <v>4</v>
      </c>
      <c r="F7" s="29" t="e">
        <f t="shared" si="0"/>
        <v>#DIV/0!</v>
      </c>
      <c r="G7" s="29"/>
      <c r="H7" s="29"/>
    </row>
    <row r="8" spans="1:10" x14ac:dyDescent="0.25">
      <c r="A8" s="82">
        <v>23.6</v>
      </c>
      <c r="B8" s="83">
        <v>209</v>
      </c>
      <c r="C8" s="84">
        <v>209</v>
      </c>
      <c r="D8" s="85">
        <v>5</v>
      </c>
      <c r="F8" s="29">
        <f t="shared" si="0"/>
        <v>0</v>
      </c>
      <c r="G8" s="29"/>
      <c r="H8" s="29"/>
    </row>
    <row r="9" spans="1:10" x14ac:dyDescent="0.25">
      <c r="A9" s="82">
        <v>23.4</v>
      </c>
      <c r="B9" s="83">
        <v>209</v>
      </c>
      <c r="C9" s="84">
        <v>204.5</v>
      </c>
      <c r="D9" s="85">
        <v>6</v>
      </c>
      <c r="F9" s="29" t="e">
        <f t="shared" si="0"/>
        <v>#DIV/0!</v>
      </c>
      <c r="G9" s="29"/>
      <c r="H9" s="96" t="s">
        <v>12</v>
      </c>
      <c r="I9" s="27" t="s">
        <v>14</v>
      </c>
      <c r="J9" s="27" t="s">
        <v>15</v>
      </c>
    </row>
    <row r="10" spans="1:10" x14ac:dyDescent="0.25">
      <c r="A10" s="82">
        <v>23.2</v>
      </c>
      <c r="B10" s="83">
        <v>209</v>
      </c>
      <c r="C10" s="84">
        <v>204.5</v>
      </c>
      <c r="D10" s="85">
        <v>7</v>
      </c>
      <c r="F10" s="29">
        <f t="shared" si="0"/>
        <v>-44.444444444444443</v>
      </c>
      <c r="G10" s="29">
        <f>ABS(F10)</f>
        <v>44.444444444444443</v>
      </c>
      <c r="H10" s="29">
        <f>LN(G10)</f>
        <v>3.7942399697717626</v>
      </c>
      <c r="I10" s="96">
        <f>SUM(H10:H53)</f>
        <v>4.3538557577071852</v>
      </c>
      <c r="J10" s="29">
        <f>I10/43</f>
        <v>0.10125245948156245</v>
      </c>
    </row>
    <row r="11" spans="1:10" x14ac:dyDescent="0.25">
      <c r="A11" s="82">
        <v>23</v>
      </c>
      <c r="B11" s="83">
        <v>200</v>
      </c>
      <c r="C11" s="84">
        <v>200</v>
      </c>
      <c r="D11" s="85">
        <v>8</v>
      </c>
      <c r="F11" s="29">
        <f t="shared" si="0"/>
        <v>3</v>
      </c>
      <c r="G11" s="29">
        <f t="shared" ref="G11:G53" si="1">ABS(F11)</f>
        <v>3</v>
      </c>
      <c r="H11" s="29">
        <f t="shared" ref="H11:H53" si="2">LN(G11)</f>
        <v>1.0986122886681098</v>
      </c>
    </row>
    <row r="12" spans="1:10" x14ac:dyDescent="0.25">
      <c r="A12" s="82">
        <v>22.8</v>
      </c>
      <c r="B12" s="83">
        <v>400</v>
      </c>
      <c r="C12" s="84">
        <v>400</v>
      </c>
      <c r="D12" s="85">
        <v>10</v>
      </c>
      <c r="F12" s="29">
        <f t="shared" si="0"/>
        <v>6</v>
      </c>
      <c r="G12" s="29">
        <f t="shared" si="1"/>
        <v>6</v>
      </c>
      <c r="H12" s="29">
        <f t="shared" si="2"/>
        <v>1.791759469228055</v>
      </c>
      <c r="I12" s="27"/>
      <c r="J12" s="27"/>
    </row>
    <row r="13" spans="1:10" x14ac:dyDescent="0.25">
      <c r="A13" s="82">
        <v>22.6</v>
      </c>
      <c r="B13" s="83">
        <v>1000</v>
      </c>
      <c r="C13" s="84">
        <v>1000</v>
      </c>
      <c r="D13" s="85">
        <v>11</v>
      </c>
      <c r="F13" s="29">
        <f t="shared" si="0"/>
        <v>-1.3888888888888888E-2</v>
      </c>
      <c r="G13" s="29">
        <f t="shared" si="1"/>
        <v>1.3888888888888888E-2</v>
      </c>
      <c r="H13" s="29">
        <f t="shared" si="2"/>
        <v>-4.2766661190160553</v>
      </c>
      <c r="J13" s="27"/>
    </row>
    <row r="14" spans="1:10" x14ac:dyDescent="0.25">
      <c r="A14" s="82">
        <v>22.4</v>
      </c>
      <c r="B14" s="83">
        <v>4500</v>
      </c>
      <c r="C14" s="84">
        <v>4600</v>
      </c>
      <c r="D14" s="85">
        <v>14</v>
      </c>
      <c r="F14" s="29">
        <f t="shared" si="0"/>
        <v>14</v>
      </c>
      <c r="G14" s="29">
        <f t="shared" si="1"/>
        <v>14</v>
      </c>
      <c r="H14" s="29">
        <f t="shared" si="2"/>
        <v>2.6390573296152584</v>
      </c>
    </row>
    <row r="15" spans="1:10" x14ac:dyDescent="0.25">
      <c r="A15" s="82">
        <v>22.2</v>
      </c>
      <c r="B15" s="83">
        <v>4600</v>
      </c>
      <c r="C15" s="84">
        <v>4550</v>
      </c>
      <c r="D15" s="85">
        <v>15</v>
      </c>
      <c r="F15" s="29">
        <f t="shared" si="0"/>
        <v>-4.0714285714285712</v>
      </c>
      <c r="G15" s="29">
        <f t="shared" si="1"/>
        <v>4.0714285714285712</v>
      </c>
      <c r="H15" s="29">
        <f t="shared" si="2"/>
        <v>1.4039939382192914</v>
      </c>
    </row>
    <row r="16" spans="1:10" x14ac:dyDescent="0.25">
      <c r="A16" s="82">
        <v>24.8</v>
      </c>
      <c r="B16" s="83">
        <v>3800</v>
      </c>
      <c r="C16" s="84">
        <v>3850</v>
      </c>
      <c r="D16" s="85">
        <v>16</v>
      </c>
      <c r="F16" s="29">
        <f t="shared" si="0"/>
        <v>0.84210526315789469</v>
      </c>
      <c r="G16" s="29">
        <f t="shared" si="1"/>
        <v>0.84210526315789469</v>
      </c>
      <c r="H16" s="29">
        <f t="shared" si="2"/>
        <v>-0.17185025692665928</v>
      </c>
    </row>
    <row r="17" spans="1:8" x14ac:dyDescent="0.25">
      <c r="A17" s="82">
        <v>24.6</v>
      </c>
      <c r="B17" s="83">
        <v>6900</v>
      </c>
      <c r="C17" s="84">
        <v>6700</v>
      </c>
      <c r="D17" s="85">
        <v>17</v>
      </c>
      <c r="F17" s="29">
        <f t="shared" si="0"/>
        <v>-6.25E-2</v>
      </c>
      <c r="G17" s="29">
        <f t="shared" si="1"/>
        <v>6.25E-2</v>
      </c>
      <c r="H17" s="29">
        <f t="shared" si="2"/>
        <v>-2.7725887222397811</v>
      </c>
    </row>
    <row r="18" spans="1:8" x14ac:dyDescent="0.25">
      <c r="A18" s="82">
        <v>24.4</v>
      </c>
      <c r="B18" s="83">
        <v>9100</v>
      </c>
      <c r="C18" s="84">
        <v>9100</v>
      </c>
      <c r="D18" s="85">
        <v>20</v>
      </c>
      <c r="F18" s="29">
        <f t="shared" si="0"/>
        <v>10.333333333333334</v>
      </c>
      <c r="G18" s="29">
        <f t="shared" si="1"/>
        <v>10.333333333333334</v>
      </c>
      <c r="H18" s="29">
        <f t="shared" si="2"/>
        <v>2.3353749158170367</v>
      </c>
    </row>
    <row r="19" spans="1:8" x14ac:dyDescent="0.25">
      <c r="A19" s="82">
        <v>24.2</v>
      </c>
      <c r="B19" s="83">
        <v>8900</v>
      </c>
      <c r="C19" s="84">
        <v>8950</v>
      </c>
      <c r="D19" s="85">
        <v>21</v>
      </c>
      <c r="F19" s="29">
        <f t="shared" si="0"/>
        <v>-1.1612903225806452</v>
      </c>
      <c r="G19" s="29">
        <f t="shared" si="1"/>
        <v>1.1612903225806452</v>
      </c>
      <c r="H19" s="29">
        <f t="shared" si="2"/>
        <v>0.14953173397096384</v>
      </c>
    </row>
    <row r="20" spans="1:8" x14ac:dyDescent="0.25">
      <c r="A20" s="82">
        <v>25</v>
      </c>
      <c r="B20" s="83">
        <v>7300</v>
      </c>
      <c r="C20" s="84">
        <v>7400</v>
      </c>
      <c r="D20" s="85">
        <v>22</v>
      </c>
      <c r="F20" s="29">
        <f t="shared" si="0"/>
        <v>0.55555555555555558</v>
      </c>
      <c r="G20" s="29">
        <f t="shared" si="1"/>
        <v>0.55555555555555558</v>
      </c>
      <c r="H20" s="29">
        <f t="shared" si="2"/>
        <v>-0.58778666490211895</v>
      </c>
    </row>
    <row r="21" spans="1:8" x14ac:dyDescent="0.25">
      <c r="A21" s="82">
        <v>24.8</v>
      </c>
      <c r="B21" s="83">
        <v>9700</v>
      </c>
      <c r="C21" s="84">
        <v>9200</v>
      </c>
      <c r="D21" s="85">
        <v>23</v>
      </c>
      <c r="F21" s="29">
        <f t="shared" si="0"/>
        <v>1.75</v>
      </c>
      <c r="G21" s="29">
        <f t="shared" si="1"/>
        <v>1.75</v>
      </c>
      <c r="H21" s="29">
        <f t="shared" si="2"/>
        <v>0.55961578793542266</v>
      </c>
    </row>
    <row r="22" spans="1:8" x14ac:dyDescent="0.25">
      <c r="A22" s="82">
        <v>24.6</v>
      </c>
      <c r="B22" s="83">
        <v>10500</v>
      </c>
      <c r="C22" s="84">
        <v>10200</v>
      </c>
      <c r="D22" s="85">
        <v>24</v>
      </c>
      <c r="F22" s="29">
        <f t="shared" si="0"/>
        <v>0.11428571428571428</v>
      </c>
      <c r="G22" s="29">
        <f t="shared" si="1"/>
        <v>0.11428571428571428</v>
      </c>
      <c r="H22" s="29">
        <f t="shared" si="2"/>
        <v>-2.1690537003695232</v>
      </c>
    </row>
    <row r="23" spans="1:8" x14ac:dyDescent="0.25">
      <c r="A23" s="82">
        <v>25</v>
      </c>
      <c r="B23" s="83">
        <v>12500</v>
      </c>
      <c r="C23" s="84">
        <v>11950</v>
      </c>
      <c r="D23" s="85">
        <v>27</v>
      </c>
      <c r="F23" s="29">
        <f t="shared" si="0"/>
        <v>4</v>
      </c>
      <c r="G23" s="29">
        <f t="shared" si="1"/>
        <v>4</v>
      </c>
      <c r="H23" s="29">
        <f t="shared" si="2"/>
        <v>1.3862943611198906</v>
      </c>
    </row>
    <row r="24" spans="1:8" x14ac:dyDescent="0.25">
      <c r="A24" s="82">
        <v>24.8</v>
      </c>
      <c r="B24" s="83">
        <v>11900</v>
      </c>
      <c r="C24" s="84">
        <v>12150</v>
      </c>
      <c r="D24" s="85">
        <v>28</v>
      </c>
      <c r="F24" s="29">
        <f t="shared" si="0"/>
        <v>0.25</v>
      </c>
      <c r="G24" s="29">
        <f t="shared" si="1"/>
        <v>0.25</v>
      </c>
      <c r="H24" s="29">
        <f t="shared" si="2"/>
        <v>-1.3862943611198906</v>
      </c>
    </row>
    <row r="25" spans="1:8" x14ac:dyDescent="0.25">
      <c r="A25" s="82">
        <v>24.6</v>
      </c>
      <c r="B25" s="83">
        <v>12800</v>
      </c>
      <c r="C25" s="84">
        <v>12950</v>
      </c>
      <c r="D25" s="85">
        <v>29</v>
      </c>
      <c r="F25" s="29">
        <f t="shared" si="0"/>
        <v>2.5</v>
      </c>
      <c r="G25" s="29">
        <f t="shared" si="1"/>
        <v>2.5</v>
      </c>
      <c r="H25" s="29">
        <f t="shared" si="2"/>
        <v>0.91629073187415511</v>
      </c>
    </row>
    <row r="26" spans="1:8" x14ac:dyDescent="0.25">
      <c r="A26" s="82">
        <v>24.4</v>
      </c>
      <c r="B26" s="83">
        <v>13000</v>
      </c>
      <c r="C26" s="84">
        <v>13150</v>
      </c>
      <c r="D26" s="85">
        <v>30</v>
      </c>
      <c r="F26" s="29">
        <f t="shared" si="0"/>
        <v>-0.2</v>
      </c>
      <c r="G26" s="29">
        <f t="shared" si="1"/>
        <v>0.2</v>
      </c>
      <c r="H26" s="29">
        <f t="shared" si="2"/>
        <v>-1.6094379124341003</v>
      </c>
    </row>
    <row r="27" spans="1:8" x14ac:dyDescent="0.25">
      <c r="A27" s="82">
        <v>24.2</v>
      </c>
      <c r="B27" s="83">
        <v>13300</v>
      </c>
      <c r="C27" s="84">
        <v>13650</v>
      </c>
      <c r="D27" s="85">
        <v>31</v>
      </c>
      <c r="F27" s="29">
        <f t="shared" si="0"/>
        <v>-4.5</v>
      </c>
      <c r="G27" s="29">
        <f t="shared" si="1"/>
        <v>4.5</v>
      </c>
      <c r="H27" s="29">
        <f t="shared" si="2"/>
        <v>1.5040773967762742</v>
      </c>
    </row>
    <row r="28" spans="1:8" x14ac:dyDescent="0.25">
      <c r="A28" s="82">
        <v>25</v>
      </c>
      <c r="B28" s="83">
        <v>13600</v>
      </c>
      <c r="C28" s="84">
        <v>13550</v>
      </c>
      <c r="D28" s="85">
        <v>34</v>
      </c>
      <c r="F28" s="29">
        <f t="shared" si="0"/>
        <v>5.7777777777777777</v>
      </c>
      <c r="G28" s="29">
        <f t="shared" si="1"/>
        <v>5.7777777777777777</v>
      </c>
      <c r="H28" s="29">
        <f t="shared" si="2"/>
        <v>1.754019141245208</v>
      </c>
    </row>
    <row r="29" spans="1:8" x14ac:dyDescent="0.25">
      <c r="A29" s="82">
        <v>24.8</v>
      </c>
      <c r="B29" s="83">
        <v>14000</v>
      </c>
      <c r="C29" s="84">
        <v>14000</v>
      </c>
      <c r="D29" s="85">
        <v>38</v>
      </c>
      <c r="F29" s="29">
        <f t="shared" si="0"/>
        <v>0.98076923076923073</v>
      </c>
      <c r="G29" s="29">
        <f t="shared" si="1"/>
        <v>0.98076923076923073</v>
      </c>
      <c r="H29" s="29">
        <f t="shared" si="2"/>
        <v>-1.9418085857101627E-2</v>
      </c>
    </row>
    <row r="30" spans="1:8" x14ac:dyDescent="0.25">
      <c r="A30" s="82">
        <v>24.6</v>
      </c>
      <c r="B30" s="83">
        <v>16500</v>
      </c>
      <c r="C30" s="84">
        <v>16600</v>
      </c>
      <c r="D30" s="85">
        <v>44</v>
      </c>
      <c r="F30" s="29">
        <f t="shared" si="0"/>
        <v>-1.411764705882353</v>
      </c>
      <c r="G30" s="29">
        <f t="shared" si="1"/>
        <v>1.411764705882353</v>
      </c>
      <c r="H30" s="29">
        <f t="shared" si="2"/>
        <v>0.34484048629172959</v>
      </c>
    </row>
    <row r="31" spans="1:8" x14ac:dyDescent="0.25">
      <c r="A31" s="82">
        <v>24.4</v>
      </c>
      <c r="B31" s="83">
        <v>19000</v>
      </c>
      <c r="C31" s="84">
        <v>19150</v>
      </c>
      <c r="D31" s="85">
        <v>52</v>
      </c>
      <c r="F31" s="29">
        <f t="shared" si="0"/>
        <v>-0.375</v>
      </c>
      <c r="G31" s="29">
        <f t="shared" si="1"/>
        <v>0.375</v>
      </c>
      <c r="H31" s="29">
        <f t="shared" si="2"/>
        <v>-0.98082925301172619</v>
      </c>
    </row>
    <row r="32" spans="1:8" x14ac:dyDescent="0.25">
      <c r="A32" s="82">
        <v>25</v>
      </c>
      <c r="B32" s="83">
        <v>15200</v>
      </c>
      <c r="C32" s="84">
        <v>15550</v>
      </c>
      <c r="D32" s="85">
        <v>53</v>
      </c>
      <c r="F32" s="29">
        <f t="shared" si="0"/>
        <v>0.44444444444444442</v>
      </c>
      <c r="G32" s="29">
        <f t="shared" si="1"/>
        <v>0.44444444444444442</v>
      </c>
      <c r="H32" s="29">
        <f t="shared" si="2"/>
        <v>-0.81093021621632877</v>
      </c>
    </row>
    <row r="33" spans="1:8" x14ac:dyDescent="0.25">
      <c r="A33" s="82">
        <v>24.8</v>
      </c>
      <c r="B33" s="83">
        <v>16600</v>
      </c>
      <c r="C33" s="84">
        <v>16900</v>
      </c>
      <c r="D33" s="85">
        <v>55</v>
      </c>
      <c r="F33" s="29">
        <f t="shared" si="0"/>
        <v>1.4166666666666667</v>
      </c>
      <c r="G33" s="29">
        <f t="shared" si="1"/>
        <v>1.4166666666666667</v>
      </c>
      <c r="H33" s="29">
        <f t="shared" si="2"/>
        <v>0.34830669426821581</v>
      </c>
    </row>
    <row r="34" spans="1:8" x14ac:dyDescent="0.25">
      <c r="A34" s="82">
        <v>24.6</v>
      </c>
      <c r="B34" s="83">
        <v>17200</v>
      </c>
      <c r="C34" s="84">
        <v>17500</v>
      </c>
      <c r="D34" s="85">
        <v>56</v>
      </c>
      <c r="F34" s="29">
        <f t="shared" si="0"/>
        <v>-3.2352941176470589</v>
      </c>
      <c r="G34" s="29">
        <f t="shared" si="1"/>
        <v>3.2352941176470589</v>
      </c>
      <c r="H34" s="29">
        <f t="shared" si="2"/>
        <v>1.1741198411762548</v>
      </c>
    </row>
    <row r="35" spans="1:8" x14ac:dyDescent="0.25">
      <c r="A35" s="82">
        <v>24.4</v>
      </c>
      <c r="B35" s="83">
        <v>18400</v>
      </c>
      <c r="C35" s="84">
        <v>18350</v>
      </c>
      <c r="D35" s="85">
        <v>57</v>
      </c>
      <c r="F35" s="29">
        <f t="shared" si="0"/>
        <v>-0.36363636363636365</v>
      </c>
      <c r="G35" s="29">
        <f t="shared" si="1"/>
        <v>0.36363636363636365</v>
      </c>
      <c r="H35" s="29">
        <f t="shared" si="2"/>
        <v>-1.0116009116784799</v>
      </c>
    </row>
    <row r="36" spans="1:8" x14ac:dyDescent="0.25">
      <c r="A36" s="82">
        <v>25</v>
      </c>
      <c r="B36" s="83">
        <v>15600</v>
      </c>
      <c r="C36" s="84">
        <v>15600</v>
      </c>
      <c r="D36" s="85">
        <v>58</v>
      </c>
      <c r="F36" s="29">
        <f t="shared" si="0"/>
        <v>1.1499999999999999</v>
      </c>
      <c r="G36" s="29">
        <f t="shared" si="1"/>
        <v>1.1499999999999999</v>
      </c>
      <c r="H36" s="29">
        <f t="shared" si="2"/>
        <v>0.13976194237515863</v>
      </c>
    </row>
    <row r="37" spans="1:8" x14ac:dyDescent="0.25">
      <c r="A37" s="82">
        <v>24.8</v>
      </c>
      <c r="B37" s="83">
        <v>16500</v>
      </c>
      <c r="C37" s="84">
        <v>16600</v>
      </c>
      <c r="D37" s="85">
        <v>59</v>
      </c>
      <c r="F37" s="29">
        <f t="shared" si="0"/>
        <v>0.78260869565217395</v>
      </c>
      <c r="G37" s="29">
        <f t="shared" si="1"/>
        <v>0.78260869565217395</v>
      </c>
      <c r="H37" s="29">
        <f t="shared" si="2"/>
        <v>-0.24512245803298496</v>
      </c>
    </row>
    <row r="38" spans="1:8" x14ac:dyDescent="0.25">
      <c r="A38" s="82">
        <v>24.6</v>
      </c>
      <c r="B38" s="83">
        <v>17600</v>
      </c>
      <c r="C38" s="84">
        <v>17750</v>
      </c>
      <c r="D38" s="85">
        <v>60</v>
      </c>
      <c r="F38" s="29">
        <f t="shared" si="0"/>
        <v>-2.8333333333333335</v>
      </c>
      <c r="G38" s="29">
        <f t="shared" si="1"/>
        <v>2.8333333333333335</v>
      </c>
      <c r="H38" s="29">
        <f t="shared" si="2"/>
        <v>1.0414538748281612</v>
      </c>
    </row>
    <row r="39" spans="1:8" x14ac:dyDescent="0.25">
      <c r="A39" s="82">
        <v>24.4</v>
      </c>
      <c r="B39" s="83">
        <v>18600</v>
      </c>
      <c r="C39" s="84">
        <v>18650</v>
      </c>
      <c r="D39" s="85">
        <v>62</v>
      </c>
      <c r="F39" s="29">
        <f t="shared" si="0"/>
        <v>-0.31372549019607843</v>
      </c>
      <c r="G39" s="29">
        <f t="shared" si="1"/>
        <v>0.31372549019607843</v>
      </c>
      <c r="H39" s="29">
        <f t="shared" si="2"/>
        <v>-1.1592369104845446</v>
      </c>
    </row>
    <row r="40" spans="1:8" x14ac:dyDescent="0.25">
      <c r="A40" s="82">
        <v>25</v>
      </c>
      <c r="B40" s="83">
        <v>15800</v>
      </c>
      <c r="C40" s="84">
        <v>16100</v>
      </c>
      <c r="D40" s="85">
        <v>63</v>
      </c>
      <c r="F40" s="29">
        <f t="shared" si="0"/>
        <v>0.5625</v>
      </c>
      <c r="G40" s="29">
        <f t="shared" si="1"/>
        <v>0.5625</v>
      </c>
      <c r="H40" s="29">
        <f t="shared" si="2"/>
        <v>-0.5753641449035618</v>
      </c>
    </row>
    <row r="41" spans="1:8" x14ac:dyDescent="0.25">
      <c r="A41" s="82">
        <v>24.8</v>
      </c>
      <c r="B41" s="83">
        <v>16700</v>
      </c>
      <c r="C41" s="84">
        <v>16900</v>
      </c>
      <c r="D41" s="85">
        <v>64</v>
      </c>
      <c r="F41" s="29">
        <f t="shared" si="0"/>
        <v>2.2222222222222223</v>
      </c>
      <c r="G41" s="29">
        <f t="shared" si="1"/>
        <v>2.2222222222222223</v>
      </c>
      <c r="H41" s="29">
        <f t="shared" si="2"/>
        <v>0.79850769621777162</v>
      </c>
    </row>
    <row r="42" spans="1:8" x14ac:dyDescent="0.25">
      <c r="A42" s="82">
        <v>24.6</v>
      </c>
      <c r="B42" s="83">
        <v>17200</v>
      </c>
      <c r="C42" s="84">
        <v>17350</v>
      </c>
      <c r="D42" s="85">
        <v>65</v>
      </c>
      <c r="F42" s="29">
        <f t="shared" si="0"/>
        <v>-1.6</v>
      </c>
      <c r="G42" s="29">
        <f t="shared" si="1"/>
        <v>1.6</v>
      </c>
      <c r="H42" s="29">
        <f t="shared" si="2"/>
        <v>0.47000362924573563</v>
      </c>
    </row>
    <row r="43" spans="1:8" x14ac:dyDescent="0.25">
      <c r="A43" s="82">
        <v>24.4</v>
      </c>
      <c r="B43" s="83">
        <v>18400</v>
      </c>
      <c r="C43" s="84">
        <v>18350</v>
      </c>
      <c r="D43" s="85">
        <v>66</v>
      </c>
      <c r="F43" s="29">
        <f t="shared" si="0"/>
        <v>-0.15625</v>
      </c>
      <c r="G43" s="29">
        <f t="shared" si="1"/>
        <v>0.15625</v>
      </c>
      <c r="H43" s="29">
        <f t="shared" si="2"/>
        <v>-1.8562979903656263</v>
      </c>
    </row>
    <row r="44" spans="1:8" x14ac:dyDescent="0.25">
      <c r="A44" s="82">
        <v>25</v>
      </c>
      <c r="B44" s="83">
        <v>16200</v>
      </c>
      <c r="C44" s="84">
        <v>16750</v>
      </c>
      <c r="D44" s="85">
        <v>69</v>
      </c>
      <c r="F44" s="29">
        <f t="shared" si="0"/>
        <v>1.4</v>
      </c>
      <c r="G44" s="29">
        <f t="shared" si="1"/>
        <v>1.4</v>
      </c>
      <c r="H44" s="29">
        <f t="shared" si="2"/>
        <v>0.33647223662121289</v>
      </c>
    </row>
    <row r="45" spans="1:8" x14ac:dyDescent="0.25">
      <c r="A45" s="82">
        <v>24.8</v>
      </c>
      <c r="B45" s="83">
        <v>16100</v>
      </c>
      <c r="C45" s="84">
        <v>17000</v>
      </c>
      <c r="D45" s="85">
        <v>70</v>
      </c>
      <c r="F45" s="29">
        <f t="shared" si="0"/>
        <v>-7.5714285714285712</v>
      </c>
      <c r="G45" s="29">
        <f t="shared" si="1"/>
        <v>7.5714285714285712</v>
      </c>
      <c r="H45" s="29">
        <f t="shared" si="2"/>
        <v>2.0243817644968085</v>
      </c>
    </row>
    <row r="46" spans="1:8" x14ac:dyDescent="0.25">
      <c r="A46" s="82">
        <v>24.6</v>
      </c>
      <c r="B46" s="83">
        <v>16800</v>
      </c>
      <c r="C46" s="84">
        <v>17350</v>
      </c>
      <c r="D46" s="85">
        <v>71</v>
      </c>
      <c r="F46" s="29">
        <f t="shared" si="0"/>
        <v>-0.22641509433962265</v>
      </c>
      <c r="G46" s="29">
        <f t="shared" si="1"/>
        <v>0.22641509433962265</v>
      </c>
      <c r="H46" s="29">
        <f t="shared" si="2"/>
        <v>-1.4853852637641216</v>
      </c>
    </row>
    <row r="47" spans="1:8" x14ac:dyDescent="0.25">
      <c r="A47" s="82">
        <v>25</v>
      </c>
      <c r="B47" s="83">
        <v>14300</v>
      </c>
      <c r="C47" s="84">
        <v>14700</v>
      </c>
      <c r="D47" s="85">
        <v>72</v>
      </c>
      <c r="F47" s="29">
        <f t="shared" si="0"/>
        <v>3.5833333333333335</v>
      </c>
      <c r="G47" s="29">
        <f t="shared" si="1"/>
        <v>3.5833333333333335</v>
      </c>
      <c r="H47" s="29">
        <f t="shared" si="2"/>
        <v>1.2762934659055623</v>
      </c>
    </row>
    <row r="48" spans="1:8" x14ac:dyDescent="0.25">
      <c r="A48" s="82">
        <v>24.8</v>
      </c>
      <c r="B48" s="83">
        <v>14900</v>
      </c>
      <c r="C48" s="84">
        <v>15300</v>
      </c>
      <c r="D48" s="85">
        <v>73</v>
      </c>
      <c r="F48" s="29">
        <f t="shared" si="0"/>
        <v>-1.0930232558139534</v>
      </c>
      <c r="G48" s="29">
        <f t="shared" si="1"/>
        <v>1.0930232558139534</v>
      </c>
      <c r="H48" s="29">
        <f t="shared" si="2"/>
        <v>8.8947486016496116E-2</v>
      </c>
    </row>
    <row r="49" spans="1:8" x14ac:dyDescent="0.25">
      <c r="A49" s="82">
        <v>24.6</v>
      </c>
      <c r="B49" s="83">
        <v>17200</v>
      </c>
      <c r="C49" s="84">
        <v>17450</v>
      </c>
      <c r="D49" s="85">
        <v>76</v>
      </c>
      <c r="F49" s="29">
        <f t="shared" si="0"/>
        <v>8.5106382978723402E-2</v>
      </c>
      <c r="G49" s="29">
        <f t="shared" si="1"/>
        <v>8.5106382978723402E-2</v>
      </c>
      <c r="H49" s="29">
        <f t="shared" si="2"/>
        <v>-2.4638532405901681</v>
      </c>
    </row>
    <row r="50" spans="1:8" x14ac:dyDescent="0.25">
      <c r="A50" s="82">
        <v>25</v>
      </c>
      <c r="B50" s="83">
        <v>14400</v>
      </c>
      <c r="C50" s="84">
        <v>15100</v>
      </c>
      <c r="D50" s="85">
        <v>77</v>
      </c>
      <c r="F50" s="29">
        <f>(C52-C51) / (C51-C50)</f>
        <v>-6.5</v>
      </c>
      <c r="G50" s="29">
        <f t="shared" si="1"/>
        <v>6.5</v>
      </c>
      <c r="H50" s="29">
        <f t="shared" si="2"/>
        <v>1.8718021769015913</v>
      </c>
    </row>
    <row r="51" spans="1:8" x14ac:dyDescent="0.25">
      <c r="A51" s="82">
        <v>24.8</v>
      </c>
      <c r="B51" s="83">
        <v>14600</v>
      </c>
      <c r="C51" s="84">
        <v>14900</v>
      </c>
      <c r="D51" s="85">
        <v>78</v>
      </c>
      <c r="F51" s="29">
        <f t="shared" si="0"/>
        <v>0.30769230769230771</v>
      </c>
      <c r="G51" s="29">
        <f t="shared" si="1"/>
        <v>0.30769230769230771</v>
      </c>
      <c r="H51" s="29">
        <f t="shared" si="2"/>
        <v>-1.1786549963416462</v>
      </c>
    </row>
    <row r="52" spans="1:8" x14ac:dyDescent="0.25">
      <c r="A52" s="82">
        <v>24.6</v>
      </c>
      <c r="B52" s="83">
        <v>16200</v>
      </c>
      <c r="C52" s="84">
        <v>16200</v>
      </c>
      <c r="D52" s="85">
        <v>79</v>
      </c>
      <c r="F52" s="29">
        <f t="shared" si="0"/>
        <v>-17.5</v>
      </c>
      <c r="G52" s="29">
        <f t="shared" si="1"/>
        <v>17.5</v>
      </c>
      <c r="H52" s="29">
        <f t="shared" si="2"/>
        <v>2.8622008809294686</v>
      </c>
    </row>
    <row r="53" spans="1:8" x14ac:dyDescent="0.25">
      <c r="A53" s="82">
        <v>24.4</v>
      </c>
      <c r="B53" s="83">
        <v>16100</v>
      </c>
      <c r="C53" s="84">
        <v>16600</v>
      </c>
      <c r="D53" s="85">
        <v>80</v>
      </c>
      <c r="F53" s="29">
        <f t="shared" si="0"/>
        <v>-0.05</v>
      </c>
      <c r="G53" s="29">
        <f t="shared" si="1"/>
        <v>0.05</v>
      </c>
      <c r="H53" s="29">
        <f t="shared" si="2"/>
        <v>-2.9957322735539909</v>
      </c>
    </row>
    <row r="54" spans="1:8" x14ac:dyDescent="0.25">
      <c r="A54" s="82">
        <v>50</v>
      </c>
      <c r="B54" s="83">
        <v>9500</v>
      </c>
      <c r="C54" s="84">
        <v>9600</v>
      </c>
      <c r="D54" s="85">
        <v>85</v>
      </c>
    </row>
    <row r="55" spans="1:8" x14ac:dyDescent="0.25">
      <c r="A55" s="82">
        <v>49.8</v>
      </c>
      <c r="B55" s="83">
        <v>9600</v>
      </c>
      <c r="C55" s="84">
        <v>9950</v>
      </c>
      <c r="D55" s="85">
        <v>86</v>
      </c>
    </row>
    <row r="56" spans="1:8" x14ac:dyDescent="0.25">
      <c r="A56" s="82">
        <v>49.6</v>
      </c>
      <c r="B56" s="83">
        <v>9800</v>
      </c>
      <c r="C56" s="84">
        <v>9950</v>
      </c>
      <c r="D56" s="85">
        <v>87</v>
      </c>
    </row>
    <row r="57" spans="1:8" x14ac:dyDescent="0.25">
      <c r="A57" s="82">
        <v>49.4</v>
      </c>
      <c r="B57" s="83">
        <v>10900</v>
      </c>
      <c r="C57" s="84">
        <v>11150</v>
      </c>
      <c r="D57" s="85">
        <v>91</v>
      </c>
    </row>
    <row r="58" spans="1:8" x14ac:dyDescent="0.25">
      <c r="A58" s="82">
        <v>49.2</v>
      </c>
      <c r="B58" s="83">
        <v>11100</v>
      </c>
      <c r="C58" s="84">
        <v>11200</v>
      </c>
      <c r="D58" s="85">
        <v>92</v>
      </c>
    </row>
    <row r="59" spans="1:8" x14ac:dyDescent="0.25">
      <c r="A59" s="82">
        <v>49</v>
      </c>
      <c r="B59" s="83">
        <v>10900</v>
      </c>
      <c r="C59" s="84">
        <v>10900</v>
      </c>
      <c r="D59" s="85">
        <v>93</v>
      </c>
    </row>
    <row r="60" spans="1:8" x14ac:dyDescent="0.25">
      <c r="A60" s="82">
        <v>50</v>
      </c>
      <c r="B60" s="83">
        <v>11000</v>
      </c>
      <c r="C60" s="84">
        <v>11300</v>
      </c>
      <c r="D60" s="85">
        <v>94</v>
      </c>
    </row>
    <row r="61" spans="1:8" x14ac:dyDescent="0.25">
      <c r="A61" s="82">
        <v>49.8</v>
      </c>
      <c r="B61" s="83">
        <v>7400</v>
      </c>
      <c r="C61" s="84">
        <v>7450</v>
      </c>
      <c r="D61" s="85">
        <v>95</v>
      </c>
    </row>
    <row r="62" spans="1:8" x14ac:dyDescent="0.25">
      <c r="A62" s="82">
        <v>49.6</v>
      </c>
      <c r="B62" s="83">
        <v>8500</v>
      </c>
      <c r="C62" s="84">
        <v>8650</v>
      </c>
      <c r="D62" s="85">
        <v>97</v>
      </c>
    </row>
    <row r="63" spans="1:8" x14ac:dyDescent="0.25">
      <c r="A63" s="82">
        <v>49.4</v>
      </c>
      <c r="B63" s="83">
        <v>8900</v>
      </c>
      <c r="C63" s="84">
        <v>9000</v>
      </c>
      <c r="D63" s="85">
        <v>98</v>
      </c>
    </row>
    <row r="64" spans="1:8" x14ac:dyDescent="0.25">
      <c r="A64" s="82">
        <v>50</v>
      </c>
      <c r="B64" s="83">
        <v>9300</v>
      </c>
      <c r="C64" s="84">
        <v>9300</v>
      </c>
      <c r="D64" s="85">
        <v>99</v>
      </c>
    </row>
    <row r="65" spans="1:4" x14ac:dyDescent="0.25">
      <c r="A65" s="82">
        <v>49.8</v>
      </c>
      <c r="B65" s="83">
        <v>7200</v>
      </c>
      <c r="C65" s="84">
        <v>7350</v>
      </c>
      <c r="D65" s="85">
        <v>100</v>
      </c>
    </row>
    <row r="66" spans="1:4" x14ac:dyDescent="0.25">
      <c r="A66" s="82">
        <v>49.6</v>
      </c>
      <c r="B66" s="83">
        <v>7800</v>
      </c>
      <c r="C66" s="84">
        <v>7650</v>
      </c>
      <c r="D66" s="85">
        <v>101</v>
      </c>
    </row>
    <row r="67" spans="1:4" x14ac:dyDescent="0.25">
      <c r="A67" s="82">
        <v>49.4</v>
      </c>
      <c r="B67" s="83">
        <v>8700</v>
      </c>
      <c r="C67" s="84">
        <v>8700</v>
      </c>
      <c r="D67" s="85">
        <v>103</v>
      </c>
    </row>
    <row r="68" spans="1:4" x14ac:dyDescent="0.25">
      <c r="A68" s="82">
        <v>49.2</v>
      </c>
      <c r="B68" s="83">
        <v>8800</v>
      </c>
      <c r="C68" s="84">
        <v>8850</v>
      </c>
      <c r="D68" s="85">
        <v>104</v>
      </c>
    </row>
    <row r="69" spans="1:4" x14ac:dyDescent="0.25">
      <c r="A69" s="82">
        <v>49</v>
      </c>
      <c r="B69" s="83">
        <v>8800</v>
      </c>
      <c r="C69" s="84">
        <v>8900</v>
      </c>
      <c r="D69" s="85">
        <v>105</v>
      </c>
    </row>
    <row r="70" spans="1:4" x14ac:dyDescent="0.25">
      <c r="A70" s="82">
        <v>48.8</v>
      </c>
      <c r="B70" s="83">
        <v>9000</v>
      </c>
      <c r="C70" s="84">
        <v>9050</v>
      </c>
      <c r="D70" s="85">
        <v>106</v>
      </c>
    </row>
    <row r="71" spans="1:4" x14ac:dyDescent="0.25">
      <c r="A71" s="82">
        <v>48.6</v>
      </c>
      <c r="B71" s="83">
        <v>9600</v>
      </c>
      <c r="C71" s="84">
        <v>9450</v>
      </c>
      <c r="D71" s="85">
        <v>107</v>
      </c>
    </row>
    <row r="72" spans="1:4" x14ac:dyDescent="0.25">
      <c r="A72" s="82">
        <v>50</v>
      </c>
      <c r="B72" s="83">
        <v>9700</v>
      </c>
      <c r="C72" s="84">
        <v>9750</v>
      </c>
      <c r="D72" s="85">
        <v>108</v>
      </c>
    </row>
    <row r="73" spans="1:4" x14ac:dyDescent="0.25">
      <c r="A73" s="82">
        <v>49.8</v>
      </c>
      <c r="B73" s="83">
        <v>7800</v>
      </c>
      <c r="C73" s="84">
        <v>7750</v>
      </c>
      <c r="D73" s="85">
        <v>109</v>
      </c>
    </row>
    <row r="74" spans="1:4" x14ac:dyDescent="0.25">
      <c r="A74" s="82">
        <v>49.6</v>
      </c>
      <c r="B74" s="83">
        <v>8600</v>
      </c>
      <c r="C74" s="84">
        <v>8550</v>
      </c>
      <c r="D74" s="85">
        <v>111</v>
      </c>
    </row>
    <row r="75" spans="1:4" x14ac:dyDescent="0.25">
      <c r="A75" s="82">
        <v>49.4</v>
      </c>
      <c r="B75" s="83">
        <v>9200</v>
      </c>
      <c r="C75" s="84">
        <v>9300</v>
      </c>
      <c r="D75" s="85">
        <v>112</v>
      </c>
    </row>
    <row r="76" spans="1:4" x14ac:dyDescent="0.25">
      <c r="A76" s="82">
        <v>49.2</v>
      </c>
      <c r="B76" s="83">
        <v>9200</v>
      </c>
      <c r="C76" s="84">
        <v>9300</v>
      </c>
      <c r="D76" s="85">
        <v>113</v>
      </c>
    </row>
    <row r="77" spans="1:4" x14ac:dyDescent="0.25">
      <c r="A77" s="82">
        <v>49</v>
      </c>
      <c r="B77" s="83">
        <v>9300</v>
      </c>
      <c r="C77" s="84">
        <v>9400</v>
      </c>
      <c r="D77" s="85">
        <v>114</v>
      </c>
    </row>
    <row r="78" spans="1:4" x14ac:dyDescent="0.25">
      <c r="A78" s="82">
        <v>50</v>
      </c>
      <c r="B78" s="83">
        <v>9800</v>
      </c>
      <c r="C78" s="84">
        <v>9700</v>
      </c>
      <c r="D78" s="85">
        <v>115</v>
      </c>
    </row>
    <row r="79" spans="1:4" x14ac:dyDescent="0.25">
      <c r="A79" s="82">
        <v>49.8</v>
      </c>
      <c r="B79" s="83">
        <v>8000</v>
      </c>
      <c r="C79" s="84">
        <v>8000</v>
      </c>
      <c r="D79" s="85">
        <v>116</v>
      </c>
    </row>
    <row r="80" spans="1:4" x14ac:dyDescent="0.25">
      <c r="A80" s="82">
        <v>49.6</v>
      </c>
      <c r="B80" s="83">
        <v>9000</v>
      </c>
      <c r="C80" s="84">
        <v>8850</v>
      </c>
      <c r="D80" s="85">
        <v>118</v>
      </c>
    </row>
    <row r="81" spans="1:4" x14ac:dyDescent="0.25">
      <c r="A81" s="82">
        <v>49.4</v>
      </c>
      <c r="B81" s="83">
        <v>9400</v>
      </c>
      <c r="C81" s="84">
        <v>9100</v>
      </c>
      <c r="D81" s="85">
        <v>119</v>
      </c>
    </row>
    <row r="82" spans="1:4" x14ac:dyDescent="0.25">
      <c r="A82" s="82">
        <v>50</v>
      </c>
      <c r="B82" s="83">
        <v>9600</v>
      </c>
      <c r="C82" s="84">
        <v>9500</v>
      </c>
      <c r="D82" s="85">
        <v>120</v>
      </c>
    </row>
    <row r="83" spans="1:4" x14ac:dyDescent="0.25">
      <c r="A83" s="82">
        <v>49.8</v>
      </c>
      <c r="B83" s="83">
        <v>8300</v>
      </c>
      <c r="C83" s="84">
        <v>8150</v>
      </c>
      <c r="D83" s="85">
        <v>121</v>
      </c>
    </row>
    <row r="84" spans="1:4" x14ac:dyDescent="0.25">
      <c r="A84" s="82">
        <v>49.6</v>
      </c>
      <c r="B84" s="83">
        <v>8900</v>
      </c>
      <c r="C84" s="84">
        <v>8800</v>
      </c>
      <c r="D84" s="85">
        <v>122</v>
      </c>
    </row>
    <row r="85" spans="1:4" x14ac:dyDescent="0.25">
      <c r="A85" s="82">
        <v>49.4</v>
      </c>
      <c r="B85" s="83">
        <v>9200</v>
      </c>
      <c r="C85" s="84">
        <v>9100</v>
      </c>
      <c r="D85" s="85">
        <v>123</v>
      </c>
    </row>
    <row r="86" spans="1:4" x14ac:dyDescent="0.25">
      <c r="A86" s="82">
        <v>50</v>
      </c>
      <c r="B86" s="83">
        <v>9500</v>
      </c>
      <c r="C86" s="84">
        <v>9500</v>
      </c>
      <c r="D86" s="85">
        <v>125</v>
      </c>
    </row>
    <row r="87" spans="1:4" x14ac:dyDescent="0.25">
      <c r="A87" s="82">
        <v>50</v>
      </c>
      <c r="B87" s="83">
        <v>8100</v>
      </c>
      <c r="C87" s="84">
        <v>7800</v>
      </c>
      <c r="D87" s="85">
        <v>126</v>
      </c>
    </row>
    <row r="88" spans="1:4" x14ac:dyDescent="0.25">
      <c r="A88" s="82">
        <v>50</v>
      </c>
      <c r="B88" s="83">
        <v>8400</v>
      </c>
      <c r="C88" s="84">
        <v>8250</v>
      </c>
      <c r="D88" s="85">
        <v>127</v>
      </c>
    </row>
    <row r="89" spans="1:4" x14ac:dyDescent="0.25">
      <c r="A89" s="82">
        <v>50</v>
      </c>
      <c r="B89" s="83">
        <v>8900</v>
      </c>
      <c r="C89" s="84">
        <v>8700</v>
      </c>
      <c r="D89" s="85">
        <v>128</v>
      </c>
    </row>
    <row r="90" spans="1:4" x14ac:dyDescent="0.25">
      <c r="A90" s="82">
        <v>50</v>
      </c>
      <c r="B90" s="83">
        <v>8900</v>
      </c>
      <c r="C90" s="84">
        <v>8700</v>
      </c>
      <c r="D90" s="85">
        <v>129</v>
      </c>
    </row>
    <row r="91" spans="1:4" x14ac:dyDescent="0.25">
      <c r="A91" s="82">
        <v>50</v>
      </c>
      <c r="B91" s="83">
        <v>9200</v>
      </c>
      <c r="C91" s="84">
        <v>9050</v>
      </c>
      <c r="D91" s="85">
        <v>130</v>
      </c>
    </row>
    <row r="92" spans="1:4" x14ac:dyDescent="0.25">
      <c r="A92" s="82">
        <v>50</v>
      </c>
      <c r="B92" s="83">
        <v>9800</v>
      </c>
      <c r="C92" s="84">
        <v>9500</v>
      </c>
      <c r="D92" s="85">
        <v>132</v>
      </c>
    </row>
    <row r="93" spans="1:4" x14ac:dyDescent="0.25">
      <c r="A93" s="82">
        <v>50</v>
      </c>
      <c r="B93" s="83">
        <v>9900</v>
      </c>
      <c r="C93" s="84">
        <v>9750</v>
      </c>
      <c r="D93" s="85">
        <v>133</v>
      </c>
    </row>
    <row r="94" spans="1:4" x14ac:dyDescent="0.25">
      <c r="A94" s="82">
        <v>50</v>
      </c>
      <c r="B94" s="83">
        <v>10100</v>
      </c>
      <c r="C94" s="84">
        <v>9950</v>
      </c>
      <c r="D94" s="85">
        <v>134</v>
      </c>
    </row>
    <row r="95" spans="1:4" x14ac:dyDescent="0.25">
      <c r="A95" s="82">
        <v>50</v>
      </c>
      <c r="B95" s="83">
        <v>7800</v>
      </c>
      <c r="C95" s="84">
        <v>7600</v>
      </c>
      <c r="D95" s="85">
        <v>135</v>
      </c>
    </row>
    <row r="96" spans="1:4" x14ac:dyDescent="0.25">
      <c r="A96" s="82">
        <v>50</v>
      </c>
      <c r="B96" s="83">
        <v>6200</v>
      </c>
      <c r="C96" s="84">
        <v>6550</v>
      </c>
      <c r="D96" s="85">
        <v>136</v>
      </c>
    </row>
    <row r="97" spans="1:4" x14ac:dyDescent="0.25">
      <c r="A97" s="82">
        <v>50</v>
      </c>
      <c r="B97" s="83">
        <v>6900</v>
      </c>
      <c r="C97" s="84">
        <v>7150</v>
      </c>
      <c r="D97" s="85">
        <v>137</v>
      </c>
    </row>
    <row r="98" spans="1:4" x14ac:dyDescent="0.25">
      <c r="A98" s="82">
        <v>50</v>
      </c>
      <c r="B98" s="83">
        <v>7300</v>
      </c>
      <c r="C98" s="84">
        <v>7650</v>
      </c>
      <c r="D98" s="85">
        <v>139</v>
      </c>
    </row>
    <row r="99" spans="1:4" x14ac:dyDescent="0.25">
      <c r="A99" s="82">
        <v>50</v>
      </c>
      <c r="B99" s="83">
        <v>8200</v>
      </c>
      <c r="C99" s="84">
        <v>8300</v>
      </c>
      <c r="D99" s="85">
        <v>140</v>
      </c>
    </row>
    <row r="100" spans="1:4" x14ac:dyDescent="0.25">
      <c r="A100" s="82">
        <v>50</v>
      </c>
      <c r="B100" s="83">
        <v>8800</v>
      </c>
      <c r="C100" s="84">
        <v>8900</v>
      </c>
      <c r="D100" s="85">
        <v>141</v>
      </c>
    </row>
    <row r="101" spans="1:4" x14ac:dyDescent="0.25">
      <c r="A101" s="82">
        <v>50</v>
      </c>
      <c r="B101" s="83">
        <v>9100</v>
      </c>
      <c r="C101" s="84">
        <v>9150</v>
      </c>
      <c r="D101" s="85">
        <v>142</v>
      </c>
    </row>
    <row r="102" spans="1:4" x14ac:dyDescent="0.25">
      <c r="A102" s="82">
        <v>50</v>
      </c>
      <c r="B102" s="83">
        <v>8800</v>
      </c>
      <c r="C102" s="84">
        <v>9000</v>
      </c>
      <c r="D102" s="85">
        <v>143</v>
      </c>
    </row>
    <row r="103" spans="1:4" x14ac:dyDescent="0.25">
      <c r="A103" s="82">
        <v>50</v>
      </c>
      <c r="B103" s="83">
        <v>9900</v>
      </c>
      <c r="C103" s="84">
        <v>9750</v>
      </c>
      <c r="D103" s="85">
        <v>147</v>
      </c>
    </row>
    <row r="104" spans="1:4" x14ac:dyDescent="0.25">
      <c r="A104" s="82">
        <v>50</v>
      </c>
      <c r="B104" s="83">
        <v>10100</v>
      </c>
      <c r="C104" s="84">
        <v>10050</v>
      </c>
      <c r="D104" s="85">
        <v>149</v>
      </c>
    </row>
    <row r="105" spans="1:4" ht="13.5" thickBot="1" x14ac:dyDescent="0.3">
      <c r="A105" s="87">
        <v>50</v>
      </c>
      <c r="B105" s="94"/>
      <c r="C105" s="95"/>
      <c r="D105" s="89">
        <v>150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workbookViewId="0">
      <selection activeCell="C7" sqref="C7"/>
    </sheetView>
  </sheetViews>
  <sheetFormatPr defaultRowHeight="12.75" x14ac:dyDescent="0.2"/>
  <cols>
    <col min="1" max="1" width="15.140625" style="5" bestFit="1" customWidth="1"/>
    <col min="2" max="2" width="13.85546875" style="5" bestFit="1" customWidth="1"/>
    <col min="3" max="3" width="16.7109375" style="5" bestFit="1" customWidth="1"/>
    <col min="4" max="4" width="15.140625" style="5" bestFit="1" customWidth="1"/>
    <col min="5" max="5" width="10.140625" style="5" bestFit="1" customWidth="1"/>
    <col min="6" max="6" width="16.7109375" style="5" bestFit="1" customWidth="1"/>
    <col min="7" max="7" width="7.7109375" style="5" bestFit="1" customWidth="1"/>
    <col min="8" max="8" width="8.28515625" style="5" bestFit="1" customWidth="1"/>
    <col min="9" max="9" width="5.28515625" style="5" bestFit="1" customWidth="1"/>
    <col min="10" max="10" width="10.42578125" style="5" bestFit="1" customWidth="1"/>
    <col min="11" max="11" width="11" style="5" bestFit="1" customWidth="1"/>
    <col min="12" max="12" width="12.5703125" style="5" bestFit="1" customWidth="1"/>
    <col min="13" max="13" width="2.7109375" style="5" bestFit="1" customWidth="1"/>
    <col min="14" max="16384" width="9.140625" style="5"/>
  </cols>
  <sheetData>
    <row r="1" spans="1:13" ht="13.5" thickBot="1" x14ac:dyDescent="0.25">
      <c r="A1" s="8" t="s">
        <v>87</v>
      </c>
      <c r="B1" s="6" t="s">
        <v>8</v>
      </c>
      <c r="C1" s="6" t="s">
        <v>7</v>
      </c>
      <c r="D1" s="8" t="s">
        <v>87</v>
      </c>
      <c r="E1" s="6" t="s">
        <v>1</v>
      </c>
      <c r="F1" s="7" t="s">
        <v>7</v>
      </c>
      <c r="G1" s="97" t="s">
        <v>17</v>
      </c>
      <c r="H1" s="98" t="s">
        <v>16</v>
      </c>
      <c r="I1" s="98" t="s">
        <v>89</v>
      </c>
      <c r="J1" s="98" t="s">
        <v>18</v>
      </c>
      <c r="K1" s="99" t="s">
        <v>19</v>
      </c>
      <c r="L1" s="100" t="s">
        <v>20</v>
      </c>
      <c r="M1" s="101"/>
    </row>
    <row r="2" spans="1:13" x14ac:dyDescent="0.2">
      <c r="A2" s="13">
        <v>24.8</v>
      </c>
      <c r="B2" s="14">
        <v>20</v>
      </c>
      <c r="C2" s="16">
        <v>20</v>
      </c>
      <c r="D2" s="13">
        <v>24.8</v>
      </c>
      <c r="E2" s="14">
        <v>209</v>
      </c>
      <c r="F2" s="16">
        <v>209</v>
      </c>
      <c r="G2" s="102">
        <v>189</v>
      </c>
      <c r="H2" s="103">
        <f>(F2-C2)</f>
        <v>189</v>
      </c>
      <c r="I2" s="104">
        <f>ABS(H2)</f>
        <v>189</v>
      </c>
      <c r="J2" s="104">
        <f>(I2/G2)</f>
        <v>1</v>
      </c>
      <c r="K2" s="105">
        <f>LN(J2)</f>
        <v>0</v>
      </c>
      <c r="L2" s="106">
        <f>K2/M2</f>
        <v>0</v>
      </c>
      <c r="M2" s="107">
        <v>1</v>
      </c>
    </row>
    <row r="3" spans="1:13" x14ac:dyDescent="0.2">
      <c r="A3" s="13">
        <v>24.6</v>
      </c>
      <c r="B3" s="14">
        <v>20</v>
      </c>
      <c r="C3" s="16">
        <v>20</v>
      </c>
      <c r="D3" s="13">
        <v>24.6</v>
      </c>
      <c r="E3" s="14">
        <v>209</v>
      </c>
      <c r="F3" s="16">
        <v>209</v>
      </c>
      <c r="G3" s="16">
        <v>189</v>
      </c>
      <c r="H3" s="108">
        <f t="shared" ref="H3:H53" si="0">(F3-C3)</f>
        <v>189</v>
      </c>
      <c r="I3" s="109">
        <f t="shared" ref="I3:I53" si="1">ABS(H3)</f>
        <v>189</v>
      </c>
      <c r="J3" s="109">
        <f t="shared" ref="J3:J53" si="2">(I3/G3)</f>
        <v>1</v>
      </c>
      <c r="K3" s="110">
        <f t="shared" ref="K3:K53" si="3">LN(J3)</f>
        <v>0</v>
      </c>
      <c r="L3" s="111">
        <f t="shared" ref="L3:L53" si="4">K3/M3</f>
        <v>0</v>
      </c>
      <c r="M3" s="112">
        <v>2</v>
      </c>
    </row>
    <row r="4" spans="1:13" x14ac:dyDescent="0.2">
      <c r="A4" s="13">
        <v>24.4</v>
      </c>
      <c r="B4" s="14">
        <v>20</v>
      </c>
      <c r="C4" s="16">
        <v>20</v>
      </c>
      <c r="D4" s="13">
        <v>24.4</v>
      </c>
      <c r="E4" s="14">
        <v>209</v>
      </c>
      <c r="F4" s="16">
        <v>209</v>
      </c>
      <c r="G4" s="16">
        <v>189</v>
      </c>
      <c r="H4" s="108">
        <f t="shared" si="0"/>
        <v>189</v>
      </c>
      <c r="I4" s="109">
        <f t="shared" si="1"/>
        <v>189</v>
      </c>
      <c r="J4" s="109">
        <f t="shared" si="2"/>
        <v>1</v>
      </c>
      <c r="K4" s="110">
        <f t="shared" si="3"/>
        <v>0</v>
      </c>
      <c r="L4" s="111">
        <f t="shared" si="4"/>
        <v>0</v>
      </c>
      <c r="M4" s="112">
        <v>3</v>
      </c>
    </row>
    <row r="5" spans="1:13" x14ac:dyDescent="0.2">
      <c r="A5" s="13">
        <v>24.2</v>
      </c>
      <c r="B5" s="14">
        <v>20</v>
      </c>
      <c r="C5" s="16">
        <v>20</v>
      </c>
      <c r="D5" s="13">
        <v>24.2</v>
      </c>
      <c r="E5" s="14">
        <v>209</v>
      </c>
      <c r="F5" s="16">
        <v>209</v>
      </c>
      <c r="G5" s="16">
        <v>189</v>
      </c>
      <c r="H5" s="108">
        <f t="shared" si="0"/>
        <v>189</v>
      </c>
      <c r="I5" s="109">
        <f t="shared" si="1"/>
        <v>189</v>
      </c>
      <c r="J5" s="109">
        <f t="shared" si="2"/>
        <v>1</v>
      </c>
      <c r="K5" s="110">
        <f t="shared" si="3"/>
        <v>0</v>
      </c>
      <c r="L5" s="111">
        <f t="shared" si="4"/>
        <v>0</v>
      </c>
      <c r="M5" s="112">
        <v>4</v>
      </c>
    </row>
    <row r="6" spans="1:13" x14ac:dyDescent="0.2">
      <c r="A6" s="13">
        <v>24</v>
      </c>
      <c r="B6" s="14">
        <v>20</v>
      </c>
      <c r="C6" s="16">
        <v>20</v>
      </c>
      <c r="D6" s="13">
        <v>24</v>
      </c>
      <c r="E6" s="14">
        <v>209</v>
      </c>
      <c r="F6" s="16">
        <v>209</v>
      </c>
      <c r="G6" s="16">
        <v>189</v>
      </c>
      <c r="H6" s="108">
        <f t="shared" si="0"/>
        <v>189</v>
      </c>
      <c r="I6" s="109">
        <f t="shared" si="1"/>
        <v>189</v>
      </c>
      <c r="J6" s="109">
        <f t="shared" si="2"/>
        <v>1</v>
      </c>
      <c r="K6" s="110">
        <f t="shared" si="3"/>
        <v>0</v>
      </c>
      <c r="L6" s="111">
        <f t="shared" si="4"/>
        <v>0</v>
      </c>
      <c r="M6" s="112">
        <v>5</v>
      </c>
    </row>
    <row r="7" spans="1:13" x14ac:dyDescent="0.2">
      <c r="A7" s="13">
        <v>23.8</v>
      </c>
      <c r="B7" s="14">
        <v>20</v>
      </c>
      <c r="C7" s="16">
        <v>20</v>
      </c>
      <c r="D7" s="13">
        <v>23.8</v>
      </c>
      <c r="E7" s="14">
        <v>209</v>
      </c>
      <c r="F7" s="16">
        <v>209</v>
      </c>
      <c r="G7" s="16">
        <v>189</v>
      </c>
      <c r="H7" s="108">
        <f t="shared" si="0"/>
        <v>189</v>
      </c>
      <c r="I7" s="109">
        <f t="shared" si="1"/>
        <v>189</v>
      </c>
      <c r="J7" s="109">
        <f t="shared" si="2"/>
        <v>1</v>
      </c>
      <c r="K7" s="110">
        <f t="shared" si="3"/>
        <v>0</v>
      </c>
      <c r="L7" s="111">
        <f t="shared" si="4"/>
        <v>0</v>
      </c>
      <c r="M7" s="112">
        <v>6</v>
      </c>
    </row>
    <row r="8" spans="1:13" x14ac:dyDescent="0.2">
      <c r="A8" s="13">
        <v>23.6</v>
      </c>
      <c r="B8" s="14">
        <v>20</v>
      </c>
      <c r="C8" s="16">
        <v>20</v>
      </c>
      <c r="D8" s="13">
        <v>23.6</v>
      </c>
      <c r="E8" s="14">
        <v>209</v>
      </c>
      <c r="F8" s="16">
        <v>209</v>
      </c>
      <c r="G8" s="16">
        <v>189</v>
      </c>
      <c r="H8" s="108">
        <f t="shared" si="0"/>
        <v>189</v>
      </c>
      <c r="I8" s="109">
        <f t="shared" si="1"/>
        <v>189</v>
      </c>
      <c r="J8" s="109">
        <f t="shared" si="2"/>
        <v>1</v>
      </c>
      <c r="K8" s="110">
        <f t="shared" si="3"/>
        <v>0</v>
      </c>
      <c r="L8" s="111">
        <f t="shared" si="4"/>
        <v>0</v>
      </c>
      <c r="M8" s="112">
        <v>7</v>
      </c>
    </row>
    <row r="9" spans="1:13" x14ac:dyDescent="0.2">
      <c r="A9" s="13">
        <v>23.4</v>
      </c>
      <c r="B9" s="14">
        <v>20</v>
      </c>
      <c r="C9" s="16">
        <v>20</v>
      </c>
      <c r="D9" s="13">
        <v>23.4</v>
      </c>
      <c r="E9" s="14">
        <v>209</v>
      </c>
      <c r="F9" s="16">
        <v>204.5</v>
      </c>
      <c r="G9" s="16">
        <v>189</v>
      </c>
      <c r="H9" s="108">
        <f t="shared" si="0"/>
        <v>184.5</v>
      </c>
      <c r="I9" s="109">
        <f t="shared" si="1"/>
        <v>184.5</v>
      </c>
      <c r="J9" s="109">
        <f t="shared" si="2"/>
        <v>0.97619047619047616</v>
      </c>
      <c r="K9" s="110">
        <f t="shared" si="3"/>
        <v>-2.409755157906053E-2</v>
      </c>
      <c r="L9" s="111">
        <f t="shared" si="4"/>
        <v>-3.0121939473825663E-3</v>
      </c>
      <c r="M9" s="112">
        <v>8</v>
      </c>
    </row>
    <row r="10" spans="1:13" x14ac:dyDescent="0.2">
      <c r="A10" s="13">
        <v>23.2</v>
      </c>
      <c r="B10" s="14">
        <v>20</v>
      </c>
      <c r="C10" s="16">
        <v>20</v>
      </c>
      <c r="D10" s="13">
        <v>23.2</v>
      </c>
      <c r="E10" s="14">
        <v>209</v>
      </c>
      <c r="F10" s="16">
        <v>204.5</v>
      </c>
      <c r="G10" s="16">
        <v>189</v>
      </c>
      <c r="H10" s="108">
        <f t="shared" si="0"/>
        <v>184.5</v>
      </c>
      <c r="I10" s="109">
        <f t="shared" si="1"/>
        <v>184.5</v>
      </c>
      <c r="J10" s="109">
        <f t="shared" si="2"/>
        <v>0.97619047619047616</v>
      </c>
      <c r="K10" s="110">
        <f t="shared" si="3"/>
        <v>-2.409755157906053E-2</v>
      </c>
      <c r="L10" s="111">
        <f t="shared" si="4"/>
        <v>-2.6775057310067258E-3</v>
      </c>
      <c r="M10" s="112">
        <v>9</v>
      </c>
    </row>
    <row r="11" spans="1:13" x14ac:dyDescent="0.2">
      <c r="A11" s="13">
        <v>23</v>
      </c>
      <c r="B11" s="14">
        <v>20</v>
      </c>
      <c r="C11" s="16">
        <v>20</v>
      </c>
      <c r="D11" s="13">
        <v>23</v>
      </c>
      <c r="E11" s="14">
        <v>200</v>
      </c>
      <c r="F11" s="16">
        <v>200</v>
      </c>
      <c r="G11" s="16">
        <v>189</v>
      </c>
      <c r="H11" s="108">
        <f t="shared" si="0"/>
        <v>180</v>
      </c>
      <c r="I11" s="109">
        <f t="shared" si="1"/>
        <v>180</v>
      </c>
      <c r="J11" s="109">
        <f t="shared" si="2"/>
        <v>0.95238095238095233</v>
      </c>
      <c r="K11" s="110">
        <f t="shared" si="3"/>
        <v>-4.8790164169432056E-2</v>
      </c>
      <c r="L11" s="111">
        <f t="shared" si="4"/>
        <v>-4.8790164169432056E-3</v>
      </c>
      <c r="M11" s="112">
        <v>10</v>
      </c>
    </row>
    <row r="12" spans="1:13" x14ac:dyDescent="0.2">
      <c r="A12" s="13">
        <v>22.8</v>
      </c>
      <c r="B12" s="14">
        <v>100</v>
      </c>
      <c r="C12" s="16">
        <v>100</v>
      </c>
      <c r="D12" s="13">
        <v>22.8</v>
      </c>
      <c r="E12" s="14">
        <v>400</v>
      </c>
      <c r="F12" s="16">
        <v>400</v>
      </c>
      <c r="G12" s="16">
        <v>189</v>
      </c>
      <c r="H12" s="108">
        <f t="shared" si="0"/>
        <v>300</v>
      </c>
      <c r="I12" s="109">
        <f t="shared" si="1"/>
        <v>300</v>
      </c>
      <c r="J12" s="109">
        <f t="shared" si="2"/>
        <v>1.5873015873015872</v>
      </c>
      <c r="K12" s="110">
        <f t="shared" si="3"/>
        <v>0.46203545959655862</v>
      </c>
      <c r="L12" s="111">
        <f t="shared" si="4"/>
        <v>4.2003223599687146E-2</v>
      </c>
      <c r="M12" s="112">
        <v>11</v>
      </c>
    </row>
    <row r="13" spans="1:13" x14ac:dyDescent="0.2">
      <c r="A13" s="13">
        <v>22.6</v>
      </c>
      <c r="B13" s="14">
        <v>100</v>
      </c>
      <c r="C13" s="16">
        <v>150</v>
      </c>
      <c r="D13" s="13">
        <v>22.6</v>
      </c>
      <c r="E13" s="14">
        <v>1000</v>
      </c>
      <c r="F13" s="16">
        <v>1000</v>
      </c>
      <c r="G13" s="16">
        <v>189</v>
      </c>
      <c r="H13" s="108">
        <f t="shared" si="0"/>
        <v>850</v>
      </c>
      <c r="I13" s="109">
        <f t="shared" si="1"/>
        <v>850</v>
      </c>
      <c r="J13" s="109">
        <f t="shared" si="2"/>
        <v>4.4973544973544977</v>
      </c>
      <c r="K13" s="110">
        <f t="shared" si="3"/>
        <v>1.5034893344247198</v>
      </c>
      <c r="L13" s="111">
        <f t="shared" si="4"/>
        <v>0.12529077786872664</v>
      </c>
      <c r="M13" s="112">
        <v>12</v>
      </c>
    </row>
    <row r="14" spans="1:13" x14ac:dyDescent="0.2">
      <c r="A14" s="13">
        <v>22.4</v>
      </c>
      <c r="B14" s="14">
        <v>400</v>
      </c>
      <c r="C14" s="16">
        <v>400</v>
      </c>
      <c r="D14" s="13">
        <v>22.4</v>
      </c>
      <c r="E14" s="14">
        <v>4500</v>
      </c>
      <c r="F14" s="16">
        <v>4600</v>
      </c>
      <c r="G14" s="16">
        <v>189</v>
      </c>
      <c r="H14" s="108">
        <f t="shared" si="0"/>
        <v>4200</v>
      </c>
      <c r="I14" s="109">
        <f t="shared" si="1"/>
        <v>4200</v>
      </c>
      <c r="J14" s="109">
        <f t="shared" si="2"/>
        <v>22.222222222222221</v>
      </c>
      <c r="K14" s="110">
        <f t="shared" si="3"/>
        <v>3.1010927892118172</v>
      </c>
      <c r="L14" s="111">
        <f t="shared" si="4"/>
        <v>0.23854559917013979</v>
      </c>
      <c r="M14" s="112">
        <v>13</v>
      </c>
    </row>
    <row r="15" spans="1:13" x14ac:dyDescent="0.2">
      <c r="A15" s="13">
        <v>22.2</v>
      </c>
      <c r="B15" s="14">
        <v>2500</v>
      </c>
      <c r="C15" s="16">
        <v>2500</v>
      </c>
      <c r="D15" s="13">
        <v>22.2</v>
      </c>
      <c r="E15" s="14">
        <v>4600</v>
      </c>
      <c r="F15" s="16">
        <v>4550</v>
      </c>
      <c r="G15" s="16">
        <v>189</v>
      </c>
      <c r="H15" s="108">
        <f t="shared" si="0"/>
        <v>2050</v>
      </c>
      <c r="I15" s="109">
        <f t="shared" si="1"/>
        <v>2050</v>
      </c>
      <c r="J15" s="109">
        <f t="shared" si="2"/>
        <v>10.846560846560847</v>
      </c>
      <c r="K15" s="110">
        <f t="shared" si="3"/>
        <v>2.3838480570728113</v>
      </c>
      <c r="L15" s="111">
        <f t="shared" si="4"/>
        <v>0.17027486121948651</v>
      </c>
      <c r="M15" s="112">
        <v>14</v>
      </c>
    </row>
    <row r="16" spans="1:13" x14ac:dyDescent="0.2">
      <c r="A16" s="13">
        <v>24.8</v>
      </c>
      <c r="B16" s="14">
        <v>3000</v>
      </c>
      <c r="C16" s="16">
        <v>3050</v>
      </c>
      <c r="D16" s="13">
        <v>24.8</v>
      </c>
      <c r="E16" s="14">
        <v>3800</v>
      </c>
      <c r="F16" s="16">
        <v>3850</v>
      </c>
      <c r="G16" s="16">
        <v>189</v>
      </c>
      <c r="H16" s="108">
        <f t="shared" si="0"/>
        <v>800</v>
      </c>
      <c r="I16" s="109">
        <f t="shared" si="1"/>
        <v>800</v>
      </c>
      <c r="J16" s="109">
        <f t="shared" si="2"/>
        <v>4.2328042328042326</v>
      </c>
      <c r="K16" s="110">
        <f t="shared" si="3"/>
        <v>1.442864712608285</v>
      </c>
      <c r="L16" s="111">
        <f t="shared" si="4"/>
        <v>9.6190980840552331E-2</v>
      </c>
      <c r="M16" s="112">
        <v>15</v>
      </c>
    </row>
    <row r="17" spans="1:13" x14ac:dyDescent="0.2">
      <c r="A17" s="13">
        <v>24.6</v>
      </c>
      <c r="B17" s="14">
        <v>3200</v>
      </c>
      <c r="C17" s="16">
        <v>3350</v>
      </c>
      <c r="D17" s="13">
        <v>24.6</v>
      </c>
      <c r="E17" s="14">
        <v>6900</v>
      </c>
      <c r="F17" s="16">
        <v>6700</v>
      </c>
      <c r="G17" s="16">
        <v>189</v>
      </c>
      <c r="H17" s="108">
        <f t="shared" si="0"/>
        <v>3350</v>
      </c>
      <c r="I17" s="109">
        <f t="shared" si="1"/>
        <v>3350</v>
      </c>
      <c r="J17" s="109">
        <f t="shared" si="2"/>
        <v>17.724867724867725</v>
      </c>
      <c r="K17" s="110">
        <f t="shared" si="3"/>
        <v>2.8749686097594696</v>
      </c>
      <c r="L17" s="111">
        <f t="shared" si="4"/>
        <v>0.17968553810996685</v>
      </c>
      <c r="M17" s="112">
        <v>16</v>
      </c>
    </row>
    <row r="18" spans="1:13" x14ac:dyDescent="0.2">
      <c r="A18" s="13">
        <v>24.4</v>
      </c>
      <c r="B18" s="14">
        <v>6600</v>
      </c>
      <c r="C18" s="16">
        <v>6350</v>
      </c>
      <c r="D18" s="13">
        <v>24.4</v>
      </c>
      <c r="E18" s="14">
        <v>9100</v>
      </c>
      <c r="F18" s="16">
        <v>9100</v>
      </c>
      <c r="G18" s="16">
        <v>189</v>
      </c>
      <c r="H18" s="108">
        <f t="shared" si="0"/>
        <v>2750</v>
      </c>
      <c r="I18" s="109">
        <f t="shared" si="1"/>
        <v>2750</v>
      </c>
      <c r="J18" s="109">
        <f t="shared" si="2"/>
        <v>14.550264550264551</v>
      </c>
      <c r="K18" s="110">
        <f t="shared" si="3"/>
        <v>2.6776091756009746</v>
      </c>
      <c r="L18" s="111">
        <f t="shared" si="4"/>
        <v>0.15750642209417498</v>
      </c>
      <c r="M18" s="112">
        <v>17</v>
      </c>
    </row>
    <row r="19" spans="1:13" x14ac:dyDescent="0.2">
      <c r="A19" s="13">
        <v>24.2</v>
      </c>
      <c r="B19" s="14">
        <v>7900</v>
      </c>
      <c r="C19" s="16">
        <v>8000</v>
      </c>
      <c r="D19" s="13">
        <v>24.2</v>
      </c>
      <c r="E19" s="14">
        <v>8900</v>
      </c>
      <c r="F19" s="16">
        <v>8950</v>
      </c>
      <c r="G19" s="16">
        <v>189</v>
      </c>
      <c r="H19" s="108">
        <f t="shared" si="0"/>
        <v>950</v>
      </c>
      <c r="I19" s="109">
        <f t="shared" si="1"/>
        <v>950</v>
      </c>
      <c r="J19" s="109">
        <f t="shared" si="2"/>
        <v>5.0264550264550261</v>
      </c>
      <c r="K19" s="110">
        <f t="shared" si="3"/>
        <v>1.6147149695349441</v>
      </c>
      <c r="L19" s="111">
        <f t="shared" si="4"/>
        <v>8.9706387196385781E-2</v>
      </c>
      <c r="M19" s="112">
        <v>18</v>
      </c>
    </row>
    <row r="20" spans="1:13" x14ac:dyDescent="0.2">
      <c r="A20" s="13">
        <v>25</v>
      </c>
      <c r="B20" s="14">
        <v>7800</v>
      </c>
      <c r="C20" s="16">
        <v>7850</v>
      </c>
      <c r="D20" s="13">
        <v>25</v>
      </c>
      <c r="E20" s="14">
        <v>7300</v>
      </c>
      <c r="F20" s="16">
        <v>7400</v>
      </c>
      <c r="G20" s="16">
        <v>189</v>
      </c>
      <c r="H20" s="108">
        <f t="shared" si="0"/>
        <v>-450</v>
      </c>
      <c r="I20" s="109">
        <f t="shared" si="1"/>
        <v>450</v>
      </c>
      <c r="J20" s="109">
        <f t="shared" si="2"/>
        <v>2.3809523809523809</v>
      </c>
      <c r="K20" s="110">
        <f t="shared" si="3"/>
        <v>0.86750056770472306</v>
      </c>
      <c r="L20" s="111">
        <f t="shared" si="4"/>
        <v>4.5657924616038056E-2</v>
      </c>
      <c r="M20" s="112">
        <v>19</v>
      </c>
    </row>
    <row r="21" spans="1:13" x14ac:dyDescent="0.2">
      <c r="A21" s="13">
        <v>24.8</v>
      </c>
      <c r="B21" s="14">
        <v>6800</v>
      </c>
      <c r="C21" s="16">
        <v>6800</v>
      </c>
      <c r="D21" s="13">
        <v>24.8</v>
      </c>
      <c r="E21" s="14">
        <v>9700</v>
      </c>
      <c r="F21" s="16">
        <v>9200</v>
      </c>
      <c r="G21" s="16">
        <v>189</v>
      </c>
      <c r="H21" s="108">
        <f t="shared" si="0"/>
        <v>2400</v>
      </c>
      <c r="I21" s="109">
        <f t="shared" si="1"/>
        <v>2400</v>
      </c>
      <c r="J21" s="109">
        <f t="shared" si="2"/>
        <v>12.698412698412698</v>
      </c>
      <c r="K21" s="110">
        <f t="shared" si="3"/>
        <v>2.5414770012763945</v>
      </c>
      <c r="L21" s="111">
        <f t="shared" si="4"/>
        <v>0.12707385006381972</v>
      </c>
      <c r="M21" s="112">
        <v>20</v>
      </c>
    </row>
    <row r="22" spans="1:13" x14ac:dyDescent="0.2">
      <c r="A22" s="13">
        <v>24.6</v>
      </c>
      <c r="B22" s="14">
        <v>9000</v>
      </c>
      <c r="C22" s="16">
        <v>8750</v>
      </c>
      <c r="D22" s="13">
        <v>24.6</v>
      </c>
      <c r="E22" s="14">
        <v>10500</v>
      </c>
      <c r="F22" s="16">
        <v>10200</v>
      </c>
      <c r="G22" s="16">
        <v>189</v>
      </c>
      <c r="H22" s="108">
        <f t="shared" si="0"/>
        <v>1450</v>
      </c>
      <c r="I22" s="109">
        <f t="shared" si="1"/>
        <v>1450</v>
      </c>
      <c r="J22" s="109">
        <f t="shared" si="2"/>
        <v>7.6719576719576716</v>
      </c>
      <c r="K22" s="110">
        <f t="shared" si="3"/>
        <v>2.0375718203549775</v>
      </c>
      <c r="L22" s="111">
        <f t="shared" si="4"/>
        <v>9.7027229540713217E-2</v>
      </c>
      <c r="M22" s="112">
        <v>21</v>
      </c>
    </row>
    <row r="23" spans="1:13" x14ac:dyDescent="0.2">
      <c r="A23" s="13">
        <v>25</v>
      </c>
      <c r="B23" s="14">
        <v>9700</v>
      </c>
      <c r="C23" s="16">
        <v>9450</v>
      </c>
      <c r="D23" s="13">
        <v>25</v>
      </c>
      <c r="E23" s="14">
        <v>12500</v>
      </c>
      <c r="F23" s="16">
        <v>11950</v>
      </c>
      <c r="G23" s="16">
        <v>189</v>
      </c>
      <c r="H23" s="108">
        <f t="shared" si="0"/>
        <v>2500</v>
      </c>
      <c r="I23" s="109">
        <f t="shared" si="1"/>
        <v>2500</v>
      </c>
      <c r="J23" s="109">
        <f t="shared" si="2"/>
        <v>13.227513227513228</v>
      </c>
      <c r="K23" s="110">
        <f t="shared" si="3"/>
        <v>2.5822989957966498</v>
      </c>
      <c r="L23" s="111">
        <f t="shared" si="4"/>
        <v>0.1173772270816659</v>
      </c>
      <c r="M23" s="112">
        <v>22</v>
      </c>
    </row>
    <row r="24" spans="1:13" x14ac:dyDescent="0.2">
      <c r="A24" s="13">
        <v>24.8</v>
      </c>
      <c r="B24" s="14">
        <v>11500</v>
      </c>
      <c r="C24" s="16">
        <v>11900</v>
      </c>
      <c r="D24" s="13">
        <v>24.8</v>
      </c>
      <c r="E24" s="14">
        <v>11900</v>
      </c>
      <c r="F24" s="16">
        <v>12150</v>
      </c>
      <c r="G24" s="16">
        <v>189</v>
      </c>
      <c r="H24" s="108">
        <f t="shared" si="0"/>
        <v>250</v>
      </c>
      <c r="I24" s="109">
        <f t="shared" si="1"/>
        <v>250</v>
      </c>
      <c r="J24" s="109">
        <f t="shared" si="2"/>
        <v>1.3227513227513228</v>
      </c>
      <c r="K24" s="110">
        <f t="shared" si="3"/>
        <v>0.27971390280260411</v>
      </c>
      <c r="L24" s="111">
        <f t="shared" si="4"/>
        <v>1.2161474034895831E-2</v>
      </c>
      <c r="M24" s="112">
        <v>23</v>
      </c>
    </row>
    <row r="25" spans="1:13" x14ac:dyDescent="0.2">
      <c r="A25" s="13">
        <v>24.6</v>
      </c>
      <c r="B25" s="14">
        <v>12100</v>
      </c>
      <c r="C25" s="16">
        <v>12050</v>
      </c>
      <c r="D25" s="13">
        <v>24.6</v>
      </c>
      <c r="E25" s="14">
        <v>12800</v>
      </c>
      <c r="F25" s="16">
        <v>12950</v>
      </c>
      <c r="G25" s="16">
        <v>189</v>
      </c>
      <c r="H25" s="108">
        <f t="shared" si="0"/>
        <v>900</v>
      </c>
      <c r="I25" s="109">
        <f t="shared" si="1"/>
        <v>900</v>
      </c>
      <c r="J25" s="109">
        <f t="shared" si="2"/>
        <v>4.7619047619047619</v>
      </c>
      <c r="K25" s="110">
        <f t="shared" si="3"/>
        <v>1.5606477482646683</v>
      </c>
      <c r="L25" s="111">
        <f t="shared" si="4"/>
        <v>6.5026989511027852E-2</v>
      </c>
      <c r="M25" s="112">
        <v>24</v>
      </c>
    </row>
    <row r="26" spans="1:13" x14ac:dyDescent="0.2">
      <c r="A26" s="13">
        <v>24.4</v>
      </c>
      <c r="B26" s="14">
        <v>12800</v>
      </c>
      <c r="C26" s="16">
        <v>12900</v>
      </c>
      <c r="D26" s="13">
        <v>24.4</v>
      </c>
      <c r="E26" s="14">
        <v>13000</v>
      </c>
      <c r="F26" s="16">
        <v>13150</v>
      </c>
      <c r="G26" s="16">
        <v>189</v>
      </c>
      <c r="H26" s="108">
        <f t="shared" si="0"/>
        <v>250</v>
      </c>
      <c r="I26" s="109">
        <f t="shared" si="1"/>
        <v>250</v>
      </c>
      <c r="J26" s="109">
        <f t="shared" si="2"/>
        <v>1.3227513227513228</v>
      </c>
      <c r="K26" s="110">
        <f t="shared" si="3"/>
        <v>0.27971390280260411</v>
      </c>
      <c r="L26" s="111">
        <f t="shared" si="4"/>
        <v>1.1188556112104165E-2</v>
      </c>
      <c r="M26" s="112">
        <v>25</v>
      </c>
    </row>
    <row r="27" spans="1:13" x14ac:dyDescent="0.2">
      <c r="A27" s="13">
        <v>24.2</v>
      </c>
      <c r="B27" s="14">
        <v>12900</v>
      </c>
      <c r="C27" s="16">
        <v>13000</v>
      </c>
      <c r="D27" s="13">
        <v>24.2</v>
      </c>
      <c r="E27" s="14">
        <v>13300</v>
      </c>
      <c r="F27" s="16">
        <v>13650</v>
      </c>
      <c r="G27" s="16">
        <v>189</v>
      </c>
      <c r="H27" s="108">
        <f t="shared" si="0"/>
        <v>650</v>
      </c>
      <c r="I27" s="109">
        <f t="shared" si="1"/>
        <v>650</v>
      </c>
      <c r="J27" s="109">
        <f t="shared" si="2"/>
        <v>3.4391534391534391</v>
      </c>
      <c r="K27" s="110">
        <f t="shared" si="3"/>
        <v>1.2352253478300403</v>
      </c>
      <c r="L27" s="111">
        <f t="shared" si="4"/>
        <v>4.7508667224232318E-2</v>
      </c>
      <c r="M27" s="112">
        <v>26</v>
      </c>
    </row>
    <row r="28" spans="1:13" x14ac:dyDescent="0.2">
      <c r="A28" s="13">
        <v>25</v>
      </c>
      <c r="B28" s="14">
        <v>13700</v>
      </c>
      <c r="C28" s="16">
        <v>13850</v>
      </c>
      <c r="D28" s="13">
        <v>25</v>
      </c>
      <c r="E28" s="14">
        <v>13600</v>
      </c>
      <c r="F28" s="16">
        <v>13550</v>
      </c>
      <c r="G28" s="16">
        <v>189</v>
      </c>
      <c r="H28" s="108">
        <f t="shared" si="0"/>
        <v>-300</v>
      </c>
      <c r="I28" s="109">
        <f t="shared" si="1"/>
        <v>300</v>
      </c>
      <c r="J28" s="109">
        <f t="shared" si="2"/>
        <v>1.5873015873015872</v>
      </c>
      <c r="K28" s="110">
        <f t="shared" si="3"/>
        <v>0.46203545959655862</v>
      </c>
      <c r="L28" s="111">
        <f t="shared" si="4"/>
        <v>1.7112424429502171E-2</v>
      </c>
      <c r="M28" s="112">
        <v>27</v>
      </c>
    </row>
    <row r="29" spans="1:13" x14ac:dyDescent="0.2">
      <c r="A29" s="13">
        <v>24.8</v>
      </c>
      <c r="B29" s="14">
        <v>13300</v>
      </c>
      <c r="C29" s="16">
        <v>13450</v>
      </c>
      <c r="D29" s="13">
        <v>24.8</v>
      </c>
      <c r="E29" s="14">
        <v>14000</v>
      </c>
      <c r="F29" s="16">
        <v>14000</v>
      </c>
      <c r="G29" s="16">
        <v>189</v>
      </c>
      <c r="H29" s="108">
        <f t="shared" si="0"/>
        <v>550</v>
      </c>
      <c r="I29" s="109">
        <f t="shared" si="1"/>
        <v>550</v>
      </c>
      <c r="J29" s="109">
        <f t="shared" si="2"/>
        <v>2.9100529100529102</v>
      </c>
      <c r="K29" s="110">
        <f t="shared" si="3"/>
        <v>1.0681712631668743</v>
      </c>
      <c r="L29" s="111">
        <f t="shared" si="4"/>
        <v>3.8148973684531226E-2</v>
      </c>
      <c r="M29" s="112">
        <v>28</v>
      </c>
    </row>
    <row r="30" spans="1:13" x14ac:dyDescent="0.2">
      <c r="A30" s="13">
        <v>24.6</v>
      </c>
      <c r="B30" s="14">
        <v>14000</v>
      </c>
      <c r="C30" s="16">
        <v>14000</v>
      </c>
      <c r="D30" s="13">
        <v>24.6</v>
      </c>
      <c r="E30" s="14">
        <v>16500</v>
      </c>
      <c r="F30" s="16">
        <v>16600</v>
      </c>
      <c r="G30" s="16">
        <v>189</v>
      </c>
      <c r="H30" s="108">
        <f t="shared" si="0"/>
        <v>2600</v>
      </c>
      <c r="I30" s="109">
        <f t="shared" si="1"/>
        <v>2600</v>
      </c>
      <c r="J30" s="109">
        <f t="shared" si="2"/>
        <v>13.756613756613756</v>
      </c>
      <c r="K30" s="110">
        <f t="shared" si="3"/>
        <v>2.6215197089499309</v>
      </c>
      <c r="L30" s="111">
        <f t="shared" si="4"/>
        <v>9.039723134310107E-2</v>
      </c>
      <c r="M30" s="112">
        <v>29</v>
      </c>
    </row>
    <row r="31" spans="1:13" x14ac:dyDescent="0.2">
      <c r="A31" s="13">
        <v>24.4</v>
      </c>
      <c r="B31" s="14">
        <v>16800</v>
      </c>
      <c r="C31" s="16">
        <v>16750</v>
      </c>
      <c r="D31" s="13">
        <v>24.4</v>
      </c>
      <c r="E31" s="14">
        <v>19000</v>
      </c>
      <c r="F31" s="16">
        <v>19150</v>
      </c>
      <c r="G31" s="16">
        <v>189</v>
      </c>
      <c r="H31" s="108">
        <f t="shared" si="0"/>
        <v>2400</v>
      </c>
      <c r="I31" s="109">
        <f t="shared" si="1"/>
        <v>2400</v>
      </c>
      <c r="J31" s="109">
        <f t="shared" si="2"/>
        <v>12.698412698412698</v>
      </c>
      <c r="K31" s="110">
        <f t="shared" si="3"/>
        <v>2.5414770012763945</v>
      </c>
      <c r="L31" s="111">
        <f t="shared" si="4"/>
        <v>8.4715900042546491E-2</v>
      </c>
      <c r="M31" s="112">
        <v>30</v>
      </c>
    </row>
    <row r="32" spans="1:13" x14ac:dyDescent="0.2">
      <c r="A32" s="13">
        <v>25</v>
      </c>
      <c r="B32" s="14">
        <v>19200</v>
      </c>
      <c r="C32" s="16">
        <v>19350</v>
      </c>
      <c r="D32" s="13">
        <v>25</v>
      </c>
      <c r="E32" s="14">
        <v>15200</v>
      </c>
      <c r="F32" s="16">
        <v>15550</v>
      </c>
      <c r="G32" s="16">
        <v>189</v>
      </c>
      <c r="H32" s="108">
        <f t="shared" si="0"/>
        <v>-3800</v>
      </c>
      <c r="I32" s="109">
        <f t="shared" si="1"/>
        <v>3800</v>
      </c>
      <c r="J32" s="109">
        <f t="shared" si="2"/>
        <v>20.105820105820104</v>
      </c>
      <c r="K32" s="110">
        <f t="shared" si="3"/>
        <v>3.0010093306548349</v>
      </c>
      <c r="L32" s="111">
        <f t="shared" si="4"/>
        <v>9.6806752601768867E-2</v>
      </c>
      <c r="M32" s="112">
        <v>31</v>
      </c>
    </row>
    <row r="33" spans="1:13" x14ac:dyDescent="0.2">
      <c r="A33" s="13">
        <v>24.8</v>
      </c>
      <c r="B33" s="14">
        <v>15600</v>
      </c>
      <c r="C33" s="16">
        <v>15650</v>
      </c>
      <c r="D33" s="13">
        <v>24.8</v>
      </c>
      <c r="E33" s="14">
        <v>16600</v>
      </c>
      <c r="F33" s="16">
        <v>16900</v>
      </c>
      <c r="G33" s="16">
        <v>189</v>
      </c>
      <c r="H33" s="108">
        <f t="shared" si="0"/>
        <v>1250</v>
      </c>
      <c r="I33" s="109">
        <f t="shared" si="1"/>
        <v>1250</v>
      </c>
      <c r="J33" s="109">
        <f t="shared" si="2"/>
        <v>6.6137566137566139</v>
      </c>
      <c r="K33" s="110">
        <f t="shared" si="3"/>
        <v>1.8891518152367044</v>
      </c>
      <c r="L33" s="111">
        <f t="shared" si="4"/>
        <v>5.9035994226147012E-2</v>
      </c>
      <c r="M33" s="112">
        <v>32</v>
      </c>
    </row>
    <row r="34" spans="1:13" x14ac:dyDescent="0.2">
      <c r="A34" s="13">
        <v>24.6</v>
      </c>
      <c r="B34" s="14">
        <v>17700</v>
      </c>
      <c r="C34" s="16">
        <v>17300</v>
      </c>
      <c r="D34" s="13">
        <v>24.6</v>
      </c>
      <c r="E34" s="14">
        <v>17200</v>
      </c>
      <c r="F34" s="16">
        <v>17500</v>
      </c>
      <c r="G34" s="16">
        <v>189</v>
      </c>
      <c r="H34" s="108">
        <f t="shared" si="0"/>
        <v>200</v>
      </c>
      <c r="I34" s="109">
        <f t="shared" si="1"/>
        <v>200</v>
      </c>
      <c r="J34" s="109">
        <f t="shared" si="2"/>
        <v>1.0582010582010581</v>
      </c>
      <c r="K34" s="110">
        <f t="shared" si="3"/>
        <v>5.657035148839424E-2</v>
      </c>
      <c r="L34" s="111">
        <f t="shared" si="4"/>
        <v>1.714253075405886E-3</v>
      </c>
      <c r="M34" s="112">
        <v>33</v>
      </c>
    </row>
    <row r="35" spans="1:13" x14ac:dyDescent="0.2">
      <c r="A35" s="13">
        <v>24.4</v>
      </c>
      <c r="B35" s="14">
        <v>18000</v>
      </c>
      <c r="C35" s="16">
        <v>17850</v>
      </c>
      <c r="D35" s="13">
        <v>24.4</v>
      </c>
      <c r="E35" s="14">
        <v>18400</v>
      </c>
      <c r="F35" s="16">
        <v>18350</v>
      </c>
      <c r="G35" s="16">
        <v>189</v>
      </c>
      <c r="H35" s="108">
        <f t="shared" si="0"/>
        <v>500</v>
      </c>
      <c r="I35" s="109">
        <f t="shared" si="1"/>
        <v>500</v>
      </c>
      <c r="J35" s="109">
        <f t="shared" si="2"/>
        <v>2.6455026455026456</v>
      </c>
      <c r="K35" s="110">
        <f t="shared" si="3"/>
        <v>0.97286108336254939</v>
      </c>
      <c r="L35" s="111">
        <f t="shared" si="4"/>
        <v>2.8613561275369098E-2</v>
      </c>
      <c r="M35" s="112">
        <v>34</v>
      </c>
    </row>
    <row r="36" spans="1:13" x14ac:dyDescent="0.2">
      <c r="A36" s="13">
        <v>25</v>
      </c>
      <c r="B36" s="14">
        <v>18500</v>
      </c>
      <c r="C36" s="16">
        <v>18450</v>
      </c>
      <c r="D36" s="13">
        <v>25</v>
      </c>
      <c r="E36" s="14">
        <v>15600</v>
      </c>
      <c r="F36" s="16">
        <v>15600</v>
      </c>
      <c r="G36" s="16">
        <v>189</v>
      </c>
      <c r="H36" s="108">
        <f t="shared" si="0"/>
        <v>-2850</v>
      </c>
      <c r="I36" s="109">
        <f t="shared" si="1"/>
        <v>2850</v>
      </c>
      <c r="J36" s="109">
        <f t="shared" si="2"/>
        <v>15.079365079365079</v>
      </c>
      <c r="K36" s="110">
        <f t="shared" si="3"/>
        <v>2.7133272582030536</v>
      </c>
      <c r="L36" s="111">
        <f t="shared" si="4"/>
        <v>7.7523635948658673E-2</v>
      </c>
      <c r="M36" s="112">
        <v>35</v>
      </c>
    </row>
    <row r="37" spans="1:13" x14ac:dyDescent="0.2">
      <c r="A37" s="13">
        <v>24.8</v>
      </c>
      <c r="B37" s="14">
        <v>15900</v>
      </c>
      <c r="C37" s="16">
        <v>16000</v>
      </c>
      <c r="D37" s="13">
        <v>24.8</v>
      </c>
      <c r="E37" s="14">
        <v>16500</v>
      </c>
      <c r="F37" s="16">
        <v>16600</v>
      </c>
      <c r="G37" s="16">
        <v>189</v>
      </c>
      <c r="H37" s="108">
        <f t="shared" si="0"/>
        <v>600</v>
      </c>
      <c r="I37" s="109">
        <f t="shared" si="1"/>
        <v>600</v>
      </c>
      <c r="J37" s="109">
        <f t="shared" si="2"/>
        <v>3.1746031746031744</v>
      </c>
      <c r="K37" s="110">
        <f t="shared" si="3"/>
        <v>1.155182640156504</v>
      </c>
      <c r="L37" s="111">
        <f t="shared" si="4"/>
        <v>3.2088406671014001E-2</v>
      </c>
      <c r="M37" s="112">
        <v>36</v>
      </c>
    </row>
    <row r="38" spans="1:13" x14ac:dyDescent="0.2">
      <c r="A38" s="13">
        <v>24.6</v>
      </c>
      <c r="B38" s="14">
        <v>17500</v>
      </c>
      <c r="C38" s="16">
        <v>17100</v>
      </c>
      <c r="D38" s="13">
        <v>24.6</v>
      </c>
      <c r="E38" s="14">
        <v>17600</v>
      </c>
      <c r="F38" s="16">
        <v>17750</v>
      </c>
      <c r="G38" s="16">
        <v>189</v>
      </c>
      <c r="H38" s="108">
        <f t="shared" si="0"/>
        <v>650</v>
      </c>
      <c r="I38" s="109">
        <f t="shared" si="1"/>
        <v>650</v>
      </c>
      <c r="J38" s="109">
        <f t="shared" si="2"/>
        <v>3.4391534391534391</v>
      </c>
      <c r="K38" s="110">
        <f t="shared" si="3"/>
        <v>1.2352253478300403</v>
      </c>
      <c r="L38" s="111">
        <f t="shared" si="4"/>
        <v>3.3384468860271362E-2</v>
      </c>
      <c r="M38" s="112">
        <v>37</v>
      </c>
    </row>
    <row r="39" spans="1:13" x14ac:dyDescent="0.2">
      <c r="A39" s="13">
        <v>24.4</v>
      </c>
      <c r="B39" s="14">
        <v>18200</v>
      </c>
      <c r="C39" s="16">
        <v>18100</v>
      </c>
      <c r="D39" s="13">
        <v>24.4</v>
      </c>
      <c r="E39" s="14">
        <v>18600</v>
      </c>
      <c r="F39" s="16">
        <v>18650</v>
      </c>
      <c r="G39" s="16">
        <v>189</v>
      </c>
      <c r="H39" s="108">
        <f t="shared" si="0"/>
        <v>550</v>
      </c>
      <c r="I39" s="109">
        <f t="shared" si="1"/>
        <v>550</v>
      </c>
      <c r="J39" s="109">
        <f t="shared" si="2"/>
        <v>2.9100529100529102</v>
      </c>
      <c r="K39" s="110">
        <f t="shared" si="3"/>
        <v>1.0681712631668743</v>
      </c>
      <c r="L39" s="111">
        <f t="shared" si="4"/>
        <v>2.8109770083338797E-2</v>
      </c>
      <c r="M39" s="112">
        <v>38</v>
      </c>
    </row>
    <row r="40" spans="1:13" x14ac:dyDescent="0.2">
      <c r="A40" s="13">
        <v>25</v>
      </c>
      <c r="B40" s="14">
        <v>19800</v>
      </c>
      <c r="C40" s="16">
        <v>19550</v>
      </c>
      <c r="D40" s="13">
        <v>25</v>
      </c>
      <c r="E40" s="14">
        <v>15800</v>
      </c>
      <c r="F40" s="16">
        <v>16100</v>
      </c>
      <c r="G40" s="16">
        <v>189</v>
      </c>
      <c r="H40" s="108">
        <f t="shared" si="0"/>
        <v>-3450</v>
      </c>
      <c r="I40" s="109">
        <f t="shared" si="1"/>
        <v>3450</v>
      </c>
      <c r="J40" s="109">
        <f t="shared" si="2"/>
        <v>18.253968253968253</v>
      </c>
      <c r="K40" s="110">
        <f t="shared" si="3"/>
        <v>2.9043824949657631</v>
      </c>
      <c r="L40" s="111">
        <f t="shared" si="4"/>
        <v>7.4471346024763158E-2</v>
      </c>
      <c r="M40" s="112">
        <v>39</v>
      </c>
    </row>
    <row r="41" spans="1:13" x14ac:dyDescent="0.2">
      <c r="A41" s="13">
        <v>24.8</v>
      </c>
      <c r="B41" s="14">
        <v>16700</v>
      </c>
      <c r="C41" s="16">
        <v>16350</v>
      </c>
      <c r="D41" s="13">
        <v>24.8</v>
      </c>
      <c r="E41" s="14">
        <v>16700</v>
      </c>
      <c r="F41" s="16">
        <v>16900</v>
      </c>
      <c r="G41" s="16">
        <v>189</v>
      </c>
      <c r="H41" s="108">
        <f t="shared" si="0"/>
        <v>550</v>
      </c>
      <c r="I41" s="109">
        <f t="shared" si="1"/>
        <v>550</v>
      </c>
      <c r="J41" s="109">
        <f t="shared" si="2"/>
        <v>2.9100529100529102</v>
      </c>
      <c r="K41" s="110">
        <f t="shared" si="3"/>
        <v>1.0681712631668743</v>
      </c>
      <c r="L41" s="111">
        <f t="shared" si="4"/>
        <v>2.6704281579171856E-2</v>
      </c>
      <c r="M41" s="112">
        <v>40</v>
      </c>
    </row>
    <row r="42" spans="1:13" x14ac:dyDescent="0.2">
      <c r="A42" s="13">
        <v>24.6</v>
      </c>
      <c r="B42" s="14">
        <v>17100</v>
      </c>
      <c r="C42" s="16">
        <v>16950</v>
      </c>
      <c r="D42" s="13">
        <v>24.6</v>
      </c>
      <c r="E42" s="14">
        <v>17200</v>
      </c>
      <c r="F42" s="16">
        <v>17350</v>
      </c>
      <c r="G42" s="16">
        <v>189</v>
      </c>
      <c r="H42" s="108">
        <f t="shared" si="0"/>
        <v>400</v>
      </c>
      <c r="I42" s="109">
        <f t="shared" si="1"/>
        <v>400</v>
      </c>
      <c r="J42" s="109">
        <f t="shared" si="2"/>
        <v>2.1164021164021163</v>
      </c>
      <c r="K42" s="110">
        <f t="shared" si="3"/>
        <v>0.74971753204833957</v>
      </c>
      <c r="L42" s="111">
        <f t="shared" si="4"/>
        <v>1.828579346459365E-2</v>
      </c>
      <c r="M42" s="112">
        <v>41</v>
      </c>
    </row>
    <row r="43" spans="1:13" x14ac:dyDescent="0.2">
      <c r="A43" s="13">
        <v>24.4</v>
      </c>
      <c r="B43" s="14">
        <v>17500</v>
      </c>
      <c r="C43" s="16">
        <v>17500</v>
      </c>
      <c r="D43" s="13">
        <v>24.4</v>
      </c>
      <c r="E43" s="14">
        <v>18400</v>
      </c>
      <c r="F43" s="16">
        <v>18350</v>
      </c>
      <c r="G43" s="16">
        <v>189</v>
      </c>
      <c r="H43" s="108">
        <f t="shared" si="0"/>
        <v>850</v>
      </c>
      <c r="I43" s="109">
        <f t="shared" si="1"/>
        <v>850</v>
      </c>
      <c r="J43" s="109">
        <f t="shared" si="2"/>
        <v>4.4973544973544977</v>
      </c>
      <c r="K43" s="110">
        <f t="shared" si="3"/>
        <v>1.5034893344247198</v>
      </c>
      <c r="L43" s="111">
        <f t="shared" si="4"/>
        <v>3.5797365105350469E-2</v>
      </c>
      <c r="M43" s="112">
        <v>42</v>
      </c>
    </row>
    <row r="44" spans="1:13" x14ac:dyDescent="0.2">
      <c r="A44" s="13">
        <v>25</v>
      </c>
      <c r="B44" s="14">
        <v>18900</v>
      </c>
      <c r="C44" s="16">
        <v>18800</v>
      </c>
      <c r="D44" s="13">
        <v>25</v>
      </c>
      <c r="E44" s="14">
        <v>16200</v>
      </c>
      <c r="F44" s="16">
        <v>16750</v>
      </c>
      <c r="G44" s="16">
        <v>189</v>
      </c>
      <c r="H44" s="108">
        <f t="shared" si="0"/>
        <v>-2050</v>
      </c>
      <c r="I44" s="109">
        <f t="shared" si="1"/>
        <v>2050</v>
      </c>
      <c r="J44" s="109">
        <f t="shared" si="2"/>
        <v>10.846560846560847</v>
      </c>
      <c r="K44" s="110">
        <f t="shared" si="3"/>
        <v>2.3838480570728113</v>
      </c>
      <c r="L44" s="111">
        <f t="shared" si="4"/>
        <v>5.5438326908670031E-2</v>
      </c>
      <c r="M44" s="112">
        <v>43</v>
      </c>
    </row>
    <row r="45" spans="1:13" x14ac:dyDescent="0.2">
      <c r="A45" s="13">
        <v>24.8</v>
      </c>
      <c r="B45" s="14">
        <v>17000</v>
      </c>
      <c r="C45" s="16">
        <v>16600</v>
      </c>
      <c r="D45" s="13">
        <v>24.8</v>
      </c>
      <c r="E45" s="14">
        <v>16100</v>
      </c>
      <c r="F45" s="16">
        <v>17000</v>
      </c>
      <c r="G45" s="16">
        <v>189</v>
      </c>
      <c r="H45" s="108">
        <f t="shared" si="0"/>
        <v>400</v>
      </c>
      <c r="I45" s="109">
        <f t="shared" si="1"/>
        <v>400</v>
      </c>
      <c r="J45" s="109">
        <f t="shared" si="2"/>
        <v>2.1164021164021163</v>
      </c>
      <c r="K45" s="110">
        <f t="shared" si="3"/>
        <v>0.74971753204833957</v>
      </c>
      <c r="L45" s="111">
        <f t="shared" si="4"/>
        <v>1.7039034819280444E-2</v>
      </c>
      <c r="M45" s="112">
        <v>44</v>
      </c>
    </row>
    <row r="46" spans="1:13" x14ac:dyDescent="0.2">
      <c r="A46" s="13">
        <v>24.6</v>
      </c>
      <c r="B46" s="14">
        <v>17300</v>
      </c>
      <c r="C46" s="16">
        <v>17050</v>
      </c>
      <c r="D46" s="13">
        <v>24.6</v>
      </c>
      <c r="E46" s="14">
        <v>16800</v>
      </c>
      <c r="F46" s="16">
        <v>17350</v>
      </c>
      <c r="G46" s="16">
        <v>189</v>
      </c>
      <c r="H46" s="108">
        <f t="shared" si="0"/>
        <v>300</v>
      </c>
      <c r="I46" s="109">
        <f t="shared" si="1"/>
        <v>300</v>
      </c>
      <c r="J46" s="109">
        <f t="shared" si="2"/>
        <v>1.5873015873015872</v>
      </c>
      <c r="K46" s="110">
        <f t="shared" si="3"/>
        <v>0.46203545959655862</v>
      </c>
      <c r="L46" s="111">
        <f t="shared" si="4"/>
        <v>1.0267454657701302E-2</v>
      </c>
      <c r="M46" s="112">
        <v>45</v>
      </c>
    </row>
    <row r="47" spans="1:13" x14ac:dyDescent="0.2">
      <c r="A47" s="13">
        <v>25</v>
      </c>
      <c r="B47" s="14">
        <v>17500</v>
      </c>
      <c r="C47" s="16">
        <v>17200</v>
      </c>
      <c r="D47" s="13">
        <v>25</v>
      </c>
      <c r="E47" s="14">
        <v>14300</v>
      </c>
      <c r="F47" s="16">
        <v>14700</v>
      </c>
      <c r="G47" s="16">
        <v>189</v>
      </c>
      <c r="H47" s="108">
        <f t="shared" si="0"/>
        <v>-2500</v>
      </c>
      <c r="I47" s="109">
        <f t="shared" si="1"/>
        <v>2500</v>
      </c>
      <c r="J47" s="109">
        <f t="shared" si="2"/>
        <v>13.227513227513228</v>
      </c>
      <c r="K47" s="110">
        <f t="shared" si="3"/>
        <v>2.5822989957966498</v>
      </c>
      <c r="L47" s="111">
        <f t="shared" si="4"/>
        <v>5.6136934691231516E-2</v>
      </c>
      <c r="M47" s="112">
        <v>46</v>
      </c>
    </row>
    <row r="48" spans="1:13" x14ac:dyDescent="0.2">
      <c r="A48" s="13">
        <v>24.8</v>
      </c>
      <c r="B48" s="14">
        <v>15100</v>
      </c>
      <c r="C48" s="16">
        <v>14950</v>
      </c>
      <c r="D48" s="13">
        <v>24.8</v>
      </c>
      <c r="E48" s="14">
        <v>14900</v>
      </c>
      <c r="F48" s="16">
        <v>15300</v>
      </c>
      <c r="G48" s="16">
        <v>189</v>
      </c>
      <c r="H48" s="108">
        <f t="shared" si="0"/>
        <v>350</v>
      </c>
      <c r="I48" s="109">
        <f t="shared" si="1"/>
        <v>350</v>
      </c>
      <c r="J48" s="109">
        <f t="shared" si="2"/>
        <v>1.8518518518518519</v>
      </c>
      <c r="K48" s="110">
        <f t="shared" si="3"/>
        <v>0.61618613942381695</v>
      </c>
      <c r="L48" s="111">
        <f t="shared" si="4"/>
        <v>1.3110343391996106E-2</v>
      </c>
      <c r="M48" s="112">
        <v>47</v>
      </c>
    </row>
    <row r="49" spans="1:13" x14ac:dyDescent="0.2">
      <c r="A49" s="13">
        <v>24.6</v>
      </c>
      <c r="B49" s="14">
        <v>15900</v>
      </c>
      <c r="C49" s="16">
        <v>15750</v>
      </c>
      <c r="D49" s="13">
        <v>24.6</v>
      </c>
      <c r="E49" s="14">
        <v>17200</v>
      </c>
      <c r="F49" s="16">
        <v>17450</v>
      </c>
      <c r="G49" s="16">
        <v>189</v>
      </c>
      <c r="H49" s="108">
        <f t="shared" si="0"/>
        <v>1700</v>
      </c>
      <c r="I49" s="109">
        <f t="shared" si="1"/>
        <v>1700</v>
      </c>
      <c r="J49" s="109">
        <f t="shared" si="2"/>
        <v>8.9947089947089953</v>
      </c>
      <c r="K49" s="110">
        <f t="shared" si="3"/>
        <v>2.1966365149846649</v>
      </c>
      <c r="L49" s="111">
        <f t="shared" si="4"/>
        <v>4.5763260728847184E-2</v>
      </c>
      <c r="M49" s="112">
        <v>48</v>
      </c>
    </row>
    <row r="50" spans="1:13" x14ac:dyDescent="0.2">
      <c r="A50" s="13">
        <v>25</v>
      </c>
      <c r="B50" s="14">
        <v>18200</v>
      </c>
      <c r="C50" s="16">
        <v>17350</v>
      </c>
      <c r="D50" s="13">
        <v>25</v>
      </c>
      <c r="E50" s="14">
        <v>14400</v>
      </c>
      <c r="F50" s="16">
        <v>15100</v>
      </c>
      <c r="G50" s="16">
        <v>189</v>
      </c>
      <c r="H50" s="108">
        <f t="shared" si="0"/>
        <v>-2250</v>
      </c>
      <c r="I50" s="109">
        <f t="shared" si="1"/>
        <v>2250</v>
      </c>
      <c r="J50" s="109">
        <f t="shared" si="2"/>
        <v>11.904761904761905</v>
      </c>
      <c r="K50" s="110">
        <f t="shared" si="3"/>
        <v>2.4769384801388235</v>
      </c>
      <c r="L50" s="111">
        <f t="shared" si="4"/>
        <v>5.0549764900792313E-2</v>
      </c>
      <c r="M50" s="112">
        <v>49</v>
      </c>
    </row>
    <row r="51" spans="1:13" x14ac:dyDescent="0.2">
      <c r="A51" s="13">
        <v>24.8</v>
      </c>
      <c r="B51" s="14">
        <v>15000</v>
      </c>
      <c r="C51" s="16">
        <v>14900</v>
      </c>
      <c r="D51" s="13">
        <v>24.8</v>
      </c>
      <c r="E51" s="14">
        <v>14600</v>
      </c>
      <c r="F51" s="16">
        <v>14900</v>
      </c>
      <c r="G51" s="16">
        <v>189</v>
      </c>
      <c r="H51" s="108">
        <f t="shared" si="0"/>
        <v>0</v>
      </c>
      <c r="I51" s="109">
        <f t="shared" si="1"/>
        <v>0</v>
      </c>
      <c r="J51" s="109">
        <f t="shared" si="2"/>
        <v>0</v>
      </c>
      <c r="K51" s="110" t="e">
        <f t="shared" si="3"/>
        <v>#NUM!</v>
      </c>
      <c r="L51" s="111" t="e">
        <f t="shared" si="4"/>
        <v>#NUM!</v>
      </c>
      <c r="M51" s="112">
        <v>50</v>
      </c>
    </row>
    <row r="52" spans="1:13" x14ac:dyDescent="0.2">
      <c r="A52" s="13">
        <v>24.6</v>
      </c>
      <c r="B52" s="14">
        <v>15300</v>
      </c>
      <c r="C52" s="16">
        <v>15500</v>
      </c>
      <c r="D52" s="13">
        <v>24.6</v>
      </c>
      <c r="E52" s="14">
        <v>16200</v>
      </c>
      <c r="F52" s="16">
        <v>16200</v>
      </c>
      <c r="G52" s="16">
        <v>189</v>
      </c>
      <c r="H52" s="108">
        <f t="shared" si="0"/>
        <v>700</v>
      </c>
      <c r="I52" s="109">
        <f t="shared" si="1"/>
        <v>700</v>
      </c>
      <c r="J52" s="109">
        <f t="shared" si="2"/>
        <v>3.7037037037037037</v>
      </c>
      <c r="K52" s="110">
        <f t="shared" si="3"/>
        <v>1.3093333199837622</v>
      </c>
      <c r="L52" s="111">
        <f t="shared" si="4"/>
        <v>2.5673202352622788E-2</v>
      </c>
      <c r="M52" s="112">
        <v>51</v>
      </c>
    </row>
    <row r="53" spans="1:13" ht="13.5" thickBot="1" x14ac:dyDescent="0.25">
      <c r="A53" s="13">
        <v>24.4</v>
      </c>
      <c r="B53" s="14">
        <v>16200</v>
      </c>
      <c r="C53" s="16">
        <v>16200</v>
      </c>
      <c r="D53" s="13">
        <v>24.4</v>
      </c>
      <c r="E53" s="14">
        <v>16100</v>
      </c>
      <c r="F53" s="16">
        <v>16600</v>
      </c>
      <c r="G53" s="16">
        <v>189</v>
      </c>
      <c r="H53" s="108">
        <f t="shared" si="0"/>
        <v>400</v>
      </c>
      <c r="I53" s="109">
        <f t="shared" si="1"/>
        <v>400</v>
      </c>
      <c r="J53" s="109">
        <f t="shared" si="2"/>
        <v>2.1164021164021163</v>
      </c>
      <c r="K53" s="110">
        <f t="shared" si="3"/>
        <v>0.74971753204833957</v>
      </c>
      <c r="L53" s="113">
        <f t="shared" si="4"/>
        <v>1.4417644847083454E-2</v>
      </c>
      <c r="M53" s="112">
        <v>52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7"/>
  <sheetViews>
    <sheetView zoomScale="85" zoomScaleNormal="85" workbookViewId="0">
      <selection activeCell="N6" sqref="N6"/>
    </sheetView>
  </sheetViews>
  <sheetFormatPr defaultRowHeight="12.75" x14ac:dyDescent="0.2"/>
  <cols>
    <col min="1" max="1" width="9.140625" style="5"/>
    <col min="2" max="2" width="12.5703125" style="5" customWidth="1"/>
    <col min="3" max="3" width="8.7109375" style="5" customWidth="1"/>
    <col min="4" max="4" width="12.85546875" style="5" customWidth="1"/>
    <col min="5" max="5" width="9.28515625" style="5" customWidth="1"/>
    <col min="6" max="6" width="12.28515625" style="5" customWidth="1"/>
    <col min="7" max="7" width="11.85546875" style="5" customWidth="1"/>
    <col min="8" max="8" width="17.5703125" style="128" customWidth="1"/>
    <col min="9" max="9" width="11" style="5" bestFit="1" customWidth="1"/>
    <col min="10" max="10" width="13.140625" style="5" bestFit="1" customWidth="1"/>
    <col min="11" max="11" width="13.85546875" style="5" bestFit="1" customWidth="1"/>
    <col min="12" max="12" width="19.28515625" style="128" bestFit="1" customWidth="1"/>
    <col min="13" max="13" width="13.42578125" style="5" bestFit="1" customWidth="1"/>
    <col min="14" max="14" width="18.140625" style="128" bestFit="1" customWidth="1"/>
    <col min="15" max="15" width="17.140625" style="129" bestFit="1" customWidth="1"/>
    <col min="16" max="16384" width="9.140625" style="5"/>
  </cols>
  <sheetData>
    <row r="1" spans="1:17" ht="57.75" customHeight="1" x14ac:dyDescent="0.2">
      <c r="A1" s="114" t="s">
        <v>24</v>
      </c>
      <c r="B1" s="115" t="s">
        <v>90</v>
      </c>
      <c r="C1" s="115" t="s">
        <v>91</v>
      </c>
      <c r="D1" s="115" t="s">
        <v>92</v>
      </c>
      <c r="E1" s="116" t="s">
        <v>93</v>
      </c>
      <c r="F1" s="116" t="s">
        <v>94</v>
      </c>
      <c r="G1" s="116" t="s">
        <v>95</v>
      </c>
      <c r="H1" s="117" t="s">
        <v>96</v>
      </c>
      <c r="I1" s="118" t="s">
        <v>97</v>
      </c>
      <c r="J1" s="118" t="s">
        <v>98</v>
      </c>
      <c r="K1" s="118" t="s">
        <v>99</v>
      </c>
      <c r="L1" s="119" t="s">
        <v>100</v>
      </c>
      <c r="M1" s="120" t="s">
        <v>25</v>
      </c>
      <c r="N1" s="121" t="s">
        <v>26</v>
      </c>
      <c r="O1" s="122" t="s">
        <v>33</v>
      </c>
      <c r="Q1" s="5" t="s">
        <v>40</v>
      </c>
    </row>
    <row r="2" spans="1:17" ht="13.5" x14ac:dyDescent="0.25">
      <c r="A2" s="123">
        <v>-1</v>
      </c>
      <c r="B2" s="123">
        <v>24.8</v>
      </c>
      <c r="C2" s="123">
        <v>0</v>
      </c>
      <c r="D2" s="71">
        <v>24.8</v>
      </c>
      <c r="E2" s="123">
        <v>20</v>
      </c>
      <c r="F2" s="123">
        <v>500000</v>
      </c>
      <c r="G2" s="71">
        <v>20</v>
      </c>
      <c r="H2" s="124">
        <v>500000</v>
      </c>
      <c r="I2" s="123">
        <v>20</v>
      </c>
      <c r="J2" s="123">
        <v>496000</v>
      </c>
      <c r="K2" s="71">
        <v>20</v>
      </c>
      <c r="L2" s="124">
        <v>496000</v>
      </c>
      <c r="M2" s="125">
        <f>(G2+K2)/2</f>
        <v>20</v>
      </c>
      <c r="N2" s="126">
        <f>(H2+L2)/2</f>
        <v>498000</v>
      </c>
      <c r="O2" s="127">
        <v>500000</v>
      </c>
      <c r="Q2" s="5">
        <f>STDEVP(M2,K2)</f>
        <v>0</v>
      </c>
    </row>
    <row r="3" spans="1:17" ht="13.5" x14ac:dyDescent="0.25">
      <c r="A3" s="123">
        <v>0</v>
      </c>
      <c r="B3" s="123">
        <v>24.6</v>
      </c>
      <c r="C3" s="123">
        <v>0</v>
      </c>
      <c r="D3" s="71">
        <v>24.6</v>
      </c>
      <c r="E3" s="123">
        <v>20</v>
      </c>
      <c r="F3" s="123">
        <v>496000</v>
      </c>
      <c r="G3" s="71">
        <v>20</v>
      </c>
      <c r="H3" s="124">
        <v>496000</v>
      </c>
      <c r="I3" s="123">
        <v>20</v>
      </c>
      <c r="J3" s="123">
        <v>496000</v>
      </c>
      <c r="K3" s="71">
        <v>20</v>
      </c>
      <c r="L3" s="124">
        <v>496000</v>
      </c>
      <c r="M3" s="125">
        <f t="shared" ref="M3:M66" si="0">(G3+K3)/2</f>
        <v>20</v>
      </c>
      <c r="N3" s="126">
        <f t="shared" ref="N3:N66" si="1">(H3+L3)/2</f>
        <v>496000</v>
      </c>
      <c r="O3" s="127">
        <f>(N3/D2)*25</f>
        <v>500000</v>
      </c>
      <c r="Q3" s="5">
        <f t="shared" ref="Q3:Q66" si="2">STDEVP(M3,K3)</f>
        <v>0</v>
      </c>
    </row>
    <row r="4" spans="1:17" ht="13.5" x14ac:dyDescent="0.25">
      <c r="A4" s="123">
        <v>1</v>
      </c>
      <c r="B4" s="123">
        <v>24.400000000000002</v>
      </c>
      <c r="C4" s="123">
        <v>0</v>
      </c>
      <c r="D4" s="71">
        <v>24.400000000000002</v>
      </c>
      <c r="E4" s="123">
        <v>20</v>
      </c>
      <c r="F4" s="123">
        <v>492000</v>
      </c>
      <c r="G4" s="71">
        <v>20</v>
      </c>
      <c r="H4" s="124">
        <v>492000</v>
      </c>
      <c r="I4" s="123">
        <v>20</v>
      </c>
      <c r="J4" s="123">
        <v>492000</v>
      </c>
      <c r="K4" s="71">
        <v>20</v>
      </c>
      <c r="L4" s="124">
        <v>492000</v>
      </c>
      <c r="M4" s="125">
        <f t="shared" si="0"/>
        <v>20</v>
      </c>
      <c r="N4" s="126">
        <f t="shared" si="1"/>
        <v>492000</v>
      </c>
      <c r="O4" s="127">
        <f t="shared" ref="O4:O52" si="3">(N4/D3)*25</f>
        <v>500000</v>
      </c>
      <c r="Q4" s="5">
        <f t="shared" si="2"/>
        <v>0</v>
      </c>
    </row>
    <row r="5" spans="1:17" ht="13.5" x14ac:dyDescent="0.25">
      <c r="A5" s="123">
        <v>2</v>
      </c>
      <c r="B5" s="123">
        <v>24.200000000000003</v>
      </c>
      <c r="C5" s="123">
        <v>0</v>
      </c>
      <c r="D5" s="71">
        <v>24.200000000000003</v>
      </c>
      <c r="E5" s="123">
        <v>20</v>
      </c>
      <c r="F5" s="123">
        <v>488000.00000000006</v>
      </c>
      <c r="G5" s="71">
        <v>20</v>
      </c>
      <c r="H5" s="124">
        <v>488000.00000000006</v>
      </c>
      <c r="I5" s="123">
        <v>20</v>
      </c>
      <c r="J5" s="123">
        <v>488000.00000000006</v>
      </c>
      <c r="K5" s="71">
        <v>20</v>
      </c>
      <c r="L5" s="124">
        <v>488000.00000000006</v>
      </c>
      <c r="M5" s="125">
        <f t="shared" si="0"/>
        <v>20</v>
      </c>
      <c r="N5" s="126">
        <f t="shared" si="1"/>
        <v>488000.00000000006</v>
      </c>
      <c r="O5" s="127">
        <f t="shared" si="3"/>
        <v>500000</v>
      </c>
      <c r="Q5" s="5">
        <f t="shared" si="2"/>
        <v>0</v>
      </c>
    </row>
    <row r="6" spans="1:17" ht="13.5" x14ac:dyDescent="0.25">
      <c r="A6" s="123">
        <v>3</v>
      </c>
      <c r="B6" s="123">
        <v>24.000000000000004</v>
      </c>
      <c r="C6" s="123">
        <v>0</v>
      </c>
      <c r="D6" s="71">
        <v>24.000000000000004</v>
      </c>
      <c r="E6" s="123">
        <v>20</v>
      </c>
      <c r="F6" s="123">
        <v>484000.00000000006</v>
      </c>
      <c r="G6" s="71">
        <v>20</v>
      </c>
      <c r="H6" s="124">
        <v>484000.00000000006</v>
      </c>
      <c r="I6" s="123">
        <v>20</v>
      </c>
      <c r="J6" s="123">
        <v>484000.00000000006</v>
      </c>
      <c r="K6" s="71">
        <v>20</v>
      </c>
      <c r="L6" s="124">
        <v>484000.00000000006</v>
      </c>
      <c r="M6" s="125">
        <f t="shared" si="0"/>
        <v>20</v>
      </c>
      <c r="N6" s="126">
        <f t="shared" si="1"/>
        <v>484000.00000000006</v>
      </c>
      <c r="O6" s="127">
        <f t="shared" si="3"/>
        <v>500000</v>
      </c>
      <c r="Q6" s="5">
        <f t="shared" si="2"/>
        <v>0</v>
      </c>
    </row>
    <row r="7" spans="1:17" ht="13.5" x14ac:dyDescent="0.25">
      <c r="A7" s="123">
        <v>4</v>
      </c>
      <c r="B7" s="123">
        <v>23.800000000000004</v>
      </c>
      <c r="C7" s="123">
        <v>0</v>
      </c>
      <c r="D7" s="71">
        <v>23.800000000000004</v>
      </c>
      <c r="E7" s="123">
        <v>20</v>
      </c>
      <c r="F7" s="123">
        <v>480000.00000000006</v>
      </c>
      <c r="G7" s="71">
        <v>20</v>
      </c>
      <c r="H7" s="124">
        <v>480000.00000000006</v>
      </c>
      <c r="I7" s="123">
        <v>20</v>
      </c>
      <c r="J7" s="123">
        <v>480000.00000000006</v>
      </c>
      <c r="K7" s="71">
        <v>20</v>
      </c>
      <c r="L7" s="124">
        <v>480000.00000000006</v>
      </c>
      <c r="M7" s="125">
        <f t="shared" si="0"/>
        <v>20</v>
      </c>
      <c r="N7" s="126">
        <f t="shared" si="1"/>
        <v>480000.00000000006</v>
      </c>
      <c r="O7" s="127">
        <f t="shared" si="3"/>
        <v>500000</v>
      </c>
      <c r="Q7" s="5">
        <f t="shared" si="2"/>
        <v>0</v>
      </c>
    </row>
    <row r="8" spans="1:17" ht="13.5" x14ac:dyDescent="0.25">
      <c r="A8" s="123">
        <v>5</v>
      </c>
      <c r="B8" s="123">
        <v>23.600000000000005</v>
      </c>
      <c r="C8" s="123">
        <v>0</v>
      </c>
      <c r="D8" s="71">
        <v>23.600000000000005</v>
      </c>
      <c r="E8" s="123">
        <v>20</v>
      </c>
      <c r="F8" s="123">
        <v>476000.00000000006</v>
      </c>
      <c r="G8" s="71">
        <v>20</v>
      </c>
      <c r="H8" s="124">
        <v>476000.00000000006</v>
      </c>
      <c r="I8" s="123">
        <v>20</v>
      </c>
      <c r="J8" s="123">
        <v>476000.00000000006</v>
      </c>
      <c r="K8" s="71">
        <v>20</v>
      </c>
      <c r="L8" s="124">
        <v>476000.00000000006</v>
      </c>
      <c r="M8" s="125">
        <f t="shared" si="0"/>
        <v>20</v>
      </c>
      <c r="N8" s="126">
        <f t="shared" si="1"/>
        <v>476000.00000000006</v>
      </c>
      <c r="O8" s="127">
        <f t="shared" si="3"/>
        <v>500000</v>
      </c>
      <c r="Q8" s="5">
        <f t="shared" si="2"/>
        <v>0</v>
      </c>
    </row>
    <row r="9" spans="1:17" ht="13.5" x14ac:dyDescent="0.25">
      <c r="A9" s="123">
        <v>6</v>
      </c>
      <c r="B9" s="123">
        <v>23.400000000000006</v>
      </c>
      <c r="C9" s="123">
        <v>0</v>
      </c>
      <c r="D9" s="71">
        <v>23.400000000000006</v>
      </c>
      <c r="E9" s="123">
        <v>20</v>
      </c>
      <c r="F9" s="123">
        <v>472000.00000000012</v>
      </c>
      <c r="G9" s="71">
        <v>20</v>
      </c>
      <c r="H9" s="124">
        <v>472000.00000000012</v>
      </c>
      <c r="I9" s="123">
        <v>20</v>
      </c>
      <c r="J9" s="123">
        <v>472000.00000000012</v>
      </c>
      <c r="K9" s="71">
        <v>20</v>
      </c>
      <c r="L9" s="124">
        <v>472000.00000000012</v>
      </c>
      <c r="M9" s="125">
        <f t="shared" si="0"/>
        <v>20</v>
      </c>
      <c r="N9" s="126">
        <f t="shared" si="1"/>
        <v>472000.00000000012</v>
      </c>
      <c r="O9" s="127">
        <f t="shared" si="3"/>
        <v>500000</v>
      </c>
      <c r="Q9" s="5">
        <f t="shared" si="2"/>
        <v>0</v>
      </c>
    </row>
    <row r="10" spans="1:17" ht="13.5" x14ac:dyDescent="0.25">
      <c r="A10" s="123">
        <v>7</v>
      </c>
      <c r="B10" s="123">
        <v>23.200000000000006</v>
      </c>
      <c r="C10" s="123">
        <v>0</v>
      </c>
      <c r="D10" s="71">
        <v>23.200000000000006</v>
      </c>
      <c r="E10" s="123">
        <v>20</v>
      </c>
      <c r="F10" s="123">
        <v>468000.00000000012</v>
      </c>
      <c r="G10" s="71">
        <v>20</v>
      </c>
      <c r="H10" s="124">
        <v>468000.00000000012</v>
      </c>
      <c r="I10" s="123">
        <v>20</v>
      </c>
      <c r="J10" s="123">
        <v>468000.00000000012</v>
      </c>
      <c r="K10" s="71">
        <v>20</v>
      </c>
      <c r="L10" s="124">
        <v>468000.00000000012</v>
      </c>
      <c r="M10" s="125">
        <f t="shared" si="0"/>
        <v>20</v>
      </c>
      <c r="N10" s="126">
        <f t="shared" si="1"/>
        <v>468000.00000000012</v>
      </c>
      <c r="O10" s="127">
        <f t="shared" si="3"/>
        <v>500000</v>
      </c>
      <c r="Q10" s="5">
        <f t="shared" si="2"/>
        <v>0</v>
      </c>
    </row>
    <row r="11" spans="1:17" ht="13.5" x14ac:dyDescent="0.25">
      <c r="A11" s="123">
        <v>8</v>
      </c>
      <c r="B11" s="123">
        <v>23.000000000000007</v>
      </c>
      <c r="C11" s="123">
        <v>0</v>
      </c>
      <c r="D11" s="71">
        <v>23.000000000000007</v>
      </c>
      <c r="E11" s="123">
        <v>20</v>
      </c>
      <c r="F11" s="123">
        <v>464000.00000000012</v>
      </c>
      <c r="G11" s="71">
        <v>20</v>
      </c>
      <c r="H11" s="124">
        <v>464000.00000000012</v>
      </c>
      <c r="I11" s="123">
        <v>20</v>
      </c>
      <c r="J11" s="123">
        <v>464000.00000000012</v>
      </c>
      <c r="K11" s="71">
        <v>20</v>
      </c>
      <c r="L11" s="124">
        <v>464000.00000000012</v>
      </c>
      <c r="M11" s="125">
        <f t="shared" si="0"/>
        <v>20</v>
      </c>
      <c r="N11" s="126">
        <f t="shared" si="1"/>
        <v>464000.00000000012</v>
      </c>
      <c r="O11" s="127">
        <f t="shared" si="3"/>
        <v>500000</v>
      </c>
      <c r="Q11" s="5">
        <f t="shared" si="2"/>
        <v>0</v>
      </c>
    </row>
    <row r="12" spans="1:17" ht="13.5" x14ac:dyDescent="0.25">
      <c r="A12" s="123">
        <v>9</v>
      </c>
      <c r="B12" s="123">
        <v>22.800000000000008</v>
      </c>
      <c r="C12" s="123">
        <v>0</v>
      </c>
      <c r="D12" s="71">
        <v>22.800000000000008</v>
      </c>
      <c r="E12" s="123">
        <v>20</v>
      </c>
      <c r="F12" s="123">
        <v>460000.00000000012</v>
      </c>
      <c r="G12" s="71">
        <v>100</v>
      </c>
      <c r="H12" s="124">
        <v>2300000.0000000009</v>
      </c>
      <c r="I12" s="123">
        <v>20</v>
      </c>
      <c r="J12" s="123">
        <v>460000.00000000012</v>
      </c>
      <c r="K12" s="71">
        <v>100</v>
      </c>
      <c r="L12" s="124">
        <v>2300000.0000000009</v>
      </c>
      <c r="M12" s="125">
        <f t="shared" si="0"/>
        <v>100</v>
      </c>
      <c r="N12" s="126">
        <f t="shared" si="1"/>
        <v>2300000.0000000009</v>
      </c>
      <c r="O12" s="127">
        <f t="shared" si="3"/>
        <v>2500000.0000000005</v>
      </c>
      <c r="Q12" s="5">
        <f t="shared" si="2"/>
        <v>0</v>
      </c>
    </row>
    <row r="13" spans="1:17" ht="13.5" x14ac:dyDescent="0.25">
      <c r="A13" s="123">
        <v>10</v>
      </c>
      <c r="B13" s="123">
        <v>22.600000000000009</v>
      </c>
      <c r="C13" s="123">
        <v>0</v>
      </c>
      <c r="D13" s="71">
        <v>22.600000000000009</v>
      </c>
      <c r="E13" s="123">
        <v>100.00000000000001</v>
      </c>
      <c r="F13" s="123">
        <v>2280000.0000000009</v>
      </c>
      <c r="G13" s="71">
        <v>100</v>
      </c>
      <c r="H13" s="124">
        <v>2280000.0000000009</v>
      </c>
      <c r="I13" s="123">
        <v>100.00000000000001</v>
      </c>
      <c r="J13" s="123">
        <v>2280000.0000000009</v>
      </c>
      <c r="K13" s="71">
        <v>200</v>
      </c>
      <c r="L13" s="124">
        <v>4560000.0000000019</v>
      </c>
      <c r="M13" s="125">
        <f t="shared" si="0"/>
        <v>150</v>
      </c>
      <c r="N13" s="126">
        <f t="shared" si="1"/>
        <v>3420000.0000000014</v>
      </c>
      <c r="O13" s="127">
        <f t="shared" si="3"/>
        <v>3750000</v>
      </c>
      <c r="Q13" s="5">
        <f t="shared" si="2"/>
        <v>25</v>
      </c>
    </row>
    <row r="14" spans="1:17" ht="13.5" x14ac:dyDescent="0.25">
      <c r="A14" s="123">
        <v>11</v>
      </c>
      <c r="B14" s="123">
        <v>22.400000000000009</v>
      </c>
      <c r="C14" s="123">
        <v>0</v>
      </c>
      <c r="D14" s="71">
        <v>22.400000000000009</v>
      </c>
      <c r="E14" s="123">
        <v>100.00000000000001</v>
      </c>
      <c r="F14" s="123">
        <v>2260000.0000000014</v>
      </c>
      <c r="G14" s="71">
        <v>400</v>
      </c>
      <c r="H14" s="124">
        <v>9040000.0000000037</v>
      </c>
      <c r="I14" s="123">
        <v>200.00000000000003</v>
      </c>
      <c r="J14" s="123">
        <v>4520000.0000000028</v>
      </c>
      <c r="K14" s="71">
        <v>400</v>
      </c>
      <c r="L14" s="124">
        <v>9040000.0000000037</v>
      </c>
      <c r="M14" s="125">
        <f t="shared" si="0"/>
        <v>400</v>
      </c>
      <c r="N14" s="126">
        <f t="shared" si="1"/>
        <v>9040000.0000000037</v>
      </c>
      <c r="O14" s="127">
        <f t="shared" si="3"/>
        <v>10000000</v>
      </c>
      <c r="Q14" s="5">
        <f t="shared" si="2"/>
        <v>0</v>
      </c>
    </row>
    <row r="15" spans="1:17" ht="13.5" x14ac:dyDescent="0.25">
      <c r="A15" s="123">
        <v>14</v>
      </c>
      <c r="B15" s="123">
        <v>22.20000000000001</v>
      </c>
      <c r="C15" s="123">
        <v>0</v>
      </c>
      <c r="D15" s="71">
        <v>22.20000000000001</v>
      </c>
      <c r="E15" s="123">
        <v>399.99999999999994</v>
      </c>
      <c r="F15" s="123">
        <v>8960000.0000000019</v>
      </c>
      <c r="G15" s="71">
        <v>2500</v>
      </c>
      <c r="H15" s="124">
        <v>56000000.000000022</v>
      </c>
      <c r="I15" s="123">
        <v>399.99999999999994</v>
      </c>
      <c r="J15" s="123">
        <v>8960000.0000000019</v>
      </c>
      <c r="K15" s="71">
        <v>2500</v>
      </c>
      <c r="L15" s="124">
        <v>56000000.000000022</v>
      </c>
      <c r="M15" s="125">
        <f t="shared" si="0"/>
        <v>2500</v>
      </c>
      <c r="N15" s="126">
        <f t="shared" si="1"/>
        <v>56000000.000000022</v>
      </c>
      <c r="O15" s="127">
        <f t="shared" si="3"/>
        <v>62500000</v>
      </c>
      <c r="Q15" s="5">
        <f t="shared" si="2"/>
        <v>0</v>
      </c>
    </row>
    <row r="16" spans="1:17" ht="13.5" x14ac:dyDescent="0.25">
      <c r="A16" s="123">
        <v>15</v>
      </c>
      <c r="B16" s="123">
        <v>21.000000000000011</v>
      </c>
      <c r="C16" s="71">
        <v>3800</v>
      </c>
      <c r="D16" s="71">
        <v>24.800000000000011</v>
      </c>
      <c r="E16" s="123">
        <v>2500</v>
      </c>
      <c r="F16" s="123">
        <v>55500000.000000022</v>
      </c>
      <c r="G16" s="71">
        <v>3000</v>
      </c>
      <c r="H16" s="124">
        <v>66600000.00000003</v>
      </c>
      <c r="I16" s="123">
        <v>2500</v>
      </c>
      <c r="J16" s="123">
        <v>55500000.000000022</v>
      </c>
      <c r="K16" s="71">
        <v>3100</v>
      </c>
      <c r="L16" s="124">
        <v>68820000.00000003</v>
      </c>
      <c r="M16" s="125">
        <f t="shared" si="0"/>
        <v>3050</v>
      </c>
      <c r="N16" s="126">
        <f t="shared" si="1"/>
        <v>67710000.00000003</v>
      </c>
      <c r="O16" s="127">
        <f t="shared" si="3"/>
        <v>76250000</v>
      </c>
      <c r="Q16" s="5">
        <f t="shared" si="2"/>
        <v>25</v>
      </c>
    </row>
    <row r="17" spans="1:17" ht="13.5" x14ac:dyDescent="0.25">
      <c r="A17" s="123">
        <v>16</v>
      </c>
      <c r="B17" s="123">
        <v>24.600000000000012</v>
      </c>
      <c r="C17" s="123">
        <v>0</v>
      </c>
      <c r="D17" s="71">
        <v>24.600000000000012</v>
      </c>
      <c r="E17" s="123">
        <v>2200</v>
      </c>
      <c r="F17" s="123">
        <v>54560000.000000022</v>
      </c>
      <c r="G17" s="71">
        <v>3200</v>
      </c>
      <c r="H17" s="124">
        <v>79360000.00000003</v>
      </c>
      <c r="I17" s="123">
        <v>2200</v>
      </c>
      <c r="J17" s="123">
        <v>54560000.000000022</v>
      </c>
      <c r="K17" s="71">
        <v>3500</v>
      </c>
      <c r="L17" s="124">
        <v>86800000.000000045</v>
      </c>
      <c r="M17" s="125">
        <f t="shared" si="0"/>
        <v>3350</v>
      </c>
      <c r="N17" s="126">
        <f t="shared" si="1"/>
        <v>83080000.00000003</v>
      </c>
      <c r="O17" s="127">
        <f t="shared" si="3"/>
        <v>83749999.999999985</v>
      </c>
      <c r="Q17" s="5">
        <f t="shared" si="2"/>
        <v>75</v>
      </c>
    </row>
    <row r="18" spans="1:17" ht="13.5" x14ac:dyDescent="0.25">
      <c r="A18" s="123">
        <v>17</v>
      </c>
      <c r="B18" s="123">
        <v>24.400000000000013</v>
      </c>
      <c r="C18" s="123">
        <v>0</v>
      </c>
      <c r="D18" s="71">
        <v>24.400000000000013</v>
      </c>
      <c r="E18" s="123">
        <v>3200</v>
      </c>
      <c r="F18" s="123">
        <v>78720000.000000045</v>
      </c>
      <c r="G18" s="71">
        <v>6600</v>
      </c>
      <c r="H18" s="124">
        <v>162360000.00000009</v>
      </c>
      <c r="I18" s="123">
        <v>3500.0000000000005</v>
      </c>
      <c r="J18" s="123">
        <v>86100000.00000006</v>
      </c>
      <c r="K18" s="71">
        <v>6100</v>
      </c>
      <c r="L18" s="124">
        <v>150060000.00000006</v>
      </c>
      <c r="M18" s="125">
        <f t="shared" si="0"/>
        <v>6350</v>
      </c>
      <c r="N18" s="126">
        <f t="shared" si="1"/>
        <v>156210000.00000006</v>
      </c>
      <c r="O18" s="127">
        <f t="shared" si="3"/>
        <v>158749999.99999997</v>
      </c>
      <c r="Q18" s="5">
        <f t="shared" si="2"/>
        <v>125</v>
      </c>
    </row>
    <row r="19" spans="1:17" ht="13.5" x14ac:dyDescent="0.25">
      <c r="A19" s="123">
        <v>20</v>
      </c>
      <c r="B19" s="123">
        <v>24.200000000000014</v>
      </c>
      <c r="C19" s="123">
        <v>0</v>
      </c>
      <c r="D19" s="71">
        <v>24.200000000000014</v>
      </c>
      <c r="E19" s="123">
        <v>6600</v>
      </c>
      <c r="F19" s="123">
        <v>161040000.00000009</v>
      </c>
      <c r="G19" s="71">
        <v>7900</v>
      </c>
      <c r="H19" s="124">
        <v>192760000.00000009</v>
      </c>
      <c r="I19" s="123">
        <v>6100</v>
      </c>
      <c r="J19" s="123">
        <v>148840000.00000009</v>
      </c>
      <c r="K19" s="71">
        <v>8100</v>
      </c>
      <c r="L19" s="124">
        <v>197640000.00000009</v>
      </c>
      <c r="M19" s="125">
        <f t="shared" si="0"/>
        <v>8000</v>
      </c>
      <c r="N19" s="126">
        <f t="shared" si="1"/>
        <v>195200000.00000009</v>
      </c>
      <c r="O19" s="127">
        <f t="shared" si="3"/>
        <v>199999999.99999997</v>
      </c>
      <c r="Q19" s="5">
        <f t="shared" si="2"/>
        <v>50</v>
      </c>
    </row>
    <row r="20" spans="1:17" ht="13.5" x14ac:dyDescent="0.25">
      <c r="A20" s="123">
        <v>21</v>
      </c>
      <c r="B20" s="123">
        <v>23.000000000000014</v>
      </c>
      <c r="C20" s="71">
        <v>2000</v>
      </c>
      <c r="D20" s="71">
        <v>25.000000000000014</v>
      </c>
      <c r="E20" s="123">
        <v>7900</v>
      </c>
      <c r="F20" s="123">
        <v>191180000.00000012</v>
      </c>
      <c r="G20" s="71">
        <v>7800</v>
      </c>
      <c r="H20" s="124">
        <v>188760000.00000012</v>
      </c>
      <c r="I20" s="123">
        <v>8100</v>
      </c>
      <c r="J20" s="123">
        <v>196020000.00000012</v>
      </c>
      <c r="K20" s="71">
        <v>7900</v>
      </c>
      <c r="L20" s="124">
        <v>191180000.00000012</v>
      </c>
      <c r="M20" s="125">
        <f t="shared" si="0"/>
        <v>7850</v>
      </c>
      <c r="N20" s="126">
        <f t="shared" si="1"/>
        <v>189970000.00000012</v>
      </c>
      <c r="O20" s="127">
        <f t="shared" si="3"/>
        <v>196250000.00000003</v>
      </c>
      <c r="Q20" s="5">
        <f t="shared" si="2"/>
        <v>25</v>
      </c>
    </row>
    <row r="21" spans="1:17" ht="13.5" x14ac:dyDescent="0.25">
      <c r="A21" s="123">
        <v>22</v>
      </c>
      <c r="B21" s="123">
        <v>24.800000000000015</v>
      </c>
      <c r="C21" s="123">
        <v>0</v>
      </c>
      <c r="D21" s="71">
        <v>24.800000000000015</v>
      </c>
      <c r="E21" s="123">
        <v>5500</v>
      </c>
      <c r="F21" s="123">
        <v>137500000.00000009</v>
      </c>
      <c r="G21" s="71">
        <v>6800</v>
      </c>
      <c r="H21" s="124">
        <v>170000000.00000009</v>
      </c>
      <c r="I21" s="123">
        <v>5700</v>
      </c>
      <c r="J21" s="123">
        <v>142500000.00000009</v>
      </c>
      <c r="K21" s="71">
        <v>6800</v>
      </c>
      <c r="L21" s="124">
        <v>170000000.00000009</v>
      </c>
      <c r="M21" s="125">
        <f t="shared" si="0"/>
        <v>6800</v>
      </c>
      <c r="N21" s="126">
        <f t="shared" si="1"/>
        <v>170000000.00000009</v>
      </c>
      <c r="O21" s="127">
        <f t="shared" si="3"/>
        <v>170000000</v>
      </c>
      <c r="Q21" s="5">
        <f t="shared" si="2"/>
        <v>0</v>
      </c>
    </row>
    <row r="22" spans="1:17" ht="13.5" x14ac:dyDescent="0.25">
      <c r="A22" s="123">
        <v>23</v>
      </c>
      <c r="B22" s="123">
        <v>24.600000000000016</v>
      </c>
      <c r="C22" s="123">
        <v>0</v>
      </c>
      <c r="D22" s="71">
        <v>24.600000000000016</v>
      </c>
      <c r="E22" s="123">
        <v>6800</v>
      </c>
      <c r="F22" s="123">
        <v>168640000.00000009</v>
      </c>
      <c r="G22" s="71">
        <v>9000</v>
      </c>
      <c r="H22" s="124">
        <v>223200000.00000015</v>
      </c>
      <c r="I22" s="123">
        <v>6800</v>
      </c>
      <c r="J22" s="123">
        <v>168640000.00000009</v>
      </c>
      <c r="K22" s="71">
        <v>8500</v>
      </c>
      <c r="L22" s="124">
        <v>210800000.00000012</v>
      </c>
      <c r="M22" s="125">
        <f t="shared" si="0"/>
        <v>8750</v>
      </c>
      <c r="N22" s="126">
        <f t="shared" si="1"/>
        <v>217000000.00000012</v>
      </c>
      <c r="O22" s="127">
        <f t="shared" si="3"/>
        <v>218750000</v>
      </c>
      <c r="Q22" s="5">
        <f t="shared" si="2"/>
        <v>125</v>
      </c>
    </row>
    <row r="23" spans="1:17" ht="13.5" x14ac:dyDescent="0.25">
      <c r="A23" s="123">
        <v>24</v>
      </c>
      <c r="B23" s="123">
        <v>23.400000000000016</v>
      </c>
      <c r="C23" s="71">
        <v>1600</v>
      </c>
      <c r="D23" s="71">
        <v>25.000000000000018</v>
      </c>
      <c r="E23" s="123">
        <v>9000</v>
      </c>
      <c r="F23" s="123">
        <v>221400000.00000015</v>
      </c>
      <c r="G23" s="71">
        <v>9700</v>
      </c>
      <c r="H23" s="124">
        <v>238620000.00000015</v>
      </c>
      <c r="I23" s="123">
        <v>8500</v>
      </c>
      <c r="J23" s="123">
        <v>209100000.00000012</v>
      </c>
      <c r="K23" s="71">
        <v>9200</v>
      </c>
      <c r="L23" s="124">
        <v>226320000.00000015</v>
      </c>
      <c r="M23" s="125">
        <f t="shared" si="0"/>
        <v>9450</v>
      </c>
      <c r="N23" s="126">
        <f t="shared" si="1"/>
        <v>232470000.00000015</v>
      </c>
      <c r="O23" s="127">
        <f t="shared" si="3"/>
        <v>236250000</v>
      </c>
      <c r="Q23" s="5">
        <f t="shared" si="2"/>
        <v>125</v>
      </c>
    </row>
    <row r="24" spans="1:17" ht="13.5" x14ac:dyDescent="0.25">
      <c r="A24" s="123">
        <v>27</v>
      </c>
      <c r="B24" s="123">
        <v>24.800000000000018</v>
      </c>
      <c r="C24" s="123">
        <v>0</v>
      </c>
      <c r="D24" s="71">
        <v>24.800000000000018</v>
      </c>
      <c r="E24" s="123">
        <v>8000</v>
      </c>
      <c r="F24" s="123">
        <v>200000000.00000015</v>
      </c>
      <c r="G24" s="71">
        <v>11500</v>
      </c>
      <c r="H24" s="124">
        <v>287500000.00000018</v>
      </c>
      <c r="I24" s="123">
        <v>8100</v>
      </c>
      <c r="J24" s="123">
        <v>202500000.00000015</v>
      </c>
      <c r="K24" s="71">
        <v>12300</v>
      </c>
      <c r="L24" s="124">
        <v>307500000.00000024</v>
      </c>
      <c r="M24" s="125">
        <f t="shared" si="0"/>
        <v>11900</v>
      </c>
      <c r="N24" s="126">
        <f t="shared" si="1"/>
        <v>297500000.00000024</v>
      </c>
      <c r="O24" s="127">
        <f t="shared" si="3"/>
        <v>297500000.00000006</v>
      </c>
      <c r="Q24" s="5">
        <f t="shared" si="2"/>
        <v>200</v>
      </c>
    </row>
    <row r="25" spans="1:17" ht="13.5" x14ac:dyDescent="0.25">
      <c r="A25" s="123">
        <v>28</v>
      </c>
      <c r="B25" s="123">
        <v>24.600000000000019</v>
      </c>
      <c r="C25" s="123">
        <v>0</v>
      </c>
      <c r="D25" s="71">
        <v>24.600000000000019</v>
      </c>
      <c r="E25" s="123">
        <v>11500.000000000002</v>
      </c>
      <c r="F25" s="123">
        <v>285200000.00000024</v>
      </c>
      <c r="G25" s="71">
        <v>12100</v>
      </c>
      <c r="H25" s="124">
        <v>300080000.00000024</v>
      </c>
      <c r="I25" s="123">
        <v>12300</v>
      </c>
      <c r="J25" s="123">
        <v>305040000.00000024</v>
      </c>
      <c r="K25" s="71">
        <v>12000</v>
      </c>
      <c r="L25" s="124">
        <v>297600000.00000024</v>
      </c>
      <c r="M25" s="125">
        <f t="shared" si="0"/>
        <v>12050</v>
      </c>
      <c r="N25" s="126">
        <f t="shared" si="1"/>
        <v>298840000.00000024</v>
      </c>
      <c r="O25" s="127">
        <f t="shared" si="3"/>
        <v>301250000</v>
      </c>
      <c r="Q25" s="5">
        <f t="shared" si="2"/>
        <v>25</v>
      </c>
    </row>
    <row r="26" spans="1:17" ht="13.5" x14ac:dyDescent="0.25">
      <c r="A26" s="123">
        <v>29</v>
      </c>
      <c r="B26" s="123">
        <v>24.40000000000002</v>
      </c>
      <c r="C26" s="123">
        <v>0</v>
      </c>
      <c r="D26" s="71">
        <v>24.40000000000002</v>
      </c>
      <c r="E26" s="123">
        <v>12100</v>
      </c>
      <c r="F26" s="123">
        <v>297660000.00000024</v>
      </c>
      <c r="G26" s="71">
        <v>12800</v>
      </c>
      <c r="H26" s="124">
        <v>314880000.00000024</v>
      </c>
      <c r="I26" s="123">
        <v>12000</v>
      </c>
      <c r="J26" s="123">
        <v>295200000.00000024</v>
      </c>
      <c r="K26" s="71">
        <v>13000</v>
      </c>
      <c r="L26" s="124">
        <v>319800000.00000024</v>
      </c>
      <c r="M26" s="125">
        <f t="shared" si="0"/>
        <v>12900</v>
      </c>
      <c r="N26" s="126">
        <f t="shared" si="1"/>
        <v>317340000.00000024</v>
      </c>
      <c r="O26" s="127">
        <f t="shared" si="3"/>
        <v>322500000</v>
      </c>
      <c r="Q26" s="5">
        <f t="shared" si="2"/>
        <v>50</v>
      </c>
    </row>
    <row r="27" spans="1:17" ht="13.5" x14ac:dyDescent="0.25">
      <c r="A27" s="123">
        <v>30</v>
      </c>
      <c r="B27" s="123">
        <v>24.200000000000021</v>
      </c>
      <c r="C27" s="123">
        <v>0</v>
      </c>
      <c r="D27" s="71">
        <v>24.200000000000021</v>
      </c>
      <c r="E27" s="123">
        <v>12800</v>
      </c>
      <c r="F27" s="123">
        <v>312320000.00000024</v>
      </c>
      <c r="G27" s="71">
        <v>12900</v>
      </c>
      <c r="H27" s="124">
        <v>314760000.00000024</v>
      </c>
      <c r="I27" s="123">
        <v>13000</v>
      </c>
      <c r="J27" s="123">
        <v>317200000.00000024</v>
      </c>
      <c r="K27" s="71">
        <v>13100</v>
      </c>
      <c r="L27" s="124">
        <v>319640000.00000024</v>
      </c>
      <c r="M27" s="125">
        <f t="shared" si="0"/>
        <v>13000</v>
      </c>
      <c r="N27" s="126">
        <f t="shared" si="1"/>
        <v>317200000.00000024</v>
      </c>
      <c r="O27" s="127">
        <f t="shared" si="3"/>
        <v>325000000</v>
      </c>
      <c r="Q27" s="5">
        <f t="shared" si="2"/>
        <v>50</v>
      </c>
    </row>
    <row r="28" spans="1:17" ht="13.5" x14ac:dyDescent="0.25">
      <c r="A28" s="123">
        <v>31</v>
      </c>
      <c r="B28" s="123">
        <v>23.000000000000021</v>
      </c>
      <c r="C28" s="71">
        <v>2000</v>
      </c>
      <c r="D28" s="71">
        <v>25.000000000000021</v>
      </c>
      <c r="E28" s="123">
        <v>12900</v>
      </c>
      <c r="F28" s="123">
        <v>312180000.00000024</v>
      </c>
      <c r="G28" s="71">
        <v>13700</v>
      </c>
      <c r="H28" s="124">
        <v>331540000.0000003</v>
      </c>
      <c r="I28" s="123">
        <v>13100</v>
      </c>
      <c r="J28" s="123">
        <v>317020000.0000003</v>
      </c>
      <c r="K28" s="71">
        <v>14000</v>
      </c>
      <c r="L28" s="124">
        <v>338800000.0000003</v>
      </c>
      <c r="M28" s="125">
        <f t="shared" si="0"/>
        <v>13850</v>
      </c>
      <c r="N28" s="126">
        <f t="shared" si="1"/>
        <v>335170000.0000003</v>
      </c>
      <c r="O28" s="127">
        <f t="shared" si="3"/>
        <v>346250000</v>
      </c>
      <c r="Q28" s="5">
        <f t="shared" si="2"/>
        <v>75</v>
      </c>
    </row>
    <row r="29" spans="1:17" ht="13.5" x14ac:dyDescent="0.25">
      <c r="A29" s="123">
        <v>34</v>
      </c>
      <c r="B29" s="123">
        <v>24.800000000000022</v>
      </c>
      <c r="C29" s="123">
        <v>0</v>
      </c>
      <c r="D29" s="71">
        <v>24.800000000000022</v>
      </c>
      <c r="E29" s="123">
        <v>11000</v>
      </c>
      <c r="F29" s="123">
        <v>275000000.00000024</v>
      </c>
      <c r="G29" s="71">
        <v>13300</v>
      </c>
      <c r="H29" s="124">
        <v>332500000.0000003</v>
      </c>
      <c r="I29" s="123">
        <v>10800</v>
      </c>
      <c r="J29" s="123">
        <v>270000000.00000024</v>
      </c>
      <c r="K29" s="71">
        <v>13600</v>
      </c>
      <c r="L29" s="124">
        <v>340000000.0000003</v>
      </c>
      <c r="M29" s="125">
        <f t="shared" si="0"/>
        <v>13450</v>
      </c>
      <c r="N29" s="126">
        <f t="shared" si="1"/>
        <v>336250000.0000003</v>
      </c>
      <c r="O29" s="127">
        <f t="shared" si="3"/>
        <v>336250000</v>
      </c>
      <c r="Q29" s="5">
        <f t="shared" si="2"/>
        <v>75</v>
      </c>
    </row>
    <row r="30" spans="1:17" ht="13.5" x14ac:dyDescent="0.25">
      <c r="A30" s="123">
        <v>38</v>
      </c>
      <c r="B30" s="123">
        <v>24.600000000000023</v>
      </c>
      <c r="C30" s="123">
        <v>0</v>
      </c>
      <c r="D30" s="71">
        <v>24.600000000000023</v>
      </c>
      <c r="E30" s="123">
        <v>13300</v>
      </c>
      <c r="F30" s="123">
        <v>329840000.0000003</v>
      </c>
      <c r="G30" s="71">
        <v>14000</v>
      </c>
      <c r="H30" s="124">
        <v>347200000.0000003</v>
      </c>
      <c r="I30" s="123">
        <v>13600</v>
      </c>
      <c r="J30" s="123">
        <v>337280000.0000003</v>
      </c>
      <c r="K30" s="71">
        <v>14000</v>
      </c>
      <c r="L30" s="124">
        <v>347200000.0000003</v>
      </c>
      <c r="M30" s="125">
        <f t="shared" si="0"/>
        <v>14000</v>
      </c>
      <c r="N30" s="126">
        <f t="shared" si="1"/>
        <v>347200000.0000003</v>
      </c>
      <c r="O30" s="127">
        <f t="shared" si="3"/>
        <v>350000000</v>
      </c>
      <c r="Q30" s="5">
        <f t="shared" si="2"/>
        <v>0</v>
      </c>
    </row>
    <row r="31" spans="1:17" ht="13.5" x14ac:dyDescent="0.25">
      <c r="A31" s="123">
        <v>44</v>
      </c>
      <c r="B31" s="123">
        <v>24.400000000000023</v>
      </c>
      <c r="C31" s="123">
        <v>0</v>
      </c>
      <c r="D31" s="71">
        <v>24.400000000000023</v>
      </c>
      <c r="E31" s="123">
        <v>14000</v>
      </c>
      <c r="F31" s="123">
        <v>344400000.0000003</v>
      </c>
      <c r="G31" s="71">
        <v>16800</v>
      </c>
      <c r="H31" s="124">
        <v>413280000.00000036</v>
      </c>
      <c r="I31" s="123">
        <v>14000</v>
      </c>
      <c r="J31" s="123">
        <v>344400000.0000003</v>
      </c>
      <c r="K31" s="71">
        <v>16700</v>
      </c>
      <c r="L31" s="124">
        <v>410820000.00000036</v>
      </c>
      <c r="M31" s="125">
        <f t="shared" si="0"/>
        <v>16750</v>
      </c>
      <c r="N31" s="126">
        <f t="shared" si="1"/>
        <v>412050000.00000036</v>
      </c>
      <c r="O31" s="127">
        <f t="shared" si="3"/>
        <v>418749999.99999994</v>
      </c>
      <c r="Q31" s="5">
        <f t="shared" si="2"/>
        <v>25</v>
      </c>
    </row>
    <row r="32" spans="1:17" ht="13.5" x14ac:dyDescent="0.25">
      <c r="A32" s="123">
        <v>52</v>
      </c>
      <c r="B32" s="123">
        <v>23.200000000000024</v>
      </c>
      <c r="C32" s="71">
        <v>1800</v>
      </c>
      <c r="D32" s="71">
        <v>25.000000000000025</v>
      </c>
      <c r="E32" s="123">
        <v>16800</v>
      </c>
      <c r="F32" s="123">
        <v>409920000.00000042</v>
      </c>
      <c r="G32" s="71">
        <v>19200</v>
      </c>
      <c r="H32" s="124">
        <v>468480000.00000048</v>
      </c>
      <c r="I32" s="123">
        <v>16700</v>
      </c>
      <c r="J32" s="123">
        <v>407480000.00000042</v>
      </c>
      <c r="K32" s="71">
        <v>19500</v>
      </c>
      <c r="L32" s="124">
        <v>475800000.00000048</v>
      </c>
      <c r="M32" s="125">
        <f t="shared" si="0"/>
        <v>19350</v>
      </c>
      <c r="N32" s="126">
        <f t="shared" si="1"/>
        <v>472140000.00000048</v>
      </c>
      <c r="O32" s="127">
        <f t="shared" si="3"/>
        <v>483750000</v>
      </c>
      <c r="Q32" s="5">
        <f t="shared" si="2"/>
        <v>75</v>
      </c>
    </row>
    <row r="33" spans="1:17" ht="13.5" x14ac:dyDescent="0.25">
      <c r="A33" s="123">
        <v>53</v>
      </c>
      <c r="B33" s="123">
        <v>24.800000000000026</v>
      </c>
      <c r="C33" s="123">
        <v>0</v>
      </c>
      <c r="D33" s="71">
        <v>24.800000000000026</v>
      </c>
      <c r="E33" s="123">
        <v>16200</v>
      </c>
      <c r="F33" s="123">
        <v>405000000.00000042</v>
      </c>
      <c r="G33" s="71">
        <v>15600</v>
      </c>
      <c r="H33" s="124">
        <v>390000000.00000042</v>
      </c>
      <c r="I33" s="123">
        <v>15300</v>
      </c>
      <c r="J33" s="123">
        <v>382500000.00000036</v>
      </c>
      <c r="K33" s="71">
        <v>15700</v>
      </c>
      <c r="L33" s="124">
        <v>392500000.00000042</v>
      </c>
      <c r="M33" s="125">
        <f t="shared" si="0"/>
        <v>15650</v>
      </c>
      <c r="N33" s="126">
        <f t="shared" si="1"/>
        <v>391250000.00000042</v>
      </c>
      <c r="O33" s="127">
        <f t="shared" si="3"/>
        <v>391250000.00000006</v>
      </c>
      <c r="Q33" s="5">
        <f t="shared" si="2"/>
        <v>25</v>
      </c>
    </row>
    <row r="34" spans="1:17" ht="13.5" x14ac:dyDescent="0.25">
      <c r="A34" s="123">
        <v>55</v>
      </c>
      <c r="B34" s="123">
        <v>24.600000000000026</v>
      </c>
      <c r="C34" s="123">
        <v>0</v>
      </c>
      <c r="D34" s="71">
        <v>24.600000000000026</v>
      </c>
      <c r="E34" s="123">
        <v>15600</v>
      </c>
      <c r="F34" s="123">
        <v>386880000.00000042</v>
      </c>
      <c r="G34" s="71">
        <v>17700</v>
      </c>
      <c r="H34" s="124">
        <v>438960000.00000048</v>
      </c>
      <c r="I34" s="123">
        <v>15700</v>
      </c>
      <c r="J34" s="123">
        <v>389360000.00000042</v>
      </c>
      <c r="K34" s="71">
        <v>16900</v>
      </c>
      <c r="L34" s="124">
        <v>419120000.00000042</v>
      </c>
      <c r="M34" s="125">
        <f t="shared" si="0"/>
        <v>17300</v>
      </c>
      <c r="N34" s="126">
        <f t="shared" si="1"/>
        <v>429040000.00000048</v>
      </c>
      <c r="O34" s="127">
        <f t="shared" si="3"/>
        <v>432500000</v>
      </c>
      <c r="Q34" s="5">
        <f t="shared" si="2"/>
        <v>200</v>
      </c>
    </row>
    <row r="35" spans="1:17" ht="13.5" x14ac:dyDescent="0.25">
      <c r="A35" s="123">
        <v>56</v>
      </c>
      <c r="B35" s="123">
        <v>24.400000000000027</v>
      </c>
      <c r="C35" s="123">
        <v>0</v>
      </c>
      <c r="D35" s="71">
        <v>24.400000000000027</v>
      </c>
      <c r="E35" s="123">
        <v>17700</v>
      </c>
      <c r="F35" s="123">
        <v>435420000.00000048</v>
      </c>
      <c r="G35" s="71">
        <v>18000</v>
      </c>
      <c r="H35" s="124">
        <v>442800000.00000048</v>
      </c>
      <c r="I35" s="123">
        <v>16900</v>
      </c>
      <c r="J35" s="123">
        <v>415740000.00000042</v>
      </c>
      <c r="K35" s="71">
        <v>17700</v>
      </c>
      <c r="L35" s="124">
        <v>435420000.00000048</v>
      </c>
      <c r="M35" s="125">
        <f t="shared" si="0"/>
        <v>17850</v>
      </c>
      <c r="N35" s="126">
        <f t="shared" si="1"/>
        <v>439110000.00000048</v>
      </c>
      <c r="O35" s="127">
        <f t="shared" si="3"/>
        <v>446250000</v>
      </c>
      <c r="Q35" s="5">
        <f t="shared" si="2"/>
        <v>75</v>
      </c>
    </row>
    <row r="36" spans="1:17" ht="13.5" x14ac:dyDescent="0.25">
      <c r="A36" s="123">
        <v>57</v>
      </c>
      <c r="B36" s="123">
        <v>23.200000000000028</v>
      </c>
      <c r="C36" s="71">
        <v>1800</v>
      </c>
      <c r="D36" s="71">
        <v>25.000000000000028</v>
      </c>
      <c r="E36" s="123">
        <v>18000</v>
      </c>
      <c r="F36" s="123">
        <v>439200000.00000048</v>
      </c>
      <c r="G36" s="71">
        <v>18500</v>
      </c>
      <c r="H36" s="124">
        <v>451400000.00000048</v>
      </c>
      <c r="I36" s="123">
        <v>17700</v>
      </c>
      <c r="J36" s="123">
        <v>431880000.00000048</v>
      </c>
      <c r="K36" s="71">
        <v>18400</v>
      </c>
      <c r="L36" s="124">
        <v>448960000.00000048</v>
      </c>
      <c r="M36" s="125">
        <f t="shared" si="0"/>
        <v>18450</v>
      </c>
      <c r="N36" s="126">
        <f t="shared" si="1"/>
        <v>450180000.00000048</v>
      </c>
      <c r="O36" s="127">
        <f t="shared" si="3"/>
        <v>461250000</v>
      </c>
      <c r="Q36" s="5">
        <f t="shared" si="2"/>
        <v>25</v>
      </c>
    </row>
    <row r="37" spans="1:17" ht="13.5" x14ac:dyDescent="0.25">
      <c r="A37" s="123">
        <v>58</v>
      </c>
      <c r="B37" s="123">
        <v>24.800000000000029</v>
      </c>
      <c r="C37" s="123">
        <v>0</v>
      </c>
      <c r="D37" s="71">
        <v>24.800000000000029</v>
      </c>
      <c r="E37" s="123">
        <v>15400</v>
      </c>
      <c r="F37" s="123">
        <v>385000000.00000042</v>
      </c>
      <c r="G37" s="71">
        <v>15900</v>
      </c>
      <c r="H37" s="124">
        <v>397500000.00000048</v>
      </c>
      <c r="I37" s="123">
        <v>15300</v>
      </c>
      <c r="J37" s="123">
        <v>382500000.00000042</v>
      </c>
      <c r="K37" s="71">
        <v>16100</v>
      </c>
      <c r="L37" s="124">
        <v>402500000.00000048</v>
      </c>
      <c r="M37" s="125">
        <f t="shared" si="0"/>
        <v>16000</v>
      </c>
      <c r="N37" s="126">
        <f t="shared" si="1"/>
        <v>400000000.00000048</v>
      </c>
      <c r="O37" s="127">
        <f t="shared" si="3"/>
        <v>400000000</v>
      </c>
      <c r="Q37" s="5">
        <f t="shared" si="2"/>
        <v>50</v>
      </c>
    </row>
    <row r="38" spans="1:17" ht="13.5" x14ac:dyDescent="0.25">
      <c r="A38" s="123">
        <v>59</v>
      </c>
      <c r="B38" s="123">
        <v>24.60000000000003</v>
      </c>
      <c r="C38" s="123">
        <v>0</v>
      </c>
      <c r="D38" s="71">
        <v>24.60000000000003</v>
      </c>
      <c r="E38" s="123">
        <v>15900</v>
      </c>
      <c r="F38" s="123">
        <v>394320000.00000048</v>
      </c>
      <c r="G38" s="71">
        <v>17500</v>
      </c>
      <c r="H38" s="124">
        <v>434000000.00000054</v>
      </c>
      <c r="I38" s="123">
        <v>16100</v>
      </c>
      <c r="J38" s="123">
        <v>399280000.00000048</v>
      </c>
      <c r="K38" s="71">
        <v>16700</v>
      </c>
      <c r="L38" s="124">
        <v>414160000.00000048</v>
      </c>
      <c r="M38" s="125">
        <f t="shared" si="0"/>
        <v>17100</v>
      </c>
      <c r="N38" s="126">
        <f t="shared" si="1"/>
        <v>424080000.00000048</v>
      </c>
      <c r="O38" s="127">
        <f t="shared" si="3"/>
        <v>427500000</v>
      </c>
      <c r="Q38" s="5">
        <f t="shared" si="2"/>
        <v>200</v>
      </c>
    </row>
    <row r="39" spans="1:17" ht="13.5" x14ac:dyDescent="0.25">
      <c r="A39" s="123">
        <v>60</v>
      </c>
      <c r="B39" s="123">
        <v>24.400000000000031</v>
      </c>
      <c r="C39" s="123">
        <v>0</v>
      </c>
      <c r="D39" s="71">
        <v>24.400000000000031</v>
      </c>
      <c r="E39" s="123">
        <v>17500</v>
      </c>
      <c r="F39" s="123">
        <v>430500000.00000054</v>
      </c>
      <c r="G39" s="71">
        <v>18200</v>
      </c>
      <c r="H39" s="124">
        <v>447720000.00000054</v>
      </c>
      <c r="I39" s="123">
        <v>16700</v>
      </c>
      <c r="J39" s="123">
        <v>410820000.00000048</v>
      </c>
      <c r="K39" s="71">
        <v>18000</v>
      </c>
      <c r="L39" s="124">
        <v>442800000.00000054</v>
      </c>
      <c r="M39" s="125">
        <f t="shared" si="0"/>
        <v>18100</v>
      </c>
      <c r="N39" s="126">
        <f t="shared" si="1"/>
        <v>445260000.00000054</v>
      </c>
      <c r="O39" s="127">
        <f t="shared" si="3"/>
        <v>452500000</v>
      </c>
      <c r="Q39" s="5">
        <f t="shared" si="2"/>
        <v>50</v>
      </c>
    </row>
    <row r="40" spans="1:17" ht="13.5" x14ac:dyDescent="0.25">
      <c r="A40" s="123">
        <v>62</v>
      </c>
      <c r="B40" s="123">
        <v>23.200000000000031</v>
      </c>
      <c r="C40" s="71">
        <v>1800</v>
      </c>
      <c r="D40" s="71">
        <v>25.000000000000032</v>
      </c>
      <c r="E40" s="123">
        <v>18200</v>
      </c>
      <c r="F40" s="123">
        <v>444080000.00000054</v>
      </c>
      <c r="G40" s="71">
        <v>19800</v>
      </c>
      <c r="H40" s="124">
        <v>483120000.0000006</v>
      </c>
      <c r="I40" s="123">
        <v>18000</v>
      </c>
      <c r="J40" s="123">
        <v>439200000.00000054</v>
      </c>
      <c r="K40" s="71">
        <v>19300</v>
      </c>
      <c r="L40" s="124">
        <v>470920000.0000006</v>
      </c>
      <c r="M40" s="125">
        <f t="shared" si="0"/>
        <v>19550</v>
      </c>
      <c r="N40" s="126">
        <f t="shared" si="1"/>
        <v>477020000.0000006</v>
      </c>
      <c r="O40" s="127">
        <f t="shared" si="3"/>
        <v>488750000</v>
      </c>
      <c r="Q40" s="5">
        <f t="shared" si="2"/>
        <v>125</v>
      </c>
    </row>
    <row r="41" spans="1:17" ht="13.5" x14ac:dyDescent="0.25">
      <c r="A41" s="123">
        <v>63</v>
      </c>
      <c r="B41" s="123">
        <v>24.800000000000033</v>
      </c>
      <c r="C41" s="123">
        <v>0</v>
      </c>
      <c r="D41" s="71">
        <v>24.800000000000033</v>
      </c>
      <c r="E41" s="123">
        <v>16400</v>
      </c>
      <c r="F41" s="123">
        <v>410000000.00000054</v>
      </c>
      <c r="G41" s="71">
        <v>16700</v>
      </c>
      <c r="H41" s="124">
        <v>417500000.00000054</v>
      </c>
      <c r="I41" s="123">
        <v>15700</v>
      </c>
      <c r="J41" s="123">
        <v>392500000.00000048</v>
      </c>
      <c r="K41" s="71">
        <v>16000</v>
      </c>
      <c r="L41" s="124">
        <v>400000000.00000054</v>
      </c>
      <c r="M41" s="125">
        <f t="shared" si="0"/>
        <v>16350</v>
      </c>
      <c r="N41" s="126">
        <f t="shared" si="1"/>
        <v>408750000.00000054</v>
      </c>
      <c r="O41" s="127">
        <f t="shared" si="3"/>
        <v>408750000</v>
      </c>
      <c r="Q41" s="5">
        <f t="shared" si="2"/>
        <v>175</v>
      </c>
    </row>
    <row r="42" spans="1:17" ht="13.5" x14ac:dyDescent="0.25">
      <c r="A42" s="123">
        <v>64</v>
      </c>
      <c r="B42" s="123">
        <v>24.600000000000033</v>
      </c>
      <c r="C42" s="123">
        <v>0</v>
      </c>
      <c r="D42" s="71">
        <v>24.600000000000033</v>
      </c>
      <c r="E42" s="123">
        <v>16700</v>
      </c>
      <c r="F42" s="123">
        <v>414160000.00000054</v>
      </c>
      <c r="G42" s="71">
        <v>17100</v>
      </c>
      <c r="H42" s="124">
        <v>424080000.00000054</v>
      </c>
      <c r="I42" s="123">
        <v>16000</v>
      </c>
      <c r="J42" s="123">
        <v>396800000.00000054</v>
      </c>
      <c r="K42" s="71">
        <v>16800</v>
      </c>
      <c r="L42" s="124">
        <v>416640000.00000054</v>
      </c>
      <c r="M42" s="125">
        <f t="shared" si="0"/>
        <v>16950</v>
      </c>
      <c r="N42" s="126">
        <f t="shared" si="1"/>
        <v>420360000.00000054</v>
      </c>
      <c r="O42" s="127">
        <f t="shared" si="3"/>
        <v>423750000</v>
      </c>
      <c r="Q42" s="5">
        <f t="shared" si="2"/>
        <v>75</v>
      </c>
    </row>
    <row r="43" spans="1:17" ht="13.5" x14ac:dyDescent="0.25">
      <c r="A43" s="123">
        <v>65</v>
      </c>
      <c r="B43" s="123">
        <v>24.400000000000034</v>
      </c>
      <c r="C43" s="123">
        <v>0</v>
      </c>
      <c r="D43" s="71">
        <v>24.400000000000034</v>
      </c>
      <c r="E43" s="123">
        <v>17100</v>
      </c>
      <c r="F43" s="123">
        <v>420660000.0000006</v>
      </c>
      <c r="G43" s="71">
        <v>17500</v>
      </c>
      <c r="H43" s="124">
        <v>430500000.0000006</v>
      </c>
      <c r="I43" s="123">
        <v>16800</v>
      </c>
      <c r="J43" s="123">
        <v>413280000.00000054</v>
      </c>
      <c r="K43" s="71">
        <v>17500</v>
      </c>
      <c r="L43" s="124">
        <v>430500000.0000006</v>
      </c>
      <c r="M43" s="125">
        <f t="shared" si="0"/>
        <v>17500</v>
      </c>
      <c r="N43" s="126">
        <f t="shared" si="1"/>
        <v>430500000.0000006</v>
      </c>
      <c r="O43" s="127">
        <f t="shared" si="3"/>
        <v>437500000</v>
      </c>
      <c r="Q43" s="5">
        <f t="shared" si="2"/>
        <v>0</v>
      </c>
    </row>
    <row r="44" spans="1:17" ht="13.5" x14ac:dyDescent="0.25">
      <c r="A44" s="123">
        <v>66</v>
      </c>
      <c r="B44" s="123">
        <v>23.200000000000035</v>
      </c>
      <c r="C44" s="71">
        <v>1800</v>
      </c>
      <c r="D44" s="71">
        <v>25.000000000000036</v>
      </c>
      <c r="E44" s="123">
        <v>17500</v>
      </c>
      <c r="F44" s="123">
        <v>427000000.0000006</v>
      </c>
      <c r="G44" s="71">
        <v>18900</v>
      </c>
      <c r="H44" s="124">
        <v>461160000.00000066</v>
      </c>
      <c r="I44" s="123">
        <v>17500</v>
      </c>
      <c r="J44" s="123">
        <v>427000000.0000006</v>
      </c>
      <c r="K44" s="71">
        <v>18700</v>
      </c>
      <c r="L44" s="124">
        <v>456280000.00000066</v>
      </c>
      <c r="M44" s="125">
        <f t="shared" si="0"/>
        <v>18800</v>
      </c>
      <c r="N44" s="126">
        <f t="shared" si="1"/>
        <v>458720000.00000066</v>
      </c>
      <c r="O44" s="127">
        <f t="shared" si="3"/>
        <v>470000000</v>
      </c>
      <c r="Q44" s="5">
        <f t="shared" si="2"/>
        <v>50</v>
      </c>
    </row>
    <row r="45" spans="1:17" ht="13.5" x14ac:dyDescent="0.25">
      <c r="A45" s="123">
        <v>69</v>
      </c>
      <c r="B45" s="123">
        <v>24.800000000000036</v>
      </c>
      <c r="C45" s="123">
        <v>0</v>
      </c>
      <c r="D45" s="71">
        <v>24.800000000000036</v>
      </c>
      <c r="E45" s="123">
        <v>14400</v>
      </c>
      <c r="F45" s="123">
        <v>360000000.00000054</v>
      </c>
      <c r="G45" s="71">
        <v>17000</v>
      </c>
      <c r="H45" s="124">
        <v>425000000.0000006</v>
      </c>
      <c r="I45" s="123">
        <v>13700</v>
      </c>
      <c r="J45" s="123">
        <v>342500000.00000048</v>
      </c>
      <c r="K45" s="71">
        <v>16200</v>
      </c>
      <c r="L45" s="124">
        <v>405000000.0000006</v>
      </c>
      <c r="M45" s="125">
        <f t="shared" si="0"/>
        <v>16600</v>
      </c>
      <c r="N45" s="126">
        <f t="shared" si="1"/>
        <v>415000000.0000006</v>
      </c>
      <c r="O45" s="127">
        <f t="shared" si="3"/>
        <v>415000000</v>
      </c>
      <c r="Q45" s="5">
        <f t="shared" si="2"/>
        <v>200</v>
      </c>
    </row>
    <row r="46" spans="1:17" ht="13.5" x14ac:dyDescent="0.25">
      <c r="A46" s="123">
        <v>70</v>
      </c>
      <c r="B46" s="123">
        <v>24.600000000000037</v>
      </c>
      <c r="C46" s="123">
        <v>0</v>
      </c>
      <c r="D46" s="71">
        <v>24.600000000000037</v>
      </c>
      <c r="E46" s="123">
        <v>17000</v>
      </c>
      <c r="F46" s="123">
        <v>421600000.0000006</v>
      </c>
      <c r="G46" s="71">
        <v>17300</v>
      </c>
      <c r="H46" s="124">
        <v>429040000.00000066</v>
      </c>
      <c r="I46" s="123">
        <v>16200</v>
      </c>
      <c r="J46" s="123">
        <v>401760000.0000006</v>
      </c>
      <c r="K46" s="71">
        <v>16800</v>
      </c>
      <c r="L46" s="124">
        <v>416640000.0000006</v>
      </c>
      <c r="M46" s="125">
        <f t="shared" si="0"/>
        <v>17050</v>
      </c>
      <c r="N46" s="126">
        <f t="shared" si="1"/>
        <v>422840000.0000006</v>
      </c>
      <c r="O46" s="127">
        <f t="shared" si="3"/>
        <v>426250000</v>
      </c>
      <c r="Q46" s="5">
        <f t="shared" si="2"/>
        <v>125</v>
      </c>
    </row>
    <row r="47" spans="1:17" ht="13.5" x14ac:dyDescent="0.25">
      <c r="A47" s="123">
        <v>71</v>
      </c>
      <c r="B47" s="123">
        <v>23.400000000000038</v>
      </c>
      <c r="C47" s="71">
        <v>1600</v>
      </c>
      <c r="D47" s="71">
        <v>25.000000000000039</v>
      </c>
      <c r="E47" s="123">
        <v>17300</v>
      </c>
      <c r="F47" s="123">
        <v>425580000.00000066</v>
      </c>
      <c r="G47" s="71">
        <v>17500</v>
      </c>
      <c r="H47" s="124">
        <v>430500000.00000066</v>
      </c>
      <c r="I47" s="123">
        <v>16800</v>
      </c>
      <c r="J47" s="123">
        <v>413280000.0000006</v>
      </c>
      <c r="K47" s="71">
        <v>16900</v>
      </c>
      <c r="L47" s="124">
        <v>415740000.0000006</v>
      </c>
      <c r="M47" s="125">
        <f t="shared" si="0"/>
        <v>17200</v>
      </c>
      <c r="N47" s="126">
        <f t="shared" si="1"/>
        <v>423120000.0000006</v>
      </c>
      <c r="O47" s="127">
        <f t="shared" si="3"/>
        <v>430000000</v>
      </c>
      <c r="Q47" s="5">
        <f t="shared" si="2"/>
        <v>150</v>
      </c>
    </row>
    <row r="48" spans="1:17" ht="13.5" x14ac:dyDescent="0.25">
      <c r="A48" s="123">
        <v>72</v>
      </c>
      <c r="B48" s="123">
        <v>24.80000000000004</v>
      </c>
      <c r="C48" s="123">
        <v>0</v>
      </c>
      <c r="D48" s="71">
        <v>24.80000000000004</v>
      </c>
      <c r="E48" s="123">
        <v>14600</v>
      </c>
      <c r="F48" s="123">
        <v>365000000.0000006</v>
      </c>
      <c r="G48" s="71">
        <v>15100</v>
      </c>
      <c r="H48" s="124">
        <v>377500000.0000006</v>
      </c>
      <c r="I48" s="123">
        <v>13300</v>
      </c>
      <c r="J48" s="123">
        <v>332500000.00000054</v>
      </c>
      <c r="K48" s="71">
        <v>14800</v>
      </c>
      <c r="L48" s="124">
        <v>370000000.0000006</v>
      </c>
      <c r="M48" s="125">
        <f t="shared" si="0"/>
        <v>14950</v>
      </c>
      <c r="N48" s="126">
        <f t="shared" si="1"/>
        <v>373750000.0000006</v>
      </c>
      <c r="O48" s="127">
        <f t="shared" si="3"/>
        <v>373750000</v>
      </c>
      <c r="Q48" s="5">
        <f t="shared" si="2"/>
        <v>75</v>
      </c>
    </row>
    <row r="49" spans="1:17" ht="13.5" x14ac:dyDescent="0.25">
      <c r="A49" s="123">
        <v>73</v>
      </c>
      <c r="B49" s="123">
        <v>24.600000000000041</v>
      </c>
      <c r="C49" s="123">
        <v>0</v>
      </c>
      <c r="D49" s="71">
        <v>24.600000000000041</v>
      </c>
      <c r="E49" s="123">
        <v>15100</v>
      </c>
      <c r="F49" s="123">
        <v>374480000.0000006</v>
      </c>
      <c r="G49" s="71">
        <v>15900</v>
      </c>
      <c r="H49" s="124">
        <v>394320000.00000066</v>
      </c>
      <c r="I49" s="123">
        <v>14800</v>
      </c>
      <c r="J49" s="123">
        <v>367040000.0000006</v>
      </c>
      <c r="K49" s="71">
        <v>15600</v>
      </c>
      <c r="L49" s="124">
        <v>386880000.0000006</v>
      </c>
      <c r="M49" s="125">
        <f t="shared" si="0"/>
        <v>15750</v>
      </c>
      <c r="N49" s="126">
        <f t="shared" si="1"/>
        <v>390600000.0000006</v>
      </c>
      <c r="O49" s="127">
        <f t="shared" si="3"/>
        <v>393749999.99999994</v>
      </c>
      <c r="Q49" s="5">
        <f t="shared" si="2"/>
        <v>75</v>
      </c>
    </row>
    <row r="50" spans="1:17" ht="13.5" x14ac:dyDescent="0.25">
      <c r="A50" s="123">
        <v>76</v>
      </c>
      <c r="B50" s="123">
        <v>23.400000000000041</v>
      </c>
      <c r="C50" s="71">
        <v>1600</v>
      </c>
      <c r="D50" s="71">
        <v>25.000000000000043</v>
      </c>
      <c r="E50" s="123">
        <v>15900</v>
      </c>
      <c r="F50" s="123">
        <v>391140000.00000066</v>
      </c>
      <c r="G50" s="71">
        <v>18200</v>
      </c>
      <c r="H50" s="124">
        <v>447720000.00000072</v>
      </c>
      <c r="I50" s="123">
        <v>15599.999999999998</v>
      </c>
      <c r="J50" s="123">
        <v>383760000.0000006</v>
      </c>
      <c r="K50" s="71">
        <v>16500</v>
      </c>
      <c r="L50" s="124">
        <v>405900000.00000066</v>
      </c>
      <c r="M50" s="125">
        <f t="shared" si="0"/>
        <v>17350</v>
      </c>
      <c r="N50" s="126">
        <f t="shared" si="1"/>
        <v>426810000.00000072</v>
      </c>
      <c r="O50" s="127">
        <f t="shared" si="3"/>
        <v>433750000</v>
      </c>
      <c r="Q50" s="5">
        <f t="shared" si="2"/>
        <v>425</v>
      </c>
    </row>
    <row r="51" spans="1:17" ht="13.5" x14ac:dyDescent="0.25">
      <c r="A51" s="123">
        <v>77</v>
      </c>
      <c r="B51" s="123">
        <v>24.800000000000043</v>
      </c>
      <c r="C51" s="123">
        <v>0</v>
      </c>
      <c r="D51" s="71">
        <v>24.800000000000043</v>
      </c>
      <c r="E51" s="123">
        <v>14900</v>
      </c>
      <c r="F51" s="123">
        <v>372500000.00000066</v>
      </c>
      <c r="G51" s="71">
        <v>15000</v>
      </c>
      <c r="H51" s="124">
        <v>375000000.00000066</v>
      </c>
      <c r="I51" s="123">
        <v>13900</v>
      </c>
      <c r="J51" s="123">
        <v>347500000.0000006</v>
      </c>
      <c r="K51" s="71">
        <v>14800</v>
      </c>
      <c r="L51" s="124">
        <v>370000000.00000066</v>
      </c>
      <c r="M51" s="125">
        <f t="shared" si="0"/>
        <v>14900</v>
      </c>
      <c r="N51" s="126">
        <f t="shared" si="1"/>
        <v>372500000.00000066</v>
      </c>
      <c r="O51" s="127">
        <f t="shared" si="3"/>
        <v>372500000</v>
      </c>
      <c r="Q51" s="5">
        <f t="shared" si="2"/>
        <v>50</v>
      </c>
    </row>
    <row r="52" spans="1:17" ht="13.5" x14ac:dyDescent="0.25">
      <c r="A52" s="123">
        <v>78</v>
      </c>
      <c r="B52" s="123">
        <v>24.600000000000044</v>
      </c>
      <c r="C52" s="123">
        <v>0</v>
      </c>
      <c r="D52" s="71">
        <v>24.600000000000044</v>
      </c>
      <c r="E52" s="123">
        <v>15000</v>
      </c>
      <c r="F52" s="123">
        <v>372000000.00000066</v>
      </c>
      <c r="G52" s="71">
        <v>15300</v>
      </c>
      <c r="H52" s="124">
        <v>379440000.00000066</v>
      </c>
      <c r="I52" s="123">
        <v>14800</v>
      </c>
      <c r="J52" s="123">
        <v>367040000.00000066</v>
      </c>
      <c r="K52" s="71">
        <v>15700</v>
      </c>
      <c r="L52" s="124">
        <v>389360000.00000066</v>
      </c>
      <c r="M52" s="125">
        <f t="shared" si="0"/>
        <v>15500</v>
      </c>
      <c r="N52" s="126">
        <f t="shared" si="1"/>
        <v>384400000.00000066</v>
      </c>
      <c r="O52" s="127">
        <f t="shared" si="3"/>
        <v>387500000</v>
      </c>
      <c r="Q52" s="5">
        <f t="shared" si="2"/>
        <v>100</v>
      </c>
    </row>
    <row r="53" spans="1:17" ht="13.5" x14ac:dyDescent="0.25">
      <c r="A53" s="123">
        <v>79</v>
      </c>
      <c r="B53" s="123">
        <v>24.400000000000045</v>
      </c>
      <c r="C53" s="123">
        <v>0</v>
      </c>
      <c r="D53" s="71">
        <v>24.400000000000045</v>
      </c>
      <c r="E53" s="123">
        <v>15300</v>
      </c>
      <c r="F53" s="123">
        <v>376380000.00000066</v>
      </c>
      <c r="G53" s="71">
        <v>16200</v>
      </c>
      <c r="H53" s="124">
        <v>398520000.00000072</v>
      </c>
      <c r="I53" s="123">
        <v>15699.999999999998</v>
      </c>
      <c r="J53" s="123">
        <v>386220000.00000066</v>
      </c>
      <c r="K53" s="71">
        <v>16200</v>
      </c>
      <c r="L53" s="124">
        <v>398520000.00000072</v>
      </c>
      <c r="M53" s="125">
        <f t="shared" si="0"/>
        <v>16200</v>
      </c>
      <c r="N53" s="126">
        <f t="shared" si="1"/>
        <v>398520000.00000072</v>
      </c>
      <c r="O53" s="127">
        <f>(N53/D52)*25</f>
        <v>405000000</v>
      </c>
      <c r="Q53" s="5">
        <f t="shared" si="2"/>
        <v>0</v>
      </c>
    </row>
    <row r="54" spans="1:17" ht="13.5" x14ac:dyDescent="0.25">
      <c r="A54" s="123">
        <v>80</v>
      </c>
      <c r="B54" s="123">
        <v>23.200000000000045</v>
      </c>
      <c r="C54" s="71">
        <v>26800</v>
      </c>
      <c r="D54" s="71">
        <v>50.000000000000043</v>
      </c>
      <c r="E54" s="123">
        <v>16200</v>
      </c>
      <c r="F54" s="123">
        <v>395280000.00000072</v>
      </c>
      <c r="G54" s="71">
        <v>16600</v>
      </c>
      <c r="H54" s="124">
        <v>405040000.00000072</v>
      </c>
      <c r="I54" s="123">
        <v>16200</v>
      </c>
      <c r="J54" s="123">
        <v>395280000.00000072</v>
      </c>
      <c r="K54" s="71">
        <v>16500</v>
      </c>
      <c r="L54" s="124">
        <v>402600000.00000072</v>
      </c>
      <c r="M54" s="125">
        <f t="shared" si="0"/>
        <v>16550</v>
      </c>
      <c r="N54" s="126">
        <f t="shared" si="1"/>
        <v>403820000.00000072</v>
      </c>
      <c r="O54" s="127">
        <f>(N54/D53)*25</f>
        <v>413749999.99999994</v>
      </c>
      <c r="Q54" s="5">
        <f t="shared" si="2"/>
        <v>25</v>
      </c>
    </row>
    <row r="55" spans="1:17" ht="13.5" x14ac:dyDescent="0.25">
      <c r="A55" s="123">
        <v>85</v>
      </c>
      <c r="B55" s="123">
        <v>49.80000000000004</v>
      </c>
      <c r="C55" s="123">
        <v>0</v>
      </c>
      <c r="D55" s="71">
        <v>49.80000000000004</v>
      </c>
      <c r="E55" s="123">
        <v>8200</v>
      </c>
      <c r="F55" s="123">
        <v>410000000.00000036</v>
      </c>
      <c r="G55" s="71">
        <v>9700</v>
      </c>
      <c r="H55" s="124">
        <v>485000000.00000042</v>
      </c>
      <c r="I55" s="123">
        <v>8200</v>
      </c>
      <c r="J55" s="123">
        <v>410000000.00000036</v>
      </c>
      <c r="K55" s="71">
        <v>9600</v>
      </c>
      <c r="L55" s="124">
        <v>480000000.00000042</v>
      </c>
      <c r="M55" s="125">
        <f t="shared" si="0"/>
        <v>9650</v>
      </c>
      <c r="N55" s="126">
        <f t="shared" si="1"/>
        <v>482500000.00000042</v>
      </c>
      <c r="O55" s="127">
        <f>(N55/D54)*50</f>
        <v>482500000</v>
      </c>
      <c r="Q55" s="5">
        <f t="shared" si="2"/>
        <v>25</v>
      </c>
    </row>
    <row r="56" spans="1:17" ht="13.5" x14ac:dyDescent="0.25">
      <c r="A56" s="123">
        <v>86</v>
      </c>
      <c r="B56" s="123">
        <v>49.600000000000037</v>
      </c>
      <c r="C56" s="123">
        <v>0</v>
      </c>
      <c r="D56" s="71">
        <v>49.600000000000037</v>
      </c>
      <c r="E56" s="123">
        <v>9700</v>
      </c>
      <c r="F56" s="123">
        <v>483060000.00000036</v>
      </c>
      <c r="G56" s="71">
        <v>9900</v>
      </c>
      <c r="H56" s="124">
        <v>493020000.00000042</v>
      </c>
      <c r="I56" s="123">
        <v>9600</v>
      </c>
      <c r="J56" s="123">
        <v>478080000.00000036</v>
      </c>
      <c r="K56" s="71">
        <v>9900</v>
      </c>
      <c r="L56" s="124">
        <v>493020000.00000042</v>
      </c>
      <c r="M56" s="125">
        <f t="shared" si="0"/>
        <v>9900</v>
      </c>
      <c r="N56" s="126">
        <f t="shared" si="1"/>
        <v>493020000.00000042</v>
      </c>
      <c r="O56" s="127">
        <f>(N56/D55)*50</f>
        <v>495000000</v>
      </c>
      <c r="Q56" s="5">
        <f>STDEVP(M56,K56)</f>
        <v>0</v>
      </c>
    </row>
    <row r="57" spans="1:17" ht="13.5" x14ac:dyDescent="0.25">
      <c r="A57" s="123">
        <v>87</v>
      </c>
      <c r="B57" s="123">
        <v>49.400000000000034</v>
      </c>
      <c r="C57" s="123">
        <v>0</v>
      </c>
      <c r="D57" s="71">
        <v>49.400000000000034</v>
      </c>
      <c r="E57" s="123">
        <v>9900</v>
      </c>
      <c r="F57" s="123">
        <v>491040000.00000036</v>
      </c>
      <c r="G57" s="71">
        <v>9900</v>
      </c>
      <c r="H57" s="124">
        <v>491040000.00000036</v>
      </c>
      <c r="I57" s="123">
        <v>9900</v>
      </c>
      <c r="J57" s="123">
        <v>491040000.00000036</v>
      </c>
      <c r="K57" s="71">
        <v>10000</v>
      </c>
      <c r="L57" s="124">
        <v>496000000.00000036</v>
      </c>
      <c r="M57" s="125">
        <f t="shared" si="0"/>
        <v>9950</v>
      </c>
      <c r="N57" s="126">
        <f t="shared" si="1"/>
        <v>493520000.00000036</v>
      </c>
      <c r="O57" s="127">
        <f t="shared" ref="O57:O105" si="4">(N57/D56)*50</f>
        <v>497500000</v>
      </c>
      <c r="Q57" s="5">
        <f t="shared" si="2"/>
        <v>25</v>
      </c>
    </row>
    <row r="58" spans="1:17" ht="13.5" x14ac:dyDescent="0.25">
      <c r="A58" s="123">
        <v>91</v>
      </c>
      <c r="B58" s="123">
        <v>49.200000000000031</v>
      </c>
      <c r="C58" s="123">
        <v>0</v>
      </c>
      <c r="D58" s="71">
        <v>49.200000000000031</v>
      </c>
      <c r="E58" s="123">
        <v>9900</v>
      </c>
      <c r="F58" s="123">
        <v>489060000.00000036</v>
      </c>
      <c r="G58" s="71">
        <v>10700</v>
      </c>
      <c r="H58" s="124">
        <v>528580000.00000036</v>
      </c>
      <c r="I58" s="123">
        <v>10000</v>
      </c>
      <c r="J58" s="123">
        <v>494000000.00000036</v>
      </c>
      <c r="K58" s="71">
        <v>10700</v>
      </c>
      <c r="L58" s="124">
        <v>528580000.00000036</v>
      </c>
      <c r="M58" s="125">
        <f t="shared" si="0"/>
        <v>10700</v>
      </c>
      <c r="N58" s="126">
        <f t="shared" si="1"/>
        <v>528580000.00000036</v>
      </c>
      <c r="O58" s="127">
        <f t="shared" si="4"/>
        <v>535000000</v>
      </c>
      <c r="Q58" s="5">
        <f t="shared" si="2"/>
        <v>0</v>
      </c>
    </row>
    <row r="59" spans="1:17" ht="13.5" x14ac:dyDescent="0.25">
      <c r="A59" s="123">
        <v>92</v>
      </c>
      <c r="B59" s="123">
        <v>49.000000000000028</v>
      </c>
      <c r="C59" s="123">
        <v>0</v>
      </c>
      <c r="D59" s="71">
        <v>49.000000000000028</v>
      </c>
      <c r="E59" s="123">
        <v>10700</v>
      </c>
      <c r="F59" s="123">
        <v>526440000.00000036</v>
      </c>
      <c r="G59" s="71">
        <v>11000</v>
      </c>
      <c r="H59" s="124">
        <v>541200000.00000036</v>
      </c>
      <c r="I59" s="123">
        <v>10700</v>
      </c>
      <c r="J59" s="123">
        <v>526440000.00000036</v>
      </c>
      <c r="K59" s="71">
        <v>11100</v>
      </c>
      <c r="L59" s="124">
        <v>546120000.00000036</v>
      </c>
      <c r="M59" s="125">
        <f t="shared" si="0"/>
        <v>11050</v>
      </c>
      <c r="N59" s="126">
        <f t="shared" si="1"/>
        <v>543660000.00000036</v>
      </c>
      <c r="O59" s="127">
        <f t="shared" si="4"/>
        <v>552500000</v>
      </c>
      <c r="Q59" s="5">
        <f t="shared" si="2"/>
        <v>25</v>
      </c>
    </row>
    <row r="60" spans="1:17" ht="13.5" x14ac:dyDescent="0.25">
      <c r="A60" s="123">
        <v>93</v>
      </c>
      <c r="B60" s="123">
        <v>48.800000000000026</v>
      </c>
      <c r="C60" s="123">
        <v>0</v>
      </c>
      <c r="D60" s="71">
        <v>48.800000000000026</v>
      </c>
      <c r="E60" s="123">
        <v>11000</v>
      </c>
      <c r="F60" s="123">
        <v>539000000.00000036</v>
      </c>
      <c r="G60" s="71">
        <v>10900</v>
      </c>
      <c r="H60" s="124">
        <v>534100000.0000003</v>
      </c>
      <c r="I60" s="123">
        <v>11100</v>
      </c>
      <c r="J60" s="123">
        <v>543900000.00000036</v>
      </c>
      <c r="K60" s="71">
        <v>10900</v>
      </c>
      <c r="L60" s="124">
        <v>534100000.0000003</v>
      </c>
      <c r="M60" s="125">
        <f t="shared" si="0"/>
        <v>10900</v>
      </c>
      <c r="N60" s="126">
        <f t="shared" si="1"/>
        <v>534100000.0000003</v>
      </c>
      <c r="O60" s="127">
        <f t="shared" si="4"/>
        <v>545000000</v>
      </c>
      <c r="Q60" s="5">
        <f t="shared" si="2"/>
        <v>0</v>
      </c>
    </row>
    <row r="61" spans="1:17" ht="13.5" x14ac:dyDescent="0.25">
      <c r="A61" s="123">
        <v>94</v>
      </c>
      <c r="B61" s="123">
        <v>47.600000000000023</v>
      </c>
      <c r="C61" s="71">
        <v>2400</v>
      </c>
      <c r="D61" s="71">
        <v>50.000000000000021</v>
      </c>
      <c r="E61" s="123">
        <v>10900</v>
      </c>
      <c r="F61" s="123">
        <v>531920000.0000003</v>
      </c>
      <c r="G61" s="71">
        <v>11300</v>
      </c>
      <c r="H61" s="124">
        <v>551440000.00000024</v>
      </c>
      <c r="I61" s="123">
        <v>10900</v>
      </c>
      <c r="J61" s="123">
        <v>531920000.0000003</v>
      </c>
      <c r="K61" s="71">
        <v>10900</v>
      </c>
      <c r="L61" s="124">
        <v>531920000.0000003</v>
      </c>
      <c r="M61" s="125">
        <f t="shared" si="0"/>
        <v>11100</v>
      </c>
      <c r="N61" s="126">
        <f t="shared" si="1"/>
        <v>541680000.00000024</v>
      </c>
      <c r="O61" s="127">
        <f t="shared" si="4"/>
        <v>554999999.99999988</v>
      </c>
      <c r="Q61" s="5">
        <f t="shared" si="2"/>
        <v>100</v>
      </c>
    </row>
    <row r="62" spans="1:17" ht="13.5" x14ac:dyDescent="0.25">
      <c r="A62" s="123">
        <v>95</v>
      </c>
      <c r="B62" s="123">
        <v>49.800000000000018</v>
      </c>
      <c r="C62" s="123">
        <v>0</v>
      </c>
      <c r="D62" s="71">
        <v>49.800000000000018</v>
      </c>
      <c r="E62" s="123">
        <v>7600</v>
      </c>
      <c r="F62" s="123">
        <v>380000000.00000018</v>
      </c>
      <c r="G62" s="71">
        <v>7400</v>
      </c>
      <c r="H62" s="124">
        <v>370000000.00000018</v>
      </c>
      <c r="I62" s="123">
        <v>7200</v>
      </c>
      <c r="J62" s="123">
        <v>360000000.00000018</v>
      </c>
      <c r="K62" s="71">
        <v>7100</v>
      </c>
      <c r="L62" s="124">
        <v>355000000.00000018</v>
      </c>
      <c r="M62" s="125">
        <f t="shared" si="0"/>
        <v>7250</v>
      </c>
      <c r="N62" s="126">
        <f t="shared" si="1"/>
        <v>362500000.00000018</v>
      </c>
      <c r="O62" s="127">
        <f t="shared" si="4"/>
        <v>362500000.00000006</v>
      </c>
      <c r="Q62" s="5">
        <f t="shared" si="2"/>
        <v>75</v>
      </c>
    </row>
    <row r="63" spans="1:17" ht="13.5" x14ac:dyDescent="0.25">
      <c r="A63" s="123">
        <v>97</v>
      </c>
      <c r="B63" s="123">
        <v>49.600000000000016</v>
      </c>
      <c r="C63" s="123">
        <v>0</v>
      </c>
      <c r="D63" s="71">
        <v>49.600000000000016</v>
      </c>
      <c r="E63" s="123">
        <v>7400</v>
      </c>
      <c r="F63" s="123">
        <v>368520000.00000012</v>
      </c>
      <c r="G63" s="71">
        <v>8300</v>
      </c>
      <c r="H63" s="124">
        <v>413340000.00000018</v>
      </c>
      <c r="I63" s="123">
        <v>7100.0000000000009</v>
      </c>
      <c r="J63" s="123">
        <v>353580000.00000018</v>
      </c>
      <c r="K63" s="71">
        <v>8500</v>
      </c>
      <c r="L63" s="124">
        <v>423300000.00000018</v>
      </c>
      <c r="M63" s="125">
        <f t="shared" si="0"/>
        <v>8400</v>
      </c>
      <c r="N63" s="126">
        <f t="shared" si="1"/>
        <v>418320000.00000018</v>
      </c>
      <c r="O63" s="127">
        <f t="shared" si="4"/>
        <v>420000000</v>
      </c>
      <c r="Q63" s="5">
        <f t="shared" si="2"/>
        <v>50</v>
      </c>
    </row>
    <row r="64" spans="1:17" ht="13.5" x14ac:dyDescent="0.25">
      <c r="A64" s="123">
        <v>98</v>
      </c>
      <c r="B64" s="123">
        <v>49.400000000000013</v>
      </c>
      <c r="C64" s="123">
        <v>0</v>
      </c>
      <c r="D64" s="71">
        <v>49.400000000000013</v>
      </c>
      <c r="E64" s="123">
        <v>8300</v>
      </c>
      <c r="F64" s="123">
        <v>411680000.00000012</v>
      </c>
      <c r="G64" s="71">
        <v>8800</v>
      </c>
      <c r="H64" s="124">
        <v>436480000.00000012</v>
      </c>
      <c r="I64" s="123">
        <v>8500</v>
      </c>
      <c r="J64" s="123">
        <v>421600000.00000012</v>
      </c>
      <c r="K64" s="71">
        <v>8600</v>
      </c>
      <c r="L64" s="124">
        <v>426560000.00000012</v>
      </c>
      <c r="M64" s="125">
        <f t="shared" si="0"/>
        <v>8700</v>
      </c>
      <c r="N64" s="126">
        <f t="shared" si="1"/>
        <v>431520000.00000012</v>
      </c>
      <c r="O64" s="127">
        <f t="shared" si="4"/>
        <v>435000000</v>
      </c>
      <c r="Q64" s="5">
        <f t="shared" si="2"/>
        <v>50</v>
      </c>
    </row>
    <row r="65" spans="1:17" ht="13.5" x14ac:dyDescent="0.25">
      <c r="A65" s="123">
        <v>99</v>
      </c>
      <c r="B65" s="123">
        <v>48.20000000000001</v>
      </c>
      <c r="C65" s="71">
        <v>1800</v>
      </c>
      <c r="D65" s="71">
        <v>50.000000000000007</v>
      </c>
      <c r="E65" s="123">
        <v>8800</v>
      </c>
      <c r="F65" s="123">
        <v>434720000.00000012</v>
      </c>
      <c r="G65" s="71">
        <v>9000</v>
      </c>
      <c r="H65" s="124">
        <v>444600000.00000012</v>
      </c>
      <c r="I65" s="123">
        <v>8600</v>
      </c>
      <c r="J65" s="123">
        <v>424840000.00000012</v>
      </c>
      <c r="K65" s="71">
        <v>8900</v>
      </c>
      <c r="L65" s="124">
        <v>439660000.00000012</v>
      </c>
      <c r="M65" s="125">
        <f t="shared" si="0"/>
        <v>8950</v>
      </c>
      <c r="N65" s="126">
        <f t="shared" si="1"/>
        <v>442130000.00000012</v>
      </c>
      <c r="O65" s="127">
        <f t="shared" si="4"/>
        <v>447500000</v>
      </c>
      <c r="Q65" s="5">
        <f t="shared" si="2"/>
        <v>25</v>
      </c>
    </row>
    <row r="66" spans="1:17" ht="13.5" x14ac:dyDescent="0.25">
      <c r="A66" s="123">
        <v>100</v>
      </c>
      <c r="B66" s="123">
        <v>49.800000000000004</v>
      </c>
      <c r="C66" s="123">
        <v>0</v>
      </c>
      <c r="D66" s="71">
        <v>49.800000000000004</v>
      </c>
      <c r="E66" s="123">
        <v>7000</v>
      </c>
      <c r="F66" s="123">
        <v>350000000.00000006</v>
      </c>
      <c r="G66" s="71">
        <v>7200</v>
      </c>
      <c r="H66" s="124">
        <v>360000000.00000006</v>
      </c>
      <c r="I66" s="123">
        <v>6700</v>
      </c>
      <c r="J66" s="123">
        <v>335000000.00000006</v>
      </c>
      <c r="K66" s="71">
        <v>7200</v>
      </c>
      <c r="L66" s="124">
        <v>360000000.00000006</v>
      </c>
      <c r="M66" s="125">
        <f t="shared" si="0"/>
        <v>7200</v>
      </c>
      <c r="N66" s="126">
        <f t="shared" si="1"/>
        <v>360000000.00000006</v>
      </c>
      <c r="O66" s="127">
        <f t="shared" si="4"/>
        <v>360000000</v>
      </c>
      <c r="Q66" s="5">
        <f t="shared" si="2"/>
        <v>0</v>
      </c>
    </row>
    <row r="67" spans="1:17" ht="13.5" x14ac:dyDescent="0.25">
      <c r="A67" s="123">
        <v>101</v>
      </c>
      <c r="B67" s="123">
        <v>49.6</v>
      </c>
      <c r="C67" s="123">
        <v>0</v>
      </c>
      <c r="D67" s="71">
        <v>49.6</v>
      </c>
      <c r="E67" s="123">
        <v>7200</v>
      </c>
      <c r="F67" s="123">
        <v>358560000.00000006</v>
      </c>
      <c r="G67" s="71">
        <v>7800</v>
      </c>
      <c r="H67" s="124">
        <v>388440000.00000006</v>
      </c>
      <c r="I67" s="123">
        <v>7200</v>
      </c>
      <c r="J67" s="123">
        <v>358560000.00000006</v>
      </c>
      <c r="K67" s="71">
        <v>7700</v>
      </c>
      <c r="L67" s="124">
        <v>383460000.00000006</v>
      </c>
      <c r="M67" s="125">
        <f t="shared" ref="M67:M105" si="5">(G67+K67)/2</f>
        <v>7750</v>
      </c>
      <c r="N67" s="126">
        <f t="shared" ref="N67:N105" si="6">(H67+L67)/2</f>
        <v>385950000.00000006</v>
      </c>
      <c r="O67" s="127">
        <f t="shared" si="4"/>
        <v>387500000.00000006</v>
      </c>
      <c r="Q67" s="5">
        <f t="shared" ref="Q67:Q81" si="7">STDEVP(M67,K67)</f>
        <v>25</v>
      </c>
    </row>
    <row r="68" spans="1:17" ht="13.5" x14ac:dyDescent="0.25">
      <c r="A68" s="123">
        <v>103</v>
      </c>
      <c r="B68" s="123">
        <v>49.4</v>
      </c>
      <c r="C68" s="123">
        <v>0</v>
      </c>
      <c r="D68" s="71">
        <v>49.4</v>
      </c>
      <c r="E68" s="123">
        <v>7800</v>
      </c>
      <c r="F68" s="123">
        <v>386880000</v>
      </c>
      <c r="G68" s="71">
        <v>8700</v>
      </c>
      <c r="H68" s="124">
        <v>431520000</v>
      </c>
      <c r="I68" s="123">
        <v>7700</v>
      </c>
      <c r="J68" s="123">
        <v>381920000</v>
      </c>
      <c r="K68" s="71">
        <v>8300</v>
      </c>
      <c r="L68" s="124">
        <v>411680000</v>
      </c>
      <c r="M68" s="125">
        <f t="shared" si="5"/>
        <v>8500</v>
      </c>
      <c r="N68" s="126">
        <f t="shared" si="6"/>
        <v>421600000</v>
      </c>
      <c r="O68" s="127">
        <f t="shared" si="4"/>
        <v>425000000</v>
      </c>
      <c r="Q68" s="5">
        <f t="shared" si="7"/>
        <v>100</v>
      </c>
    </row>
    <row r="69" spans="1:17" ht="13.5" x14ac:dyDescent="0.25">
      <c r="A69" s="123">
        <v>104</v>
      </c>
      <c r="B69" s="123">
        <v>49.199999999999996</v>
      </c>
      <c r="C69" s="123">
        <v>0</v>
      </c>
      <c r="D69" s="71">
        <v>49.199999999999996</v>
      </c>
      <c r="E69" s="123">
        <v>8700</v>
      </c>
      <c r="F69" s="123">
        <v>429780000</v>
      </c>
      <c r="G69" s="71">
        <v>8900</v>
      </c>
      <c r="H69" s="124">
        <v>439660000</v>
      </c>
      <c r="I69" s="123">
        <v>8300</v>
      </c>
      <c r="J69" s="123">
        <v>410020000</v>
      </c>
      <c r="K69" s="71">
        <v>8500</v>
      </c>
      <c r="L69" s="124">
        <v>419900000</v>
      </c>
      <c r="M69" s="125">
        <f t="shared" si="5"/>
        <v>8700</v>
      </c>
      <c r="N69" s="126">
        <f t="shared" si="6"/>
        <v>429780000</v>
      </c>
      <c r="O69" s="127">
        <f t="shared" si="4"/>
        <v>435000000</v>
      </c>
      <c r="Q69" s="5">
        <f t="shared" si="7"/>
        <v>100</v>
      </c>
    </row>
    <row r="70" spans="1:17" ht="13.5" x14ac:dyDescent="0.25">
      <c r="A70" s="123">
        <v>105</v>
      </c>
      <c r="B70" s="123">
        <v>48.999999999999993</v>
      </c>
      <c r="C70" s="123">
        <v>0</v>
      </c>
      <c r="D70" s="71">
        <v>48.999999999999993</v>
      </c>
      <c r="E70" s="123">
        <v>8900</v>
      </c>
      <c r="F70" s="123">
        <v>437879999.99999994</v>
      </c>
      <c r="G70" s="71">
        <v>8900</v>
      </c>
      <c r="H70" s="124">
        <v>437879999.99999994</v>
      </c>
      <c r="I70" s="123">
        <v>8500</v>
      </c>
      <c r="J70" s="123">
        <v>418199999.99999994</v>
      </c>
      <c r="K70" s="71">
        <v>8500</v>
      </c>
      <c r="L70" s="124">
        <v>418199999.99999994</v>
      </c>
      <c r="M70" s="125">
        <f t="shared" si="5"/>
        <v>8700</v>
      </c>
      <c r="N70" s="126">
        <f t="shared" si="6"/>
        <v>428039999.99999994</v>
      </c>
      <c r="O70" s="127">
        <f t="shared" si="4"/>
        <v>435000000</v>
      </c>
      <c r="Q70" s="5">
        <f t="shared" si="7"/>
        <v>100</v>
      </c>
    </row>
    <row r="71" spans="1:17" ht="13.5" x14ac:dyDescent="0.25">
      <c r="A71" s="123">
        <v>106</v>
      </c>
      <c r="B71" s="123">
        <v>48.79999999999999</v>
      </c>
      <c r="C71" s="123">
        <v>0</v>
      </c>
      <c r="D71" s="71">
        <v>48.79999999999999</v>
      </c>
      <c r="E71" s="123">
        <v>8900</v>
      </c>
      <c r="F71" s="123">
        <v>436099999.99999994</v>
      </c>
      <c r="G71" s="71">
        <v>9100</v>
      </c>
      <c r="H71" s="124">
        <v>445899999.99999994</v>
      </c>
      <c r="I71" s="123">
        <v>8500</v>
      </c>
      <c r="J71" s="123">
        <v>416499999.99999994</v>
      </c>
      <c r="K71" s="71">
        <v>9000</v>
      </c>
      <c r="L71" s="124">
        <v>440999999.99999994</v>
      </c>
      <c r="M71" s="125">
        <f t="shared" si="5"/>
        <v>9050</v>
      </c>
      <c r="N71" s="126">
        <f t="shared" si="6"/>
        <v>443449999.99999994</v>
      </c>
      <c r="O71" s="127">
        <f t="shared" si="4"/>
        <v>452500000</v>
      </c>
      <c r="Q71" s="5">
        <f t="shared" si="7"/>
        <v>25</v>
      </c>
    </row>
    <row r="72" spans="1:17" ht="13.5" x14ac:dyDescent="0.25">
      <c r="A72" s="123">
        <v>107</v>
      </c>
      <c r="B72" s="123">
        <v>48.599999999999987</v>
      </c>
      <c r="C72" s="123">
        <v>0</v>
      </c>
      <c r="D72" s="71">
        <v>48.599999999999987</v>
      </c>
      <c r="E72" s="123">
        <v>9100</v>
      </c>
      <c r="F72" s="123">
        <v>444079999.99999988</v>
      </c>
      <c r="G72" s="71">
        <v>9400</v>
      </c>
      <c r="H72" s="124">
        <v>458719999.99999988</v>
      </c>
      <c r="I72" s="123">
        <v>9000</v>
      </c>
      <c r="J72" s="123">
        <v>439199999.99999988</v>
      </c>
      <c r="K72" s="71">
        <v>9100</v>
      </c>
      <c r="L72" s="124">
        <v>444079999.99999988</v>
      </c>
      <c r="M72" s="125">
        <f t="shared" si="5"/>
        <v>9250</v>
      </c>
      <c r="N72" s="126">
        <f t="shared" si="6"/>
        <v>451399999.99999988</v>
      </c>
      <c r="O72" s="127">
        <f t="shared" si="4"/>
        <v>462500000</v>
      </c>
      <c r="Q72" s="5">
        <f t="shared" si="7"/>
        <v>75</v>
      </c>
    </row>
    <row r="73" spans="1:17" ht="13.5" x14ac:dyDescent="0.25">
      <c r="A73" s="123">
        <v>108</v>
      </c>
      <c r="B73" s="123">
        <v>47.399999999999984</v>
      </c>
      <c r="C73" s="71">
        <v>2600</v>
      </c>
      <c r="D73" s="71">
        <v>49.999999999999986</v>
      </c>
      <c r="E73" s="123">
        <v>9400</v>
      </c>
      <c r="F73" s="123">
        <v>456839999.99999988</v>
      </c>
      <c r="G73" s="71">
        <v>9700</v>
      </c>
      <c r="H73" s="124">
        <v>471419999.99999988</v>
      </c>
      <c r="I73" s="123">
        <v>9100</v>
      </c>
      <c r="J73" s="123">
        <v>442259999.99999988</v>
      </c>
      <c r="K73" s="71">
        <v>9500</v>
      </c>
      <c r="L73" s="124">
        <v>461699999.99999988</v>
      </c>
      <c r="M73" s="125">
        <f t="shared" si="5"/>
        <v>9600</v>
      </c>
      <c r="N73" s="126">
        <f t="shared" si="6"/>
        <v>466559999.99999988</v>
      </c>
      <c r="O73" s="127">
        <f t="shared" si="4"/>
        <v>480000000</v>
      </c>
      <c r="Q73" s="5">
        <f t="shared" si="7"/>
        <v>50</v>
      </c>
    </row>
    <row r="74" spans="1:17" ht="13.5" x14ac:dyDescent="0.25">
      <c r="A74" s="123">
        <v>109</v>
      </c>
      <c r="B74" s="123">
        <v>49.799999999999983</v>
      </c>
      <c r="C74" s="123">
        <v>0</v>
      </c>
      <c r="D74" s="71">
        <v>49.799999999999983</v>
      </c>
      <c r="E74" s="123">
        <v>7600</v>
      </c>
      <c r="F74" s="123">
        <v>379999999.99999988</v>
      </c>
      <c r="G74" s="71">
        <v>7600</v>
      </c>
      <c r="H74" s="124">
        <v>379999999.99999988</v>
      </c>
      <c r="I74" s="123">
        <v>7200</v>
      </c>
      <c r="J74" s="123">
        <v>359999999.99999988</v>
      </c>
      <c r="K74" s="71">
        <v>7200</v>
      </c>
      <c r="L74" s="124">
        <v>359999999.99999988</v>
      </c>
      <c r="M74" s="125">
        <f t="shared" si="5"/>
        <v>7400</v>
      </c>
      <c r="N74" s="126">
        <f t="shared" si="6"/>
        <v>369999999.99999988</v>
      </c>
      <c r="O74" s="127">
        <f t="shared" si="4"/>
        <v>370000000</v>
      </c>
      <c r="Q74" s="5">
        <f t="shared" si="7"/>
        <v>100</v>
      </c>
    </row>
    <row r="75" spans="1:17" ht="13.5" x14ac:dyDescent="0.25">
      <c r="A75" s="123">
        <v>111</v>
      </c>
      <c r="B75" s="123">
        <v>49.59999999999998</v>
      </c>
      <c r="C75" s="123">
        <v>0</v>
      </c>
      <c r="D75" s="71">
        <v>49.59999999999998</v>
      </c>
      <c r="E75" s="123">
        <v>7600</v>
      </c>
      <c r="F75" s="123">
        <v>378479999.99999988</v>
      </c>
      <c r="G75" s="71">
        <v>8700</v>
      </c>
      <c r="H75" s="124">
        <v>433259999.99999988</v>
      </c>
      <c r="I75" s="123">
        <v>7200</v>
      </c>
      <c r="J75" s="123">
        <v>358559999.99999988</v>
      </c>
      <c r="K75" s="71">
        <v>8200</v>
      </c>
      <c r="L75" s="124">
        <v>408359999.99999988</v>
      </c>
      <c r="M75" s="125">
        <f t="shared" si="5"/>
        <v>8450</v>
      </c>
      <c r="N75" s="126">
        <f t="shared" si="6"/>
        <v>420809999.99999988</v>
      </c>
      <c r="O75" s="127">
        <f t="shared" si="4"/>
        <v>422500000</v>
      </c>
      <c r="Q75" s="5">
        <f t="shared" si="7"/>
        <v>125</v>
      </c>
    </row>
    <row r="76" spans="1:17" ht="13.5" x14ac:dyDescent="0.25">
      <c r="A76" s="123">
        <v>112</v>
      </c>
      <c r="B76" s="123">
        <v>49.399999999999977</v>
      </c>
      <c r="C76" s="123">
        <v>0</v>
      </c>
      <c r="D76" s="71">
        <v>49.399999999999977</v>
      </c>
      <c r="E76" s="123">
        <v>8700</v>
      </c>
      <c r="F76" s="123">
        <v>431519999.99999982</v>
      </c>
      <c r="G76" s="71">
        <v>8900</v>
      </c>
      <c r="H76" s="124">
        <v>441439999.99999982</v>
      </c>
      <c r="I76" s="123">
        <v>8200</v>
      </c>
      <c r="J76" s="123">
        <v>406719999.99999982</v>
      </c>
      <c r="K76" s="71">
        <v>8500</v>
      </c>
      <c r="L76" s="124">
        <v>421599999.99999982</v>
      </c>
      <c r="M76" s="125">
        <f t="shared" si="5"/>
        <v>8700</v>
      </c>
      <c r="N76" s="126">
        <f t="shared" si="6"/>
        <v>431519999.99999982</v>
      </c>
      <c r="O76" s="127">
        <f t="shared" si="4"/>
        <v>435000000</v>
      </c>
      <c r="Q76" s="5">
        <f t="shared" si="7"/>
        <v>100</v>
      </c>
    </row>
    <row r="77" spans="1:17" ht="13.5" x14ac:dyDescent="0.25">
      <c r="A77" s="123">
        <v>113</v>
      </c>
      <c r="B77" s="123">
        <v>49.199999999999974</v>
      </c>
      <c r="C77" s="123">
        <v>0</v>
      </c>
      <c r="D77" s="71">
        <v>49.199999999999974</v>
      </c>
      <c r="E77" s="123">
        <v>8900</v>
      </c>
      <c r="F77" s="123">
        <v>439659999.99999982</v>
      </c>
      <c r="G77" s="71">
        <v>9200</v>
      </c>
      <c r="H77" s="124">
        <v>454479999.99999976</v>
      </c>
      <c r="I77" s="123">
        <v>8500</v>
      </c>
      <c r="J77" s="123">
        <v>419899999.99999982</v>
      </c>
      <c r="K77" s="71">
        <v>8500</v>
      </c>
      <c r="L77" s="124">
        <v>419899999.99999982</v>
      </c>
      <c r="M77" s="125">
        <f t="shared" si="5"/>
        <v>8850</v>
      </c>
      <c r="N77" s="126">
        <f t="shared" si="6"/>
        <v>437189999.99999976</v>
      </c>
      <c r="O77" s="127">
        <f t="shared" si="4"/>
        <v>442500000</v>
      </c>
      <c r="Q77" s="5">
        <f t="shared" si="7"/>
        <v>175</v>
      </c>
    </row>
    <row r="78" spans="1:17" ht="13.5" x14ac:dyDescent="0.25">
      <c r="A78" s="123">
        <v>114</v>
      </c>
      <c r="B78" s="123">
        <v>48.999999999999972</v>
      </c>
      <c r="C78" s="123">
        <v>0</v>
      </c>
      <c r="D78" s="71">
        <v>48.999999999999972</v>
      </c>
      <c r="E78" s="123">
        <v>9200</v>
      </c>
      <c r="F78" s="123">
        <v>452639999.99999976</v>
      </c>
      <c r="G78" s="71">
        <v>9300</v>
      </c>
      <c r="H78" s="124">
        <v>457559999.99999976</v>
      </c>
      <c r="I78" s="123">
        <v>8500</v>
      </c>
      <c r="J78" s="123">
        <v>418199999.99999976</v>
      </c>
      <c r="K78" s="71">
        <v>8800</v>
      </c>
      <c r="L78" s="124">
        <v>432959999.99999976</v>
      </c>
      <c r="M78" s="125">
        <f t="shared" si="5"/>
        <v>9050</v>
      </c>
      <c r="N78" s="126">
        <f t="shared" si="6"/>
        <v>445259999.99999976</v>
      </c>
      <c r="O78" s="127">
        <f t="shared" si="4"/>
        <v>452500000</v>
      </c>
      <c r="Q78" s="5">
        <f t="shared" si="7"/>
        <v>125</v>
      </c>
    </row>
    <row r="79" spans="1:17" ht="13.5" x14ac:dyDescent="0.25">
      <c r="A79" s="123">
        <v>115</v>
      </c>
      <c r="B79" s="123">
        <v>47.799999999999969</v>
      </c>
      <c r="C79" s="71">
        <v>2200</v>
      </c>
      <c r="D79" s="71">
        <v>49.999999999999972</v>
      </c>
      <c r="E79" s="123">
        <v>9300</v>
      </c>
      <c r="F79" s="123">
        <v>455699999.99999976</v>
      </c>
      <c r="G79" s="71">
        <v>9400</v>
      </c>
      <c r="H79" s="124">
        <v>460599999.99999976</v>
      </c>
      <c r="I79" s="123">
        <v>8800</v>
      </c>
      <c r="J79" s="123">
        <v>431199999.99999976</v>
      </c>
      <c r="K79" s="71">
        <v>9300</v>
      </c>
      <c r="L79" s="124">
        <v>455699999.99999976</v>
      </c>
      <c r="M79" s="125">
        <f t="shared" si="5"/>
        <v>9350</v>
      </c>
      <c r="N79" s="126">
        <f t="shared" si="6"/>
        <v>458149999.99999976</v>
      </c>
      <c r="O79" s="127">
        <f t="shared" si="4"/>
        <v>467500000</v>
      </c>
      <c r="Q79" s="5">
        <f t="shared" si="7"/>
        <v>25</v>
      </c>
    </row>
    <row r="80" spans="1:17" ht="13.5" x14ac:dyDescent="0.25">
      <c r="A80" s="123">
        <v>116</v>
      </c>
      <c r="B80" s="123">
        <v>49.799999999999969</v>
      </c>
      <c r="C80" s="123">
        <v>0</v>
      </c>
      <c r="D80" s="71">
        <v>49.799999999999969</v>
      </c>
      <c r="E80" s="123">
        <v>7600</v>
      </c>
      <c r="F80" s="123">
        <v>379999999.99999976</v>
      </c>
      <c r="G80" s="71">
        <v>8000</v>
      </c>
      <c r="H80" s="124">
        <v>399999999.99999976</v>
      </c>
      <c r="I80" s="123">
        <v>7100</v>
      </c>
      <c r="J80" s="123">
        <v>354999999.99999982</v>
      </c>
      <c r="K80" s="71">
        <v>7800</v>
      </c>
      <c r="L80" s="124">
        <v>389999999.99999976</v>
      </c>
      <c r="M80" s="125">
        <f t="shared" si="5"/>
        <v>7900</v>
      </c>
      <c r="N80" s="126">
        <f t="shared" si="6"/>
        <v>394999999.99999976</v>
      </c>
      <c r="O80" s="127">
        <f t="shared" si="4"/>
        <v>395000000</v>
      </c>
      <c r="Q80" s="5">
        <f t="shared" si="7"/>
        <v>50</v>
      </c>
    </row>
    <row r="81" spans="1:17" ht="13.5" x14ac:dyDescent="0.25">
      <c r="A81" s="123">
        <v>118</v>
      </c>
      <c r="B81" s="123">
        <v>49.599999999999966</v>
      </c>
      <c r="C81" s="123">
        <v>0</v>
      </c>
      <c r="D81" s="71">
        <v>49.599999999999966</v>
      </c>
      <c r="E81" s="123">
        <v>8000</v>
      </c>
      <c r="F81" s="123">
        <v>398399999.99999976</v>
      </c>
      <c r="G81" s="71">
        <v>8800</v>
      </c>
      <c r="H81" s="124">
        <v>438239999.9999997</v>
      </c>
      <c r="I81" s="123">
        <v>7800</v>
      </c>
      <c r="J81" s="123">
        <v>388439999.99999976</v>
      </c>
      <c r="K81" s="71">
        <v>8700</v>
      </c>
      <c r="L81" s="124">
        <v>433259999.9999997</v>
      </c>
      <c r="M81" s="125">
        <f t="shared" si="5"/>
        <v>8750</v>
      </c>
      <c r="N81" s="126">
        <f t="shared" si="6"/>
        <v>435749999.9999997</v>
      </c>
      <c r="O81" s="127">
        <f t="shared" si="4"/>
        <v>437500000</v>
      </c>
      <c r="Q81" s="5">
        <f t="shared" si="7"/>
        <v>25</v>
      </c>
    </row>
    <row r="82" spans="1:17" ht="13.5" x14ac:dyDescent="0.25">
      <c r="A82" s="123">
        <v>119</v>
      </c>
      <c r="B82" s="123">
        <v>49.399999999999963</v>
      </c>
      <c r="C82" s="123">
        <v>0</v>
      </c>
      <c r="D82" s="71">
        <v>49.399999999999963</v>
      </c>
      <c r="E82" s="123">
        <v>8800</v>
      </c>
      <c r="F82" s="123">
        <v>436479999.9999997</v>
      </c>
      <c r="G82" s="71">
        <v>9200</v>
      </c>
      <c r="H82" s="124">
        <v>456319999.9999997</v>
      </c>
      <c r="I82" s="123">
        <v>8700</v>
      </c>
      <c r="J82" s="123">
        <v>431519999.9999997</v>
      </c>
      <c r="K82" s="71">
        <v>9100</v>
      </c>
      <c r="L82" s="124">
        <v>451359999.9999997</v>
      </c>
      <c r="M82" s="125">
        <f t="shared" si="5"/>
        <v>9150</v>
      </c>
      <c r="N82" s="126">
        <f t="shared" si="6"/>
        <v>453839999.9999997</v>
      </c>
      <c r="O82" s="127">
        <f t="shared" si="4"/>
        <v>457500000</v>
      </c>
      <c r="Q82" s="5">
        <f>STDEVP(M82,K82)</f>
        <v>25</v>
      </c>
    </row>
    <row r="83" spans="1:17" ht="13.5" x14ac:dyDescent="0.25">
      <c r="A83" s="123">
        <v>120</v>
      </c>
      <c r="B83" s="123">
        <v>48.19999999999996</v>
      </c>
      <c r="C83" s="71">
        <v>1800</v>
      </c>
      <c r="D83" s="71">
        <v>49.999999999999957</v>
      </c>
      <c r="E83" s="123">
        <v>9200</v>
      </c>
      <c r="F83" s="123">
        <v>454479999.99999964</v>
      </c>
      <c r="G83" s="71">
        <v>9500</v>
      </c>
      <c r="H83" s="124">
        <v>469299999.99999964</v>
      </c>
      <c r="I83" s="123">
        <v>9100</v>
      </c>
      <c r="J83" s="123">
        <v>449539999.99999964</v>
      </c>
      <c r="K83" s="71">
        <v>9300</v>
      </c>
      <c r="L83" s="124">
        <v>459419999.99999964</v>
      </c>
      <c r="M83" s="125">
        <f t="shared" si="5"/>
        <v>9400</v>
      </c>
      <c r="N83" s="126">
        <f t="shared" si="6"/>
        <v>464359999.99999964</v>
      </c>
      <c r="O83" s="127">
        <f t="shared" si="4"/>
        <v>470000000</v>
      </c>
      <c r="Q83" s="5">
        <f t="shared" ref="Q83:Q104" si="8">STDEVP(M83,K83)</f>
        <v>50</v>
      </c>
    </row>
    <row r="84" spans="1:17" ht="13.5" x14ac:dyDescent="0.25">
      <c r="A84" s="123">
        <v>121</v>
      </c>
      <c r="B84" s="123">
        <v>49.799999999999955</v>
      </c>
      <c r="C84" s="123">
        <v>0</v>
      </c>
      <c r="D84" s="71">
        <v>49.799999999999955</v>
      </c>
      <c r="E84" s="123">
        <v>7700</v>
      </c>
      <c r="F84" s="123">
        <v>384999999.99999964</v>
      </c>
      <c r="G84" s="71">
        <v>8200</v>
      </c>
      <c r="H84" s="124">
        <v>409999999.99999964</v>
      </c>
      <c r="I84" s="123">
        <v>7600</v>
      </c>
      <c r="J84" s="123">
        <v>379999999.9999997</v>
      </c>
      <c r="K84" s="71">
        <v>7800</v>
      </c>
      <c r="L84" s="124">
        <v>389999999.99999964</v>
      </c>
      <c r="M84" s="125">
        <f t="shared" si="5"/>
        <v>8000</v>
      </c>
      <c r="N84" s="126">
        <f t="shared" si="6"/>
        <v>399999999.99999964</v>
      </c>
      <c r="O84" s="127">
        <f t="shared" si="4"/>
        <v>400000000</v>
      </c>
      <c r="Q84" s="5">
        <f t="shared" si="8"/>
        <v>100</v>
      </c>
    </row>
    <row r="85" spans="1:17" ht="13.5" x14ac:dyDescent="0.25">
      <c r="A85" s="123">
        <v>122</v>
      </c>
      <c r="B85" s="123">
        <v>49.599999999999952</v>
      </c>
      <c r="C85" s="123">
        <v>0</v>
      </c>
      <c r="D85" s="71">
        <v>49.599999999999952</v>
      </c>
      <c r="E85" s="123">
        <v>8200</v>
      </c>
      <c r="F85" s="123">
        <v>408359999.99999964</v>
      </c>
      <c r="G85" s="71">
        <v>9200</v>
      </c>
      <c r="H85" s="124">
        <v>458159999.99999958</v>
      </c>
      <c r="I85" s="123">
        <v>7800</v>
      </c>
      <c r="J85" s="123">
        <v>388439999.99999964</v>
      </c>
      <c r="K85" s="71">
        <v>8800</v>
      </c>
      <c r="L85" s="124">
        <v>438239999.99999958</v>
      </c>
      <c r="M85" s="125">
        <f t="shared" si="5"/>
        <v>9000</v>
      </c>
      <c r="N85" s="126">
        <f t="shared" si="6"/>
        <v>448199999.99999958</v>
      </c>
      <c r="O85" s="127">
        <f t="shared" si="4"/>
        <v>450000000</v>
      </c>
      <c r="Q85" s="5">
        <f t="shared" si="8"/>
        <v>100</v>
      </c>
    </row>
    <row r="86" spans="1:17" ht="13.5" x14ac:dyDescent="0.25">
      <c r="A86" s="123">
        <v>123</v>
      </c>
      <c r="B86" s="123">
        <v>49.399999999999949</v>
      </c>
      <c r="C86" s="123">
        <v>0</v>
      </c>
      <c r="D86" s="71">
        <v>49.399999999999949</v>
      </c>
      <c r="E86" s="123">
        <v>9200</v>
      </c>
      <c r="F86" s="123">
        <v>456319999.99999958</v>
      </c>
      <c r="G86" s="71">
        <v>9200</v>
      </c>
      <c r="H86" s="124">
        <v>456319999.99999958</v>
      </c>
      <c r="I86" s="123">
        <v>8800</v>
      </c>
      <c r="J86" s="123">
        <v>436479999.99999958</v>
      </c>
      <c r="K86" s="71">
        <v>8900</v>
      </c>
      <c r="L86" s="124">
        <v>441439999.99999958</v>
      </c>
      <c r="M86" s="125">
        <f t="shared" si="5"/>
        <v>9050</v>
      </c>
      <c r="N86" s="126">
        <f t="shared" si="6"/>
        <v>448879999.99999958</v>
      </c>
      <c r="O86" s="127">
        <f t="shared" si="4"/>
        <v>452500000</v>
      </c>
      <c r="Q86" s="5">
        <f t="shared" si="8"/>
        <v>75</v>
      </c>
    </row>
    <row r="87" spans="1:17" ht="13.5" x14ac:dyDescent="0.25">
      <c r="A87" s="123">
        <v>125</v>
      </c>
      <c r="B87" s="123">
        <v>48.199999999999946</v>
      </c>
      <c r="C87" s="71">
        <v>1800</v>
      </c>
      <c r="D87" s="71">
        <v>49.999999999999943</v>
      </c>
      <c r="E87" s="123">
        <v>9200</v>
      </c>
      <c r="F87" s="123">
        <v>454479999.99999952</v>
      </c>
      <c r="G87" s="71">
        <v>9900</v>
      </c>
      <c r="H87" s="124">
        <v>489059999.99999952</v>
      </c>
      <c r="I87" s="123">
        <v>8900</v>
      </c>
      <c r="J87" s="123">
        <v>439659999.99999952</v>
      </c>
      <c r="K87" s="71">
        <v>9600</v>
      </c>
      <c r="L87" s="124">
        <v>474239999.99999952</v>
      </c>
      <c r="M87" s="125">
        <f t="shared" si="5"/>
        <v>9750</v>
      </c>
      <c r="N87" s="126">
        <f t="shared" si="6"/>
        <v>481649999.99999952</v>
      </c>
      <c r="O87" s="127">
        <f t="shared" si="4"/>
        <v>487500000</v>
      </c>
      <c r="Q87" s="5">
        <f t="shared" si="8"/>
        <v>75</v>
      </c>
    </row>
    <row r="88" spans="1:17" ht="13.5" x14ac:dyDescent="0.25">
      <c r="A88" s="123">
        <v>126</v>
      </c>
      <c r="B88" s="123">
        <v>49.79999999999994</v>
      </c>
      <c r="C88" s="123">
        <v>0</v>
      </c>
      <c r="D88" s="71">
        <v>49.79999999999994</v>
      </c>
      <c r="E88" s="123">
        <v>7200</v>
      </c>
      <c r="F88" s="123">
        <v>359999999.99999958</v>
      </c>
      <c r="G88" s="71">
        <v>7700</v>
      </c>
      <c r="H88" s="124">
        <v>384999999.99999958</v>
      </c>
      <c r="I88" s="123">
        <v>7600</v>
      </c>
      <c r="J88" s="123">
        <v>379999999.99999958</v>
      </c>
      <c r="K88" s="71">
        <v>8200</v>
      </c>
      <c r="L88" s="124">
        <v>409999999.99999952</v>
      </c>
      <c r="M88" s="125">
        <f t="shared" si="5"/>
        <v>7950</v>
      </c>
      <c r="N88" s="126">
        <f t="shared" si="6"/>
        <v>397499999.99999952</v>
      </c>
      <c r="O88" s="127">
        <f t="shared" si="4"/>
        <v>397499999.99999994</v>
      </c>
      <c r="Q88" s="5">
        <f t="shared" si="8"/>
        <v>125</v>
      </c>
    </row>
    <row r="89" spans="1:17" ht="13.5" x14ac:dyDescent="0.25">
      <c r="A89" s="123">
        <v>127</v>
      </c>
      <c r="B89" s="123">
        <v>49.599999999999937</v>
      </c>
      <c r="C89" s="123">
        <v>0</v>
      </c>
      <c r="D89" s="71">
        <v>49.599999999999937</v>
      </c>
      <c r="E89" s="123">
        <v>7699.9999999999991</v>
      </c>
      <c r="F89" s="123">
        <v>383459999.99999952</v>
      </c>
      <c r="G89" s="71">
        <v>8500</v>
      </c>
      <c r="H89" s="124">
        <v>423299999.99999946</v>
      </c>
      <c r="I89" s="123">
        <v>8200</v>
      </c>
      <c r="J89" s="123">
        <v>408359999.99999952</v>
      </c>
      <c r="K89" s="71">
        <v>8900</v>
      </c>
      <c r="L89" s="124">
        <v>443219999.99999946</v>
      </c>
      <c r="M89" s="125">
        <f t="shared" si="5"/>
        <v>8700</v>
      </c>
      <c r="N89" s="126">
        <f t="shared" si="6"/>
        <v>433259999.99999946</v>
      </c>
      <c r="O89" s="127">
        <f t="shared" si="4"/>
        <v>435000000</v>
      </c>
      <c r="Q89" s="5">
        <f t="shared" si="8"/>
        <v>100</v>
      </c>
    </row>
    <row r="90" spans="1:17" ht="13.5" x14ac:dyDescent="0.25">
      <c r="A90" s="123">
        <v>128</v>
      </c>
      <c r="B90" s="123">
        <v>49.399999999999935</v>
      </c>
      <c r="C90" s="123">
        <v>0</v>
      </c>
      <c r="D90" s="71">
        <v>49.399999999999935</v>
      </c>
      <c r="E90" s="123">
        <v>8500</v>
      </c>
      <c r="F90" s="123">
        <v>421599999.99999946</v>
      </c>
      <c r="G90" s="71">
        <v>8500</v>
      </c>
      <c r="H90" s="124">
        <v>421599999.99999946</v>
      </c>
      <c r="I90" s="123">
        <v>8900</v>
      </c>
      <c r="J90" s="123">
        <v>441439999.99999946</v>
      </c>
      <c r="K90" s="71">
        <v>9200</v>
      </c>
      <c r="L90" s="124">
        <v>456319999.9999994</v>
      </c>
      <c r="M90" s="125">
        <f t="shared" si="5"/>
        <v>8850</v>
      </c>
      <c r="N90" s="126">
        <f t="shared" si="6"/>
        <v>438959999.9999994</v>
      </c>
      <c r="O90" s="127">
        <f t="shared" si="4"/>
        <v>442500000</v>
      </c>
      <c r="Q90" s="5">
        <f t="shared" si="8"/>
        <v>175</v>
      </c>
    </row>
    <row r="91" spans="1:17" ht="13.5" x14ac:dyDescent="0.25">
      <c r="A91" s="123">
        <v>129</v>
      </c>
      <c r="B91" s="123">
        <v>49.199999999999932</v>
      </c>
      <c r="C91" s="123">
        <v>0</v>
      </c>
      <c r="D91" s="71">
        <v>49.199999999999932</v>
      </c>
      <c r="E91" s="123">
        <v>8500</v>
      </c>
      <c r="F91" s="123">
        <v>419899999.99999946</v>
      </c>
      <c r="G91" s="71">
        <v>9100</v>
      </c>
      <c r="H91" s="124">
        <v>449539999.9999994</v>
      </c>
      <c r="I91" s="123">
        <v>9200</v>
      </c>
      <c r="J91" s="123">
        <v>454479999.9999994</v>
      </c>
      <c r="K91" s="71">
        <v>9300</v>
      </c>
      <c r="L91" s="124">
        <v>459419999.9999994</v>
      </c>
      <c r="M91" s="125">
        <f t="shared" si="5"/>
        <v>9200</v>
      </c>
      <c r="N91" s="126">
        <f t="shared" si="6"/>
        <v>454479999.9999994</v>
      </c>
      <c r="O91" s="127">
        <f t="shared" si="4"/>
        <v>460000000</v>
      </c>
      <c r="Q91" s="5">
        <f t="shared" si="8"/>
        <v>50</v>
      </c>
    </row>
    <row r="92" spans="1:17" ht="13.5" x14ac:dyDescent="0.25">
      <c r="A92" s="123">
        <v>130</v>
      </c>
      <c r="B92" s="123">
        <v>48.999999999999929</v>
      </c>
      <c r="C92" s="123">
        <v>0</v>
      </c>
      <c r="D92" s="71">
        <v>48.999999999999929</v>
      </c>
      <c r="E92" s="123">
        <v>9100</v>
      </c>
      <c r="F92" s="123">
        <v>447719999.9999994</v>
      </c>
      <c r="G92" s="71">
        <v>9500</v>
      </c>
      <c r="H92" s="124">
        <v>467399999.99999934</v>
      </c>
      <c r="I92" s="123">
        <v>9300</v>
      </c>
      <c r="J92" s="123">
        <v>457559999.99999934</v>
      </c>
      <c r="K92" s="71">
        <v>9600</v>
      </c>
      <c r="L92" s="124">
        <v>472319999.99999934</v>
      </c>
      <c r="M92" s="125">
        <f t="shared" si="5"/>
        <v>9550</v>
      </c>
      <c r="N92" s="126">
        <f t="shared" si="6"/>
        <v>469859999.99999934</v>
      </c>
      <c r="O92" s="127">
        <f t="shared" si="4"/>
        <v>477500000</v>
      </c>
      <c r="Q92" s="5">
        <f t="shared" si="8"/>
        <v>25</v>
      </c>
    </row>
    <row r="93" spans="1:17" ht="13.5" x14ac:dyDescent="0.25">
      <c r="A93" s="123">
        <v>132</v>
      </c>
      <c r="B93" s="123">
        <v>48.799999999999926</v>
      </c>
      <c r="C93" s="123">
        <v>0</v>
      </c>
      <c r="D93" s="71">
        <v>48.799999999999926</v>
      </c>
      <c r="E93" s="123">
        <v>9500</v>
      </c>
      <c r="F93" s="123">
        <v>465499999.99999934</v>
      </c>
      <c r="G93" s="71">
        <v>9900</v>
      </c>
      <c r="H93" s="124">
        <v>485099999.99999928</v>
      </c>
      <c r="I93" s="123">
        <v>9600</v>
      </c>
      <c r="J93" s="123">
        <v>470399999.99999934</v>
      </c>
      <c r="K93" s="71">
        <v>10000</v>
      </c>
      <c r="L93" s="124">
        <v>489999999.99999928</v>
      </c>
      <c r="M93" s="125">
        <f t="shared" si="5"/>
        <v>9950</v>
      </c>
      <c r="N93" s="126">
        <f t="shared" si="6"/>
        <v>487549999.99999928</v>
      </c>
      <c r="O93" s="127">
        <f t="shared" si="4"/>
        <v>497500000</v>
      </c>
      <c r="Q93" s="5">
        <f t="shared" si="8"/>
        <v>25</v>
      </c>
    </row>
    <row r="94" spans="1:17" ht="13.5" x14ac:dyDescent="0.25">
      <c r="A94" s="123">
        <v>133</v>
      </c>
      <c r="B94" s="123">
        <v>48.599999999999923</v>
      </c>
      <c r="C94" s="123">
        <v>0</v>
      </c>
      <c r="D94" s="71">
        <v>48.599999999999923</v>
      </c>
      <c r="E94" s="123">
        <v>9900</v>
      </c>
      <c r="F94" s="123">
        <v>483119999.99999928</v>
      </c>
      <c r="G94" s="71">
        <v>10100</v>
      </c>
      <c r="H94" s="124">
        <v>492879999.99999923</v>
      </c>
      <c r="I94" s="123">
        <v>10000</v>
      </c>
      <c r="J94" s="123">
        <v>487999999.99999928</v>
      </c>
      <c r="K94" s="71">
        <v>10200</v>
      </c>
      <c r="L94" s="124">
        <v>497759999.99999923</v>
      </c>
      <c r="M94" s="125">
        <f t="shared" si="5"/>
        <v>10150</v>
      </c>
      <c r="N94" s="126">
        <f t="shared" si="6"/>
        <v>495319999.99999923</v>
      </c>
      <c r="O94" s="127">
        <f t="shared" si="4"/>
        <v>507500000</v>
      </c>
      <c r="Q94" s="5">
        <f t="shared" si="8"/>
        <v>25</v>
      </c>
    </row>
    <row r="95" spans="1:17" ht="13.5" x14ac:dyDescent="0.25">
      <c r="A95" s="123">
        <v>134</v>
      </c>
      <c r="B95" s="123">
        <v>48.39999999999992</v>
      </c>
      <c r="C95" s="123">
        <v>0</v>
      </c>
      <c r="D95" s="71">
        <v>48.39999999999992</v>
      </c>
      <c r="E95" s="123">
        <v>10100</v>
      </c>
      <c r="F95" s="123">
        <v>490859999.99999923</v>
      </c>
      <c r="G95" s="71">
        <v>7600</v>
      </c>
      <c r="H95" s="124">
        <v>369359999.9999994</v>
      </c>
      <c r="I95" s="123">
        <v>10200</v>
      </c>
      <c r="J95" s="123">
        <v>495719999.99999923</v>
      </c>
      <c r="K95" s="71">
        <v>10600</v>
      </c>
      <c r="L95" s="124">
        <v>515159999.99999917</v>
      </c>
      <c r="M95" s="125">
        <f t="shared" si="5"/>
        <v>9100</v>
      </c>
      <c r="N95" s="126">
        <f t="shared" si="6"/>
        <v>442259999.99999928</v>
      </c>
      <c r="O95" s="127">
        <f t="shared" si="4"/>
        <v>455000000</v>
      </c>
      <c r="Q95" s="5">
        <f t="shared" si="8"/>
        <v>750</v>
      </c>
    </row>
    <row r="96" spans="1:17" ht="13.5" x14ac:dyDescent="0.25">
      <c r="A96" s="123">
        <v>135</v>
      </c>
      <c r="B96" s="123">
        <v>48.199999999999918</v>
      </c>
      <c r="C96" s="123">
        <v>0</v>
      </c>
      <c r="D96" s="71">
        <v>48.199999999999918</v>
      </c>
      <c r="E96" s="123">
        <v>7600</v>
      </c>
      <c r="F96" s="123">
        <v>367839999.9999994</v>
      </c>
      <c r="G96" s="71">
        <v>7900</v>
      </c>
      <c r="H96" s="124">
        <v>382359999.99999934</v>
      </c>
      <c r="I96" s="123">
        <v>7700</v>
      </c>
      <c r="J96" s="123">
        <v>372679999.9999994</v>
      </c>
      <c r="K96" s="71">
        <v>7800</v>
      </c>
      <c r="L96" s="124">
        <v>377519999.9999994</v>
      </c>
      <c r="M96" s="125">
        <f t="shared" si="5"/>
        <v>7850</v>
      </c>
      <c r="N96" s="126">
        <f t="shared" si="6"/>
        <v>379939999.9999994</v>
      </c>
      <c r="O96" s="127">
        <f t="shared" si="4"/>
        <v>392500000.00000006</v>
      </c>
      <c r="Q96" s="5">
        <f t="shared" si="8"/>
        <v>25</v>
      </c>
    </row>
    <row r="97" spans="1:22" ht="13.5" x14ac:dyDescent="0.25">
      <c r="A97" s="123">
        <v>136</v>
      </c>
      <c r="B97" s="123">
        <v>47.999999999999915</v>
      </c>
      <c r="C97" s="123">
        <v>0</v>
      </c>
      <c r="D97" s="71">
        <v>47.999999999999915</v>
      </c>
      <c r="E97" s="123">
        <v>7899.9999999999991</v>
      </c>
      <c r="F97" s="123">
        <v>380779999.99999928</v>
      </c>
      <c r="G97" s="71">
        <v>6300</v>
      </c>
      <c r="H97" s="124">
        <v>303659999.99999946</v>
      </c>
      <c r="I97" s="123">
        <v>7800.0000000000009</v>
      </c>
      <c r="J97" s="123">
        <v>375959999.9999994</v>
      </c>
      <c r="K97" s="71">
        <v>6800</v>
      </c>
      <c r="L97" s="124">
        <v>327759999.99999946</v>
      </c>
      <c r="M97" s="125">
        <f t="shared" si="5"/>
        <v>6550</v>
      </c>
      <c r="N97" s="126">
        <f t="shared" si="6"/>
        <v>315709999.99999946</v>
      </c>
      <c r="O97" s="127">
        <f t="shared" si="4"/>
        <v>327500000</v>
      </c>
      <c r="Q97" s="5">
        <f t="shared" si="8"/>
        <v>125</v>
      </c>
    </row>
    <row r="98" spans="1:22" ht="13.5" x14ac:dyDescent="0.25">
      <c r="A98" s="123">
        <v>137</v>
      </c>
      <c r="B98" s="123">
        <v>47.799999999999912</v>
      </c>
      <c r="C98" s="123">
        <v>0</v>
      </c>
      <c r="D98" s="71">
        <v>47.799999999999912</v>
      </c>
      <c r="E98" s="123">
        <v>6300</v>
      </c>
      <c r="F98" s="123">
        <v>302399999.99999946</v>
      </c>
      <c r="G98" s="71">
        <v>6800</v>
      </c>
      <c r="H98" s="124">
        <v>326399999.9999994</v>
      </c>
      <c r="I98" s="123">
        <v>6800</v>
      </c>
      <c r="J98" s="123">
        <v>326399999.9999994</v>
      </c>
      <c r="K98" s="71">
        <v>7300</v>
      </c>
      <c r="L98" s="124">
        <v>350399999.9999994</v>
      </c>
      <c r="M98" s="125">
        <f t="shared" si="5"/>
        <v>7050</v>
      </c>
      <c r="N98" s="126">
        <f t="shared" si="6"/>
        <v>338399999.9999994</v>
      </c>
      <c r="O98" s="127">
        <f t="shared" si="4"/>
        <v>352500000</v>
      </c>
      <c r="Q98" s="5">
        <f t="shared" si="8"/>
        <v>125</v>
      </c>
    </row>
    <row r="99" spans="1:22" ht="13.5" x14ac:dyDescent="0.25">
      <c r="A99" s="123">
        <v>139</v>
      </c>
      <c r="B99" s="123">
        <v>47.599999999999909</v>
      </c>
      <c r="C99" s="123">
        <v>0</v>
      </c>
      <c r="D99" s="71">
        <v>47.599999999999909</v>
      </c>
      <c r="E99" s="123">
        <v>6800</v>
      </c>
      <c r="F99" s="123">
        <v>325039999.9999994</v>
      </c>
      <c r="G99" s="71">
        <v>7500</v>
      </c>
      <c r="H99" s="124">
        <v>358499999.99999934</v>
      </c>
      <c r="I99" s="123">
        <v>7300</v>
      </c>
      <c r="J99" s="123">
        <v>348939999.99999934</v>
      </c>
      <c r="K99" s="71">
        <v>7900</v>
      </c>
      <c r="L99" s="124">
        <v>377619999.99999928</v>
      </c>
      <c r="M99" s="125">
        <f t="shared" si="5"/>
        <v>7700</v>
      </c>
      <c r="N99" s="126">
        <f t="shared" si="6"/>
        <v>368059999.99999928</v>
      </c>
      <c r="O99" s="127">
        <f t="shared" si="4"/>
        <v>384999999.99999994</v>
      </c>
      <c r="Q99" s="5">
        <f t="shared" si="8"/>
        <v>100</v>
      </c>
    </row>
    <row r="100" spans="1:22" ht="13.5" x14ac:dyDescent="0.25">
      <c r="A100" s="123">
        <v>140</v>
      </c>
      <c r="B100" s="123">
        <v>47.399999999999906</v>
      </c>
      <c r="C100" s="123">
        <v>0</v>
      </c>
      <c r="D100" s="71">
        <v>47.399999999999906</v>
      </c>
      <c r="E100" s="123">
        <v>7500</v>
      </c>
      <c r="F100" s="123">
        <v>356999999.99999934</v>
      </c>
      <c r="G100" s="71">
        <v>8000</v>
      </c>
      <c r="H100" s="124">
        <v>380799999.99999928</v>
      </c>
      <c r="I100" s="123">
        <v>7899.9999999999991</v>
      </c>
      <c r="J100" s="123">
        <v>376039999.99999923</v>
      </c>
      <c r="K100" s="71">
        <v>8600</v>
      </c>
      <c r="L100" s="124">
        <v>409359999.99999923</v>
      </c>
      <c r="M100" s="125">
        <f t="shared" si="5"/>
        <v>8300</v>
      </c>
      <c r="N100" s="126">
        <f t="shared" si="6"/>
        <v>395079999.99999928</v>
      </c>
      <c r="O100" s="127">
        <f t="shared" si="4"/>
        <v>415000000.00000006</v>
      </c>
      <c r="Q100" s="5">
        <f t="shared" si="8"/>
        <v>150</v>
      </c>
    </row>
    <row r="101" spans="1:22" ht="13.5" x14ac:dyDescent="0.25">
      <c r="A101" s="123">
        <v>141</v>
      </c>
      <c r="B101" s="123">
        <v>47.199999999999903</v>
      </c>
      <c r="C101" s="123">
        <v>0</v>
      </c>
      <c r="D101" s="71">
        <v>47.199999999999903</v>
      </c>
      <c r="E101" s="123">
        <v>8000</v>
      </c>
      <c r="F101" s="123">
        <v>379199999.99999923</v>
      </c>
      <c r="G101" s="71">
        <v>8700</v>
      </c>
      <c r="H101" s="124">
        <v>412379999.99999917</v>
      </c>
      <c r="I101" s="123">
        <v>8600</v>
      </c>
      <c r="J101" s="123">
        <v>407639999.99999917</v>
      </c>
      <c r="K101" s="71">
        <v>9000</v>
      </c>
      <c r="L101" s="124">
        <v>426599999.99999917</v>
      </c>
      <c r="M101" s="125">
        <f t="shared" si="5"/>
        <v>8850</v>
      </c>
      <c r="N101" s="126">
        <f t="shared" si="6"/>
        <v>419489999.99999917</v>
      </c>
      <c r="O101" s="127">
        <f t="shared" si="4"/>
        <v>442500000</v>
      </c>
      <c r="Q101" s="5">
        <f t="shared" si="8"/>
        <v>75</v>
      </c>
    </row>
    <row r="102" spans="1:22" ht="13.5" x14ac:dyDescent="0.25">
      <c r="A102" s="123">
        <v>142</v>
      </c>
      <c r="B102" s="123">
        <v>46.999999999999901</v>
      </c>
      <c r="C102" s="123">
        <v>0</v>
      </c>
      <c r="D102" s="71">
        <v>46.999999999999901</v>
      </c>
      <c r="E102" s="123">
        <v>8700</v>
      </c>
      <c r="F102" s="123">
        <v>410639999.99999917</v>
      </c>
      <c r="G102" s="71">
        <v>8800</v>
      </c>
      <c r="H102" s="124">
        <v>415359999.99999917</v>
      </c>
      <c r="I102" s="123">
        <v>9000</v>
      </c>
      <c r="J102" s="123">
        <v>424799999.99999911</v>
      </c>
      <c r="K102" s="71">
        <v>9300</v>
      </c>
      <c r="L102" s="124">
        <v>438959999.99999911</v>
      </c>
      <c r="M102" s="125">
        <f t="shared" si="5"/>
        <v>9050</v>
      </c>
      <c r="N102" s="126">
        <f t="shared" si="6"/>
        <v>427159999.99999917</v>
      </c>
      <c r="O102" s="127">
        <f>(N102/D101)*50</f>
        <v>452500000</v>
      </c>
      <c r="Q102" s="5">
        <f t="shared" si="8"/>
        <v>125</v>
      </c>
    </row>
    <row r="103" spans="1:22" ht="13.5" x14ac:dyDescent="0.25">
      <c r="A103" s="123">
        <v>143</v>
      </c>
      <c r="B103" s="123">
        <v>46.799999999999898</v>
      </c>
      <c r="C103" s="123">
        <v>0</v>
      </c>
      <c r="D103" s="71">
        <v>46.799999999999898</v>
      </c>
      <c r="E103" s="123">
        <v>8800</v>
      </c>
      <c r="F103" s="123">
        <v>413599999.99999911</v>
      </c>
      <c r="G103" s="71">
        <v>8800</v>
      </c>
      <c r="H103" s="124">
        <v>413599999.99999911</v>
      </c>
      <c r="I103" s="123">
        <v>9300</v>
      </c>
      <c r="J103" s="123">
        <v>437099999.99999905</v>
      </c>
      <c r="K103" s="71">
        <v>9300</v>
      </c>
      <c r="L103" s="124">
        <v>437099999.99999905</v>
      </c>
      <c r="M103" s="125">
        <f t="shared" si="5"/>
        <v>9050</v>
      </c>
      <c r="N103" s="126">
        <f t="shared" si="6"/>
        <v>425349999.99999905</v>
      </c>
      <c r="O103" s="127">
        <f t="shared" si="4"/>
        <v>452499999.99999988</v>
      </c>
      <c r="Q103" s="5">
        <f t="shared" si="8"/>
        <v>125</v>
      </c>
    </row>
    <row r="104" spans="1:22" ht="13.5" x14ac:dyDescent="0.25">
      <c r="A104" s="123">
        <v>146</v>
      </c>
      <c r="B104" s="123">
        <v>46.599999999999895</v>
      </c>
      <c r="C104" s="123">
        <v>0</v>
      </c>
      <c r="D104" s="71">
        <v>46.599999999999895</v>
      </c>
      <c r="E104" s="123">
        <v>8800</v>
      </c>
      <c r="F104" s="123">
        <v>411839999.99999911</v>
      </c>
      <c r="G104" s="71">
        <v>9500</v>
      </c>
      <c r="H104" s="124">
        <v>444599999.99999905</v>
      </c>
      <c r="I104" s="123">
        <v>9300</v>
      </c>
      <c r="J104" s="123">
        <v>435239999.99999905</v>
      </c>
      <c r="K104" s="71">
        <v>10000</v>
      </c>
      <c r="L104" s="124">
        <v>467999999.99999899</v>
      </c>
      <c r="M104" s="125">
        <f t="shared" si="5"/>
        <v>9750</v>
      </c>
      <c r="N104" s="126">
        <f t="shared" si="6"/>
        <v>456299999.99999905</v>
      </c>
      <c r="O104" s="127">
        <f t="shared" si="4"/>
        <v>487500000.00000012</v>
      </c>
      <c r="Q104" s="5">
        <f t="shared" si="8"/>
        <v>125</v>
      </c>
    </row>
    <row r="105" spans="1:22" ht="13.5" x14ac:dyDescent="0.25">
      <c r="A105" s="123">
        <v>149</v>
      </c>
      <c r="B105" s="123">
        <v>46.399999999999892</v>
      </c>
      <c r="C105" s="123">
        <v>0</v>
      </c>
      <c r="D105" s="71">
        <v>46.399999999999892</v>
      </c>
      <c r="E105" s="123">
        <v>9500</v>
      </c>
      <c r="F105" s="123">
        <v>442699999.99999899</v>
      </c>
      <c r="G105" s="71">
        <v>0</v>
      </c>
      <c r="H105" s="124">
        <v>0</v>
      </c>
      <c r="I105" s="123">
        <v>10000</v>
      </c>
      <c r="J105" s="123">
        <v>465999999.99999893</v>
      </c>
      <c r="K105" s="71">
        <v>0</v>
      </c>
      <c r="L105" s="124">
        <v>0</v>
      </c>
      <c r="M105" s="125">
        <f t="shared" si="5"/>
        <v>0</v>
      </c>
      <c r="N105" s="126">
        <f t="shared" si="6"/>
        <v>0</v>
      </c>
      <c r="O105" s="127">
        <f t="shared" si="4"/>
        <v>0</v>
      </c>
    </row>
    <row r="107" spans="1:22" x14ac:dyDescent="0.2">
      <c r="V107" s="5" t="s">
        <v>38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5"/>
  <sheetViews>
    <sheetView zoomScaleNormal="100" workbookViewId="0">
      <selection activeCell="I9" sqref="I9"/>
    </sheetView>
  </sheetViews>
  <sheetFormatPr defaultRowHeight="12.75" x14ac:dyDescent="0.2"/>
  <cols>
    <col min="1" max="1" width="4.85546875" style="5" bestFit="1" customWidth="1"/>
    <col min="2" max="2" width="10.85546875" style="5" bestFit="1" customWidth="1"/>
    <col min="3" max="3" width="11" style="5" bestFit="1" customWidth="1"/>
    <col min="4" max="4" width="13.7109375" style="5" bestFit="1" customWidth="1"/>
    <col min="5" max="5" width="14.7109375" style="5" bestFit="1" customWidth="1"/>
    <col min="6" max="6" width="17.5703125" style="5" bestFit="1" customWidth="1"/>
    <col min="7" max="7" width="16.140625" style="5" bestFit="1" customWidth="1"/>
    <col min="8" max="8" width="18.85546875" style="5" bestFit="1" customWidth="1"/>
    <col min="9" max="9" width="14.7109375" style="5" bestFit="1" customWidth="1"/>
    <col min="10" max="10" width="16.5703125" style="5" bestFit="1" customWidth="1"/>
    <col min="11" max="11" width="17.140625" style="5" bestFit="1" customWidth="1"/>
    <col min="12" max="12" width="16.140625" style="5" bestFit="1" customWidth="1"/>
    <col min="13" max="13" width="15.28515625" style="132" bestFit="1" customWidth="1"/>
    <col min="14" max="14" width="12.7109375" style="132" bestFit="1" customWidth="1"/>
    <col min="15" max="15" width="17.140625" style="5" bestFit="1" customWidth="1"/>
    <col min="16" max="16384" width="9.140625" style="5"/>
  </cols>
  <sheetData>
    <row r="1" spans="1:15" ht="51" x14ac:dyDescent="0.2">
      <c r="A1" s="114" t="s">
        <v>24</v>
      </c>
      <c r="B1" s="115" t="s">
        <v>90</v>
      </c>
      <c r="C1" s="115" t="s">
        <v>91</v>
      </c>
      <c r="D1" s="115" t="s">
        <v>92</v>
      </c>
      <c r="E1" s="116" t="s">
        <v>93</v>
      </c>
      <c r="F1" s="116" t="s">
        <v>94</v>
      </c>
      <c r="G1" s="116" t="s">
        <v>95</v>
      </c>
      <c r="H1" s="116" t="s">
        <v>96</v>
      </c>
      <c r="I1" s="118" t="s">
        <v>97</v>
      </c>
      <c r="J1" s="118" t="s">
        <v>98</v>
      </c>
      <c r="K1" s="118" t="s">
        <v>99</v>
      </c>
      <c r="L1" s="118" t="s">
        <v>100</v>
      </c>
      <c r="M1" s="130" t="s">
        <v>27</v>
      </c>
      <c r="N1" s="130" t="s">
        <v>28</v>
      </c>
      <c r="O1" s="122" t="s">
        <v>33</v>
      </c>
    </row>
    <row r="2" spans="1:15" ht="13.5" x14ac:dyDescent="0.25">
      <c r="A2" s="123">
        <v>-1</v>
      </c>
      <c r="B2" s="123">
        <v>24.8</v>
      </c>
      <c r="C2" s="123">
        <v>0</v>
      </c>
      <c r="D2" s="71">
        <v>24.8</v>
      </c>
      <c r="E2" s="123">
        <v>209</v>
      </c>
      <c r="F2" s="123">
        <v>5183200</v>
      </c>
      <c r="G2" s="71">
        <v>209</v>
      </c>
      <c r="H2" s="71">
        <v>5183200</v>
      </c>
      <c r="I2" s="123">
        <v>209</v>
      </c>
      <c r="J2" s="123">
        <v>5183200</v>
      </c>
      <c r="K2" s="71">
        <v>209</v>
      </c>
      <c r="L2" s="71">
        <v>5183200</v>
      </c>
      <c r="M2" s="131">
        <f>(G2+K2)/2</f>
        <v>209</v>
      </c>
      <c r="N2" s="131">
        <f>(H2+L2)/2</f>
        <v>5183200</v>
      </c>
      <c r="O2" s="127">
        <v>500000</v>
      </c>
    </row>
    <row r="3" spans="1:15" ht="13.5" x14ac:dyDescent="0.25">
      <c r="A3" s="123">
        <v>0</v>
      </c>
      <c r="B3" s="123">
        <v>24.6</v>
      </c>
      <c r="C3" s="123">
        <v>0</v>
      </c>
      <c r="D3" s="71">
        <v>24.6</v>
      </c>
      <c r="E3" s="123">
        <v>209</v>
      </c>
      <c r="F3" s="123">
        <v>5183200</v>
      </c>
      <c r="G3" s="71">
        <v>209</v>
      </c>
      <c r="H3" s="71">
        <v>5183200</v>
      </c>
      <c r="I3" s="123">
        <v>209</v>
      </c>
      <c r="J3" s="123">
        <v>5183200</v>
      </c>
      <c r="K3" s="71">
        <v>209</v>
      </c>
      <c r="L3" s="71">
        <v>5183200</v>
      </c>
      <c r="M3" s="131">
        <f t="shared" ref="M3:N66" si="0">(G3+K3)/2</f>
        <v>209</v>
      </c>
      <c r="N3" s="131">
        <f t="shared" si="0"/>
        <v>5183200</v>
      </c>
      <c r="O3" s="127">
        <f>(N3/D2)*25</f>
        <v>5225000</v>
      </c>
    </row>
    <row r="4" spans="1:15" ht="13.5" x14ac:dyDescent="0.25">
      <c r="A4" s="123">
        <v>1</v>
      </c>
      <c r="B4" s="123">
        <v>24.400000000000002</v>
      </c>
      <c r="C4" s="123">
        <v>0</v>
      </c>
      <c r="D4" s="71">
        <v>24.400000000000002</v>
      </c>
      <c r="E4" s="123">
        <v>209</v>
      </c>
      <c r="F4" s="123">
        <v>5141400</v>
      </c>
      <c r="G4" s="71">
        <v>209</v>
      </c>
      <c r="H4" s="71">
        <v>5141400</v>
      </c>
      <c r="I4" s="123">
        <v>209</v>
      </c>
      <c r="J4" s="123">
        <v>5141400</v>
      </c>
      <c r="K4" s="71">
        <v>209</v>
      </c>
      <c r="L4" s="71">
        <v>5141400</v>
      </c>
      <c r="M4" s="131">
        <f t="shared" si="0"/>
        <v>209</v>
      </c>
      <c r="N4" s="131">
        <f t="shared" si="0"/>
        <v>5141400</v>
      </c>
      <c r="O4" s="127">
        <f t="shared" ref="O4:O53" si="1">(N4/D3)*25</f>
        <v>5225000</v>
      </c>
    </row>
    <row r="5" spans="1:15" ht="13.5" x14ac:dyDescent="0.25">
      <c r="A5" s="123">
        <v>2</v>
      </c>
      <c r="B5" s="123">
        <v>24.200000000000003</v>
      </c>
      <c r="C5" s="123">
        <v>0</v>
      </c>
      <c r="D5" s="71">
        <v>24.200000000000003</v>
      </c>
      <c r="E5" s="123">
        <v>209</v>
      </c>
      <c r="F5" s="123">
        <v>5099600</v>
      </c>
      <c r="G5" s="71">
        <v>209</v>
      </c>
      <c r="H5" s="71">
        <v>5099600</v>
      </c>
      <c r="I5" s="123">
        <v>209</v>
      </c>
      <c r="J5" s="123">
        <v>5099600</v>
      </c>
      <c r="K5" s="71">
        <v>209</v>
      </c>
      <c r="L5" s="71">
        <v>5099600</v>
      </c>
      <c r="M5" s="131">
        <f t="shared" si="0"/>
        <v>209</v>
      </c>
      <c r="N5" s="131">
        <f t="shared" si="0"/>
        <v>5099600</v>
      </c>
      <c r="O5" s="127">
        <f t="shared" si="1"/>
        <v>5224999.9999999991</v>
      </c>
    </row>
    <row r="6" spans="1:15" ht="13.5" x14ac:dyDescent="0.25">
      <c r="A6" s="123">
        <v>3</v>
      </c>
      <c r="B6" s="123">
        <v>24.000000000000004</v>
      </c>
      <c r="C6" s="123">
        <v>0</v>
      </c>
      <c r="D6" s="71">
        <v>24.000000000000004</v>
      </c>
      <c r="E6" s="123">
        <v>209</v>
      </c>
      <c r="F6" s="123">
        <v>5057800.0000000009</v>
      </c>
      <c r="G6" s="71">
        <v>209</v>
      </c>
      <c r="H6" s="71">
        <v>5057800.0000000009</v>
      </c>
      <c r="I6" s="123">
        <v>209</v>
      </c>
      <c r="J6" s="123">
        <v>5057800.0000000009</v>
      </c>
      <c r="K6" s="71">
        <v>209</v>
      </c>
      <c r="L6" s="71">
        <v>5057800.0000000009</v>
      </c>
      <c r="M6" s="131">
        <f t="shared" si="0"/>
        <v>209</v>
      </c>
      <c r="N6" s="131">
        <f t="shared" si="0"/>
        <v>5057800.0000000009</v>
      </c>
      <c r="O6" s="127">
        <f t="shared" si="1"/>
        <v>5225000</v>
      </c>
    </row>
    <row r="7" spans="1:15" ht="13.5" x14ac:dyDescent="0.25">
      <c r="A7" s="123">
        <v>4</v>
      </c>
      <c r="B7" s="123">
        <v>23.800000000000004</v>
      </c>
      <c r="C7" s="123">
        <v>0</v>
      </c>
      <c r="D7" s="71">
        <v>23.800000000000004</v>
      </c>
      <c r="E7" s="123">
        <v>209</v>
      </c>
      <c r="F7" s="123">
        <v>5016000.0000000009</v>
      </c>
      <c r="G7" s="71">
        <v>209</v>
      </c>
      <c r="H7" s="71">
        <v>5016000.0000000009</v>
      </c>
      <c r="I7" s="123">
        <v>209</v>
      </c>
      <c r="J7" s="123">
        <v>5016000.0000000009</v>
      </c>
      <c r="K7" s="71">
        <v>209</v>
      </c>
      <c r="L7" s="71">
        <v>5016000.0000000009</v>
      </c>
      <c r="M7" s="131">
        <f t="shared" si="0"/>
        <v>209</v>
      </c>
      <c r="N7" s="131">
        <f t="shared" si="0"/>
        <v>5016000.0000000009</v>
      </c>
      <c r="O7" s="127">
        <f t="shared" si="1"/>
        <v>5225000</v>
      </c>
    </row>
    <row r="8" spans="1:15" ht="13.5" x14ac:dyDescent="0.25">
      <c r="A8" s="123">
        <v>5</v>
      </c>
      <c r="B8" s="123">
        <v>23.600000000000005</v>
      </c>
      <c r="C8" s="123">
        <v>0</v>
      </c>
      <c r="D8" s="71">
        <v>23.600000000000005</v>
      </c>
      <c r="E8" s="123">
        <v>209</v>
      </c>
      <c r="F8" s="123">
        <v>4974200.0000000009</v>
      </c>
      <c r="G8" s="71">
        <v>209</v>
      </c>
      <c r="H8" s="71">
        <v>4974200.0000000009</v>
      </c>
      <c r="I8" s="123">
        <v>209</v>
      </c>
      <c r="J8" s="123">
        <v>4974200.0000000009</v>
      </c>
      <c r="K8" s="71">
        <v>209</v>
      </c>
      <c r="L8" s="71">
        <v>4974200.0000000009</v>
      </c>
      <c r="M8" s="131">
        <f t="shared" si="0"/>
        <v>209</v>
      </c>
      <c r="N8" s="131">
        <f t="shared" si="0"/>
        <v>4974200.0000000009</v>
      </c>
      <c r="O8" s="127">
        <f t="shared" si="1"/>
        <v>5225000</v>
      </c>
    </row>
    <row r="9" spans="1:15" ht="13.5" x14ac:dyDescent="0.25">
      <c r="A9" s="123">
        <v>6</v>
      </c>
      <c r="B9" s="123">
        <v>23.400000000000006</v>
      </c>
      <c r="C9" s="123">
        <v>0</v>
      </c>
      <c r="D9" s="71">
        <v>23.400000000000006</v>
      </c>
      <c r="E9" s="123">
        <v>209</v>
      </c>
      <c r="F9" s="123">
        <v>4932400.0000000009</v>
      </c>
      <c r="G9" s="71">
        <v>209</v>
      </c>
      <c r="H9" s="71">
        <v>4932400.0000000009</v>
      </c>
      <c r="I9" s="123">
        <v>209</v>
      </c>
      <c r="J9" s="123">
        <v>4932400.0000000009</v>
      </c>
      <c r="K9" s="71">
        <v>200</v>
      </c>
      <c r="L9" s="71">
        <v>4720000.0000000009</v>
      </c>
      <c r="M9" s="131">
        <f t="shared" si="0"/>
        <v>204.5</v>
      </c>
      <c r="N9" s="131">
        <f t="shared" si="0"/>
        <v>4826200.0000000009</v>
      </c>
      <c r="O9" s="127">
        <f t="shared" si="1"/>
        <v>5112500</v>
      </c>
    </row>
    <row r="10" spans="1:15" ht="13.5" x14ac:dyDescent="0.25">
      <c r="A10" s="123">
        <v>7</v>
      </c>
      <c r="B10" s="123">
        <v>23.200000000000006</v>
      </c>
      <c r="C10" s="123">
        <v>0</v>
      </c>
      <c r="D10" s="71">
        <v>23.200000000000006</v>
      </c>
      <c r="E10" s="123">
        <v>209.00000000000003</v>
      </c>
      <c r="F10" s="123">
        <v>4890600.0000000019</v>
      </c>
      <c r="G10" s="71">
        <v>209</v>
      </c>
      <c r="H10" s="71">
        <v>4890600.0000000009</v>
      </c>
      <c r="I10" s="123">
        <v>200.00000000000003</v>
      </c>
      <c r="J10" s="123">
        <v>4680000.0000000019</v>
      </c>
      <c r="K10" s="71">
        <v>200</v>
      </c>
      <c r="L10" s="71">
        <v>4680000.0000000009</v>
      </c>
      <c r="M10" s="131">
        <f t="shared" si="0"/>
        <v>204.5</v>
      </c>
      <c r="N10" s="131">
        <f t="shared" si="0"/>
        <v>4785300.0000000009</v>
      </c>
      <c r="O10" s="127">
        <f t="shared" si="1"/>
        <v>5112500</v>
      </c>
    </row>
    <row r="11" spans="1:15" ht="13.5" x14ac:dyDescent="0.25">
      <c r="A11" s="123">
        <v>8</v>
      </c>
      <c r="B11" s="123">
        <v>23.000000000000007</v>
      </c>
      <c r="C11" s="123">
        <v>0</v>
      </c>
      <c r="D11" s="71">
        <v>23.000000000000007</v>
      </c>
      <c r="E11" s="123">
        <v>209.00000000000003</v>
      </c>
      <c r="F11" s="123">
        <v>4848800.0000000019</v>
      </c>
      <c r="G11" s="71">
        <v>200</v>
      </c>
      <c r="H11" s="71">
        <v>4640000.0000000009</v>
      </c>
      <c r="I11" s="123">
        <v>200.00000000000003</v>
      </c>
      <c r="J11" s="123">
        <v>4640000.0000000019</v>
      </c>
      <c r="K11" s="71">
        <v>200</v>
      </c>
      <c r="L11" s="71">
        <v>4640000.0000000009</v>
      </c>
      <c r="M11" s="131">
        <f t="shared" si="0"/>
        <v>200</v>
      </c>
      <c r="N11" s="131">
        <f t="shared" si="0"/>
        <v>4640000.0000000009</v>
      </c>
      <c r="O11" s="127">
        <f t="shared" si="1"/>
        <v>4999999.9999999991</v>
      </c>
    </row>
    <row r="12" spans="1:15" ht="13.5" x14ac:dyDescent="0.25">
      <c r="A12" s="123">
        <v>10</v>
      </c>
      <c r="B12" s="123">
        <v>22.800000000000008</v>
      </c>
      <c r="C12" s="123">
        <v>0</v>
      </c>
      <c r="D12" s="71">
        <v>22.800000000000008</v>
      </c>
      <c r="E12" s="123">
        <v>200.00000000000003</v>
      </c>
      <c r="F12" s="123">
        <v>4600000.0000000019</v>
      </c>
      <c r="G12" s="71">
        <v>400</v>
      </c>
      <c r="H12" s="71">
        <v>9200000.0000000037</v>
      </c>
      <c r="I12" s="123">
        <v>200.00000000000003</v>
      </c>
      <c r="J12" s="123">
        <v>4600000.0000000019</v>
      </c>
      <c r="K12" s="71">
        <v>400</v>
      </c>
      <c r="L12" s="71">
        <v>9200000.0000000037</v>
      </c>
      <c r="M12" s="131">
        <f t="shared" si="0"/>
        <v>400</v>
      </c>
      <c r="N12" s="131">
        <f t="shared" si="0"/>
        <v>9200000.0000000037</v>
      </c>
      <c r="O12" s="127">
        <f t="shared" si="1"/>
        <v>10000000.000000002</v>
      </c>
    </row>
    <row r="13" spans="1:15" ht="13.5" x14ac:dyDescent="0.25">
      <c r="A13" s="123">
        <v>11</v>
      </c>
      <c r="B13" s="123">
        <v>22.600000000000009</v>
      </c>
      <c r="C13" s="123">
        <v>0</v>
      </c>
      <c r="D13" s="71">
        <v>22.600000000000009</v>
      </c>
      <c r="E13" s="123">
        <v>400.00000000000006</v>
      </c>
      <c r="F13" s="123">
        <v>9120000.0000000037</v>
      </c>
      <c r="G13" s="71">
        <v>1000</v>
      </c>
      <c r="H13" s="71">
        <v>22800000.000000007</v>
      </c>
      <c r="I13" s="123">
        <v>400.00000000000006</v>
      </c>
      <c r="J13" s="123">
        <v>9120000.0000000037</v>
      </c>
      <c r="K13" s="71">
        <v>1000</v>
      </c>
      <c r="L13" s="71">
        <v>22800000.000000007</v>
      </c>
      <c r="M13" s="131">
        <f t="shared" si="0"/>
        <v>1000</v>
      </c>
      <c r="N13" s="131">
        <f t="shared" si="0"/>
        <v>22800000.000000007</v>
      </c>
      <c r="O13" s="127">
        <f t="shared" si="1"/>
        <v>25000000</v>
      </c>
    </row>
    <row r="14" spans="1:15" ht="13.5" x14ac:dyDescent="0.25">
      <c r="A14" s="123">
        <v>14</v>
      </c>
      <c r="B14" s="123">
        <v>22.400000000000009</v>
      </c>
      <c r="C14" s="123">
        <v>0</v>
      </c>
      <c r="D14" s="71">
        <v>22.400000000000009</v>
      </c>
      <c r="E14" s="123">
        <v>1000</v>
      </c>
      <c r="F14" s="123">
        <v>22600000.000000007</v>
      </c>
      <c r="G14" s="71">
        <v>4500</v>
      </c>
      <c r="H14" s="71">
        <v>101700000.00000004</v>
      </c>
      <c r="I14" s="123">
        <v>1000</v>
      </c>
      <c r="J14" s="123">
        <v>22600000.000000007</v>
      </c>
      <c r="K14" s="71">
        <v>4700</v>
      </c>
      <c r="L14" s="71">
        <v>106220000.00000004</v>
      </c>
      <c r="M14" s="131">
        <f t="shared" si="0"/>
        <v>4600</v>
      </c>
      <c r="N14" s="131">
        <f t="shared" si="0"/>
        <v>103960000.00000004</v>
      </c>
      <c r="O14" s="127">
        <f t="shared" si="1"/>
        <v>115000000</v>
      </c>
    </row>
    <row r="15" spans="1:15" ht="13.5" x14ac:dyDescent="0.25">
      <c r="A15" s="123">
        <v>15</v>
      </c>
      <c r="B15" s="123">
        <v>22.20000000000001</v>
      </c>
      <c r="C15" s="123">
        <v>0</v>
      </c>
      <c r="D15" s="71">
        <v>22.20000000000001</v>
      </c>
      <c r="E15" s="123">
        <v>4500</v>
      </c>
      <c r="F15" s="123">
        <v>100800000.00000004</v>
      </c>
      <c r="G15" s="71">
        <v>4600</v>
      </c>
      <c r="H15" s="71">
        <v>103040000.00000004</v>
      </c>
      <c r="I15" s="123">
        <v>4700</v>
      </c>
      <c r="J15" s="123">
        <v>105280000.00000004</v>
      </c>
      <c r="K15" s="71">
        <v>4500</v>
      </c>
      <c r="L15" s="71">
        <v>100800000.00000004</v>
      </c>
      <c r="M15" s="131">
        <f t="shared" si="0"/>
        <v>4550</v>
      </c>
      <c r="N15" s="131">
        <f t="shared" si="0"/>
        <v>101920000.00000004</v>
      </c>
      <c r="O15" s="127">
        <f t="shared" si="1"/>
        <v>113750000</v>
      </c>
    </row>
    <row r="16" spans="1:15" ht="13.5" x14ac:dyDescent="0.25">
      <c r="A16" s="123">
        <v>16</v>
      </c>
      <c r="B16" s="123">
        <v>21.000000000000011</v>
      </c>
      <c r="C16" s="71">
        <v>3800</v>
      </c>
      <c r="D16" s="71">
        <v>24.800000000000011</v>
      </c>
      <c r="E16" s="123">
        <v>3300</v>
      </c>
      <c r="F16" s="123">
        <v>73260000.00000003</v>
      </c>
      <c r="G16" s="71">
        <v>3800</v>
      </c>
      <c r="H16" s="71">
        <v>84360000.000000045</v>
      </c>
      <c r="I16" s="123">
        <v>3300</v>
      </c>
      <c r="J16" s="123">
        <v>73260000.00000003</v>
      </c>
      <c r="K16" s="71">
        <v>3900</v>
      </c>
      <c r="L16" s="71">
        <v>86580000.000000045</v>
      </c>
      <c r="M16" s="131">
        <f t="shared" si="0"/>
        <v>3850</v>
      </c>
      <c r="N16" s="131">
        <f t="shared" si="0"/>
        <v>85470000.000000045</v>
      </c>
      <c r="O16" s="127">
        <f t="shared" si="1"/>
        <v>96250000.000000015</v>
      </c>
    </row>
    <row r="17" spans="1:15" ht="13.5" x14ac:dyDescent="0.25">
      <c r="A17" s="123">
        <v>17</v>
      </c>
      <c r="B17" s="123">
        <v>24.600000000000012</v>
      </c>
      <c r="C17" s="123">
        <v>0</v>
      </c>
      <c r="D17" s="71">
        <v>24.600000000000012</v>
      </c>
      <c r="E17" s="123">
        <v>3217.7419354838712</v>
      </c>
      <c r="F17" s="123">
        <v>79800000.000000045</v>
      </c>
      <c r="G17" s="71">
        <v>6900</v>
      </c>
      <c r="H17" s="71">
        <v>171120000.00000009</v>
      </c>
      <c r="I17" s="123">
        <v>3302.4193548387102</v>
      </c>
      <c r="J17" s="123">
        <v>81900000.00000006</v>
      </c>
      <c r="K17" s="71">
        <v>6500</v>
      </c>
      <c r="L17" s="71">
        <v>161200000.00000006</v>
      </c>
      <c r="M17" s="131">
        <f t="shared" si="0"/>
        <v>6700</v>
      </c>
      <c r="N17" s="131">
        <f t="shared" si="0"/>
        <v>166160000.00000006</v>
      </c>
      <c r="O17" s="127">
        <f t="shared" si="1"/>
        <v>167499999.99999997</v>
      </c>
    </row>
    <row r="18" spans="1:15" ht="13.5" x14ac:dyDescent="0.25">
      <c r="A18" s="123">
        <v>20</v>
      </c>
      <c r="B18" s="123">
        <v>24.400000000000013</v>
      </c>
      <c r="C18" s="123">
        <v>0</v>
      </c>
      <c r="D18" s="71">
        <v>24.400000000000013</v>
      </c>
      <c r="E18" s="123">
        <v>6900.0000000000009</v>
      </c>
      <c r="F18" s="123">
        <v>169740000.00000012</v>
      </c>
      <c r="G18" s="71">
        <v>9100</v>
      </c>
      <c r="H18" s="71">
        <v>223860000.00000012</v>
      </c>
      <c r="I18" s="123">
        <v>6499.9999999999991</v>
      </c>
      <c r="J18" s="123">
        <v>159900000.00000006</v>
      </c>
      <c r="K18" s="71">
        <v>9100</v>
      </c>
      <c r="L18" s="71">
        <v>223860000.00000012</v>
      </c>
      <c r="M18" s="131">
        <f t="shared" si="0"/>
        <v>9100</v>
      </c>
      <c r="N18" s="131">
        <f t="shared" si="0"/>
        <v>223860000.00000012</v>
      </c>
      <c r="O18" s="127">
        <f t="shared" si="1"/>
        <v>227500000</v>
      </c>
    </row>
    <row r="19" spans="1:15" ht="13.5" x14ac:dyDescent="0.25">
      <c r="A19" s="123">
        <v>21</v>
      </c>
      <c r="B19" s="123">
        <v>24.200000000000014</v>
      </c>
      <c r="C19" s="123">
        <v>0</v>
      </c>
      <c r="D19" s="71">
        <v>24.200000000000014</v>
      </c>
      <c r="E19" s="123">
        <v>9100</v>
      </c>
      <c r="F19" s="123">
        <v>222040000.00000012</v>
      </c>
      <c r="G19" s="71">
        <v>8900</v>
      </c>
      <c r="H19" s="71">
        <v>217160000.00000012</v>
      </c>
      <c r="I19" s="123">
        <v>9100</v>
      </c>
      <c r="J19" s="123">
        <v>222040000.00000012</v>
      </c>
      <c r="K19" s="71">
        <v>9000</v>
      </c>
      <c r="L19" s="71">
        <v>219600000.00000012</v>
      </c>
      <c r="M19" s="131">
        <f t="shared" si="0"/>
        <v>8950</v>
      </c>
      <c r="N19" s="131">
        <f t="shared" si="0"/>
        <v>218380000.00000012</v>
      </c>
      <c r="O19" s="127">
        <f t="shared" si="1"/>
        <v>223750000</v>
      </c>
    </row>
    <row r="20" spans="1:15" ht="13.5" x14ac:dyDescent="0.25">
      <c r="A20" s="123">
        <v>22</v>
      </c>
      <c r="B20" s="123">
        <v>23.000000000000014</v>
      </c>
      <c r="C20" s="71">
        <v>2000</v>
      </c>
      <c r="D20" s="71">
        <v>25.000000000000014</v>
      </c>
      <c r="E20" s="123">
        <v>6500</v>
      </c>
      <c r="F20" s="123">
        <v>157300000.00000009</v>
      </c>
      <c r="G20" s="71">
        <v>7300</v>
      </c>
      <c r="H20" s="71">
        <v>176660000.00000009</v>
      </c>
      <c r="I20" s="123">
        <v>6600</v>
      </c>
      <c r="J20" s="123">
        <v>159720000.00000009</v>
      </c>
      <c r="K20" s="71">
        <v>7500</v>
      </c>
      <c r="L20" s="71">
        <v>181500000.00000009</v>
      </c>
      <c r="M20" s="131">
        <f t="shared" si="0"/>
        <v>7400</v>
      </c>
      <c r="N20" s="131">
        <f t="shared" si="0"/>
        <v>179080000.00000009</v>
      </c>
      <c r="O20" s="127">
        <f t="shared" si="1"/>
        <v>185000000</v>
      </c>
    </row>
    <row r="21" spans="1:15" ht="13.5" x14ac:dyDescent="0.25">
      <c r="A21" s="123">
        <v>23</v>
      </c>
      <c r="B21" s="123">
        <v>24.800000000000015</v>
      </c>
      <c r="C21" s="123">
        <v>0</v>
      </c>
      <c r="D21" s="71">
        <v>24.800000000000015</v>
      </c>
      <c r="E21" s="123">
        <v>6716.0000000000009</v>
      </c>
      <c r="F21" s="123">
        <v>167900000.00000012</v>
      </c>
      <c r="G21" s="71">
        <v>9700</v>
      </c>
      <c r="H21" s="71">
        <v>242500000.00000015</v>
      </c>
      <c r="I21" s="123">
        <v>6900.0000000000009</v>
      </c>
      <c r="J21" s="123">
        <v>172500000.00000012</v>
      </c>
      <c r="K21" s="71">
        <v>8700</v>
      </c>
      <c r="L21" s="71">
        <v>217500000.00000012</v>
      </c>
      <c r="M21" s="131">
        <f t="shared" si="0"/>
        <v>9200</v>
      </c>
      <c r="N21" s="131">
        <f t="shared" si="0"/>
        <v>230000000.00000012</v>
      </c>
      <c r="O21" s="127">
        <f t="shared" si="1"/>
        <v>230000000</v>
      </c>
    </row>
    <row r="22" spans="1:15" ht="13.5" x14ac:dyDescent="0.25">
      <c r="A22" s="123">
        <v>24</v>
      </c>
      <c r="B22" s="123">
        <v>24.600000000000016</v>
      </c>
      <c r="C22" s="123">
        <v>0</v>
      </c>
      <c r="D22" s="71">
        <v>24.600000000000016</v>
      </c>
      <c r="E22" s="123">
        <v>9700</v>
      </c>
      <c r="F22" s="123">
        <v>240560000.00000015</v>
      </c>
      <c r="G22" s="71">
        <v>10500</v>
      </c>
      <c r="H22" s="71">
        <v>260400000.00000015</v>
      </c>
      <c r="I22" s="123">
        <v>8700</v>
      </c>
      <c r="J22" s="123">
        <v>215760000.00000012</v>
      </c>
      <c r="K22" s="71">
        <v>9900</v>
      </c>
      <c r="L22" s="71">
        <v>245520000.00000015</v>
      </c>
      <c r="M22" s="131">
        <f t="shared" si="0"/>
        <v>10200</v>
      </c>
      <c r="N22" s="131">
        <f t="shared" si="0"/>
        <v>252960000.00000015</v>
      </c>
      <c r="O22" s="127">
        <f t="shared" si="1"/>
        <v>255000000</v>
      </c>
    </row>
    <row r="23" spans="1:15" ht="13.5" x14ac:dyDescent="0.25">
      <c r="A23" s="123">
        <v>27</v>
      </c>
      <c r="B23" s="123">
        <v>23.400000000000016</v>
      </c>
      <c r="C23" s="71">
        <v>1600</v>
      </c>
      <c r="D23" s="71">
        <v>25.000000000000018</v>
      </c>
      <c r="E23" s="123">
        <v>7900</v>
      </c>
      <c r="F23" s="123">
        <v>194340000.00000012</v>
      </c>
      <c r="G23" s="71">
        <v>12500</v>
      </c>
      <c r="H23" s="71">
        <v>307500000.00000018</v>
      </c>
      <c r="I23" s="123">
        <v>820</v>
      </c>
      <c r="J23" s="123">
        <v>20172000.000000011</v>
      </c>
      <c r="K23" s="71">
        <v>11400</v>
      </c>
      <c r="L23" s="71">
        <v>280440000.00000018</v>
      </c>
      <c r="M23" s="131">
        <f t="shared" si="0"/>
        <v>11950</v>
      </c>
      <c r="N23" s="131">
        <f t="shared" si="0"/>
        <v>293970000.00000018</v>
      </c>
      <c r="O23" s="127">
        <f t="shared" si="1"/>
        <v>298750000</v>
      </c>
    </row>
    <row r="24" spans="1:15" ht="13.5" x14ac:dyDescent="0.25">
      <c r="A24" s="123">
        <v>28</v>
      </c>
      <c r="B24" s="123">
        <v>24.800000000000018</v>
      </c>
      <c r="C24" s="123">
        <v>0</v>
      </c>
      <c r="D24" s="71">
        <v>24.800000000000018</v>
      </c>
      <c r="E24" s="123">
        <v>11699.999999999998</v>
      </c>
      <c r="F24" s="123">
        <v>292500000.00000018</v>
      </c>
      <c r="G24" s="71">
        <v>11900</v>
      </c>
      <c r="H24" s="71">
        <v>297500000.00000024</v>
      </c>
      <c r="I24" s="123">
        <v>10670.4</v>
      </c>
      <c r="J24" s="123">
        <v>266760000.00000018</v>
      </c>
      <c r="K24" s="71">
        <v>12400</v>
      </c>
      <c r="L24" s="71">
        <v>310000000.00000024</v>
      </c>
      <c r="M24" s="131">
        <f t="shared" si="0"/>
        <v>12150</v>
      </c>
      <c r="N24" s="131">
        <f t="shared" si="0"/>
        <v>303750000.00000024</v>
      </c>
      <c r="O24" s="127">
        <f t="shared" si="1"/>
        <v>303750000</v>
      </c>
    </row>
    <row r="25" spans="1:15" ht="13.5" x14ac:dyDescent="0.25">
      <c r="A25" s="123">
        <v>29</v>
      </c>
      <c r="B25" s="123">
        <v>24.600000000000019</v>
      </c>
      <c r="C25" s="123">
        <v>0</v>
      </c>
      <c r="D25" s="71">
        <v>24.600000000000019</v>
      </c>
      <c r="E25" s="123">
        <v>11900</v>
      </c>
      <c r="F25" s="123">
        <v>295120000.00000024</v>
      </c>
      <c r="G25" s="71">
        <v>12800</v>
      </c>
      <c r="H25" s="71">
        <v>317440000.00000024</v>
      </c>
      <c r="I25" s="123">
        <v>12400</v>
      </c>
      <c r="J25" s="123">
        <v>307520000.00000024</v>
      </c>
      <c r="K25" s="71">
        <v>13100</v>
      </c>
      <c r="L25" s="71">
        <v>324880000.00000024</v>
      </c>
      <c r="M25" s="131">
        <f t="shared" si="0"/>
        <v>12950</v>
      </c>
      <c r="N25" s="131">
        <f t="shared" si="0"/>
        <v>321160000.00000024</v>
      </c>
      <c r="O25" s="127">
        <f t="shared" si="1"/>
        <v>323750000</v>
      </c>
    </row>
    <row r="26" spans="1:15" ht="13.5" x14ac:dyDescent="0.25">
      <c r="A26" s="123">
        <v>30</v>
      </c>
      <c r="B26" s="123">
        <v>24.40000000000002</v>
      </c>
      <c r="C26" s="123">
        <v>0</v>
      </c>
      <c r="D26" s="71">
        <v>24.40000000000002</v>
      </c>
      <c r="E26" s="123">
        <v>12800</v>
      </c>
      <c r="F26" s="123">
        <v>314880000.00000024</v>
      </c>
      <c r="G26" s="71">
        <v>13000</v>
      </c>
      <c r="H26" s="71">
        <v>319800000.00000024</v>
      </c>
      <c r="I26" s="123">
        <v>13100</v>
      </c>
      <c r="J26" s="123">
        <v>322260000.00000024</v>
      </c>
      <c r="K26" s="71">
        <v>13300</v>
      </c>
      <c r="L26" s="71">
        <v>327180000.00000024</v>
      </c>
      <c r="M26" s="131">
        <f t="shared" si="0"/>
        <v>13150</v>
      </c>
      <c r="N26" s="131">
        <f t="shared" si="0"/>
        <v>323490000.00000024</v>
      </c>
      <c r="O26" s="127">
        <f t="shared" si="1"/>
        <v>328750000</v>
      </c>
    </row>
    <row r="27" spans="1:15" ht="13.5" x14ac:dyDescent="0.25">
      <c r="A27" s="123">
        <v>31</v>
      </c>
      <c r="B27" s="123">
        <v>24.200000000000021</v>
      </c>
      <c r="C27" s="123">
        <v>0</v>
      </c>
      <c r="D27" s="71">
        <v>24.200000000000021</v>
      </c>
      <c r="E27" s="123">
        <v>13000</v>
      </c>
      <c r="F27" s="123">
        <v>317200000.00000024</v>
      </c>
      <c r="G27" s="71">
        <v>13300</v>
      </c>
      <c r="H27" s="71">
        <v>324520000.00000024</v>
      </c>
      <c r="I27" s="123">
        <v>13300</v>
      </c>
      <c r="J27" s="123">
        <v>324520000.00000024</v>
      </c>
      <c r="K27" s="71">
        <v>14000</v>
      </c>
      <c r="L27" s="71">
        <v>341600000.0000003</v>
      </c>
      <c r="M27" s="131">
        <f t="shared" si="0"/>
        <v>13650</v>
      </c>
      <c r="N27" s="131">
        <f t="shared" si="0"/>
        <v>333060000.00000024</v>
      </c>
      <c r="O27" s="127">
        <f t="shared" si="1"/>
        <v>341249999.99999994</v>
      </c>
    </row>
    <row r="28" spans="1:15" ht="13.5" x14ac:dyDescent="0.25">
      <c r="A28" s="123">
        <v>34</v>
      </c>
      <c r="B28" s="123">
        <v>23.000000000000021</v>
      </c>
      <c r="C28" s="71">
        <v>2000</v>
      </c>
      <c r="D28" s="71">
        <v>25.000000000000021</v>
      </c>
      <c r="E28" s="123">
        <v>11000</v>
      </c>
      <c r="F28" s="123">
        <v>266200000.00000024</v>
      </c>
      <c r="G28" s="71">
        <v>13600</v>
      </c>
      <c r="H28" s="71">
        <v>329120000.0000003</v>
      </c>
      <c r="I28" s="123">
        <v>10800</v>
      </c>
      <c r="J28" s="123">
        <v>261360000.00000021</v>
      </c>
      <c r="K28" s="71">
        <v>13500</v>
      </c>
      <c r="L28" s="71">
        <v>326700000.0000003</v>
      </c>
      <c r="M28" s="131">
        <f t="shared" si="0"/>
        <v>13550</v>
      </c>
      <c r="N28" s="131">
        <f t="shared" si="0"/>
        <v>327910000.0000003</v>
      </c>
      <c r="O28" s="127">
        <f t="shared" si="1"/>
        <v>338750000</v>
      </c>
    </row>
    <row r="29" spans="1:15" ht="13.5" x14ac:dyDescent="0.25">
      <c r="A29" s="123">
        <v>38</v>
      </c>
      <c r="B29" s="123">
        <v>24.800000000000022</v>
      </c>
      <c r="C29" s="123">
        <v>0</v>
      </c>
      <c r="D29" s="71">
        <v>24.800000000000022</v>
      </c>
      <c r="E29" s="123">
        <v>12512.000000000002</v>
      </c>
      <c r="F29" s="123">
        <v>312800000.0000003</v>
      </c>
      <c r="G29" s="71">
        <v>14000</v>
      </c>
      <c r="H29" s="71">
        <v>350000000.0000003</v>
      </c>
      <c r="I29" s="123">
        <v>12420.000000000002</v>
      </c>
      <c r="J29" s="123">
        <v>310500000.0000003</v>
      </c>
      <c r="K29" s="71">
        <v>14000</v>
      </c>
      <c r="L29" s="71">
        <v>350000000.0000003</v>
      </c>
      <c r="M29" s="131">
        <f t="shared" si="0"/>
        <v>14000</v>
      </c>
      <c r="N29" s="131">
        <f t="shared" si="0"/>
        <v>350000000.0000003</v>
      </c>
      <c r="O29" s="127">
        <f t="shared" si="1"/>
        <v>350000000</v>
      </c>
    </row>
    <row r="30" spans="1:15" ht="13.5" x14ac:dyDescent="0.25">
      <c r="A30" s="123">
        <v>44</v>
      </c>
      <c r="B30" s="123">
        <v>24.600000000000023</v>
      </c>
      <c r="C30" s="123">
        <v>0</v>
      </c>
      <c r="D30" s="71">
        <v>24.600000000000023</v>
      </c>
      <c r="E30" s="123">
        <v>14000</v>
      </c>
      <c r="F30" s="123">
        <v>347200000.0000003</v>
      </c>
      <c r="G30" s="71">
        <v>16500</v>
      </c>
      <c r="H30" s="71">
        <v>409200000.00000036</v>
      </c>
      <c r="I30" s="123">
        <v>14000</v>
      </c>
      <c r="J30" s="123">
        <v>347200000.0000003</v>
      </c>
      <c r="K30" s="71">
        <v>16700</v>
      </c>
      <c r="L30" s="71">
        <v>414160000.00000036</v>
      </c>
      <c r="M30" s="131">
        <f t="shared" si="0"/>
        <v>16600</v>
      </c>
      <c r="N30" s="131">
        <f t="shared" si="0"/>
        <v>411680000.00000036</v>
      </c>
      <c r="O30" s="127">
        <f t="shared" si="1"/>
        <v>415000000</v>
      </c>
    </row>
    <row r="31" spans="1:15" ht="13.5" x14ac:dyDescent="0.25">
      <c r="A31" s="123">
        <v>52</v>
      </c>
      <c r="B31" s="123">
        <v>24.400000000000023</v>
      </c>
      <c r="C31" s="123">
        <v>0</v>
      </c>
      <c r="D31" s="71">
        <v>24.400000000000023</v>
      </c>
      <c r="E31" s="123">
        <v>16500</v>
      </c>
      <c r="F31" s="123">
        <v>405900000.00000036</v>
      </c>
      <c r="G31" s="71">
        <v>19000</v>
      </c>
      <c r="H31" s="71">
        <v>467400000.00000042</v>
      </c>
      <c r="I31" s="123">
        <v>16700</v>
      </c>
      <c r="J31" s="123">
        <v>410820000.00000036</v>
      </c>
      <c r="K31" s="71">
        <v>19300</v>
      </c>
      <c r="L31" s="71">
        <v>474780000.00000042</v>
      </c>
      <c r="M31" s="131">
        <f t="shared" si="0"/>
        <v>19150</v>
      </c>
      <c r="N31" s="131">
        <f t="shared" si="0"/>
        <v>471090000.00000042</v>
      </c>
      <c r="O31" s="127">
        <f t="shared" si="1"/>
        <v>478750000</v>
      </c>
    </row>
    <row r="32" spans="1:15" ht="13.5" x14ac:dyDescent="0.25">
      <c r="A32" s="123">
        <v>53</v>
      </c>
      <c r="B32" s="123">
        <v>23.200000000000024</v>
      </c>
      <c r="C32" s="71">
        <v>1800</v>
      </c>
      <c r="D32" s="71">
        <v>25.000000000000025</v>
      </c>
      <c r="E32" s="123">
        <v>15200</v>
      </c>
      <c r="F32" s="123">
        <v>370880000.00000036</v>
      </c>
      <c r="G32" s="71">
        <v>15200</v>
      </c>
      <c r="H32" s="71">
        <v>370880000.00000036</v>
      </c>
      <c r="I32" s="123">
        <v>15900</v>
      </c>
      <c r="J32" s="123">
        <v>387960000.00000036</v>
      </c>
      <c r="K32" s="71">
        <v>15900</v>
      </c>
      <c r="L32" s="71">
        <v>387960000.00000036</v>
      </c>
      <c r="M32" s="131">
        <f t="shared" si="0"/>
        <v>15550</v>
      </c>
      <c r="N32" s="131">
        <f t="shared" si="0"/>
        <v>379420000.00000036</v>
      </c>
      <c r="O32" s="127">
        <f t="shared" si="1"/>
        <v>388750000</v>
      </c>
    </row>
    <row r="33" spans="1:15" ht="13.5" x14ac:dyDescent="0.25">
      <c r="A33" s="123">
        <v>55</v>
      </c>
      <c r="B33" s="123">
        <v>24.800000000000026</v>
      </c>
      <c r="C33" s="123">
        <v>0</v>
      </c>
      <c r="D33" s="71">
        <v>24.800000000000026</v>
      </c>
      <c r="E33" s="123">
        <v>14105.6</v>
      </c>
      <c r="F33" s="123">
        <v>352640000.00000036</v>
      </c>
      <c r="G33" s="71">
        <v>16600</v>
      </c>
      <c r="H33" s="71">
        <v>415000000.00000042</v>
      </c>
      <c r="I33" s="123">
        <v>14755.200000000003</v>
      </c>
      <c r="J33" s="123">
        <v>368880000.00000042</v>
      </c>
      <c r="K33" s="71">
        <v>17200</v>
      </c>
      <c r="L33" s="71">
        <v>430000000.00000042</v>
      </c>
      <c r="M33" s="131">
        <f t="shared" si="0"/>
        <v>16900</v>
      </c>
      <c r="N33" s="131">
        <f t="shared" si="0"/>
        <v>422500000.00000042</v>
      </c>
      <c r="O33" s="127">
        <f t="shared" si="1"/>
        <v>422500000</v>
      </c>
    </row>
    <row r="34" spans="1:15" ht="13.5" x14ac:dyDescent="0.25">
      <c r="A34" s="123">
        <v>56</v>
      </c>
      <c r="B34" s="123">
        <v>24.600000000000026</v>
      </c>
      <c r="C34" s="123">
        <v>0</v>
      </c>
      <c r="D34" s="71">
        <v>24.600000000000026</v>
      </c>
      <c r="E34" s="123">
        <v>16600</v>
      </c>
      <c r="F34" s="123">
        <v>411680000.00000042</v>
      </c>
      <c r="G34" s="71">
        <v>17200</v>
      </c>
      <c r="H34" s="71">
        <v>426560000.00000042</v>
      </c>
      <c r="I34" s="123">
        <v>17200</v>
      </c>
      <c r="J34" s="123">
        <v>426560000.00000042</v>
      </c>
      <c r="K34" s="71">
        <v>17800</v>
      </c>
      <c r="L34" s="71">
        <v>441440000.00000048</v>
      </c>
      <c r="M34" s="131">
        <f t="shared" si="0"/>
        <v>17500</v>
      </c>
      <c r="N34" s="131">
        <f t="shared" si="0"/>
        <v>434000000.00000048</v>
      </c>
      <c r="O34" s="127">
        <f t="shared" si="1"/>
        <v>437500000</v>
      </c>
    </row>
    <row r="35" spans="1:15" ht="13.5" x14ac:dyDescent="0.25">
      <c r="A35" s="123">
        <v>57</v>
      </c>
      <c r="B35" s="123">
        <v>24.400000000000027</v>
      </c>
      <c r="C35" s="123">
        <v>0</v>
      </c>
      <c r="D35" s="71">
        <v>24.400000000000027</v>
      </c>
      <c r="E35" s="123">
        <v>17200</v>
      </c>
      <c r="F35" s="123">
        <v>423120000.00000048</v>
      </c>
      <c r="G35" s="71">
        <v>18400</v>
      </c>
      <c r="H35" s="71">
        <v>452640000.00000048</v>
      </c>
      <c r="I35" s="123">
        <v>17800</v>
      </c>
      <c r="J35" s="123">
        <v>437880000.00000048</v>
      </c>
      <c r="K35" s="71">
        <v>18300</v>
      </c>
      <c r="L35" s="71">
        <v>450180000.00000048</v>
      </c>
      <c r="M35" s="131">
        <f t="shared" si="0"/>
        <v>18350</v>
      </c>
      <c r="N35" s="131">
        <f t="shared" si="0"/>
        <v>451410000.00000048</v>
      </c>
      <c r="O35" s="127">
        <f t="shared" si="1"/>
        <v>458750000</v>
      </c>
    </row>
    <row r="36" spans="1:15" ht="13.5" x14ac:dyDescent="0.25">
      <c r="A36" s="123">
        <v>58</v>
      </c>
      <c r="B36" s="123">
        <v>23.200000000000028</v>
      </c>
      <c r="C36" s="71">
        <v>1800</v>
      </c>
      <c r="D36" s="71">
        <v>25.000000000000028</v>
      </c>
      <c r="E36" s="123">
        <v>14700</v>
      </c>
      <c r="F36" s="123">
        <v>358680000.00000042</v>
      </c>
      <c r="G36" s="71">
        <v>15600</v>
      </c>
      <c r="H36" s="71">
        <v>380640000.00000042</v>
      </c>
      <c r="I36" s="123">
        <v>15500</v>
      </c>
      <c r="J36" s="123">
        <v>378200000.00000042</v>
      </c>
      <c r="K36" s="71">
        <v>15600</v>
      </c>
      <c r="L36" s="71">
        <v>380640000.00000042</v>
      </c>
      <c r="M36" s="131">
        <f t="shared" si="0"/>
        <v>15600</v>
      </c>
      <c r="N36" s="131">
        <f t="shared" si="0"/>
        <v>380640000.00000042</v>
      </c>
      <c r="O36" s="127">
        <f t="shared" si="1"/>
        <v>390000000</v>
      </c>
    </row>
    <row r="37" spans="1:15" ht="13.5" x14ac:dyDescent="0.25">
      <c r="A37" s="123">
        <v>59</v>
      </c>
      <c r="B37" s="123">
        <v>24.800000000000029</v>
      </c>
      <c r="C37" s="123">
        <v>0</v>
      </c>
      <c r="D37" s="71">
        <v>24.800000000000029</v>
      </c>
      <c r="E37" s="123">
        <v>14476.800000000003</v>
      </c>
      <c r="F37" s="123">
        <v>361920000.00000048</v>
      </c>
      <c r="G37" s="71">
        <v>16500</v>
      </c>
      <c r="H37" s="71">
        <v>412500000.00000048</v>
      </c>
      <c r="I37" s="123">
        <v>14476.800000000003</v>
      </c>
      <c r="J37" s="123">
        <v>361920000.00000048</v>
      </c>
      <c r="K37" s="71">
        <v>16700</v>
      </c>
      <c r="L37" s="71">
        <v>417500000.00000048</v>
      </c>
      <c r="M37" s="131">
        <f t="shared" si="0"/>
        <v>16600</v>
      </c>
      <c r="N37" s="131">
        <f t="shared" si="0"/>
        <v>415000000.00000048</v>
      </c>
      <c r="O37" s="127">
        <f t="shared" si="1"/>
        <v>415000000</v>
      </c>
    </row>
    <row r="38" spans="1:15" ht="13.5" x14ac:dyDescent="0.25">
      <c r="A38" s="123">
        <v>60</v>
      </c>
      <c r="B38" s="123">
        <v>24.60000000000003</v>
      </c>
      <c r="C38" s="123">
        <v>0</v>
      </c>
      <c r="D38" s="71">
        <v>24.60000000000003</v>
      </c>
      <c r="E38" s="123">
        <v>16500</v>
      </c>
      <c r="F38" s="123">
        <v>409200000.00000048</v>
      </c>
      <c r="G38" s="71">
        <v>17600</v>
      </c>
      <c r="H38" s="71">
        <v>436480000.00000054</v>
      </c>
      <c r="I38" s="123">
        <v>16700</v>
      </c>
      <c r="J38" s="123">
        <v>414160000.00000048</v>
      </c>
      <c r="K38" s="71">
        <v>17900</v>
      </c>
      <c r="L38" s="71">
        <v>443920000.00000054</v>
      </c>
      <c r="M38" s="131">
        <f t="shared" si="0"/>
        <v>17750</v>
      </c>
      <c r="N38" s="131">
        <f t="shared" si="0"/>
        <v>440200000.00000054</v>
      </c>
      <c r="O38" s="127">
        <f t="shared" si="1"/>
        <v>443750000</v>
      </c>
    </row>
    <row r="39" spans="1:15" ht="13.5" x14ac:dyDescent="0.25">
      <c r="A39" s="123">
        <v>62</v>
      </c>
      <c r="B39" s="123">
        <v>24.400000000000031</v>
      </c>
      <c r="C39" s="123">
        <v>0</v>
      </c>
      <c r="D39" s="71">
        <v>24.400000000000031</v>
      </c>
      <c r="E39" s="123">
        <v>17600</v>
      </c>
      <c r="F39" s="123">
        <v>432960000.00000054</v>
      </c>
      <c r="G39" s="71">
        <v>18600</v>
      </c>
      <c r="H39" s="71">
        <v>457560000.00000054</v>
      </c>
      <c r="I39" s="123">
        <v>17900</v>
      </c>
      <c r="J39" s="123">
        <v>440340000.00000054</v>
      </c>
      <c r="K39" s="71">
        <v>18700</v>
      </c>
      <c r="L39" s="71">
        <v>460020000.00000054</v>
      </c>
      <c r="M39" s="131">
        <f t="shared" si="0"/>
        <v>18650</v>
      </c>
      <c r="N39" s="131">
        <f t="shared" si="0"/>
        <v>458790000.00000054</v>
      </c>
      <c r="O39" s="127">
        <f t="shared" si="1"/>
        <v>466250000</v>
      </c>
    </row>
    <row r="40" spans="1:15" ht="13.5" x14ac:dyDescent="0.25">
      <c r="A40" s="123">
        <v>63</v>
      </c>
      <c r="B40" s="123">
        <v>23.200000000000031</v>
      </c>
      <c r="C40" s="71">
        <v>1800</v>
      </c>
      <c r="D40" s="71">
        <v>25.000000000000032</v>
      </c>
      <c r="E40" s="123">
        <v>15100</v>
      </c>
      <c r="F40" s="123">
        <v>368440000.00000048</v>
      </c>
      <c r="G40" s="71">
        <v>15800</v>
      </c>
      <c r="H40" s="71">
        <v>385520000.00000048</v>
      </c>
      <c r="I40" s="123">
        <v>15800</v>
      </c>
      <c r="J40" s="123">
        <v>385520000.00000048</v>
      </c>
      <c r="K40" s="71">
        <v>16400</v>
      </c>
      <c r="L40" s="71">
        <v>400160000.00000048</v>
      </c>
      <c r="M40" s="131">
        <f t="shared" si="0"/>
        <v>16100</v>
      </c>
      <c r="N40" s="131">
        <f t="shared" si="0"/>
        <v>392840000.00000048</v>
      </c>
      <c r="O40" s="127">
        <f t="shared" si="1"/>
        <v>402500000</v>
      </c>
    </row>
    <row r="41" spans="1:15" ht="13.5" x14ac:dyDescent="0.25">
      <c r="A41" s="123">
        <v>64</v>
      </c>
      <c r="B41" s="123">
        <v>24.800000000000033</v>
      </c>
      <c r="C41" s="123">
        <v>0</v>
      </c>
      <c r="D41" s="71">
        <v>24.800000000000033</v>
      </c>
      <c r="E41" s="123">
        <v>14662.400000000001</v>
      </c>
      <c r="F41" s="123">
        <v>366560000.00000054</v>
      </c>
      <c r="G41" s="71">
        <v>16700</v>
      </c>
      <c r="H41" s="71">
        <v>417500000.00000054</v>
      </c>
      <c r="I41" s="123">
        <v>15219.2</v>
      </c>
      <c r="J41" s="123">
        <v>380480000.00000048</v>
      </c>
      <c r="K41" s="71">
        <v>17100</v>
      </c>
      <c r="L41" s="71">
        <v>427500000.00000054</v>
      </c>
      <c r="M41" s="131">
        <f t="shared" si="0"/>
        <v>16900</v>
      </c>
      <c r="N41" s="131">
        <f t="shared" si="0"/>
        <v>422500000.00000054</v>
      </c>
      <c r="O41" s="127">
        <f t="shared" si="1"/>
        <v>422500000</v>
      </c>
    </row>
    <row r="42" spans="1:15" ht="13.5" x14ac:dyDescent="0.25">
      <c r="A42" s="123">
        <v>65</v>
      </c>
      <c r="B42" s="123">
        <v>24.600000000000033</v>
      </c>
      <c r="C42" s="123">
        <v>0</v>
      </c>
      <c r="D42" s="71">
        <v>24.600000000000033</v>
      </c>
      <c r="E42" s="123">
        <v>16700</v>
      </c>
      <c r="F42" s="123">
        <v>414160000.00000054</v>
      </c>
      <c r="G42" s="71">
        <v>17200</v>
      </c>
      <c r="H42" s="71">
        <v>426560000.00000054</v>
      </c>
      <c r="I42" s="123">
        <v>17100</v>
      </c>
      <c r="J42" s="123">
        <v>424080000.00000054</v>
      </c>
      <c r="K42" s="71">
        <v>17500</v>
      </c>
      <c r="L42" s="71">
        <v>434000000.0000006</v>
      </c>
      <c r="M42" s="131">
        <f t="shared" si="0"/>
        <v>17350</v>
      </c>
      <c r="N42" s="131">
        <f t="shared" si="0"/>
        <v>430280000.0000006</v>
      </c>
      <c r="O42" s="127">
        <f t="shared" si="1"/>
        <v>433750000</v>
      </c>
    </row>
    <row r="43" spans="1:15" ht="13.5" x14ac:dyDescent="0.25">
      <c r="A43" s="123">
        <v>66</v>
      </c>
      <c r="B43" s="123">
        <v>24.400000000000034</v>
      </c>
      <c r="C43" s="123">
        <v>0</v>
      </c>
      <c r="D43" s="71">
        <v>24.400000000000034</v>
      </c>
      <c r="E43" s="123">
        <v>17200</v>
      </c>
      <c r="F43" s="123">
        <v>423120000.0000006</v>
      </c>
      <c r="G43" s="71">
        <v>18400</v>
      </c>
      <c r="H43" s="71">
        <v>452640000.0000006</v>
      </c>
      <c r="I43" s="123">
        <v>17500</v>
      </c>
      <c r="J43" s="123">
        <v>430500000.0000006</v>
      </c>
      <c r="K43" s="71">
        <v>18300</v>
      </c>
      <c r="L43" s="71">
        <v>450180000.0000006</v>
      </c>
      <c r="M43" s="131">
        <f t="shared" si="0"/>
        <v>18350</v>
      </c>
      <c r="N43" s="131">
        <f t="shared" si="0"/>
        <v>451410000.0000006</v>
      </c>
      <c r="O43" s="127">
        <f t="shared" si="1"/>
        <v>458750000</v>
      </c>
    </row>
    <row r="44" spans="1:15" ht="13.5" x14ac:dyDescent="0.25">
      <c r="A44" s="123">
        <v>69</v>
      </c>
      <c r="B44" s="123">
        <v>23.200000000000035</v>
      </c>
      <c r="C44" s="71">
        <v>1800</v>
      </c>
      <c r="D44" s="71">
        <v>25.000000000000036</v>
      </c>
      <c r="E44" s="123">
        <v>13400</v>
      </c>
      <c r="F44" s="123">
        <v>326960000.00000048</v>
      </c>
      <c r="G44" s="71">
        <v>16200</v>
      </c>
      <c r="H44" s="71">
        <v>395280000.00000054</v>
      </c>
      <c r="I44" s="123">
        <v>14600</v>
      </c>
      <c r="J44" s="123">
        <v>356240000.00000048</v>
      </c>
      <c r="K44" s="71">
        <v>17300</v>
      </c>
      <c r="L44" s="71">
        <v>422120000.0000006</v>
      </c>
      <c r="M44" s="131">
        <f t="shared" si="0"/>
        <v>16750</v>
      </c>
      <c r="N44" s="131">
        <f t="shared" si="0"/>
        <v>408700000.0000006</v>
      </c>
      <c r="O44" s="127">
        <f t="shared" si="1"/>
        <v>418750000.00000006</v>
      </c>
    </row>
    <row r="45" spans="1:15" ht="13.5" x14ac:dyDescent="0.25">
      <c r="A45" s="123">
        <v>70</v>
      </c>
      <c r="B45" s="123">
        <v>24.800000000000036</v>
      </c>
      <c r="C45" s="123">
        <v>0</v>
      </c>
      <c r="D45" s="71">
        <v>24.800000000000036</v>
      </c>
      <c r="E45" s="123">
        <v>15033.600000000002</v>
      </c>
      <c r="F45" s="123">
        <v>375840000.0000006</v>
      </c>
      <c r="G45" s="71">
        <v>16100</v>
      </c>
      <c r="H45" s="71">
        <v>402500000.0000006</v>
      </c>
      <c r="I45" s="123">
        <v>16054.400000000003</v>
      </c>
      <c r="J45" s="123">
        <v>401360000.00000066</v>
      </c>
      <c r="K45" s="71">
        <v>17900</v>
      </c>
      <c r="L45" s="71">
        <v>447500000.00000066</v>
      </c>
      <c r="M45" s="131">
        <f t="shared" si="0"/>
        <v>17000</v>
      </c>
      <c r="N45" s="131">
        <f t="shared" si="0"/>
        <v>425000000.0000006</v>
      </c>
      <c r="O45" s="127">
        <f t="shared" si="1"/>
        <v>425000000</v>
      </c>
    </row>
    <row r="46" spans="1:15" ht="13.5" x14ac:dyDescent="0.25">
      <c r="A46" s="123">
        <v>71</v>
      </c>
      <c r="B46" s="123">
        <v>24.600000000000037</v>
      </c>
      <c r="C46" s="123">
        <v>0</v>
      </c>
      <c r="D46" s="71">
        <v>24.600000000000037</v>
      </c>
      <c r="E46" s="123">
        <v>16100</v>
      </c>
      <c r="F46" s="123">
        <v>399280000.0000006</v>
      </c>
      <c r="G46" s="71">
        <v>16800</v>
      </c>
      <c r="H46" s="71">
        <v>416640000.0000006</v>
      </c>
      <c r="I46" s="123">
        <v>17900</v>
      </c>
      <c r="J46" s="123">
        <v>443920000.00000066</v>
      </c>
      <c r="K46" s="71">
        <v>17900</v>
      </c>
      <c r="L46" s="71">
        <v>443920000.00000066</v>
      </c>
      <c r="M46" s="131">
        <f t="shared" si="0"/>
        <v>17350</v>
      </c>
      <c r="N46" s="131">
        <f t="shared" si="0"/>
        <v>430280000.0000006</v>
      </c>
      <c r="O46" s="127">
        <f t="shared" si="1"/>
        <v>433750000</v>
      </c>
    </row>
    <row r="47" spans="1:15" ht="13.5" x14ac:dyDescent="0.25">
      <c r="A47" s="123">
        <v>72</v>
      </c>
      <c r="B47" s="123">
        <v>23.400000000000038</v>
      </c>
      <c r="C47" s="71">
        <v>1600</v>
      </c>
      <c r="D47" s="71">
        <v>25.000000000000039</v>
      </c>
      <c r="E47" s="123">
        <v>13200</v>
      </c>
      <c r="F47" s="123">
        <v>324720000.00000048</v>
      </c>
      <c r="G47" s="71">
        <v>14300</v>
      </c>
      <c r="H47" s="71">
        <v>351780000.00000054</v>
      </c>
      <c r="I47" s="123">
        <v>13900</v>
      </c>
      <c r="J47" s="123">
        <v>341940000.00000054</v>
      </c>
      <c r="K47" s="71">
        <v>15100</v>
      </c>
      <c r="L47" s="71">
        <v>371460000.00000054</v>
      </c>
      <c r="M47" s="131">
        <f t="shared" si="0"/>
        <v>14700</v>
      </c>
      <c r="N47" s="131">
        <f t="shared" si="0"/>
        <v>361620000.00000054</v>
      </c>
      <c r="O47" s="127">
        <f t="shared" si="1"/>
        <v>367500000</v>
      </c>
    </row>
    <row r="48" spans="1:15" ht="13.5" x14ac:dyDescent="0.25">
      <c r="A48" s="123">
        <v>73</v>
      </c>
      <c r="B48" s="123">
        <v>24.80000000000004</v>
      </c>
      <c r="C48" s="123">
        <v>0</v>
      </c>
      <c r="D48" s="71">
        <v>24.80000000000004</v>
      </c>
      <c r="E48" s="123">
        <v>13384.8</v>
      </c>
      <c r="F48" s="123">
        <v>334620000.00000054</v>
      </c>
      <c r="G48" s="71">
        <v>14900</v>
      </c>
      <c r="H48" s="71">
        <v>372500000.0000006</v>
      </c>
      <c r="I48" s="123">
        <v>14133.599999999999</v>
      </c>
      <c r="J48" s="123">
        <v>353340000.00000048</v>
      </c>
      <c r="K48" s="71">
        <v>15700</v>
      </c>
      <c r="L48" s="71">
        <v>392500000.0000006</v>
      </c>
      <c r="M48" s="131">
        <f t="shared" si="0"/>
        <v>15300</v>
      </c>
      <c r="N48" s="131">
        <f t="shared" si="0"/>
        <v>382500000.0000006</v>
      </c>
      <c r="O48" s="127">
        <f t="shared" si="1"/>
        <v>382500000</v>
      </c>
    </row>
    <row r="49" spans="1:15" ht="13.5" x14ac:dyDescent="0.25">
      <c r="A49" s="123">
        <v>76</v>
      </c>
      <c r="B49" s="123">
        <v>24.600000000000041</v>
      </c>
      <c r="C49" s="123">
        <v>0</v>
      </c>
      <c r="D49" s="71">
        <v>24.600000000000041</v>
      </c>
      <c r="E49" s="123">
        <v>14900</v>
      </c>
      <c r="F49" s="123">
        <v>369520000.0000006</v>
      </c>
      <c r="G49" s="71">
        <v>17200</v>
      </c>
      <c r="H49" s="71">
        <v>426560000.00000066</v>
      </c>
      <c r="I49" s="123">
        <v>15700.000000000002</v>
      </c>
      <c r="J49" s="123">
        <v>389360000.00000066</v>
      </c>
      <c r="K49" s="71">
        <v>17700</v>
      </c>
      <c r="L49" s="71">
        <v>438960000.00000072</v>
      </c>
      <c r="M49" s="131">
        <f t="shared" si="0"/>
        <v>17450</v>
      </c>
      <c r="N49" s="131">
        <f t="shared" si="0"/>
        <v>432760000.00000072</v>
      </c>
      <c r="O49" s="127">
        <f t="shared" si="1"/>
        <v>436250000</v>
      </c>
    </row>
    <row r="50" spans="1:15" ht="13.5" x14ac:dyDescent="0.25">
      <c r="A50" s="123">
        <v>77</v>
      </c>
      <c r="B50" s="123">
        <v>23.400000000000041</v>
      </c>
      <c r="C50" s="71">
        <v>1600</v>
      </c>
      <c r="D50" s="71">
        <v>25.000000000000043</v>
      </c>
      <c r="E50" s="123">
        <v>13500</v>
      </c>
      <c r="F50" s="123">
        <v>332100000.00000054</v>
      </c>
      <c r="G50" s="71">
        <v>14400</v>
      </c>
      <c r="H50" s="71">
        <v>354240000.0000006</v>
      </c>
      <c r="I50" s="123">
        <v>14900</v>
      </c>
      <c r="J50" s="123">
        <v>366540000.0000006</v>
      </c>
      <c r="K50" s="71">
        <v>15800</v>
      </c>
      <c r="L50" s="71">
        <v>388680000.00000066</v>
      </c>
      <c r="M50" s="131">
        <f t="shared" si="0"/>
        <v>15100</v>
      </c>
      <c r="N50" s="131">
        <f t="shared" si="0"/>
        <v>371460000.0000006</v>
      </c>
      <c r="O50" s="127">
        <f t="shared" si="1"/>
        <v>377500000</v>
      </c>
    </row>
    <row r="51" spans="1:15" ht="13.5" x14ac:dyDescent="0.25">
      <c r="A51" s="123">
        <v>78</v>
      </c>
      <c r="B51" s="123">
        <v>24.800000000000043</v>
      </c>
      <c r="C51" s="123">
        <v>0</v>
      </c>
      <c r="D51" s="71">
        <v>24.800000000000043</v>
      </c>
      <c r="E51" s="123">
        <v>13478.4</v>
      </c>
      <c r="F51" s="123">
        <v>336960000.0000006</v>
      </c>
      <c r="G51" s="71">
        <v>14600</v>
      </c>
      <c r="H51" s="71">
        <v>365000000.0000006</v>
      </c>
      <c r="I51" s="123">
        <v>14788.800000000001</v>
      </c>
      <c r="J51" s="123">
        <v>369720000.00000066</v>
      </c>
      <c r="K51" s="71">
        <v>15200</v>
      </c>
      <c r="L51" s="71">
        <v>380000000.00000066</v>
      </c>
      <c r="M51" s="131">
        <f t="shared" si="0"/>
        <v>14900</v>
      </c>
      <c r="N51" s="131">
        <f t="shared" si="0"/>
        <v>372500000.0000006</v>
      </c>
      <c r="O51" s="127">
        <f t="shared" si="1"/>
        <v>372499999.99999994</v>
      </c>
    </row>
    <row r="52" spans="1:15" ht="13.5" x14ac:dyDescent="0.25">
      <c r="A52" s="123">
        <v>79</v>
      </c>
      <c r="B52" s="123">
        <v>24.600000000000044</v>
      </c>
      <c r="C52" s="123">
        <v>0</v>
      </c>
      <c r="D52" s="71">
        <v>24.600000000000044</v>
      </c>
      <c r="E52" s="123">
        <v>14600</v>
      </c>
      <c r="F52" s="123">
        <v>362080000.00000066</v>
      </c>
      <c r="G52" s="71">
        <v>16200</v>
      </c>
      <c r="H52" s="71">
        <v>401760000.00000072</v>
      </c>
      <c r="I52" s="123">
        <v>15200</v>
      </c>
      <c r="J52" s="123">
        <v>376960000.00000066</v>
      </c>
      <c r="K52" s="71">
        <v>16200</v>
      </c>
      <c r="L52" s="71">
        <v>401760000.00000072</v>
      </c>
      <c r="M52" s="131">
        <f t="shared" si="0"/>
        <v>16200</v>
      </c>
      <c r="N52" s="131">
        <f t="shared" si="0"/>
        <v>401760000.00000072</v>
      </c>
      <c r="O52" s="127">
        <f t="shared" si="1"/>
        <v>405000000</v>
      </c>
    </row>
    <row r="53" spans="1:15" ht="13.5" x14ac:dyDescent="0.25">
      <c r="A53" s="123">
        <v>80</v>
      </c>
      <c r="B53" s="123">
        <v>24.400000000000045</v>
      </c>
      <c r="C53" s="123">
        <v>0</v>
      </c>
      <c r="D53" s="71">
        <v>24.400000000000045</v>
      </c>
      <c r="E53" s="123">
        <v>16200</v>
      </c>
      <c r="F53" s="123">
        <v>398520000.00000072</v>
      </c>
      <c r="G53" s="71">
        <v>16100</v>
      </c>
      <c r="H53" s="71">
        <v>396060000.00000072</v>
      </c>
      <c r="I53" s="123">
        <v>16200</v>
      </c>
      <c r="J53" s="123">
        <v>398520000.00000072</v>
      </c>
      <c r="K53" s="71">
        <v>17100</v>
      </c>
      <c r="L53" s="71">
        <v>420660000.00000077</v>
      </c>
      <c r="M53" s="131">
        <f t="shared" si="0"/>
        <v>16600</v>
      </c>
      <c r="N53" s="131">
        <f t="shared" si="0"/>
        <v>408360000.00000072</v>
      </c>
      <c r="O53" s="127">
        <f t="shared" si="1"/>
        <v>415000000</v>
      </c>
    </row>
    <row r="54" spans="1:15" ht="13.5" x14ac:dyDescent="0.25">
      <c r="A54" s="123">
        <v>85</v>
      </c>
      <c r="B54" s="123">
        <v>23.200000000000045</v>
      </c>
      <c r="C54" s="71">
        <v>26800</v>
      </c>
      <c r="D54" s="71">
        <v>50.000000000000043</v>
      </c>
      <c r="E54" s="123">
        <v>7800</v>
      </c>
      <c r="F54" s="123">
        <v>190320000.00000036</v>
      </c>
      <c r="G54" s="71">
        <v>9500</v>
      </c>
      <c r="H54" s="71">
        <v>231800000.00000042</v>
      </c>
      <c r="I54" s="123">
        <v>8500</v>
      </c>
      <c r="J54" s="123">
        <v>207400000.00000039</v>
      </c>
      <c r="K54" s="71">
        <v>9700</v>
      </c>
      <c r="L54" s="71">
        <v>236680000.00000045</v>
      </c>
      <c r="M54" s="131">
        <f t="shared" si="0"/>
        <v>9600</v>
      </c>
      <c r="N54" s="131">
        <f t="shared" si="0"/>
        <v>234240000.00000042</v>
      </c>
      <c r="O54" s="127">
        <f>(N54/D53)*50</f>
        <v>480000000</v>
      </c>
    </row>
    <row r="55" spans="1:15" ht="13.5" x14ac:dyDescent="0.25">
      <c r="A55" s="123">
        <v>86</v>
      </c>
      <c r="B55" s="123">
        <v>49.80000000000004</v>
      </c>
      <c r="C55" s="123">
        <v>0</v>
      </c>
      <c r="D55" s="71">
        <v>49.80000000000004</v>
      </c>
      <c r="E55" s="123">
        <v>4408.0000000000045</v>
      </c>
      <c r="F55" s="123">
        <v>220400000.00000042</v>
      </c>
      <c r="G55" s="71">
        <v>9600</v>
      </c>
      <c r="H55" s="71">
        <v>480000000.00000042</v>
      </c>
      <c r="I55" s="123">
        <v>4500.8000000000047</v>
      </c>
      <c r="J55" s="123">
        <v>225040000.00000042</v>
      </c>
      <c r="K55" s="71">
        <v>10300</v>
      </c>
      <c r="L55" s="71">
        <v>515000000.00000042</v>
      </c>
      <c r="M55" s="131">
        <f t="shared" si="0"/>
        <v>9950</v>
      </c>
      <c r="N55" s="131">
        <f t="shared" si="0"/>
        <v>497500000.00000042</v>
      </c>
      <c r="O55" s="127">
        <f t="shared" ref="O55:O105" si="2">(N55/D54)*50</f>
        <v>497500000</v>
      </c>
    </row>
    <row r="56" spans="1:15" ht="13.5" x14ac:dyDescent="0.25">
      <c r="A56" s="123">
        <v>87</v>
      </c>
      <c r="B56" s="123">
        <v>49.600000000000037</v>
      </c>
      <c r="C56" s="123">
        <v>0</v>
      </c>
      <c r="D56" s="71">
        <v>49.600000000000037</v>
      </c>
      <c r="E56" s="123">
        <v>9600</v>
      </c>
      <c r="F56" s="123">
        <v>478080000.00000036</v>
      </c>
      <c r="G56" s="71">
        <v>9800</v>
      </c>
      <c r="H56" s="71">
        <v>488040000.00000042</v>
      </c>
      <c r="I56" s="123">
        <v>10300</v>
      </c>
      <c r="J56" s="123">
        <v>512940000.00000042</v>
      </c>
      <c r="K56" s="71">
        <v>10100</v>
      </c>
      <c r="L56" s="71">
        <v>502980000.00000042</v>
      </c>
      <c r="M56" s="131">
        <f t="shared" si="0"/>
        <v>9950</v>
      </c>
      <c r="N56" s="131">
        <f t="shared" si="0"/>
        <v>495510000.00000042</v>
      </c>
      <c r="O56" s="127">
        <f t="shared" si="2"/>
        <v>497500000</v>
      </c>
    </row>
    <row r="57" spans="1:15" ht="13.5" x14ac:dyDescent="0.25">
      <c r="A57" s="123">
        <v>91</v>
      </c>
      <c r="B57" s="123">
        <v>49.400000000000034</v>
      </c>
      <c r="C57" s="123">
        <v>0</v>
      </c>
      <c r="D57" s="71">
        <v>49.400000000000034</v>
      </c>
      <c r="E57" s="123">
        <v>9800</v>
      </c>
      <c r="F57" s="123">
        <v>486080000.00000036</v>
      </c>
      <c r="G57" s="71">
        <v>10900</v>
      </c>
      <c r="H57" s="71">
        <v>540640000.00000036</v>
      </c>
      <c r="I57" s="123">
        <v>3700</v>
      </c>
      <c r="J57" s="123">
        <v>183520000.00000015</v>
      </c>
      <c r="K57" s="71">
        <v>11400</v>
      </c>
      <c r="L57" s="71">
        <v>565440000.00000048</v>
      </c>
      <c r="M57" s="131">
        <f t="shared" si="0"/>
        <v>11150</v>
      </c>
      <c r="N57" s="131">
        <f t="shared" si="0"/>
        <v>553040000.00000048</v>
      </c>
      <c r="O57" s="127">
        <f t="shared" si="2"/>
        <v>557500000.00000012</v>
      </c>
    </row>
    <row r="58" spans="1:15" ht="13.5" x14ac:dyDescent="0.25">
      <c r="A58" s="123">
        <v>92</v>
      </c>
      <c r="B58" s="123">
        <v>49.200000000000031</v>
      </c>
      <c r="C58" s="123">
        <v>0</v>
      </c>
      <c r="D58" s="71">
        <v>49.200000000000031</v>
      </c>
      <c r="E58" s="123">
        <v>10900</v>
      </c>
      <c r="F58" s="123">
        <v>538460000.00000036</v>
      </c>
      <c r="G58" s="71">
        <v>11100</v>
      </c>
      <c r="H58" s="71">
        <v>548340000.00000036</v>
      </c>
      <c r="I58" s="123">
        <v>11399.999999999998</v>
      </c>
      <c r="J58" s="123">
        <v>563160000.00000024</v>
      </c>
      <c r="K58" s="71">
        <v>11300</v>
      </c>
      <c r="L58" s="71">
        <v>558220000.00000036</v>
      </c>
      <c r="M58" s="131">
        <f t="shared" si="0"/>
        <v>11200</v>
      </c>
      <c r="N58" s="131">
        <f t="shared" si="0"/>
        <v>553280000.00000036</v>
      </c>
      <c r="O58" s="127">
        <f t="shared" si="2"/>
        <v>560000000</v>
      </c>
    </row>
    <row r="59" spans="1:15" ht="13.5" x14ac:dyDescent="0.25">
      <c r="A59" s="123">
        <v>93</v>
      </c>
      <c r="B59" s="123">
        <v>49.000000000000028</v>
      </c>
      <c r="C59" s="123">
        <v>0</v>
      </c>
      <c r="D59" s="71">
        <v>49.000000000000028</v>
      </c>
      <c r="E59" s="123">
        <v>11100</v>
      </c>
      <c r="F59" s="123">
        <v>546120000.00000036</v>
      </c>
      <c r="G59" s="71">
        <v>10900</v>
      </c>
      <c r="H59" s="71">
        <v>536280000.00000036</v>
      </c>
      <c r="I59" s="123">
        <v>11300</v>
      </c>
      <c r="J59" s="123">
        <v>555960000.00000036</v>
      </c>
      <c r="K59" s="71">
        <v>10900</v>
      </c>
      <c r="L59" s="71">
        <v>536280000.00000036</v>
      </c>
      <c r="M59" s="131">
        <f t="shared" si="0"/>
        <v>10900</v>
      </c>
      <c r="N59" s="131">
        <f t="shared" si="0"/>
        <v>536280000.00000036</v>
      </c>
      <c r="O59" s="127">
        <f t="shared" si="2"/>
        <v>545000000</v>
      </c>
    </row>
    <row r="60" spans="1:15" ht="13.5" x14ac:dyDescent="0.25">
      <c r="A60" s="123">
        <v>94</v>
      </c>
      <c r="B60" s="123">
        <v>47.800000000000026</v>
      </c>
      <c r="C60" s="71">
        <v>2200</v>
      </c>
      <c r="D60" s="71">
        <v>50.000000000000028</v>
      </c>
      <c r="E60" s="123">
        <v>10900</v>
      </c>
      <c r="F60" s="123">
        <v>534100000.0000003</v>
      </c>
      <c r="G60" s="71">
        <v>11000</v>
      </c>
      <c r="H60" s="71">
        <v>539000000.00000036</v>
      </c>
      <c r="I60" s="123">
        <v>10900</v>
      </c>
      <c r="J60" s="123">
        <v>534100000.0000003</v>
      </c>
      <c r="K60" s="71">
        <v>11600</v>
      </c>
      <c r="L60" s="71">
        <v>568400000.00000036</v>
      </c>
      <c r="M60" s="131">
        <f t="shared" si="0"/>
        <v>11300</v>
      </c>
      <c r="N60" s="131">
        <f t="shared" si="0"/>
        <v>553700000.00000036</v>
      </c>
      <c r="O60" s="127">
        <f t="shared" si="2"/>
        <v>565000000</v>
      </c>
    </row>
    <row r="61" spans="1:15" ht="13.5" x14ac:dyDescent="0.25">
      <c r="A61" s="123">
        <v>95</v>
      </c>
      <c r="B61" s="123">
        <v>49.800000000000026</v>
      </c>
      <c r="C61" s="71">
        <v>0</v>
      </c>
      <c r="D61" s="71">
        <v>49.800000000000026</v>
      </c>
      <c r="E61" s="123">
        <v>7300</v>
      </c>
      <c r="F61" s="123">
        <v>365000000.00000018</v>
      </c>
      <c r="G61" s="71">
        <v>7400</v>
      </c>
      <c r="H61" s="71">
        <v>370000000.00000024</v>
      </c>
      <c r="I61" s="123">
        <v>7400</v>
      </c>
      <c r="J61" s="123">
        <v>370000000.00000024</v>
      </c>
      <c r="K61" s="71">
        <v>7500</v>
      </c>
      <c r="L61" s="71">
        <v>375000000.00000024</v>
      </c>
      <c r="M61" s="131">
        <f t="shared" si="0"/>
        <v>7450</v>
      </c>
      <c r="N61" s="131">
        <f t="shared" si="0"/>
        <v>372500000.00000024</v>
      </c>
      <c r="O61" s="127">
        <f t="shared" si="2"/>
        <v>372500000.00000006</v>
      </c>
    </row>
    <row r="62" spans="1:15" ht="13.5" x14ac:dyDescent="0.25">
      <c r="A62" s="123">
        <v>97</v>
      </c>
      <c r="B62" s="123">
        <v>49.600000000000023</v>
      </c>
      <c r="C62" s="123">
        <v>0</v>
      </c>
      <c r="D62" s="71">
        <v>49.600000000000023</v>
      </c>
      <c r="E62" s="123">
        <v>7400.0000000000009</v>
      </c>
      <c r="F62" s="123">
        <v>368520000.00000024</v>
      </c>
      <c r="G62" s="71">
        <v>8500</v>
      </c>
      <c r="H62" s="71">
        <v>423300000.00000024</v>
      </c>
      <c r="I62" s="123">
        <v>7500</v>
      </c>
      <c r="J62" s="123">
        <v>373500000.00000018</v>
      </c>
      <c r="K62" s="71">
        <v>8800</v>
      </c>
      <c r="L62" s="71">
        <v>438240000.00000024</v>
      </c>
      <c r="M62" s="131">
        <f t="shared" si="0"/>
        <v>8650</v>
      </c>
      <c r="N62" s="131">
        <f t="shared" si="0"/>
        <v>430770000.00000024</v>
      </c>
      <c r="O62" s="127">
        <f t="shared" si="2"/>
        <v>432500000</v>
      </c>
    </row>
    <row r="63" spans="1:15" ht="13.5" x14ac:dyDescent="0.25">
      <c r="A63" s="123">
        <v>98</v>
      </c>
      <c r="B63" s="123">
        <v>49.40000000000002</v>
      </c>
      <c r="C63" s="123">
        <v>0</v>
      </c>
      <c r="D63" s="71">
        <v>49.40000000000002</v>
      </c>
      <c r="E63" s="123">
        <v>8500</v>
      </c>
      <c r="F63" s="123">
        <v>421600000.00000018</v>
      </c>
      <c r="G63" s="71">
        <v>8900</v>
      </c>
      <c r="H63" s="71">
        <v>441440000.00000018</v>
      </c>
      <c r="I63" s="123">
        <v>8800</v>
      </c>
      <c r="J63" s="123">
        <v>436480000.00000018</v>
      </c>
      <c r="K63" s="71">
        <v>9100</v>
      </c>
      <c r="L63" s="71">
        <v>451360000.00000018</v>
      </c>
      <c r="M63" s="131">
        <f t="shared" si="0"/>
        <v>9000</v>
      </c>
      <c r="N63" s="131">
        <f t="shared" si="0"/>
        <v>446400000.00000018</v>
      </c>
      <c r="O63" s="127">
        <f t="shared" si="2"/>
        <v>450000000</v>
      </c>
    </row>
    <row r="64" spans="1:15" ht="13.5" x14ac:dyDescent="0.25">
      <c r="A64" s="123">
        <v>99</v>
      </c>
      <c r="B64" s="123">
        <v>48.200000000000017</v>
      </c>
      <c r="C64" s="71">
        <v>1800</v>
      </c>
      <c r="D64" s="71">
        <v>50.000000000000014</v>
      </c>
      <c r="E64" s="123">
        <v>8900</v>
      </c>
      <c r="F64" s="123">
        <v>439660000.00000018</v>
      </c>
      <c r="G64" s="71">
        <v>9300</v>
      </c>
      <c r="H64" s="71">
        <v>459420000.00000018</v>
      </c>
      <c r="I64" s="123">
        <v>9100</v>
      </c>
      <c r="J64" s="123">
        <v>449540000.00000018</v>
      </c>
      <c r="K64" s="71">
        <v>9300</v>
      </c>
      <c r="L64" s="71">
        <v>459420000.00000018</v>
      </c>
      <c r="M64" s="131">
        <f t="shared" si="0"/>
        <v>9300</v>
      </c>
      <c r="N64" s="131">
        <f t="shared" si="0"/>
        <v>459420000.00000018</v>
      </c>
      <c r="O64" s="127">
        <f t="shared" si="2"/>
        <v>465000000</v>
      </c>
    </row>
    <row r="65" spans="1:15" ht="13.5" x14ac:dyDescent="0.25">
      <c r="A65" s="123">
        <v>100</v>
      </c>
      <c r="B65" s="123">
        <v>49.800000000000011</v>
      </c>
      <c r="C65" s="71">
        <v>0</v>
      </c>
      <c r="D65" s="71">
        <v>49.800000000000011</v>
      </c>
      <c r="E65" s="123">
        <v>6800</v>
      </c>
      <c r="F65" s="123">
        <v>340000000.00000012</v>
      </c>
      <c r="G65" s="71">
        <v>7200</v>
      </c>
      <c r="H65" s="71">
        <v>360000000.00000012</v>
      </c>
      <c r="I65" s="123">
        <v>7100</v>
      </c>
      <c r="J65" s="123">
        <v>355000000.00000012</v>
      </c>
      <c r="K65" s="71">
        <v>7500</v>
      </c>
      <c r="L65" s="71">
        <v>375000000.00000012</v>
      </c>
      <c r="M65" s="131">
        <f t="shared" si="0"/>
        <v>7350</v>
      </c>
      <c r="N65" s="131">
        <f t="shared" si="0"/>
        <v>367500000.00000012</v>
      </c>
      <c r="O65" s="127">
        <f t="shared" si="2"/>
        <v>367500000</v>
      </c>
    </row>
    <row r="66" spans="1:15" ht="13.5" x14ac:dyDescent="0.25">
      <c r="A66" s="123">
        <v>101</v>
      </c>
      <c r="B66" s="123">
        <v>49.600000000000009</v>
      </c>
      <c r="C66" s="123">
        <v>0</v>
      </c>
      <c r="D66" s="71">
        <v>49.600000000000009</v>
      </c>
      <c r="E66" s="123">
        <v>7200</v>
      </c>
      <c r="F66" s="123">
        <v>358560000.00000006</v>
      </c>
      <c r="G66" s="71">
        <v>7800</v>
      </c>
      <c r="H66" s="71">
        <v>388440000.00000006</v>
      </c>
      <c r="I66" s="123">
        <v>7500</v>
      </c>
      <c r="J66" s="123">
        <v>373500000.00000006</v>
      </c>
      <c r="K66" s="71">
        <v>7500</v>
      </c>
      <c r="L66" s="71">
        <v>373500000.00000006</v>
      </c>
      <c r="M66" s="131">
        <f t="shared" si="0"/>
        <v>7650</v>
      </c>
      <c r="N66" s="131">
        <f t="shared" si="0"/>
        <v>380970000.00000006</v>
      </c>
      <c r="O66" s="127">
        <f t="shared" si="2"/>
        <v>382499999.99999994</v>
      </c>
    </row>
    <row r="67" spans="1:15" ht="13.5" x14ac:dyDescent="0.25">
      <c r="A67" s="123">
        <v>103</v>
      </c>
      <c r="B67" s="123">
        <v>49.400000000000006</v>
      </c>
      <c r="C67" s="123">
        <v>0</v>
      </c>
      <c r="D67" s="71">
        <v>49.400000000000006</v>
      </c>
      <c r="E67" s="123">
        <v>7800</v>
      </c>
      <c r="F67" s="123">
        <v>386880000.00000006</v>
      </c>
      <c r="G67" s="71">
        <v>8700</v>
      </c>
      <c r="H67" s="71">
        <v>431520000.00000006</v>
      </c>
      <c r="I67" s="123">
        <v>7500</v>
      </c>
      <c r="J67" s="123">
        <v>372000000.00000006</v>
      </c>
      <c r="K67" s="71">
        <v>8700</v>
      </c>
      <c r="L67" s="71">
        <v>431520000.00000006</v>
      </c>
      <c r="M67" s="131">
        <f t="shared" ref="M67:N105" si="3">(G67+K67)/2</f>
        <v>8700</v>
      </c>
      <c r="N67" s="131">
        <f t="shared" si="3"/>
        <v>431520000.00000006</v>
      </c>
      <c r="O67" s="127">
        <f t="shared" si="2"/>
        <v>435000000</v>
      </c>
    </row>
    <row r="68" spans="1:15" ht="13.5" x14ac:dyDescent="0.25">
      <c r="A68" s="123">
        <v>104</v>
      </c>
      <c r="B68" s="123">
        <v>49.2</v>
      </c>
      <c r="C68" s="123">
        <v>0</v>
      </c>
      <c r="D68" s="71">
        <v>49.2</v>
      </c>
      <c r="E68" s="123">
        <v>8700</v>
      </c>
      <c r="F68" s="123">
        <v>429780000.00000006</v>
      </c>
      <c r="G68" s="71">
        <v>8800</v>
      </c>
      <c r="H68" s="71">
        <v>434720000.00000006</v>
      </c>
      <c r="I68" s="123">
        <v>8700</v>
      </c>
      <c r="J68" s="123">
        <v>429780000.00000006</v>
      </c>
      <c r="K68" s="71">
        <v>8900</v>
      </c>
      <c r="L68" s="71">
        <v>439660000.00000006</v>
      </c>
      <c r="M68" s="131">
        <f t="shared" si="3"/>
        <v>8850</v>
      </c>
      <c r="N68" s="131">
        <f t="shared" si="3"/>
        <v>437190000.00000006</v>
      </c>
      <c r="O68" s="127">
        <f t="shared" si="2"/>
        <v>442500000</v>
      </c>
    </row>
    <row r="69" spans="1:15" ht="13.5" x14ac:dyDescent="0.25">
      <c r="A69" s="123">
        <v>105</v>
      </c>
      <c r="B69" s="123">
        <v>49</v>
      </c>
      <c r="C69" s="123">
        <v>0</v>
      </c>
      <c r="D69" s="71">
        <v>49</v>
      </c>
      <c r="E69" s="123">
        <v>8800</v>
      </c>
      <c r="F69" s="123">
        <v>432960000</v>
      </c>
      <c r="G69" s="71">
        <v>8800</v>
      </c>
      <c r="H69" s="71">
        <v>432960000</v>
      </c>
      <c r="I69" s="123">
        <v>8900</v>
      </c>
      <c r="J69" s="123">
        <v>437880000</v>
      </c>
      <c r="K69" s="71">
        <v>9000</v>
      </c>
      <c r="L69" s="71">
        <v>442800000</v>
      </c>
      <c r="M69" s="131">
        <f t="shared" si="3"/>
        <v>8900</v>
      </c>
      <c r="N69" s="131">
        <f t="shared" si="3"/>
        <v>437880000</v>
      </c>
      <c r="O69" s="127">
        <f t="shared" si="2"/>
        <v>445000000</v>
      </c>
    </row>
    <row r="70" spans="1:15" ht="13.5" x14ac:dyDescent="0.25">
      <c r="A70" s="123">
        <v>106</v>
      </c>
      <c r="B70" s="123">
        <v>48.8</v>
      </c>
      <c r="C70" s="123">
        <v>0</v>
      </c>
      <c r="D70" s="71">
        <v>48.8</v>
      </c>
      <c r="E70" s="123">
        <v>8800</v>
      </c>
      <c r="F70" s="123">
        <v>431200000</v>
      </c>
      <c r="G70" s="71">
        <v>9000</v>
      </c>
      <c r="H70" s="71">
        <v>441000000</v>
      </c>
      <c r="I70" s="123">
        <v>9000</v>
      </c>
      <c r="J70" s="123">
        <v>441000000</v>
      </c>
      <c r="K70" s="71">
        <v>9100</v>
      </c>
      <c r="L70" s="71">
        <v>445900000</v>
      </c>
      <c r="M70" s="131">
        <f t="shared" si="3"/>
        <v>9050</v>
      </c>
      <c r="N70" s="131">
        <f t="shared" si="3"/>
        <v>443450000</v>
      </c>
      <c r="O70" s="127">
        <f t="shared" si="2"/>
        <v>452500000</v>
      </c>
    </row>
    <row r="71" spans="1:15" ht="13.5" x14ac:dyDescent="0.25">
      <c r="A71" s="123">
        <v>107</v>
      </c>
      <c r="B71" s="123">
        <v>48.599999999999994</v>
      </c>
      <c r="C71" s="123">
        <v>0</v>
      </c>
      <c r="D71" s="71">
        <v>48.599999999999994</v>
      </c>
      <c r="E71" s="123">
        <v>9000</v>
      </c>
      <c r="F71" s="123">
        <v>439200000</v>
      </c>
      <c r="G71" s="71">
        <v>9600</v>
      </c>
      <c r="H71" s="71">
        <v>468480000</v>
      </c>
      <c r="I71" s="123">
        <v>9100</v>
      </c>
      <c r="J71" s="123">
        <v>444080000</v>
      </c>
      <c r="K71" s="71">
        <v>9300</v>
      </c>
      <c r="L71" s="71">
        <v>453840000</v>
      </c>
      <c r="M71" s="131">
        <f t="shared" si="3"/>
        <v>9450</v>
      </c>
      <c r="N71" s="131">
        <f t="shared" si="3"/>
        <v>461160000</v>
      </c>
      <c r="O71" s="127">
        <f t="shared" si="2"/>
        <v>472500000</v>
      </c>
    </row>
    <row r="72" spans="1:15" ht="13.5" x14ac:dyDescent="0.25">
      <c r="A72" s="123">
        <v>108</v>
      </c>
      <c r="B72" s="123">
        <v>47.399999999999991</v>
      </c>
      <c r="C72" s="71">
        <v>2600</v>
      </c>
      <c r="D72" s="71">
        <v>49.999999999999993</v>
      </c>
      <c r="E72" s="123">
        <v>9600</v>
      </c>
      <c r="F72" s="123">
        <v>466559999.99999994</v>
      </c>
      <c r="G72" s="71">
        <v>9700</v>
      </c>
      <c r="H72" s="71">
        <v>471419999.99999994</v>
      </c>
      <c r="I72" s="123">
        <v>9300</v>
      </c>
      <c r="J72" s="123">
        <v>451979999.99999994</v>
      </c>
      <c r="K72" s="71">
        <v>9800</v>
      </c>
      <c r="L72" s="71">
        <v>476279999.99999994</v>
      </c>
      <c r="M72" s="131">
        <f t="shared" si="3"/>
        <v>9750</v>
      </c>
      <c r="N72" s="131">
        <f t="shared" si="3"/>
        <v>473849999.99999994</v>
      </c>
      <c r="O72" s="127">
        <f t="shared" si="2"/>
        <v>487500000</v>
      </c>
    </row>
    <row r="73" spans="1:15" ht="13.5" x14ac:dyDescent="0.25">
      <c r="A73" s="123">
        <v>109</v>
      </c>
      <c r="B73" s="123">
        <v>49.79999999999999</v>
      </c>
      <c r="C73" s="71">
        <v>0</v>
      </c>
      <c r="D73" s="71">
        <v>49.79999999999999</v>
      </c>
      <c r="E73" s="123">
        <v>7700</v>
      </c>
      <c r="F73" s="123">
        <v>384999999.99999994</v>
      </c>
      <c r="G73" s="71">
        <v>7800</v>
      </c>
      <c r="H73" s="71">
        <v>389999999.99999994</v>
      </c>
      <c r="I73" s="123">
        <v>7600</v>
      </c>
      <c r="J73" s="123">
        <v>379999999.99999994</v>
      </c>
      <c r="K73" s="71">
        <v>7700</v>
      </c>
      <c r="L73" s="71">
        <v>384999999.99999994</v>
      </c>
      <c r="M73" s="131">
        <f t="shared" si="3"/>
        <v>7750</v>
      </c>
      <c r="N73" s="131">
        <f t="shared" si="3"/>
        <v>387499999.99999994</v>
      </c>
      <c r="O73" s="127">
        <f t="shared" si="2"/>
        <v>387500000</v>
      </c>
    </row>
    <row r="74" spans="1:15" ht="13.5" x14ac:dyDescent="0.25">
      <c r="A74" s="123">
        <v>111</v>
      </c>
      <c r="B74" s="123">
        <v>49.599999999999987</v>
      </c>
      <c r="C74" s="123">
        <v>0</v>
      </c>
      <c r="D74" s="71">
        <v>49.599999999999987</v>
      </c>
      <c r="E74" s="123">
        <v>7800</v>
      </c>
      <c r="F74" s="123">
        <v>388439999.99999994</v>
      </c>
      <c r="G74" s="71">
        <v>8600</v>
      </c>
      <c r="H74" s="71">
        <v>428279999.99999994</v>
      </c>
      <c r="I74" s="123">
        <v>7700</v>
      </c>
      <c r="J74" s="123">
        <v>383459999.99999994</v>
      </c>
      <c r="K74" s="71">
        <v>8500</v>
      </c>
      <c r="L74" s="71">
        <v>423299999.99999994</v>
      </c>
      <c r="M74" s="131">
        <f t="shared" si="3"/>
        <v>8550</v>
      </c>
      <c r="N74" s="131">
        <f t="shared" si="3"/>
        <v>425789999.99999994</v>
      </c>
      <c r="O74" s="127">
        <f t="shared" si="2"/>
        <v>427500000</v>
      </c>
    </row>
    <row r="75" spans="1:15" ht="13.5" x14ac:dyDescent="0.25">
      <c r="A75" s="123">
        <v>112</v>
      </c>
      <c r="B75" s="123">
        <v>49.399999999999984</v>
      </c>
      <c r="C75" s="123">
        <v>0</v>
      </c>
      <c r="D75" s="71">
        <v>49.399999999999984</v>
      </c>
      <c r="E75" s="123">
        <v>8600</v>
      </c>
      <c r="F75" s="123">
        <v>426559999.99999988</v>
      </c>
      <c r="G75" s="71">
        <v>9200</v>
      </c>
      <c r="H75" s="71">
        <v>456319999.99999988</v>
      </c>
      <c r="I75" s="123">
        <v>8500</v>
      </c>
      <c r="J75" s="123">
        <v>421599999.99999988</v>
      </c>
      <c r="K75" s="71">
        <v>9400</v>
      </c>
      <c r="L75" s="71">
        <v>466239999.99999988</v>
      </c>
      <c r="M75" s="131">
        <f t="shared" si="3"/>
        <v>9300</v>
      </c>
      <c r="N75" s="131">
        <f t="shared" si="3"/>
        <v>461279999.99999988</v>
      </c>
      <c r="O75" s="127">
        <f t="shared" si="2"/>
        <v>465000000</v>
      </c>
    </row>
    <row r="76" spans="1:15" ht="13.5" x14ac:dyDescent="0.25">
      <c r="A76" s="123">
        <v>113</v>
      </c>
      <c r="B76" s="123">
        <v>49.199999999999982</v>
      </c>
      <c r="C76" s="123">
        <v>0</v>
      </c>
      <c r="D76" s="71">
        <v>49.199999999999982</v>
      </c>
      <c r="E76" s="123">
        <v>9200</v>
      </c>
      <c r="F76" s="123">
        <v>454479999.99999988</v>
      </c>
      <c r="G76" s="71">
        <v>9200</v>
      </c>
      <c r="H76" s="71">
        <v>454479999.99999988</v>
      </c>
      <c r="I76" s="123">
        <v>9400</v>
      </c>
      <c r="J76" s="123">
        <v>464359999.99999988</v>
      </c>
      <c r="K76" s="71">
        <v>9400</v>
      </c>
      <c r="L76" s="71">
        <v>464359999.99999988</v>
      </c>
      <c r="M76" s="131">
        <f t="shared" si="3"/>
        <v>9300</v>
      </c>
      <c r="N76" s="131">
        <f t="shared" si="3"/>
        <v>459419999.99999988</v>
      </c>
      <c r="O76" s="127">
        <f t="shared" si="2"/>
        <v>465000000</v>
      </c>
    </row>
    <row r="77" spans="1:15" ht="13.5" x14ac:dyDescent="0.25">
      <c r="A77" s="123">
        <v>114</v>
      </c>
      <c r="B77" s="123">
        <v>48.999999999999979</v>
      </c>
      <c r="C77" s="123">
        <v>0</v>
      </c>
      <c r="D77" s="71">
        <v>48.999999999999979</v>
      </c>
      <c r="E77" s="123">
        <v>9200</v>
      </c>
      <c r="F77" s="123">
        <v>452639999.99999982</v>
      </c>
      <c r="G77" s="71">
        <v>9300</v>
      </c>
      <c r="H77" s="71">
        <v>457559999.99999982</v>
      </c>
      <c r="I77" s="123">
        <v>9400</v>
      </c>
      <c r="J77" s="123">
        <v>462479999.99999982</v>
      </c>
      <c r="K77" s="71">
        <v>9500</v>
      </c>
      <c r="L77" s="71">
        <v>467399999.99999982</v>
      </c>
      <c r="M77" s="131">
        <f t="shared" si="3"/>
        <v>9400</v>
      </c>
      <c r="N77" s="131">
        <f t="shared" si="3"/>
        <v>462479999.99999982</v>
      </c>
      <c r="O77" s="127">
        <f t="shared" si="2"/>
        <v>470000000</v>
      </c>
    </row>
    <row r="78" spans="1:15" ht="13.5" x14ac:dyDescent="0.25">
      <c r="A78" s="123">
        <v>115</v>
      </c>
      <c r="B78" s="123">
        <v>47.799999999999976</v>
      </c>
      <c r="C78" s="71">
        <v>2200</v>
      </c>
      <c r="D78" s="71">
        <v>49.999999999999979</v>
      </c>
      <c r="E78" s="123">
        <v>9300</v>
      </c>
      <c r="F78" s="123">
        <v>455699999.99999982</v>
      </c>
      <c r="G78" s="71">
        <v>9800</v>
      </c>
      <c r="H78" s="71">
        <v>480199999.99999976</v>
      </c>
      <c r="I78" s="123">
        <v>9500</v>
      </c>
      <c r="J78" s="123">
        <v>465499999.99999982</v>
      </c>
      <c r="K78" s="71">
        <v>9600</v>
      </c>
      <c r="L78" s="71">
        <v>470399999.99999982</v>
      </c>
      <c r="M78" s="131">
        <f t="shared" si="3"/>
        <v>9700</v>
      </c>
      <c r="N78" s="131">
        <f t="shared" si="3"/>
        <v>475299999.99999976</v>
      </c>
      <c r="O78" s="127">
        <f t="shared" si="2"/>
        <v>485000000</v>
      </c>
    </row>
    <row r="79" spans="1:15" ht="13.5" x14ac:dyDescent="0.25">
      <c r="A79" s="123">
        <v>116</v>
      </c>
      <c r="B79" s="123">
        <v>49.799999999999976</v>
      </c>
      <c r="C79" s="71">
        <v>0</v>
      </c>
      <c r="D79" s="71">
        <v>49.799999999999976</v>
      </c>
      <c r="E79" s="123">
        <v>7500</v>
      </c>
      <c r="F79" s="123">
        <v>374999999.99999982</v>
      </c>
      <c r="G79" s="71">
        <v>8000</v>
      </c>
      <c r="H79" s="71">
        <v>399999999.99999982</v>
      </c>
      <c r="I79" s="123">
        <v>7600</v>
      </c>
      <c r="J79" s="123">
        <v>379999999.99999982</v>
      </c>
      <c r="K79" s="71">
        <v>8000</v>
      </c>
      <c r="L79" s="71">
        <v>399999999.99999982</v>
      </c>
      <c r="M79" s="131">
        <f t="shared" si="3"/>
        <v>8000</v>
      </c>
      <c r="N79" s="131">
        <f t="shared" si="3"/>
        <v>399999999.99999982</v>
      </c>
      <c r="O79" s="127">
        <f t="shared" si="2"/>
        <v>400000000</v>
      </c>
    </row>
    <row r="80" spans="1:15" ht="13.5" x14ac:dyDescent="0.25">
      <c r="A80" s="123">
        <v>118</v>
      </c>
      <c r="B80" s="123">
        <v>49.599999999999973</v>
      </c>
      <c r="C80" s="123">
        <v>0</v>
      </c>
      <c r="D80" s="71">
        <v>49.599999999999973</v>
      </c>
      <c r="E80" s="123">
        <v>8000</v>
      </c>
      <c r="F80" s="123">
        <v>398399999.99999982</v>
      </c>
      <c r="G80" s="71">
        <v>9000</v>
      </c>
      <c r="H80" s="71">
        <v>448199999.99999976</v>
      </c>
      <c r="I80" s="123">
        <v>8000</v>
      </c>
      <c r="J80" s="123">
        <v>398399999.99999982</v>
      </c>
      <c r="K80" s="71">
        <v>8700</v>
      </c>
      <c r="L80" s="71">
        <v>433259999.99999976</v>
      </c>
      <c r="M80" s="131">
        <f t="shared" si="3"/>
        <v>8850</v>
      </c>
      <c r="N80" s="131">
        <f t="shared" si="3"/>
        <v>440729999.99999976</v>
      </c>
      <c r="O80" s="127">
        <f t="shared" si="2"/>
        <v>442500000</v>
      </c>
    </row>
    <row r="81" spans="1:15" ht="13.5" x14ac:dyDescent="0.25">
      <c r="A81" s="123">
        <v>119</v>
      </c>
      <c r="B81" s="123">
        <v>49.39999999999997</v>
      </c>
      <c r="C81" s="123">
        <v>0</v>
      </c>
      <c r="D81" s="71">
        <v>49.39999999999997</v>
      </c>
      <c r="E81" s="123">
        <v>9000</v>
      </c>
      <c r="F81" s="123">
        <v>446399999.99999976</v>
      </c>
      <c r="G81" s="71">
        <v>9400</v>
      </c>
      <c r="H81" s="71">
        <v>466239999.99999976</v>
      </c>
      <c r="I81" s="123">
        <v>8700</v>
      </c>
      <c r="J81" s="123">
        <v>431519999.99999976</v>
      </c>
      <c r="K81" s="71">
        <v>8800</v>
      </c>
      <c r="L81" s="71">
        <v>436479999.99999976</v>
      </c>
      <c r="M81" s="131">
        <f t="shared" si="3"/>
        <v>9100</v>
      </c>
      <c r="N81" s="131">
        <f t="shared" si="3"/>
        <v>451359999.99999976</v>
      </c>
      <c r="O81" s="127">
        <f t="shared" si="2"/>
        <v>455000000</v>
      </c>
    </row>
    <row r="82" spans="1:15" ht="13.5" x14ac:dyDescent="0.25">
      <c r="A82" s="123">
        <v>120</v>
      </c>
      <c r="B82" s="123">
        <v>48.199999999999967</v>
      </c>
      <c r="C82" s="71">
        <v>1800</v>
      </c>
      <c r="D82" s="71">
        <v>49.999999999999964</v>
      </c>
      <c r="E82" s="123">
        <v>9400</v>
      </c>
      <c r="F82" s="123">
        <v>464359999.9999997</v>
      </c>
      <c r="G82" s="71">
        <v>9600</v>
      </c>
      <c r="H82" s="71">
        <v>474239999.9999997</v>
      </c>
      <c r="I82" s="123">
        <v>8800</v>
      </c>
      <c r="J82" s="123">
        <v>434719999.99999976</v>
      </c>
      <c r="K82" s="71">
        <v>9400</v>
      </c>
      <c r="L82" s="71">
        <v>464359999.9999997</v>
      </c>
      <c r="M82" s="131">
        <f t="shared" si="3"/>
        <v>9500</v>
      </c>
      <c r="N82" s="131">
        <f t="shared" si="3"/>
        <v>469299999.9999997</v>
      </c>
      <c r="O82" s="127">
        <f t="shared" si="2"/>
        <v>475000000</v>
      </c>
    </row>
    <row r="83" spans="1:15" ht="13.5" x14ac:dyDescent="0.25">
      <c r="A83" s="123">
        <v>121</v>
      </c>
      <c r="B83" s="123">
        <v>49.799999999999962</v>
      </c>
      <c r="C83" s="71">
        <v>0</v>
      </c>
      <c r="D83" s="71">
        <v>49.799999999999962</v>
      </c>
      <c r="E83" s="123">
        <v>7700</v>
      </c>
      <c r="F83" s="123">
        <v>384999999.9999997</v>
      </c>
      <c r="G83" s="71">
        <v>8300</v>
      </c>
      <c r="H83" s="71">
        <v>414999999.9999997</v>
      </c>
      <c r="I83" s="123">
        <v>7800</v>
      </c>
      <c r="J83" s="123">
        <v>389999999.9999997</v>
      </c>
      <c r="K83" s="71">
        <v>8000</v>
      </c>
      <c r="L83" s="71">
        <v>399999999.9999997</v>
      </c>
      <c r="M83" s="131">
        <f t="shared" si="3"/>
        <v>8150</v>
      </c>
      <c r="N83" s="131">
        <f t="shared" si="3"/>
        <v>407499999.9999997</v>
      </c>
      <c r="O83" s="127">
        <f t="shared" si="2"/>
        <v>407500000</v>
      </c>
    </row>
    <row r="84" spans="1:15" ht="13.5" x14ac:dyDescent="0.25">
      <c r="A84" s="123">
        <v>122</v>
      </c>
      <c r="B84" s="123">
        <v>49.599999999999959</v>
      </c>
      <c r="C84" s="123">
        <v>0</v>
      </c>
      <c r="D84" s="71">
        <v>49.599999999999959</v>
      </c>
      <c r="E84" s="123">
        <v>8300</v>
      </c>
      <c r="F84" s="123">
        <v>413339999.9999997</v>
      </c>
      <c r="G84" s="71">
        <v>8900</v>
      </c>
      <c r="H84" s="71">
        <v>443219999.99999964</v>
      </c>
      <c r="I84" s="123">
        <v>8000</v>
      </c>
      <c r="J84" s="123">
        <v>398399999.9999997</v>
      </c>
      <c r="K84" s="71">
        <v>8700</v>
      </c>
      <c r="L84" s="71">
        <v>433259999.99999964</v>
      </c>
      <c r="M84" s="131">
        <f t="shared" si="3"/>
        <v>8800</v>
      </c>
      <c r="N84" s="131">
        <f t="shared" si="3"/>
        <v>438239999.99999964</v>
      </c>
      <c r="O84" s="127">
        <f t="shared" si="2"/>
        <v>440000000</v>
      </c>
    </row>
    <row r="85" spans="1:15" ht="13.5" x14ac:dyDescent="0.25">
      <c r="A85" s="123">
        <v>123</v>
      </c>
      <c r="B85" s="123">
        <v>49.399999999999956</v>
      </c>
      <c r="C85" s="123">
        <v>0</v>
      </c>
      <c r="D85" s="71">
        <v>49.399999999999956</v>
      </c>
      <c r="E85" s="123">
        <v>8900</v>
      </c>
      <c r="F85" s="123">
        <v>441439999.99999964</v>
      </c>
      <c r="G85" s="71">
        <v>9200</v>
      </c>
      <c r="H85" s="71">
        <v>456319999.99999964</v>
      </c>
      <c r="I85" s="123">
        <v>8700</v>
      </c>
      <c r="J85" s="123">
        <v>431519999.99999964</v>
      </c>
      <c r="K85" s="71">
        <v>9000</v>
      </c>
      <c r="L85" s="71">
        <v>446399999.99999964</v>
      </c>
      <c r="M85" s="131">
        <f t="shared" si="3"/>
        <v>9100</v>
      </c>
      <c r="N85" s="131">
        <f t="shared" si="3"/>
        <v>451359999.99999964</v>
      </c>
      <c r="O85" s="127">
        <f t="shared" si="2"/>
        <v>455000000</v>
      </c>
    </row>
    <row r="86" spans="1:15" ht="13.5" x14ac:dyDescent="0.25">
      <c r="A86" s="123">
        <v>125</v>
      </c>
      <c r="B86" s="123">
        <v>48.199999999999953</v>
      </c>
      <c r="C86" s="71">
        <v>1800</v>
      </c>
      <c r="D86" s="71">
        <v>49.99999999999995</v>
      </c>
      <c r="E86" s="123">
        <v>9200</v>
      </c>
      <c r="F86" s="123">
        <v>454479999.99999958</v>
      </c>
      <c r="G86" s="71">
        <v>9500</v>
      </c>
      <c r="H86" s="71">
        <v>469299999.99999958</v>
      </c>
      <c r="I86" s="123">
        <v>9000</v>
      </c>
      <c r="J86" s="123">
        <v>444599999.99999958</v>
      </c>
      <c r="K86" s="71">
        <v>9500</v>
      </c>
      <c r="L86" s="71">
        <v>469299999.99999958</v>
      </c>
      <c r="M86" s="131">
        <f t="shared" si="3"/>
        <v>9500</v>
      </c>
      <c r="N86" s="131">
        <f t="shared" si="3"/>
        <v>469299999.99999958</v>
      </c>
      <c r="O86" s="127">
        <f t="shared" si="2"/>
        <v>475000000</v>
      </c>
    </row>
    <row r="87" spans="1:15" ht="13.5" x14ac:dyDescent="0.25">
      <c r="A87" s="123">
        <v>126</v>
      </c>
      <c r="B87" s="123">
        <v>49.8</v>
      </c>
      <c r="C87" s="71">
        <v>0</v>
      </c>
      <c r="D87" s="71">
        <v>49.8</v>
      </c>
      <c r="E87" s="123">
        <v>7300</v>
      </c>
      <c r="F87" s="123">
        <v>364999999.99999964</v>
      </c>
      <c r="G87" s="71">
        <v>8100</v>
      </c>
      <c r="H87" s="71">
        <v>404999999.99999958</v>
      </c>
      <c r="I87" s="123">
        <v>7100</v>
      </c>
      <c r="J87" s="123">
        <v>354999999.99999964</v>
      </c>
      <c r="K87" s="71">
        <v>7500</v>
      </c>
      <c r="L87" s="71">
        <v>374999999.99999964</v>
      </c>
      <c r="M87" s="131">
        <f t="shared" si="3"/>
        <v>7800</v>
      </c>
      <c r="N87" s="131">
        <f t="shared" si="3"/>
        <v>389999999.99999964</v>
      </c>
      <c r="O87" s="127">
        <f t="shared" si="2"/>
        <v>390000000.00000006</v>
      </c>
    </row>
    <row r="88" spans="1:15" ht="13.5" x14ac:dyDescent="0.25">
      <c r="A88" s="123">
        <v>127</v>
      </c>
      <c r="B88" s="123">
        <v>49.6</v>
      </c>
      <c r="C88" s="123">
        <v>0</v>
      </c>
      <c r="D88" s="71">
        <v>49.6</v>
      </c>
      <c r="E88" s="123">
        <v>8100</v>
      </c>
      <c r="F88" s="123">
        <v>404999999.99999958</v>
      </c>
      <c r="G88" s="71">
        <v>8400</v>
      </c>
      <c r="H88" s="71">
        <v>419999999.99999958</v>
      </c>
      <c r="I88" s="123">
        <v>7500.0000000000009</v>
      </c>
      <c r="J88" s="123">
        <v>373499999.99999964</v>
      </c>
      <c r="K88" s="71">
        <v>8100</v>
      </c>
      <c r="L88" s="71">
        <v>403379999.99999958</v>
      </c>
      <c r="M88" s="131">
        <f t="shared" si="3"/>
        <v>8250</v>
      </c>
      <c r="N88" s="131">
        <f t="shared" si="3"/>
        <v>411689999.99999958</v>
      </c>
      <c r="O88" s="127">
        <f t="shared" si="2"/>
        <v>413343373.49397552</v>
      </c>
    </row>
    <row r="89" spans="1:15" ht="13.5" x14ac:dyDescent="0.25">
      <c r="A89" s="123">
        <v>128</v>
      </c>
      <c r="B89" s="123">
        <v>49.4</v>
      </c>
      <c r="C89" s="123">
        <v>0</v>
      </c>
      <c r="D89" s="71">
        <v>49.4</v>
      </c>
      <c r="E89" s="123">
        <v>8400</v>
      </c>
      <c r="F89" s="123">
        <v>419999999.99999958</v>
      </c>
      <c r="G89" s="71">
        <v>8900</v>
      </c>
      <c r="H89" s="71">
        <v>444999999.99999958</v>
      </c>
      <c r="I89" s="123">
        <v>8100</v>
      </c>
      <c r="J89" s="123">
        <v>401759999.99999952</v>
      </c>
      <c r="K89" s="71">
        <v>8500</v>
      </c>
      <c r="L89" s="71">
        <v>421599999.99999952</v>
      </c>
      <c r="M89" s="131">
        <f t="shared" si="3"/>
        <v>8700</v>
      </c>
      <c r="N89" s="131">
        <f t="shared" si="3"/>
        <v>433299999.99999952</v>
      </c>
      <c r="O89" s="127">
        <f t="shared" si="2"/>
        <v>436794354.83870918</v>
      </c>
    </row>
    <row r="90" spans="1:15" ht="13.5" x14ac:dyDescent="0.25">
      <c r="A90" s="123">
        <v>129</v>
      </c>
      <c r="B90" s="123">
        <v>49.2</v>
      </c>
      <c r="C90" s="123">
        <v>0</v>
      </c>
      <c r="D90" s="71">
        <v>49.2</v>
      </c>
      <c r="E90" s="123">
        <v>8900</v>
      </c>
      <c r="F90" s="123">
        <v>444999999.99999958</v>
      </c>
      <c r="G90" s="71">
        <v>8900</v>
      </c>
      <c r="H90" s="71">
        <v>444999999.99999958</v>
      </c>
      <c r="I90" s="123">
        <v>8500</v>
      </c>
      <c r="J90" s="123">
        <v>419899999.99999952</v>
      </c>
      <c r="K90" s="71">
        <v>8500</v>
      </c>
      <c r="L90" s="71">
        <v>419899999.99999952</v>
      </c>
      <c r="M90" s="131">
        <f t="shared" si="3"/>
        <v>8700</v>
      </c>
      <c r="N90" s="131">
        <f t="shared" si="3"/>
        <v>432449999.99999952</v>
      </c>
      <c r="O90" s="127">
        <f t="shared" si="2"/>
        <v>437702429.14979708</v>
      </c>
    </row>
    <row r="91" spans="1:15" ht="13.5" x14ac:dyDescent="0.25">
      <c r="A91" s="123">
        <v>130</v>
      </c>
      <c r="B91" s="123">
        <v>49</v>
      </c>
      <c r="C91" s="123">
        <v>0</v>
      </c>
      <c r="D91" s="71">
        <v>49</v>
      </c>
      <c r="E91" s="123">
        <v>8900</v>
      </c>
      <c r="F91" s="123">
        <v>444999999.99999958</v>
      </c>
      <c r="G91" s="71">
        <v>9200</v>
      </c>
      <c r="H91" s="71">
        <v>459999999.99999952</v>
      </c>
      <c r="I91" s="123">
        <v>8500</v>
      </c>
      <c r="J91" s="123">
        <v>418199999.99999946</v>
      </c>
      <c r="K91" s="71">
        <v>8900</v>
      </c>
      <c r="L91" s="71">
        <v>437879999.99999946</v>
      </c>
      <c r="M91" s="131">
        <f t="shared" si="3"/>
        <v>9050</v>
      </c>
      <c r="N91" s="131">
        <f t="shared" si="3"/>
        <v>448939999.99999952</v>
      </c>
      <c r="O91" s="127">
        <f t="shared" si="2"/>
        <v>456239837.39837343</v>
      </c>
    </row>
    <row r="92" spans="1:15" ht="13.5" x14ac:dyDescent="0.25">
      <c r="A92" s="123">
        <v>132</v>
      </c>
      <c r="B92" s="123">
        <v>48.8</v>
      </c>
      <c r="C92" s="123">
        <v>0</v>
      </c>
      <c r="D92" s="71">
        <v>48.8</v>
      </c>
      <c r="E92" s="123">
        <v>9200</v>
      </c>
      <c r="F92" s="123">
        <v>459999999.99999952</v>
      </c>
      <c r="G92" s="71">
        <v>9800</v>
      </c>
      <c r="H92" s="71">
        <v>489999999.99999952</v>
      </c>
      <c r="I92" s="123">
        <v>8900</v>
      </c>
      <c r="J92" s="123">
        <v>436099999.9999994</v>
      </c>
      <c r="K92" s="71">
        <v>9200</v>
      </c>
      <c r="L92" s="71">
        <v>450799999.9999994</v>
      </c>
      <c r="M92" s="131">
        <f t="shared" si="3"/>
        <v>9500</v>
      </c>
      <c r="N92" s="131">
        <f t="shared" si="3"/>
        <v>470399999.99999946</v>
      </c>
      <c r="O92" s="127">
        <f t="shared" si="2"/>
        <v>479999999.99999946</v>
      </c>
    </row>
    <row r="93" spans="1:15" ht="13.5" x14ac:dyDescent="0.25">
      <c r="A93" s="123">
        <v>133</v>
      </c>
      <c r="B93" s="123">
        <v>48.6</v>
      </c>
      <c r="C93" s="123">
        <v>0</v>
      </c>
      <c r="D93" s="71">
        <v>48.6</v>
      </c>
      <c r="E93" s="123">
        <v>9800</v>
      </c>
      <c r="F93" s="123">
        <v>489999999.99999952</v>
      </c>
      <c r="G93" s="71">
        <v>9900</v>
      </c>
      <c r="H93" s="71">
        <v>494999999.99999952</v>
      </c>
      <c r="I93" s="123">
        <v>9200</v>
      </c>
      <c r="J93" s="123">
        <v>448959999.9999994</v>
      </c>
      <c r="K93" s="71">
        <v>9600</v>
      </c>
      <c r="L93" s="71">
        <v>468479999.99999934</v>
      </c>
      <c r="M93" s="131">
        <f t="shared" si="3"/>
        <v>9750</v>
      </c>
      <c r="N93" s="131">
        <f t="shared" si="3"/>
        <v>481739999.9999994</v>
      </c>
      <c r="O93" s="127">
        <f t="shared" si="2"/>
        <v>493586065.57376993</v>
      </c>
    </row>
    <row r="94" spans="1:15" ht="13.5" x14ac:dyDescent="0.25">
      <c r="A94" s="123">
        <v>134</v>
      </c>
      <c r="B94" s="123">
        <v>48.4</v>
      </c>
      <c r="C94" s="123">
        <v>0</v>
      </c>
      <c r="D94" s="71">
        <v>48.4</v>
      </c>
      <c r="E94" s="123">
        <v>9900</v>
      </c>
      <c r="F94" s="123">
        <v>494999999.99999952</v>
      </c>
      <c r="G94" s="71">
        <v>10100</v>
      </c>
      <c r="H94" s="71">
        <v>504999999.99999952</v>
      </c>
      <c r="I94" s="123">
        <v>9600</v>
      </c>
      <c r="J94" s="123">
        <v>466559999.99999934</v>
      </c>
      <c r="K94" s="71">
        <v>9800</v>
      </c>
      <c r="L94" s="71">
        <v>476279999.99999934</v>
      </c>
      <c r="M94" s="131">
        <f t="shared" si="3"/>
        <v>9950</v>
      </c>
      <c r="N94" s="131">
        <f t="shared" si="3"/>
        <v>490639999.9999994</v>
      </c>
      <c r="O94" s="127">
        <f t="shared" si="2"/>
        <v>504773662.55143976</v>
      </c>
    </row>
    <row r="95" spans="1:15" ht="13.5" x14ac:dyDescent="0.25">
      <c r="A95" s="123">
        <v>135</v>
      </c>
      <c r="B95" s="123">
        <v>48.2</v>
      </c>
      <c r="C95" s="123">
        <v>0</v>
      </c>
      <c r="D95" s="71">
        <v>48.2</v>
      </c>
      <c r="E95" s="123">
        <v>7600</v>
      </c>
      <c r="F95" s="123">
        <v>379999999.99999964</v>
      </c>
      <c r="G95" s="71">
        <v>7800</v>
      </c>
      <c r="H95" s="71">
        <v>389999999.99999958</v>
      </c>
      <c r="I95" s="123">
        <v>9800</v>
      </c>
      <c r="J95" s="123">
        <v>474319999.99999928</v>
      </c>
      <c r="K95" s="71">
        <v>7400</v>
      </c>
      <c r="L95" s="71">
        <v>358159999.99999946</v>
      </c>
      <c r="M95" s="131">
        <f t="shared" si="3"/>
        <v>7600</v>
      </c>
      <c r="N95" s="131">
        <f t="shared" si="3"/>
        <v>374079999.99999952</v>
      </c>
      <c r="O95" s="127">
        <f t="shared" si="2"/>
        <v>386446280.9917351</v>
      </c>
    </row>
    <row r="96" spans="1:15" ht="13.5" x14ac:dyDescent="0.25">
      <c r="A96" s="123">
        <v>136</v>
      </c>
      <c r="B96" s="123">
        <v>48</v>
      </c>
      <c r="C96" s="123">
        <v>0</v>
      </c>
      <c r="D96" s="71">
        <v>48</v>
      </c>
      <c r="E96" s="123">
        <v>7800</v>
      </c>
      <c r="F96" s="123">
        <v>389999999.99999958</v>
      </c>
      <c r="G96" s="71">
        <v>6200</v>
      </c>
      <c r="H96" s="71">
        <v>309999999.9999997</v>
      </c>
      <c r="I96" s="123">
        <v>7400</v>
      </c>
      <c r="J96" s="123">
        <v>358159999.99999946</v>
      </c>
      <c r="K96" s="71">
        <v>6900</v>
      </c>
      <c r="L96" s="71">
        <v>333959999.99999952</v>
      </c>
      <c r="M96" s="131">
        <f t="shared" si="3"/>
        <v>6550</v>
      </c>
      <c r="N96" s="131">
        <f t="shared" si="3"/>
        <v>321979999.99999964</v>
      </c>
      <c r="O96" s="127">
        <f t="shared" si="2"/>
        <v>334004149.37759298</v>
      </c>
    </row>
    <row r="97" spans="1:15" ht="13.5" x14ac:dyDescent="0.25">
      <c r="A97" s="123">
        <v>137</v>
      </c>
      <c r="B97" s="123">
        <v>47.8</v>
      </c>
      <c r="C97" s="123">
        <v>0</v>
      </c>
      <c r="D97" s="71">
        <v>47.8</v>
      </c>
      <c r="E97" s="123">
        <v>6200</v>
      </c>
      <c r="F97" s="123">
        <v>309999999.9999997</v>
      </c>
      <c r="G97" s="71">
        <v>6900</v>
      </c>
      <c r="H97" s="71">
        <v>344999999.99999964</v>
      </c>
      <c r="I97" s="123">
        <v>6900.0000000000009</v>
      </c>
      <c r="J97" s="123">
        <v>333959999.99999952</v>
      </c>
      <c r="K97" s="71">
        <v>7400</v>
      </c>
      <c r="L97" s="71">
        <v>358159999.99999946</v>
      </c>
      <c r="M97" s="131">
        <f t="shared" si="3"/>
        <v>7150</v>
      </c>
      <c r="N97" s="131">
        <f t="shared" si="3"/>
        <v>351579999.99999952</v>
      </c>
      <c r="O97" s="127">
        <f t="shared" si="2"/>
        <v>366229166.66666621</v>
      </c>
    </row>
    <row r="98" spans="1:15" ht="13.5" x14ac:dyDescent="0.25">
      <c r="A98" s="123">
        <v>139</v>
      </c>
      <c r="B98" s="123">
        <v>47.6</v>
      </c>
      <c r="C98" s="123">
        <v>0</v>
      </c>
      <c r="D98" s="71">
        <v>47.6</v>
      </c>
      <c r="E98" s="123">
        <v>6900</v>
      </c>
      <c r="F98" s="123">
        <v>344999999.99999964</v>
      </c>
      <c r="G98" s="71">
        <v>7300</v>
      </c>
      <c r="H98" s="71">
        <v>364999999.99999964</v>
      </c>
      <c r="I98" s="123">
        <v>7400</v>
      </c>
      <c r="J98" s="123">
        <v>358159999.99999946</v>
      </c>
      <c r="K98" s="71">
        <v>8000</v>
      </c>
      <c r="L98" s="71">
        <v>387199999.9999994</v>
      </c>
      <c r="M98" s="131">
        <f t="shared" si="3"/>
        <v>7650</v>
      </c>
      <c r="N98" s="131">
        <f t="shared" si="3"/>
        <v>376099999.99999952</v>
      </c>
      <c r="O98" s="127">
        <f t="shared" si="2"/>
        <v>393410041.84100372</v>
      </c>
    </row>
    <row r="99" spans="1:15" ht="13.5" x14ac:dyDescent="0.25">
      <c r="A99" s="123">
        <v>140</v>
      </c>
      <c r="B99" s="123">
        <v>47.4</v>
      </c>
      <c r="C99" s="123">
        <v>0</v>
      </c>
      <c r="D99" s="71">
        <v>47.4</v>
      </c>
      <c r="E99" s="123">
        <v>7300</v>
      </c>
      <c r="F99" s="123">
        <v>364999999.99999964</v>
      </c>
      <c r="G99" s="71">
        <v>8200</v>
      </c>
      <c r="H99" s="71">
        <v>409999999.99999958</v>
      </c>
      <c r="I99" s="123">
        <v>8000</v>
      </c>
      <c r="J99" s="123">
        <v>387199999.9999994</v>
      </c>
      <c r="K99" s="71">
        <v>8400</v>
      </c>
      <c r="L99" s="71">
        <v>406559999.9999994</v>
      </c>
      <c r="M99" s="131">
        <f t="shared" si="3"/>
        <v>8300</v>
      </c>
      <c r="N99" s="131">
        <f t="shared" si="3"/>
        <v>408279999.99999952</v>
      </c>
      <c r="O99" s="127">
        <f t="shared" si="2"/>
        <v>428865546.21848691</v>
      </c>
    </row>
    <row r="100" spans="1:15" ht="13.5" x14ac:dyDescent="0.25">
      <c r="A100" s="123">
        <v>141</v>
      </c>
      <c r="B100" s="123">
        <v>47.2</v>
      </c>
      <c r="C100" s="123">
        <v>0</v>
      </c>
      <c r="D100" s="71">
        <v>47.2</v>
      </c>
      <c r="E100" s="123">
        <v>8200</v>
      </c>
      <c r="F100" s="123">
        <v>409999999.99999958</v>
      </c>
      <c r="G100" s="71">
        <v>8800</v>
      </c>
      <c r="H100" s="71">
        <v>439999999.99999958</v>
      </c>
      <c r="I100" s="123">
        <v>8400</v>
      </c>
      <c r="J100" s="123">
        <v>406559999.9999994</v>
      </c>
      <c r="K100" s="71">
        <v>9000</v>
      </c>
      <c r="L100" s="71">
        <v>435599999.99999934</v>
      </c>
      <c r="M100" s="131">
        <f t="shared" si="3"/>
        <v>8900</v>
      </c>
      <c r="N100" s="131">
        <f t="shared" si="3"/>
        <v>437799999.99999946</v>
      </c>
      <c r="O100" s="127">
        <f t="shared" si="2"/>
        <v>461814345.99156064</v>
      </c>
    </row>
    <row r="101" spans="1:15" ht="13.5" x14ac:dyDescent="0.25">
      <c r="A101" s="123">
        <v>142</v>
      </c>
      <c r="B101" s="123">
        <v>47</v>
      </c>
      <c r="C101" s="123">
        <v>0</v>
      </c>
      <c r="D101" s="71">
        <v>47</v>
      </c>
      <c r="E101" s="123">
        <v>8800</v>
      </c>
      <c r="F101" s="123">
        <v>439999999.99999958</v>
      </c>
      <c r="G101" s="71">
        <v>9100</v>
      </c>
      <c r="H101" s="71">
        <v>454999999.99999952</v>
      </c>
      <c r="I101" s="123">
        <v>9000</v>
      </c>
      <c r="J101" s="123">
        <v>435599999.99999934</v>
      </c>
      <c r="K101" s="71">
        <v>9200</v>
      </c>
      <c r="L101" s="71">
        <v>445279999.99999934</v>
      </c>
      <c r="M101" s="131">
        <f t="shared" si="3"/>
        <v>9150</v>
      </c>
      <c r="N101" s="131">
        <f t="shared" si="3"/>
        <v>450139999.9999994</v>
      </c>
      <c r="O101" s="127">
        <f t="shared" si="2"/>
        <v>476843220.33898246</v>
      </c>
    </row>
    <row r="102" spans="1:15" ht="13.5" x14ac:dyDescent="0.25">
      <c r="A102" s="123">
        <v>143</v>
      </c>
      <c r="B102" s="123">
        <v>46.8</v>
      </c>
      <c r="C102" s="123">
        <v>0</v>
      </c>
      <c r="D102" s="71">
        <v>46.8</v>
      </c>
      <c r="E102" s="123">
        <v>9100</v>
      </c>
      <c r="F102" s="123">
        <v>454999999.99999952</v>
      </c>
      <c r="G102" s="71">
        <v>8800</v>
      </c>
      <c r="H102" s="71">
        <v>439999999.99999958</v>
      </c>
      <c r="I102" s="123">
        <v>9200</v>
      </c>
      <c r="J102" s="123">
        <v>445279999.99999934</v>
      </c>
      <c r="K102" s="71">
        <v>9200</v>
      </c>
      <c r="L102" s="71">
        <v>445279999.99999934</v>
      </c>
      <c r="M102" s="131">
        <f t="shared" si="3"/>
        <v>9000</v>
      </c>
      <c r="N102" s="131">
        <f t="shared" si="3"/>
        <v>442639999.99999946</v>
      </c>
      <c r="O102" s="127">
        <f t="shared" si="2"/>
        <v>470893617.02127606</v>
      </c>
    </row>
    <row r="103" spans="1:15" ht="13.5" x14ac:dyDescent="0.25">
      <c r="A103" s="123">
        <v>147</v>
      </c>
      <c r="B103" s="123">
        <v>46.6</v>
      </c>
      <c r="C103" s="123">
        <v>0</v>
      </c>
      <c r="D103" s="71">
        <v>46.6</v>
      </c>
      <c r="E103" s="123">
        <v>8800</v>
      </c>
      <c r="F103" s="123">
        <v>439999999.99999958</v>
      </c>
      <c r="G103" s="71">
        <v>9900</v>
      </c>
      <c r="H103" s="71">
        <v>494999999.99999952</v>
      </c>
      <c r="I103" s="123">
        <v>9200</v>
      </c>
      <c r="J103" s="123">
        <v>445279999.99999934</v>
      </c>
      <c r="K103" s="71">
        <v>9600</v>
      </c>
      <c r="L103" s="71">
        <v>464639999.99999928</v>
      </c>
      <c r="M103" s="131">
        <f t="shared" si="3"/>
        <v>9750</v>
      </c>
      <c r="N103" s="131">
        <f t="shared" si="3"/>
        <v>479819999.9999994</v>
      </c>
      <c r="O103" s="127">
        <f t="shared" si="2"/>
        <v>512628205.12820452</v>
      </c>
    </row>
    <row r="104" spans="1:15" ht="13.5" x14ac:dyDescent="0.25">
      <c r="A104" s="123">
        <v>149</v>
      </c>
      <c r="B104" s="123">
        <v>46.4</v>
      </c>
      <c r="C104" s="123">
        <v>0</v>
      </c>
      <c r="D104" s="71">
        <v>46.4</v>
      </c>
      <c r="E104" s="123">
        <v>9900</v>
      </c>
      <c r="F104" s="123">
        <v>494999999.99999952</v>
      </c>
      <c r="G104" s="71">
        <v>10100</v>
      </c>
      <c r="H104" s="71">
        <v>504999999.99999952</v>
      </c>
      <c r="I104" s="123">
        <v>9600</v>
      </c>
      <c r="J104" s="123">
        <v>464639999.99999928</v>
      </c>
      <c r="K104" s="71">
        <v>10000</v>
      </c>
      <c r="L104" s="71">
        <v>483999999.99999928</v>
      </c>
      <c r="M104" s="131">
        <f t="shared" si="3"/>
        <v>10050</v>
      </c>
      <c r="N104" s="131">
        <f t="shared" si="3"/>
        <v>494499999.9999994</v>
      </c>
      <c r="O104" s="127">
        <f t="shared" si="2"/>
        <v>530579399.14163023</v>
      </c>
    </row>
    <row r="105" spans="1:15" ht="13.5" x14ac:dyDescent="0.25">
      <c r="A105" s="123">
        <v>150</v>
      </c>
      <c r="B105" s="123">
        <v>46.2</v>
      </c>
      <c r="C105" s="123">
        <v>0</v>
      </c>
      <c r="D105" s="71">
        <v>46.2</v>
      </c>
      <c r="E105" s="123">
        <v>10100</v>
      </c>
      <c r="F105" s="123">
        <v>504999999.99999952</v>
      </c>
      <c r="G105" s="71">
        <v>0</v>
      </c>
      <c r="H105" s="71">
        <v>0</v>
      </c>
      <c r="I105" s="123">
        <v>10000</v>
      </c>
      <c r="J105" s="123">
        <v>483999999.99999928</v>
      </c>
      <c r="K105" s="71">
        <v>0</v>
      </c>
      <c r="L105" s="71">
        <v>0</v>
      </c>
      <c r="M105" s="131">
        <f t="shared" si="3"/>
        <v>0</v>
      </c>
      <c r="N105" s="131">
        <f t="shared" si="3"/>
        <v>0</v>
      </c>
      <c r="O105" s="127">
        <f t="shared" si="2"/>
        <v>0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abSelected="1" zoomScaleNormal="100" workbookViewId="0">
      <selection activeCell="F9" sqref="F9"/>
    </sheetView>
  </sheetViews>
  <sheetFormatPr defaultRowHeight="12.75" x14ac:dyDescent="0.2"/>
  <cols>
    <col min="1" max="1" width="4.5703125" style="5" bestFit="1" customWidth="1"/>
    <col min="2" max="2" width="9" style="5" bestFit="1" customWidth="1"/>
    <col min="3" max="3" width="9.28515625" style="5" bestFit="1" customWidth="1"/>
    <col min="4" max="5" width="9.140625" style="5" bestFit="1" customWidth="1"/>
    <col min="6" max="6" width="10.85546875" style="5" bestFit="1" customWidth="1"/>
    <col min="7" max="7" width="9.140625" style="5" bestFit="1" customWidth="1"/>
    <col min="8" max="8" width="11.5703125" style="5" bestFit="1" customWidth="1"/>
    <col min="9" max="9" width="9.140625" style="5" bestFit="1" customWidth="1"/>
    <col min="10" max="10" width="11.7109375" style="5" bestFit="1" customWidth="1"/>
    <col min="11" max="11" width="9.140625" style="5" bestFit="1" customWidth="1"/>
    <col min="12" max="12" width="11.5703125" style="5" bestFit="1" customWidth="1"/>
    <col min="13" max="16384" width="9.140625" style="5"/>
  </cols>
  <sheetData>
    <row r="1" spans="1:14" ht="77.25" x14ac:dyDescent="0.2">
      <c r="A1" s="133" t="s">
        <v>24</v>
      </c>
      <c r="B1" s="115" t="s">
        <v>101</v>
      </c>
      <c r="C1" s="115" t="s">
        <v>102</v>
      </c>
      <c r="D1" s="115" t="s">
        <v>92</v>
      </c>
      <c r="E1" s="116" t="s">
        <v>103</v>
      </c>
      <c r="F1" s="116" t="s">
        <v>94</v>
      </c>
      <c r="G1" s="116" t="s">
        <v>95</v>
      </c>
      <c r="H1" s="116" t="s">
        <v>96</v>
      </c>
      <c r="I1" s="118" t="s">
        <v>104</v>
      </c>
      <c r="J1" s="118" t="s">
        <v>98</v>
      </c>
      <c r="K1" s="118" t="s">
        <v>99</v>
      </c>
      <c r="L1" s="118" t="s">
        <v>100</v>
      </c>
      <c r="M1" s="120"/>
      <c r="N1" s="120"/>
    </row>
    <row r="2" spans="1:14" ht="13.5" x14ac:dyDescent="0.25">
      <c r="A2" s="123">
        <v>-1</v>
      </c>
      <c r="B2" s="123">
        <v>24.8</v>
      </c>
      <c r="C2" s="123">
        <v>0</v>
      </c>
      <c r="D2" s="71">
        <v>24.8</v>
      </c>
      <c r="E2" s="123">
        <v>20</v>
      </c>
      <c r="F2" s="123">
        <v>496000</v>
      </c>
      <c r="G2" s="71">
        <v>20</v>
      </c>
      <c r="H2" s="71">
        <v>496000</v>
      </c>
      <c r="I2" s="123">
        <v>196</v>
      </c>
      <c r="J2" s="123">
        <v>4860800</v>
      </c>
      <c r="K2" s="71">
        <v>196</v>
      </c>
      <c r="L2" s="71">
        <v>4860800</v>
      </c>
      <c r="M2" s="125"/>
      <c r="N2" s="125"/>
    </row>
    <row r="3" spans="1:14" ht="13.5" x14ac:dyDescent="0.25">
      <c r="A3" s="123">
        <v>0</v>
      </c>
      <c r="B3" s="123">
        <v>24.6</v>
      </c>
      <c r="C3" s="123">
        <v>0</v>
      </c>
      <c r="D3" s="71">
        <v>24.6</v>
      </c>
      <c r="E3" s="123">
        <v>20</v>
      </c>
      <c r="F3" s="123">
        <v>496000</v>
      </c>
      <c r="G3" s="71">
        <v>20</v>
      </c>
      <c r="H3" s="71">
        <v>496000</v>
      </c>
      <c r="I3" s="123">
        <v>196</v>
      </c>
      <c r="J3" s="123">
        <v>4860800</v>
      </c>
      <c r="K3" s="71">
        <v>196</v>
      </c>
      <c r="L3" s="71">
        <v>4860800</v>
      </c>
      <c r="M3" s="125"/>
      <c r="N3" s="125"/>
    </row>
    <row r="4" spans="1:14" ht="13.5" x14ac:dyDescent="0.25">
      <c r="A4" s="123">
        <v>1</v>
      </c>
      <c r="B4" s="123">
        <v>24.400000000000002</v>
      </c>
      <c r="C4" s="123">
        <v>0</v>
      </c>
      <c r="D4" s="71">
        <v>24.400000000000002</v>
      </c>
      <c r="E4" s="123">
        <v>20</v>
      </c>
      <c r="F4" s="123">
        <v>492000</v>
      </c>
      <c r="G4" s="71">
        <v>20</v>
      </c>
      <c r="H4" s="71">
        <v>492000</v>
      </c>
      <c r="I4" s="123">
        <v>196</v>
      </c>
      <c r="J4" s="123">
        <v>4821600</v>
      </c>
      <c r="K4" s="71">
        <v>196</v>
      </c>
      <c r="L4" s="71">
        <v>4821600</v>
      </c>
      <c r="M4" s="125"/>
      <c r="N4" s="125"/>
    </row>
    <row r="5" spans="1:14" ht="13.5" x14ac:dyDescent="0.25">
      <c r="A5" s="123">
        <v>2</v>
      </c>
      <c r="B5" s="123">
        <v>24.200000000000003</v>
      </c>
      <c r="C5" s="123">
        <v>0</v>
      </c>
      <c r="D5" s="71">
        <v>24.200000000000003</v>
      </c>
      <c r="E5" s="123">
        <v>20</v>
      </c>
      <c r="F5" s="123">
        <v>488000.00000000006</v>
      </c>
      <c r="G5" s="71">
        <v>20</v>
      </c>
      <c r="H5" s="71">
        <v>488000.00000000006</v>
      </c>
      <c r="I5" s="123">
        <v>196</v>
      </c>
      <c r="J5" s="123">
        <v>4782400</v>
      </c>
      <c r="K5" s="71">
        <v>196</v>
      </c>
      <c r="L5" s="71">
        <v>4782400</v>
      </c>
      <c r="M5" s="125"/>
      <c r="N5" s="125"/>
    </row>
    <row r="6" spans="1:14" ht="13.5" x14ac:dyDescent="0.25">
      <c r="A6" s="123">
        <v>3</v>
      </c>
      <c r="B6" s="123">
        <v>24.000000000000004</v>
      </c>
      <c r="C6" s="123">
        <v>0</v>
      </c>
      <c r="D6" s="71">
        <v>24.000000000000004</v>
      </c>
      <c r="E6" s="123">
        <v>20</v>
      </c>
      <c r="F6" s="123">
        <v>484000.00000000006</v>
      </c>
      <c r="G6" s="71">
        <v>20</v>
      </c>
      <c r="H6" s="71">
        <v>484000.00000000006</v>
      </c>
      <c r="I6" s="123">
        <v>196</v>
      </c>
      <c r="J6" s="123">
        <v>4743200.0000000009</v>
      </c>
      <c r="K6" s="71">
        <v>196</v>
      </c>
      <c r="L6" s="71">
        <v>4743200.0000000009</v>
      </c>
      <c r="M6" s="125"/>
      <c r="N6" s="125"/>
    </row>
    <row r="7" spans="1:14" ht="13.5" x14ac:dyDescent="0.25">
      <c r="A7" s="123">
        <v>4</v>
      </c>
      <c r="B7" s="123">
        <v>23.800000000000004</v>
      </c>
      <c r="C7" s="123">
        <v>0</v>
      </c>
      <c r="D7" s="71">
        <v>23.800000000000004</v>
      </c>
      <c r="E7" s="123">
        <v>20</v>
      </c>
      <c r="F7" s="123">
        <v>480000.00000000006</v>
      </c>
      <c r="G7" s="71">
        <v>20</v>
      </c>
      <c r="H7" s="71">
        <v>480000.00000000006</v>
      </c>
      <c r="I7" s="123">
        <v>196</v>
      </c>
      <c r="J7" s="123">
        <v>4704000.0000000009</v>
      </c>
      <c r="K7" s="71">
        <v>100</v>
      </c>
      <c r="L7" s="71">
        <v>2400000.0000000005</v>
      </c>
      <c r="M7" s="125"/>
      <c r="N7" s="125"/>
    </row>
    <row r="8" spans="1:14" ht="13.5" x14ac:dyDescent="0.25">
      <c r="A8" s="123">
        <v>5</v>
      </c>
      <c r="B8" s="123">
        <v>23.600000000000005</v>
      </c>
      <c r="C8" s="123">
        <v>0</v>
      </c>
      <c r="D8" s="71">
        <v>23.600000000000005</v>
      </c>
      <c r="E8" s="123">
        <v>20</v>
      </c>
      <c r="F8" s="123">
        <v>476000.00000000006</v>
      </c>
      <c r="G8" s="71">
        <v>20</v>
      </c>
      <c r="H8" s="71">
        <v>476000.00000000006</v>
      </c>
      <c r="I8" s="123">
        <v>100</v>
      </c>
      <c r="J8" s="123">
        <v>2380000.0000000005</v>
      </c>
      <c r="K8" s="71">
        <v>100</v>
      </c>
      <c r="L8" s="71">
        <v>2380000.0000000005</v>
      </c>
      <c r="M8" s="125"/>
      <c r="N8" s="125"/>
    </row>
    <row r="9" spans="1:14" ht="13.5" x14ac:dyDescent="0.25">
      <c r="A9" s="123">
        <v>6</v>
      </c>
      <c r="B9" s="123">
        <v>23.400000000000006</v>
      </c>
      <c r="C9" s="123">
        <v>0</v>
      </c>
      <c r="D9" s="71">
        <v>23.400000000000006</v>
      </c>
      <c r="E9" s="123">
        <v>20</v>
      </c>
      <c r="F9" s="123">
        <v>472000.00000000012</v>
      </c>
      <c r="G9" s="71">
        <v>20</v>
      </c>
      <c r="H9" s="71">
        <v>472000.00000000012</v>
      </c>
      <c r="I9" s="123">
        <v>100</v>
      </c>
      <c r="J9" s="123">
        <v>2360000.0000000005</v>
      </c>
      <c r="K9" s="71">
        <v>100</v>
      </c>
      <c r="L9" s="71">
        <v>2360000.0000000005</v>
      </c>
      <c r="M9" s="125"/>
      <c r="N9" s="125"/>
    </row>
    <row r="10" spans="1:14" ht="13.5" x14ac:dyDescent="0.25">
      <c r="A10" s="123">
        <v>7</v>
      </c>
      <c r="B10" s="123">
        <v>23.200000000000006</v>
      </c>
      <c r="C10" s="123">
        <v>0</v>
      </c>
      <c r="D10" s="71">
        <v>23.200000000000006</v>
      </c>
      <c r="E10" s="123">
        <v>20</v>
      </c>
      <c r="F10" s="123">
        <v>468000.00000000012</v>
      </c>
      <c r="G10" s="71">
        <v>20</v>
      </c>
      <c r="H10" s="71">
        <v>468000.00000000012</v>
      </c>
      <c r="I10" s="123">
        <v>100.00000000000001</v>
      </c>
      <c r="J10" s="123">
        <v>2340000.0000000009</v>
      </c>
      <c r="K10" s="71">
        <v>100</v>
      </c>
      <c r="L10" s="71">
        <v>2340000.0000000005</v>
      </c>
      <c r="M10" s="125"/>
      <c r="N10" s="125"/>
    </row>
    <row r="11" spans="1:14" ht="13.5" x14ac:dyDescent="0.25">
      <c r="A11" s="123">
        <v>8</v>
      </c>
      <c r="B11" s="123">
        <v>22.000000000000007</v>
      </c>
      <c r="C11" s="123">
        <v>0</v>
      </c>
      <c r="D11" s="71">
        <v>22.000000000000007</v>
      </c>
      <c r="E11" s="123">
        <v>20</v>
      </c>
      <c r="F11" s="123">
        <v>464000.00000000012</v>
      </c>
      <c r="G11" s="71">
        <v>20</v>
      </c>
      <c r="H11" s="71">
        <v>464000.00000000012</v>
      </c>
      <c r="I11" s="123">
        <v>100.00000000000001</v>
      </c>
      <c r="J11" s="123">
        <v>2320000.0000000009</v>
      </c>
      <c r="K11" s="71">
        <v>200</v>
      </c>
      <c r="L11" s="71">
        <v>4640000.0000000009</v>
      </c>
      <c r="M11" s="125"/>
      <c r="N11" s="125"/>
    </row>
    <row r="12" spans="1:14" ht="13.5" x14ac:dyDescent="0.25">
      <c r="A12" s="123">
        <v>9</v>
      </c>
      <c r="B12" s="123">
        <v>21.800000000000008</v>
      </c>
      <c r="C12" s="123">
        <v>0</v>
      </c>
      <c r="D12" s="71">
        <v>21.800000000000008</v>
      </c>
      <c r="E12" s="123">
        <v>20</v>
      </c>
      <c r="F12" s="123">
        <v>440000.00000000012</v>
      </c>
      <c r="G12" s="71">
        <v>20</v>
      </c>
      <c r="H12" s="71">
        <v>440000.00000000012</v>
      </c>
      <c r="I12" s="123">
        <v>200.00000000000003</v>
      </c>
      <c r="J12" s="123">
        <v>4400000.0000000019</v>
      </c>
      <c r="K12" s="71">
        <v>300</v>
      </c>
      <c r="L12" s="71">
        <v>6600000.0000000019</v>
      </c>
      <c r="M12" s="125"/>
      <c r="N12" s="125"/>
    </row>
    <row r="13" spans="1:14" ht="13.5" x14ac:dyDescent="0.25">
      <c r="A13" s="123">
        <v>10</v>
      </c>
      <c r="B13" s="123">
        <v>21.600000000000009</v>
      </c>
      <c r="C13" s="123">
        <v>0</v>
      </c>
      <c r="D13" s="71">
        <v>21.600000000000009</v>
      </c>
      <c r="E13" s="123">
        <v>20</v>
      </c>
      <c r="F13" s="123">
        <v>436000.00000000017</v>
      </c>
      <c r="G13" s="71">
        <v>20</v>
      </c>
      <c r="H13" s="71">
        <v>436000.00000000017</v>
      </c>
      <c r="I13" s="123">
        <v>300</v>
      </c>
      <c r="J13" s="123">
        <v>6540000.0000000028</v>
      </c>
      <c r="K13" s="71">
        <v>300</v>
      </c>
      <c r="L13" s="71">
        <v>6540000.0000000028</v>
      </c>
      <c r="M13" s="125"/>
      <c r="N13" s="125"/>
    </row>
    <row r="14" spans="1:14" ht="13.5" x14ac:dyDescent="0.25">
      <c r="A14" s="123">
        <v>12</v>
      </c>
      <c r="B14" s="123">
        <v>21.400000000000009</v>
      </c>
      <c r="C14" s="123">
        <v>0</v>
      </c>
      <c r="D14" s="71">
        <v>21.400000000000009</v>
      </c>
      <c r="E14" s="123">
        <v>20</v>
      </c>
      <c r="F14" s="123">
        <v>432000.00000000017</v>
      </c>
      <c r="G14" s="71">
        <v>100</v>
      </c>
      <c r="H14" s="71">
        <v>2160000.0000000009</v>
      </c>
      <c r="I14" s="123">
        <v>300</v>
      </c>
      <c r="J14" s="123">
        <v>6480000.0000000028</v>
      </c>
      <c r="K14" s="71">
        <v>800</v>
      </c>
      <c r="L14" s="71">
        <v>17280000.000000007</v>
      </c>
      <c r="M14" s="125"/>
      <c r="N14" s="125"/>
    </row>
    <row r="15" spans="1:14" ht="13.5" x14ac:dyDescent="0.25">
      <c r="A15" s="123">
        <v>13</v>
      </c>
      <c r="B15" s="123">
        <v>21.20000000000001</v>
      </c>
      <c r="C15" s="123">
        <v>0</v>
      </c>
      <c r="D15" s="71">
        <v>21.20000000000001</v>
      </c>
      <c r="E15" s="123">
        <v>99.999999999999986</v>
      </c>
      <c r="F15" s="123">
        <v>2140000.0000000005</v>
      </c>
      <c r="G15" s="71">
        <v>100</v>
      </c>
      <c r="H15" s="71">
        <v>2140000.0000000009</v>
      </c>
      <c r="I15" s="123">
        <v>799.99999999999989</v>
      </c>
      <c r="J15" s="123">
        <v>17120000.000000004</v>
      </c>
      <c r="K15" s="71">
        <v>1000</v>
      </c>
      <c r="L15" s="71">
        <v>21400000.000000007</v>
      </c>
      <c r="M15" s="125"/>
      <c r="N15" s="125"/>
    </row>
    <row r="16" spans="1:14" ht="13.5" x14ac:dyDescent="0.25">
      <c r="A16" s="123">
        <v>14</v>
      </c>
      <c r="B16" s="123">
        <v>21.000000000000011</v>
      </c>
      <c r="C16" s="71">
        <v>0</v>
      </c>
      <c r="D16" s="71">
        <v>21.000000000000011</v>
      </c>
      <c r="E16" s="123">
        <v>99.999999999999986</v>
      </c>
      <c r="F16" s="123">
        <v>2120000.0000000005</v>
      </c>
      <c r="G16" s="71">
        <v>100</v>
      </c>
      <c r="H16" s="71">
        <v>2120000.0000000009</v>
      </c>
      <c r="I16" s="123">
        <v>1000</v>
      </c>
      <c r="J16" s="123">
        <v>21200000.000000011</v>
      </c>
      <c r="K16" s="71">
        <v>1100</v>
      </c>
      <c r="L16" s="71">
        <v>23320000.000000011</v>
      </c>
      <c r="M16" s="125"/>
      <c r="N16" s="125"/>
    </row>
    <row r="17" spans="1:14" ht="13.5" x14ac:dyDescent="0.25">
      <c r="A17" s="123">
        <v>15</v>
      </c>
      <c r="B17" s="123">
        <v>20.800000000000011</v>
      </c>
      <c r="C17" s="123">
        <v>0</v>
      </c>
      <c r="D17" s="71">
        <v>20.800000000000011</v>
      </c>
      <c r="E17" s="123">
        <v>99.999999999999986</v>
      </c>
      <c r="F17" s="123">
        <v>2100000.0000000009</v>
      </c>
      <c r="G17" s="71">
        <v>200</v>
      </c>
      <c r="H17" s="71">
        <v>4200000.0000000019</v>
      </c>
      <c r="I17" s="123">
        <v>1100</v>
      </c>
      <c r="J17" s="123">
        <v>23100000.000000011</v>
      </c>
      <c r="K17" s="71">
        <v>1400</v>
      </c>
      <c r="L17" s="71">
        <v>29400000.000000015</v>
      </c>
      <c r="M17" s="125"/>
      <c r="N17" s="125"/>
    </row>
    <row r="18" spans="1:14" ht="13.5" x14ac:dyDescent="0.25">
      <c r="A18" s="123">
        <v>17</v>
      </c>
      <c r="B18" s="123">
        <v>20.600000000000012</v>
      </c>
      <c r="C18" s="123">
        <v>0</v>
      </c>
      <c r="D18" s="71">
        <v>20.600000000000012</v>
      </c>
      <c r="E18" s="123">
        <v>200</v>
      </c>
      <c r="F18" s="123">
        <v>4160000.0000000023</v>
      </c>
      <c r="G18" s="71">
        <v>500</v>
      </c>
      <c r="H18" s="71">
        <v>10400000.000000006</v>
      </c>
      <c r="I18" s="123">
        <v>1400</v>
      </c>
      <c r="J18" s="123">
        <v>29120000.000000015</v>
      </c>
      <c r="K18" s="71">
        <v>1600</v>
      </c>
      <c r="L18" s="71">
        <v>33280000.000000019</v>
      </c>
      <c r="M18" s="125"/>
      <c r="N18" s="125"/>
    </row>
    <row r="19" spans="1:14" ht="13.5" x14ac:dyDescent="0.25">
      <c r="A19" s="123">
        <v>18</v>
      </c>
      <c r="B19" s="123">
        <v>20.400000000000013</v>
      </c>
      <c r="C19" s="123">
        <v>0</v>
      </c>
      <c r="D19" s="71">
        <v>20.400000000000013</v>
      </c>
      <c r="E19" s="123">
        <v>500</v>
      </c>
      <c r="F19" s="123">
        <v>10300000.000000006</v>
      </c>
      <c r="G19" s="71">
        <v>700</v>
      </c>
      <c r="H19" s="71">
        <v>14420000.000000009</v>
      </c>
      <c r="I19" s="123">
        <v>1600</v>
      </c>
      <c r="J19" s="123">
        <v>32960000.000000019</v>
      </c>
      <c r="K19" s="71">
        <v>1600</v>
      </c>
      <c r="L19" s="71">
        <v>32960000.000000019</v>
      </c>
      <c r="M19" s="125"/>
      <c r="N19" s="125"/>
    </row>
    <row r="20" spans="1:14" ht="13.5" x14ac:dyDescent="0.25">
      <c r="A20" s="123">
        <v>19</v>
      </c>
      <c r="B20" s="123">
        <v>20.200000000000014</v>
      </c>
      <c r="C20" s="71">
        <v>0</v>
      </c>
      <c r="D20" s="71">
        <v>20.200000000000014</v>
      </c>
      <c r="E20" s="123">
        <v>700</v>
      </c>
      <c r="F20" s="123">
        <v>14280000.000000009</v>
      </c>
      <c r="G20" s="71">
        <v>900</v>
      </c>
      <c r="H20" s="71">
        <v>18360000.000000011</v>
      </c>
      <c r="I20" s="123">
        <v>1600</v>
      </c>
      <c r="J20" s="123">
        <v>32640000.000000019</v>
      </c>
      <c r="K20" s="71">
        <v>1600</v>
      </c>
      <c r="L20" s="71">
        <v>32640000.000000019</v>
      </c>
      <c r="M20" s="125"/>
      <c r="N20" s="125"/>
    </row>
    <row r="21" spans="1:14" ht="13.5" x14ac:dyDescent="0.25">
      <c r="A21" s="123">
        <v>20</v>
      </c>
      <c r="B21" s="123">
        <v>20.000000000000014</v>
      </c>
      <c r="C21" s="123">
        <v>0</v>
      </c>
      <c r="D21" s="71">
        <v>20.000000000000014</v>
      </c>
      <c r="E21" s="123">
        <v>900.00000000000011</v>
      </c>
      <c r="F21" s="123">
        <v>18180000.000000015</v>
      </c>
      <c r="G21" s="71">
        <v>900</v>
      </c>
      <c r="H21" s="71">
        <v>18180000.000000011</v>
      </c>
      <c r="I21" s="123">
        <v>1600</v>
      </c>
      <c r="J21" s="123">
        <v>32320000.000000022</v>
      </c>
      <c r="K21" s="71">
        <v>1700</v>
      </c>
      <c r="L21" s="71">
        <v>34340000.000000022</v>
      </c>
      <c r="M21" s="125"/>
      <c r="N21" s="125"/>
    </row>
    <row r="22" spans="1:14" ht="13.5" x14ac:dyDescent="0.25">
      <c r="A22" s="123">
        <v>21</v>
      </c>
      <c r="B22" s="123">
        <v>19.800000000000015</v>
      </c>
      <c r="C22" s="123">
        <v>0</v>
      </c>
      <c r="D22" s="71">
        <v>19.800000000000015</v>
      </c>
      <c r="E22" s="123">
        <v>900.00000000000011</v>
      </c>
      <c r="F22" s="123">
        <v>18000000.000000015</v>
      </c>
      <c r="G22" s="71">
        <v>1000</v>
      </c>
      <c r="H22" s="71">
        <v>20000000.000000015</v>
      </c>
      <c r="I22" s="123">
        <v>1699.9999999999998</v>
      </c>
      <c r="J22" s="123">
        <v>34000000.000000022</v>
      </c>
      <c r="K22" s="71">
        <v>1900</v>
      </c>
      <c r="L22" s="71">
        <v>38000000.00000003</v>
      </c>
      <c r="M22" s="125"/>
      <c r="N22" s="125"/>
    </row>
    <row r="23" spans="1:14" ht="13.5" x14ac:dyDescent="0.25">
      <c r="A23" s="123">
        <v>22</v>
      </c>
      <c r="B23" s="123">
        <v>18.100000000000016</v>
      </c>
      <c r="C23" s="71">
        <v>0</v>
      </c>
      <c r="D23" s="71">
        <v>18.100000000000016</v>
      </c>
      <c r="E23" s="123">
        <v>1000</v>
      </c>
      <c r="F23" s="123">
        <v>19800000.000000015</v>
      </c>
      <c r="G23" s="71">
        <v>1100</v>
      </c>
      <c r="H23" s="71">
        <v>21780000.000000015</v>
      </c>
      <c r="I23" s="123">
        <v>1900</v>
      </c>
      <c r="J23" s="123">
        <v>37620000.00000003</v>
      </c>
      <c r="K23" s="71">
        <v>2200</v>
      </c>
      <c r="L23" s="71">
        <v>43560000.00000003</v>
      </c>
      <c r="M23" s="125"/>
      <c r="N23" s="125"/>
    </row>
    <row r="24" spans="1:14" ht="13.5" x14ac:dyDescent="0.25">
      <c r="A24" s="123">
        <v>23</v>
      </c>
      <c r="B24" s="123">
        <v>17.900000000000016</v>
      </c>
      <c r="C24" s="123">
        <v>0</v>
      </c>
      <c r="D24" s="71">
        <v>17.900000000000016</v>
      </c>
      <c r="E24" s="123">
        <v>1100</v>
      </c>
      <c r="F24" s="123">
        <v>19910000.000000019</v>
      </c>
      <c r="G24" s="71">
        <v>1200</v>
      </c>
      <c r="H24" s="71">
        <v>21720000.000000019</v>
      </c>
      <c r="I24" s="123">
        <v>2200</v>
      </c>
      <c r="J24" s="123">
        <v>39820000.000000037</v>
      </c>
      <c r="K24" s="71">
        <v>2300</v>
      </c>
      <c r="L24" s="71">
        <v>41630000.000000037</v>
      </c>
      <c r="M24" s="125"/>
      <c r="N24" s="125"/>
    </row>
    <row r="25" spans="1:14" ht="13.5" x14ac:dyDescent="0.25">
      <c r="A25" s="123">
        <v>24</v>
      </c>
      <c r="B25" s="123">
        <v>17.700000000000017</v>
      </c>
      <c r="C25" s="123">
        <v>0</v>
      </c>
      <c r="D25" s="71">
        <v>17.700000000000017</v>
      </c>
      <c r="E25" s="123">
        <v>1200</v>
      </c>
      <c r="F25" s="123">
        <v>21480000.000000019</v>
      </c>
      <c r="G25" s="71">
        <v>1200</v>
      </c>
      <c r="H25" s="71">
        <v>21480000.000000019</v>
      </c>
      <c r="I25" s="123">
        <v>2300</v>
      </c>
      <c r="J25" s="123">
        <v>41170000.000000037</v>
      </c>
      <c r="K25" s="71">
        <v>2300</v>
      </c>
      <c r="L25" s="71">
        <v>41170000.000000037</v>
      </c>
      <c r="M25" s="125"/>
      <c r="N25" s="125"/>
    </row>
    <row r="26" spans="1:14" ht="13.5" x14ac:dyDescent="0.25">
      <c r="A26" s="123">
        <v>25</v>
      </c>
      <c r="B26" s="123">
        <v>17.500000000000018</v>
      </c>
      <c r="C26" s="123">
        <v>0</v>
      </c>
      <c r="D26" s="71">
        <v>17.500000000000018</v>
      </c>
      <c r="E26" s="123">
        <v>1200</v>
      </c>
      <c r="F26" s="123">
        <v>21240000.000000019</v>
      </c>
      <c r="G26" s="71">
        <v>1300</v>
      </c>
      <c r="H26" s="71">
        <v>23010000.000000022</v>
      </c>
      <c r="I26" s="123">
        <v>2300</v>
      </c>
      <c r="J26" s="123">
        <v>40710000.000000037</v>
      </c>
      <c r="K26" s="71">
        <v>2300</v>
      </c>
      <c r="L26" s="71">
        <v>40710000.000000037</v>
      </c>
      <c r="M26" s="125"/>
      <c r="N26" s="125"/>
    </row>
    <row r="27" spans="1:14" ht="13.5" x14ac:dyDescent="0.25">
      <c r="A27" s="123">
        <v>26</v>
      </c>
      <c r="B27" s="123">
        <v>17.300000000000018</v>
      </c>
      <c r="C27" s="123">
        <v>0</v>
      </c>
      <c r="D27" s="71">
        <v>17.300000000000018</v>
      </c>
      <c r="E27" s="123">
        <v>1300</v>
      </c>
      <c r="F27" s="123">
        <v>22750000.000000022</v>
      </c>
      <c r="G27" s="71">
        <v>1320</v>
      </c>
      <c r="H27" s="71">
        <v>23100000.000000022</v>
      </c>
      <c r="I27" s="123">
        <v>2300</v>
      </c>
      <c r="J27" s="123">
        <v>40250000.000000037</v>
      </c>
      <c r="K27" s="71">
        <v>2300</v>
      </c>
      <c r="L27" s="71">
        <v>40250000.000000037</v>
      </c>
      <c r="M27" s="125"/>
      <c r="N27" s="125"/>
    </row>
    <row r="28" spans="1:14" ht="13.5" x14ac:dyDescent="0.25">
      <c r="A28" s="123">
        <v>27</v>
      </c>
      <c r="B28" s="123">
        <v>17.100000000000019</v>
      </c>
      <c r="C28" s="71">
        <v>0</v>
      </c>
      <c r="D28" s="71">
        <v>17.100000000000019</v>
      </c>
      <c r="E28" s="123">
        <v>1320</v>
      </c>
      <c r="F28" s="123">
        <v>22836000.000000026</v>
      </c>
      <c r="G28" s="71">
        <v>1410</v>
      </c>
      <c r="H28" s="71">
        <v>24393000.000000026</v>
      </c>
      <c r="I28" s="123">
        <v>2300</v>
      </c>
      <c r="J28" s="123">
        <v>39790000.000000045</v>
      </c>
      <c r="K28" s="71">
        <v>2300</v>
      </c>
      <c r="L28" s="71">
        <v>39790000.000000045</v>
      </c>
      <c r="M28" s="125"/>
      <c r="N28" s="125"/>
    </row>
    <row r="29" spans="1:14" ht="13.5" x14ac:dyDescent="0.25">
      <c r="A29" s="123">
        <v>28</v>
      </c>
      <c r="B29" s="123">
        <v>16.90000000000002</v>
      </c>
      <c r="C29" s="123">
        <v>0</v>
      </c>
      <c r="D29" s="71">
        <v>16.90000000000002</v>
      </c>
      <c r="E29" s="123">
        <v>1410</v>
      </c>
      <c r="F29" s="123">
        <v>24111000.000000026</v>
      </c>
      <c r="G29" s="71">
        <v>1420</v>
      </c>
      <c r="H29" s="71">
        <v>24282000.000000026</v>
      </c>
      <c r="I29" s="123">
        <v>2300</v>
      </c>
      <c r="J29" s="123">
        <v>39330000.000000045</v>
      </c>
      <c r="K29" s="71">
        <v>2310</v>
      </c>
      <c r="L29" s="71">
        <v>39501000.000000045</v>
      </c>
      <c r="M29" s="125"/>
      <c r="N29" s="125"/>
    </row>
    <row r="30" spans="1:14" ht="13.5" x14ac:dyDescent="0.25">
      <c r="A30" s="123">
        <v>29</v>
      </c>
      <c r="B30" s="123">
        <v>16.700000000000021</v>
      </c>
      <c r="C30" s="123">
        <v>0</v>
      </c>
      <c r="D30" s="71">
        <v>16.700000000000021</v>
      </c>
      <c r="E30" s="123">
        <v>1420</v>
      </c>
      <c r="F30" s="123">
        <v>23998000.00000003</v>
      </c>
      <c r="G30" s="71">
        <v>1470</v>
      </c>
      <c r="H30" s="71">
        <v>24843000.00000003</v>
      </c>
      <c r="I30" s="123">
        <v>2310</v>
      </c>
      <c r="J30" s="123">
        <v>39039000.000000045</v>
      </c>
      <c r="K30" s="71">
        <v>2200</v>
      </c>
      <c r="L30" s="71">
        <v>37180000.000000045</v>
      </c>
      <c r="M30" s="125"/>
      <c r="N30" s="125"/>
    </row>
    <row r="31" spans="1:14" ht="13.5" x14ac:dyDescent="0.25">
      <c r="A31" s="123">
        <v>33</v>
      </c>
      <c r="B31" s="123">
        <v>16.500000000000021</v>
      </c>
      <c r="C31" s="123">
        <v>0</v>
      </c>
      <c r="D31" s="71">
        <v>16.500000000000021</v>
      </c>
      <c r="E31" s="123">
        <v>1470</v>
      </c>
      <c r="F31" s="123">
        <v>24549000.00000003</v>
      </c>
      <c r="G31" s="71">
        <v>1450</v>
      </c>
      <c r="H31" s="71">
        <v>24215000.00000003</v>
      </c>
      <c r="I31" s="123">
        <v>2200</v>
      </c>
      <c r="J31" s="123">
        <v>36740000.000000045</v>
      </c>
      <c r="K31" s="71">
        <v>2500</v>
      </c>
      <c r="L31" s="71">
        <v>41750000.000000052</v>
      </c>
      <c r="M31" s="125"/>
      <c r="N31" s="125"/>
    </row>
    <row r="32" spans="1:14" ht="13.5" x14ac:dyDescent="0.25">
      <c r="A32" s="123">
        <v>36</v>
      </c>
      <c r="B32" s="123">
        <v>16.300000000000022</v>
      </c>
      <c r="C32" s="71">
        <v>0</v>
      </c>
      <c r="D32" s="71">
        <v>16.300000000000022</v>
      </c>
      <c r="E32" s="123">
        <v>1450</v>
      </c>
      <c r="F32" s="123">
        <v>23925000.00000003</v>
      </c>
      <c r="G32" s="71">
        <v>1490</v>
      </c>
      <c r="H32" s="71">
        <v>24585000.000000034</v>
      </c>
      <c r="I32" s="123">
        <v>2500</v>
      </c>
      <c r="J32" s="123">
        <v>41250000.000000052</v>
      </c>
      <c r="K32" s="71">
        <v>2290</v>
      </c>
      <c r="L32" s="71">
        <v>37785000.000000052</v>
      </c>
      <c r="M32" s="125"/>
      <c r="N32" s="125"/>
    </row>
    <row r="33" spans="1:14" ht="13.5" x14ac:dyDescent="0.25">
      <c r="A33" s="123">
        <v>41</v>
      </c>
      <c r="B33" s="123">
        <v>16.100000000000023</v>
      </c>
      <c r="C33" s="123">
        <v>0</v>
      </c>
      <c r="D33" s="71">
        <v>16.100000000000023</v>
      </c>
      <c r="E33" s="123">
        <v>1490</v>
      </c>
      <c r="F33" s="123">
        <v>24287000.000000034</v>
      </c>
      <c r="G33" s="71">
        <v>1600</v>
      </c>
      <c r="H33" s="71">
        <v>26080000.000000034</v>
      </c>
      <c r="I33" s="123">
        <v>2290</v>
      </c>
      <c r="J33" s="123">
        <v>37327000.000000052</v>
      </c>
      <c r="K33" s="71">
        <v>2600</v>
      </c>
      <c r="L33" s="71">
        <v>42380000.00000006</v>
      </c>
      <c r="M33" s="125"/>
      <c r="N33" s="125"/>
    </row>
    <row r="34" spans="1:14" ht="13.5" x14ac:dyDescent="0.25">
      <c r="A34" s="123">
        <v>42</v>
      </c>
      <c r="B34" s="123">
        <v>15.900000000000023</v>
      </c>
      <c r="C34" s="71">
        <v>9100</v>
      </c>
      <c r="D34" s="71">
        <v>25.000000000000021</v>
      </c>
      <c r="E34" s="123">
        <v>1600</v>
      </c>
      <c r="F34" s="123">
        <v>25760000.000000037</v>
      </c>
      <c r="G34" s="71">
        <v>1600</v>
      </c>
      <c r="H34" s="71">
        <v>25760000.000000037</v>
      </c>
      <c r="I34" s="123">
        <v>2600</v>
      </c>
      <c r="J34" s="123">
        <v>41860000.00000006</v>
      </c>
      <c r="K34" s="71">
        <v>2700</v>
      </c>
      <c r="L34" s="71">
        <v>43470000.00000006</v>
      </c>
      <c r="M34" s="125"/>
      <c r="N34" s="125"/>
    </row>
    <row r="35" spans="1:14" ht="13.5" x14ac:dyDescent="0.25">
      <c r="A35" s="123">
        <v>43</v>
      </c>
      <c r="B35" s="123">
        <v>24.800000000000022</v>
      </c>
      <c r="C35" s="123">
        <v>0</v>
      </c>
      <c r="D35" s="71">
        <v>24.800000000000022</v>
      </c>
      <c r="E35" s="123">
        <v>1017.6000000000006</v>
      </c>
      <c r="F35" s="123">
        <v>25440000.000000037</v>
      </c>
      <c r="G35" s="71">
        <v>760</v>
      </c>
      <c r="H35" s="71">
        <v>19000000.000000015</v>
      </c>
      <c r="I35" s="123">
        <v>1717.2000000000012</v>
      </c>
      <c r="J35" s="123">
        <v>42930000.000000067</v>
      </c>
      <c r="K35" s="71">
        <v>1100</v>
      </c>
      <c r="L35" s="71">
        <v>27500000.000000022</v>
      </c>
      <c r="M35" s="125"/>
      <c r="N35" s="125"/>
    </row>
    <row r="36" spans="1:14" ht="13.5" x14ac:dyDescent="0.25">
      <c r="A36" s="123">
        <v>44</v>
      </c>
      <c r="B36" s="123">
        <v>24.600000000000023</v>
      </c>
      <c r="C36" s="71">
        <v>0</v>
      </c>
      <c r="D36" s="71">
        <v>24.600000000000023</v>
      </c>
      <c r="E36" s="123">
        <v>759.99999999999989</v>
      </c>
      <c r="F36" s="123">
        <v>18848000.000000015</v>
      </c>
      <c r="G36" s="71">
        <v>760</v>
      </c>
      <c r="H36" s="71">
        <v>18848000.000000015</v>
      </c>
      <c r="I36" s="123">
        <v>1100</v>
      </c>
      <c r="J36" s="123">
        <v>27280000.000000026</v>
      </c>
      <c r="K36" s="71">
        <v>1190</v>
      </c>
      <c r="L36" s="71">
        <v>29512000.000000026</v>
      </c>
      <c r="M36" s="125"/>
      <c r="N36" s="125"/>
    </row>
    <row r="37" spans="1:14" ht="13.5" x14ac:dyDescent="0.25">
      <c r="A37" s="123">
        <v>47</v>
      </c>
      <c r="B37" s="123">
        <v>24.400000000000023</v>
      </c>
      <c r="C37" s="123">
        <v>0</v>
      </c>
      <c r="D37" s="71">
        <v>24.400000000000023</v>
      </c>
      <c r="E37" s="123">
        <v>759.99999999999989</v>
      </c>
      <c r="F37" s="123">
        <v>18696000.000000015</v>
      </c>
      <c r="G37" s="71">
        <v>840</v>
      </c>
      <c r="H37" s="71">
        <v>20664000.000000019</v>
      </c>
      <c r="I37" s="123">
        <v>1190</v>
      </c>
      <c r="J37" s="123">
        <v>29274000.000000026</v>
      </c>
      <c r="K37" s="71">
        <v>1190</v>
      </c>
      <c r="L37" s="71">
        <v>29274000.000000026</v>
      </c>
      <c r="M37" s="125"/>
      <c r="N37" s="125"/>
    </row>
    <row r="38" spans="1:14" ht="13.5" x14ac:dyDescent="0.25">
      <c r="A38" s="123">
        <v>48</v>
      </c>
      <c r="B38" s="123">
        <v>24.200000000000024</v>
      </c>
      <c r="C38" s="123">
        <v>0</v>
      </c>
      <c r="D38" s="71">
        <v>24.200000000000024</v>
      </c>
      <c r="E38" s="123">
        <v>840</v>
      </c>
      <c r="F38" s="123">
        <v>20496000.000000019</v>
      </c>
      <c r="G38" s="71">
        <v>900</v>
      </c>
      <c r="H38" s="71">
        <v>21960000.000000022</v>
      </c>
      <c r="I38" s="123">
        <v>1190</v>
      </c>
      <c r="J38" s="123">
        <v>29036000.000000026</v>
      </c>
      <c r="K38" s="71">
        <v>1260</v>
      </c>
      <c r="L38" s="71">
        <v>30744000.00000003</v>
      </c>
      <c r="M38" s="125"/>
      <c r="N38" s="125"/>
    </row>
    <row r="39" spans="1:14" ht="13.5" x14ac:dyDescent="0.25">
      <c r="A39" s="123">
        <v>49</v>
      </c>
      <c r="B39" s="123">
        <v>24.000000000000025</v>
      </c>
      <c r="C39" s="123">
        <v>0</v>
      </c>
      <c r="D39" s="71">
        <v>24.000000000000025</v>
      </c>
      <c r="E39" s="123">
        <v>900</v>
      </c>
      <c r="F39" s="123">
        <v>21780000.000000022</v>
      </c>
      <c r="G39" s="71">
        <v>800</v>
      </c>
      <c r="H39" s="71">
        <v>19360000.000000019</v>
      </c>
      <c r="I39" s="123">
        <v>1260</v>
      </c>
      <c r="J39" s="123">
        <v>30492000.00000003</v>
      </c>
      <c r="K39" s="71">
        <v>1220</v>
      </c>
      <c r="L39" s="71">
        <v>29524000.00000003</v>
      </c>
      <c r="M39" s="125"/>
      <c r="N39" s="125"/>
    </row>
    <row r="40" spans="1:14" ht="13.5" x14ac:dyDescent="0.25">
      <c r="A40" s="123">
        <v>51</v>
      </c>
      <c r="B40" s="123">
        <v>23.800000000000026</v>
      </c>
      <c r="C40" s="71">
        <v>0</v>
      </c>
      <c r="D40" s="71">
        <v>23.800000000000026</v>
      </c>
      <c r="E40" s="123">
        <v>799.99999999999989</v>
      </c>
      <c r="F40" s="123">
        <v>19200000.000000019</v>
      </c>
      <c r="G40" s="71">
        <v>900</v>
      </c>
      <c r="H40" s="71">
        <v>21600000.000000022</v>
      </c>
      <c r="I40" s="123">
        <v>1220</v>
      </c>
      <c r="J40" s="123">
        <v>29280000.00000003</v>
      </c>
      <c r="K40" s="71">
        <v>1200</v>
      </c>
      <c r="L40" s="71">
        <v>28800000.00000003</v>
      </c>
      <c r="M40" s="125"/>
      <c r="N40" s="125"/>
    </row>
    <row r="41" spans="1:14" ht="13.5" x14ac:dyDescent="0.25">
      <c r="A41" s="123">
        <v>54</v>
      </c>
      <c r="B41" s="123">
        <v>23.600000000000026</v>
      </c>
      <c r="C41" s="123">
        <v>0</v>
      </c>
      <c r="D41" s="71">
        <v>23.600000000000026</v>
      </c>
      <c r="E41" s="123">
        <v>900</v>
      </c>
      <c r="F41" s="123">
        <v>21420000.000000022</v>
      </c>
      <c r="G41" s="71">
        <v>900</v>
      </c>
      <c r="H41" s="71">
        <v>21420000.000000022</v>
      </c>
      <c r="I41" s="123">
        <v>1200</v>
      </c>
      <c r="J41" s="123">
        <v>28560000.00000003</v>
      </c>
      <c r="K41" s="71">
        <v>1400</v>
      </c>
      <c r="L41" s="71">
        <v>33320000.000000037</v>
      </c>
      <c r="M41" s="125"/>
      <c r="N41" s="125"/>
    </row>
    <row r="42" spans="1:14" ht="13.5" x14ac:dyDescent="0.25">
      <c r="A42" s="123">
        <v>56</v>
      </c>
      <c r="B42" s="123">
        <v>23.400000000000027</v>
      </c>
      <c r="C42" s="123">
        <v>0</v>
      </c>
      <c r="D42" s="71">
        <v>23.400000000000027</v>
      </c>
      <c r="E42" s="123">
        <v>900</v>
      </c>
      <c r="F42" s="123">
        <v>21240000.000000022</v>
      </c>
      <c r="G42" s="71">
        <v>900</v>
      </c>
      <c r="H42" s="71">
        <v>21240000.000000022</v>
      </c>
      <c r="I42" s="123">
        <v>1400</v>
      </c>
      <c r="J42" s="123">
        <v>33040000.000000037</v>
      </c>
      <c r="K42" s="71">
        <v>1400</v>
      </c>
      <c r="L42" s="71">
        <v>33040000.000000037</v>
      </c>
      <c r="M42" s="125"/>
      <c r="N42" s="125"/>
    </row>
    <row r="43" spans="1:14" ht="13.5" x14ac:dyDescent="0.25">
      <c r="A43" s="123">
        <v>57</v>
      </c>
      <c r="B43" s="123">
        <v>23.200000000000028</v>
      </c>
      <c r="C43" s="123">
        <v>0</v>
      </c>
      <c r="D43" s="71">
        <v>23.200000000000028</v>
      </c>
      <c r="E43" s="123">
        <v>900</v>
      </c>
      <c r="F43" s="123">
        <v>21060000.000000026</v>
      </c>
      <c r="G43" s="71">
        <v>900</v>
      </c>
      <c r="H43" s="71">
        <v>21060000.000000026</v>
      </c>
      <c r="I43" s="123">
        <v>1400</v>
      </c>
      <c r="J43" s="123">
        <v>32760000.000000037</v>
      </c>
      <c r="K43" s="71">
        <v>1500</v>
      </c>
      <c r="L43" s="71">
        <v>35100000.000000037</v>
      </c>
      <c r="M43" s="125"/>
      <c r="N43" s="125"/>
    </row>
    <row r="44" spans="1:14" ht="13.5" x14ac:dyDescent="0.25">
      <c r="A44" s="123">
        <v>58</v>
      </c>
      <c r="B44" s="123">
        <v>23.000000000000028</v>
      </c>
      <c r="C44" s="71">
        <v>0</v>
      </c>
      <c r="D44" s="71">
        <v>23.000000000000028</v>
      </c>
      <c r="E44" s="123">
        <v>900</v>
      </c>
      <c r="F44" s="123">
        <v>20880000.000000026</v>
      </c>
      <c r="G44" s="71">
        <v>1000</v>
      </c>
      <c r="H44" s="71">
        <v>23200000.000000026</v>
      </c>
      <c r="I44" s="123">
        <v>1500</v>
      </c>
      <c r="J44" s="123">
        <v>34800000.000000045</v>
      </c>
      <c r="K44" s="71">
        <v>1400</v>
      </c>
      <c r="L44" s="71">
        <v>32480000.000000037</v>
      </c>
      <c r="M44" s="125"/>
      <c r="N44" s="125"/>
    </row>
    <row r="45" spans="1:14" ht="13.5" x14ac:dyDescent="0.25">
      <c r="A45" s="123">
        <v>61</v>
      </c>
      <c r="B45" s="123">
        <v>22.800000000000029</v>
      </c>
      <c r="C45" s="71">
        <v>2200</v>
      </c>
      <c r="D45" s="71">
        <v>25.000000000000028</v>
      </c>
      <c r="E45" s="123">
        <v>1000</v>
      </c>
      <c r="F45" s="123">
        <v>23000000.00000003</v>
      </c>
      <c r="G45" s="71">
        <v>1000</v>
      </c>
      <c r="H45" s="71">
        <v>23000000.00000003</v>
      </c>
      <c r="I45" s="123">
        <v>1400</v>
      </c>
      <c r="J45" s="123">
        <v>32200000.000000041</v>
      </c>
      <c r="K45" s="71">
        <v>1400</v>
      </c>
      <c r="L45" s="71">
        <v>32200000.000000041</v>
      </c>
      <c r="M45" s="125"/>
      <c r="N45" s="125"/>
    </row>
    <row r="46" spans="1:14" ht="13.5" x14ac:dyDescent="0.25">
      <c r="A46" s="123">
        <v>62</v>
      </c>
      <c r="B46" s="123">
        <v>24.800000000000029</v>
      </c>
      <c r="C46" s="123">
        <v>0</v>
      </c>
      <c r="D46" s="71">
        <v>24.800000000000029</v>
      </c>
      <c r="E46" s="123">
        <v>912.00000000000011</v>
      </c>
      <c r="F46" s="123">
        <v>22800000.00000003</v>
      </c>
      <c r="G46" s="71">
        <v>1000</v>
      </c>
      <c r="H46" s="71">
        <v>25000000.00000003</v>
      </c>
      <c r="I46" s="123">
        <v>1276.8000000000002</v>
      </c>
      <c r="J46" s="123">
        <v>31920000.000000041</v>
      </c>
      <c r="K46" s="71">
        <v>1500</v>
      </c>
      <c r="L46" s="71">
        <v>37500000.000000045</v>
      </c>
      <c r="M46" s="125"/>
      <c r="N46" s="125"/>
    </row>
    <row r="47" spans="1:14" ht="13.5" x14ac:dyDescent="0.25">
      <c r="A47" s="123">
        <v>63</v>
      </c>
      <c r="B47" s="123">
        <v>24.60000000000003</v>
      </c>
      <c r="C47" s="71">
        <v>0</v>
      </c>
      <c r="D47" s="71">
        <v>24.60000000000003</v>
      </c>
      <c r="E47" s="123">
        <v>1000</v>
      </c>
      <c r="F47" s="123">
        <v>24800000.00000003</v>
      </c>
      <c r="G47" s="71">
        <v>1200</v>
      </c>
      <c r="H47" s="71">
        <v>29760000.000000034</v>
      </c>
      <c r="I47" s="123">
        <v>1500</v>
      </c>
      <c r="J47" s="123">
        <v>37200000.000000045</v>
      </c>
      <c r="K47" s="71">
        <v>1600</v>
      </c>
      <c r="L47" s="71">
        <v>39680000.000000045</v>
      </c>
      <c r="M47" s="125"/>
      <c r="N47" s="125"/>
    </row>
    <row r="48" spans="1:14" ht="13.5" x14ac:dyDescent="0.25">
      <c r="A48" s="123">
        <v>65</v>
      </c>
      <c r="B48" s="123">
        <v>24.400000000000031</v>
      </c>
      <c r="C48" s="71">
        <v>600</v>
      </c>
      <c r="D48" s="71">
        <v>25.000000000000032</v>
      </c>
      <c r="E48" s="123">
        <v>1200</v>
      </c>
      <c r="F48" s="123">
        <v>29520000.000000037</v>
      </c>
      <c r="G48" s="71">
        <v>1700</v>
      </c>
      <c r="H48" s="71">
        <v>41820000.000000052</v>
      </c>
      <c r="I48" s="123">
        <v>1600</v>
      </c>
      <c r="J48" s="123">
        <v>39360000.000000045</v>
      </c>
      <c r="K48" s="71">
        <v>2000</v>
      </c>
      <c r="L48" s="71">
        <v>49200000.00000006</v>
      </c>
      <c r="M48" s="125"/>
      <c r="N48" s="125"/>
    </row>
    <row r="49" spans="1:14" ht="13.5" x14ac:dyDescent="0.25">
      <c r="A49" s="123">
        <v>66</v>
      </c>
      <c r="B49" s="123">
        <v>24.800000000000033</v>
      </c>
      <c r="C49" s="123">
        <v>0</v>
      </c>
      <c r="D49" s="71">
        <v>24.800000000000033</v>
      </c>
      <c r="E49" s="123">
        <v>900</v>
      </c>
      <c r="F49" s="123">
        <v>22500000.00000003</v>
      </c>
      <c r="G49" s="71">
        <v>1000</v>
      </c>
      <c r="H49" s="71">
        <v>25000000.000000034</v>
      </c>
      <c r="I49" s="123">
        <v>1000</v>
      </c>
      <c r="J49" s="123">
        <v>25000000.000000034</v>
      </c>
      <c r="K49" s="71">
        <v>1400</v>
      </c>
      <c r="L49" s="71">
        <v>35000000.000000045</v>
      </c>
      <c r="M49" s="125"/>
      <c r="N49" s="125"/>
    </row>
    <row r="50" spans="1:14" ht="13.5" x14ac:dyDescent="0.25">
      <c r="A50" s="123">
        <v>68</v>
      </c>
      <c r="B50" s="123">
        <v>23.600000000000033</v>
      </c>
      <c r="C50" s="71">
        <v>0</v>
      </c>
      <c r="D50" s="71">
        <v>23.600000000000033</v>
      </c>
      <c r="E50" s="123">
        <v>1000</v>
      </c>
      <c r="F50" s="123">
        <v>24800000.000000034</v>
      </c>
      <c r="G50" s="71">
        <v>2800</v>
      </c>
      <c r="H50" s="71">
        <v>69440000.000000089</v>
      </c>
      <c r="I50" s="123">
        <v>1400</v>
      </c>
      <c r="J50" s="123">
        <v>34720000.000000045</v>
      </c>
      <c r="K50" s="71">
        <v>2700</v>
      </c>
      <c r="L50" s="71">
        <v>66960000.000000089</v>
      </c>
      <c r="M50" s="125"/>
      <c r="N50" s="125"/>
    </row>
    <row r="51" spans="1:14" ht="13.5" x14ac:dyDescent="0.25">
      <c r="A51" s="123">
        <v>69</v>
      </c>
      <c r="B51" s="123">
        <v>23.400000000000034</v>
      </c>
      <c r="C51" s="123">
        <v>0</v>
      </c>
      <c r="D51" s="71">
        <v>23.400000000000034</v>
      </c>
      <c r="E51" s="123">
        <v>2800</v>
      </c>
      <c r="F51" s="123">
        <v>66080000.000000097</v>
      </c>
      <c r="G51" s="71">
        <v>4700</v>
      </c>
      <c r="H51" s="71">
        <v>110920000.00000016</v>
      </c>
      <c r="I51" s="123">
        <v>2700</v>
      </c>
      <c r="J51" s="123">
        <v>63720000.000000089</v>
      </c>
      <c r="K51" s="71">
        <v>4200</v>
      </c>
      <c r="L51" s="71">
        <v>99120000.000000134</v>
      </c>
      <c r="M51" s="125"/>
      <c r="N51" s="125"/>
    </row>
    <row r="52" spans="1:14" ht="13.5" x14ac:dyDescent="0.25">
      <c r="A52" s="123">
        <v>70</v>
      </c>
      <c r="B52" s="123">
        <v>23.200000000000035</v>
      </c>
      <c r="C52" s="123">
        <v>0</v>
      </c>
      <c r="D52" s="71">
        <v>23.200000000000035</v>
      </c>
      <c r="E52" s="123">
        <v>4700</v>
      </c>
      <c r="F52" s="123">
        <v>109980000.00000016</v>
      </c>
      <c r="G52" s="71">
        <v>5300</v>
      </c>
      <c r="H52" s="71">
        <v>124020000.00000018</v>
      </c>
      <c r="I52" s="123">
        <v>4200</v>
      </c>
      <c r="J52" s="123">
        <v>98280000.000000149</v>
      </c>
      <c r="K52" s="71">
        <v>5000</v>
      </c>
      <c r="L52" s="71">
        <v>117000000.00000016</v>
      </c>
      <c r="M52" s="125"/>
      <c r="N52" s="125"/>
    </row>
    <row r="53" spans="1:14" ht="13.5" x14ac:dyDescent="0.25">
      <c r="A53" s="123">
        <v>71</v>
      </c>
      <c r="B53" s="123">
        <v>23.000000000000036</v>
      </c>
      <c r="C53" s="123">
        <v>0</v>
      </c>
      <c r="D53" s="71">
        <v>23.000000000000036</v>
      </c>
      <c r="E53" s="123">
        <v>5300</v>
      </c>
      <c r="F53" s="123">
        <v>122960000.00000018</v>
      </c>
      <c r="G53" s="71">
        <v>6000</v>
      </c>
      <c r="H53" s="71">
        <v>139200000.00000021</v>
      </c>
      <c r="I53" s="123">
        <v>5000</v>
      </c>
      <c r="J53" s="123">
        <v>116000000.00000018</v>
      </c>
      <c r="K53" s="71">
        <v>5200</v>
      </c>
      <c r="L53" s="71">
        <v>120640000.00000018</v>
      </c>
      <c r="M53" s="125"/>
      <c r="N53" s="125"/>
    </row>
    <row r="54" spans="1:14" ht="13.5" x14ac:dyDescent="0.25">
      <c r="A54" s="123">
        <v>72</v>
      </c>
      <c r="B54" s="123">
        <v>22.800000000000036</v>
      </c>
      <c r="C54" s="71">
        <v>0</v>
      </c>
      <c r="D54" s="71">
        <v>22.800000000000036</v>
      </c>
      <c r="E54" s="123">
        <v>6000</v>
      </c>
      <c r="F54" s="123">
        <v>138000000.00000021</v>
      </c>
      <c r="G54" s="71">
        <v>6000</v>
      </c>
      <c r="H54" s="71">
        <v>138000000.00000021</v>
      </c>
      <c r="I54" s="123">
        <v>5200</v>
      </c>
      <c r="J54" s="123">
        <v>119600000.00000018</v>
      </c>
      <c r="K54" s="71">
        <v>5300</v>
      </c>
      <c r="L54" s="71">
        <v>121900000.00000019</v>
      </c>
      <c r="M54" s="125"/>
      <c r="N54" s="125"/>
    </row>
    <row r="55" spans="1:14" ht="13.5" x14ac:dyDescent="0.25">
      <c r="A55" s="123">
        <v>73</v>
      </c>
      <c r="B55" s="123">
        <v>22.600000000000037</v>
      </c>
      <c r="C55" s="123">
        <v>0</v>
      </c>
      <c r="D55" s="71">
        <v>22.600000000000037</v>
      </c>
      <c r="E55" s="123">
        <v>6000</v>
      </c>
      <c r="F55" s="123">
        <v>136800000.00000021</v>
      </c>
      <c r="G55" s="71">
        <v>6700</v>
      </c>
      <c r="H55" s="71">
        <v>152760000.00000024</v>
      </c>
      <c r="I55" s="123">
        <v>5300</v>
      </c>
      <c r="J55" s="123">
        <v>120840000.00000019</v>
      </c>
      <c r="K55" s="71">
        <v>5400</v>
      </c>
      <c r="L55" s="71">
        <v>123120000.00000019</v>
      </c>
      <c r="M55" s="125"/>
      <c r="N55" s="125"/>
    </row>
    <row r="56" spans="1:14" ht="13.5" x14ac:dyDescent="0.25">
      <c r="A56" s="123">
        <v>75</v>
      </c>
      <c r="B56" s="123">
        <v>22.400000000000038</v>
      </c>
      <c r="C56" s="71">
        <v>2600</v>
      </c>
      <c r="D56" s="71">
        <v>25.000000000000039</v>
      </c>
      <c r="E56" s="123">
        <v>6700</v>
      </c>
      <c r="F56" s="123">
        <v>151420000.00000024</v>
      </c>
      <c r="G56" s="71">
        <v>7300</v>
      </c>
      <c r="H56" s="71">
        <v>164980000.00000027</v>
      </c>
      <c r="I56" s="123">
        <v>5400</v>
      </c>
      <c r="J56" s="123">
        <v>122040000.00000019</v>
      </c>
      <c r="K56" s="71">
        <v>5800</v>
      </c>
      <c r="L56" s="71">
        <v>131080000.00000021</v>
      </c>
      <c r="M56" s="125"/>
      <c r="N56" s="125"/>
    </row>
    <row r="57" spans="1:14" ht="13.5" x14ac:dyDescent="0.25">
      <c r="A57" s="123">
        <v>76</v>
      </c>
      <c r="B57" s="123">
        <v>23.30000000000004</v>
      </c>
      <c r="C57" s="123">
        <v>0</v>
      </c>
      <c r="D57" s="71">
        <v>23.30000000000004</v>
      </c>
      <c r="E57" s="123">
        <v>4400</v>
      </c>
      <c r="F57" s="123">
        <v>110000000.00000018</v>
      </c>
      <c r="G57" s="71">
        <v>5400</v>
      </c>
      <c r="H57" s="71">
        <v>135000000.00000021</v>
      </c>
      <c r="I57" s="123">
        <v>3700</v>
      </c>
      <c r="J57" s="123">
        <v>82880000.000000134</v>
      </c>
      <c r="K57" s="71">
        <v>4400</v>
      </c>
      <c r="L57" s="71">
        <v>98560000.000000164</v>
      </c>
      <c r="M57" s="125"/>
      <c r="N57" s="125"/>
    </row>
    <row r="58" spans="1:14" ht="13.5" x14ac:dyDescent="0.25">
      <c r="A58" s="123">
        <v>77</v>
      </c>
      <c r="B58" s="123">
        <v>23.100000000000041</v>
      </c>
      <c r="C58" s="123">
        <v>0</v>
      </c>
      <c r="D58" s="71">
        <v>23.100000000000041</v>
      </c>
      <c r="E58" s="123">
        <v>5400</v>
      </c>
      <c r="F58" s="123">
        <v>125820000.00000021</v>
      </c>
      <c r="G58" s="71">
        <v>9200</v>
      </c>
      <c r="H58" s="71">
        <v>214360000.00000036</v>
      </c>
      <c r="I58" s="123">
        <v>4400</v>
      </c>
      <c r="J58" s="123">
        <v>91080000.000000164</v>
      </c>
      <c r="K58" s="71">
        <v>6900</v>
      </c>
      <c r="L58" s="71">
        <v>142830000.00000027</v>
      </c>
      <c r="M58" s="125"/>
      <c r="N58" s="125"/>
    </row>
    <row r="59" spans="1:14" ht="13.5" x14ac:dyDescent="0.25">
      <c r="A59" s="123">
        <v>78</v>
      </c>
      <c r="B59" s="123">
        <v>21.400000000000041</v>
      </c>
      <c r="C59" s="123">
        <v>0</v>
      </c>
      <c r="D59" s="71">
        <v>21.400000000000041</v>
      </c>
      <c r="E59" s="123">
        <v>9200</v>
      </c>
      <c r="F59" s="123">
        <v>212520000.00000039</v>
      </c>
      <c r="G59" s="71">
        <v>9200</v>
      </c>
      <c r="H59" s="71">
        <v>212520000.00000039</v>
      </c>
      <c r="I59" s="123">
        <v>6900</v>
      </c>
      <c r="J59" s="123">
        <v>141450000.00000027</v>
      </c>
      <c r="K59" s="71">
        <v>6800</v>
      </c>
      <c r="L59" s="71">
        <v>139400000.00000027</v>
      </c>
      <c r="M59" s="125"/>
      <c r="N59" s="125"/>
    </row>
    <row r="60" spans="1:14" ht="13.5" x14ac:dyDescent="0.25">
      <c r="A60" s="123">
        <v>79</v>
      </c>
      <c r="B60" s="123">
        <v>21.200000000000042</v>
      </c>
      <c r="C60" s="71">
        <v>3800</v>
      </c>
      <c r="D60" s="71">
        <v>25.000000000000043</v>
      </c>
      <c r="E60" s="123">
        <v>9200</v>
      </c>
      <c r="F60" s="123">
        <v>196880000.00000039</v>
      </c>
      <c r="G60" s="71">
        <v>9300</v>
      </c>
      <c r="H60" s="71">
        <v>199020000.00000039</v>
      </c>
      <c r="I60" s="123">
        <v>6800</v>
      </c>
      <c r="J60" s="123">
        <v>127840000.00000027</v>
      </c>
      <c r="K60" s="71">
        <v>8000</v>
      </c>
      <c r="L60" s="71">
        <v>150400000.00000033</v>
      </c>
      <c r="M60" s="125"/>
      <c r="N60" s="125"/>
    </row>
    <row r="61" spans="1:14" ht="13.5" x14ac:dyDescent="0.25">
      <c r="A61" s="123">
        <v>80</v>
      </c>
      <c r="B61" s="123">
        <v>24.800000000000043</v>
      </c>
      <c r="C61" s="71">
        <v>0</v>
      </c>
      <c r="D61" s="71">
        <v>24.800000000000043</v>
      </c>
      <c r="E61" s="123">
        <v>8400</v>
      </c>
      <c r="F61" s="123">
        <v>210000000.00000036</v>
      </c>
      <c r="G61" s="71">
        <v>11100</v>
      </c>
      <c r="H61" s="71">
        <v>277500000.00000048</v>
      </c>
      <c r="I61" s="123">
        <v>7100</v>
      </c>
      <c r="J61" s="123">
        <v>177500000.0000003</v>
      </c>
      <c r="K61" s="71">
        <v>10200</v>
      </c>
      <c r="L61" s="71">
        <v>255000000.00000045</v>
      </c>
      <c r="M61" s="125"/>
      <c r="N61" s="125"/>
    </row>
    <row r="62" spans="1:14" ht="13.5" x14ac:dyDescent="0.25">
      <c r="A62" s="123">
        <v>81</v>
      </c>
      <c r="B62" s="123">
        <v>24.600000000000044</v>
      </c>
      <c r="C62" s="123">
        <v>0</v>
      </c>
      <c r="D62" s="71">
        <v>24.600000000000044</v>
      </c>
      <c r="E62" s="123">
        <v>11100</v>
      </c>
      <c r="F62" s="123">
        <v>275280000.00000048</v>
      </c>
      <c r="G62" s="71">
        <v>13400</v>
      </c>
      <c r="H62" s="71">
        <v>332320000.0000006</v>
      </c>
      <c r="I62" s="123">
        <v>10200</v>
      </c>
      <c r="J62" s="123">
        <v>252960000.00000045</v>
      </c>
      <c r="K62" s="71">
        <v>11500</v>
      </c>
      <c r="L62" s="71">
        <v>285200000.00000048</v>
      </c>
      <c r="M62" s="125"/>
      <c r="N62" s="125"/>
    </row>
    <row r="63" spans="1:14" ht="13.5" x14ac:dyDescent="0.25">
      <c r="A63" s="123">
        <v>82</v>
      </c>
      <c r="B63" s="123">
        <v>24.400000000000045</v>
      </c>
      <c r="C63" s="123">
        <v>0</v>
      </c>
      <c r="D63" s="71">
        <v>24.400000000000045</v>
      </c>
      <c r="E63" s="123">
        <v>13400</v>
      </c>
      <c r="F63" s="123">
        <v>329640000.0000006</v>
      </c>
      <c r="G63" s="71">
        <v>13500</v>
      </c>
      <c r="H63" s="71">
        <v>332100000.0000006</v>
      </c>
      <c r="I63" s="123">
        <v>11499.999999999998</v>
      </c>
      <c r="J63" s="123">
        <v>282900000.00000048</v>
      </c>
      <c r="K63" s="71">
        <v>11800</v>
      </c>
      <c r="L63" s="71">
        <v>290280000.00000054</v>
      </c>
      <c r="M63" s="125"/>
      <c r="N63" s="125"/>
    </row>
    <row r="64" spans="1:14" ht="13.5" x14ac:dyDescent="0.25">
      <c r="A64" s="123">
        <v>83</v>
      </c>
      <c r="B64" s="123">
        <v>22.700000000000045</v>
      </c>
      <c r="C64" s="71">
        <v>0</v>
      </c>
      <c r="D64" s="71">
        <v>22.700000000000045</v>
      </c>
      <c r="E64" s="123">
        <v>13500</v>
      </c>
      <c r="F64" s="123">
        <v>329400000.0000006</v>
      </c>
      <c r="G64" s="71">
        <v>14100</v>
      </c>
      <c r="H64" s="71">
        <v>344040000.00000066</v>
      </c>
      <c r="I64" s="123">
        <v>11800</v>
      </c>
      <c r="J64" s="123">
        <v>287920000.00000054</v>
      </c>
      <c r="K64" s="71">
        <v>12300</v>
      </c>
      <c r="L64" s="71">
        <v>300120000.00000054</v>
      </c>
      <c r="M64" s="125"/>
      <c r="N64" s="125"/>
    </row>
    <row r="65" spans="1:14" ht="13.5" x14ac:dyDescent="0.25">
      <c r="A65" s="123">
        <v>84</v>
      </c>
      <c r="B65" s="123">
        <v>22.500000000000046</v>
      </c>
      <c r="C65" s="71">
        <v>0</v>
      </c>
      <c r="D65" s="71">
        <v>22.500000000000046</v>
      </c>
      <c r="E65" s="123">
        <v>14100</v>
      </c>
      <c r="F65" s="123">
        <v>320070000.00000066</v>
      </c>
      <c r="G65" s="71">
        <v>16100</v>
      </c>
      <c r="H65" s="71">
        <v>365470000.00000072</v>
      </c>
      <c r="I65" s="123">
        <v>12300</v>
      </c>
      <c r="J65" s="123">
        <v>279210000.00000054</v>
      </c>
      <c r="K65" s="71">
        <v>12900</v>
      </c>
      <c r="L65" s="71">
        <v>292830000.0000006</v>
      </c>
      <c r="M65" s="125"/>
      <c r="N65" s="125"/>
    </row>
    <row r="66" spans="1:14" ht="13.5" x14ac:dyDescent="0.25">
      <c r="A66" s="123">
        <v>85</v>
      </c>
      <c r="B66" s="123">
        <v>20.300000000000047</v>
      </c>
      <c r="C66" s="123">
        <v>0</v>
      </c>
      <c r="D66" s="71">
        <v>20.300000000000047</v>
      </c>
      <c r="E66" s="123">
        <v>16100</v>
      </c>
      <c r="F66" s="123">
        <v>362250000.00000072</v>
      </c>
      <c r="G66" s="71">
        <v>15700</v>
      </c>
      <c r="H66" s="71">
        <v>353250000.00000072</v>
      </c>
      <c r="I66" s="123">
        <v>12900</v>
      </c>
      <c r="J66" s="123">
        <v>290250000.0000006</v>
      </c>
      <c r="K66" s="71">
        <v>13400</v>
      </c>
      <c r="L66" s="71">
        <v>301500000.0000006</v>
      </c>
      <c r="M66" s="125"/>
      <c r="N66" s="125"/>
    </row>
    <row r="67" spans="1:14" ht="13.5" x14ac:dyDescent="0.25">
      <c r="A67" s="123">
        <v>86</v>
      </c>
      <c r="B67" s="123">
        <v>20.100000000000048</v>
      </c>
      <c r="C67" s="71">
        <v>4900</v>
      </c>
      <c r="D67" s="71">
        <v>25.00000000000005</v>
      </c>
      <c r="E67" s="123">
        <v>15699.999999999998</v>
      </c>
      <c r="F67" s="123">
        <v>318710000.00000072</v>
      </c>
      <c r="G67" s="71">
        <v>16000</v>
      </c>
      <c r="H67" s="71">
        <v>324800000.00000077</v>
      </c>
      <c r="I67" s="123">
        <v>13400.000000000002</v>
      </c>
      <c r="J67" s="123">
        <v>272020000.00000066</v>
      </c>
      <c r="K67" s="71">
        <v>14000</v>
      </c>
      <c r="L67" s="71">
        <v>284200000.00000066</v>
      </c>
      <c r="M67" s="125"/>
      <c r="N67" s="125"/>
    </row>
    <row r="68" spans="1:14" ht="13.5" x14ac:dyDescent="0.25">
      <c r="A68" s="123">
        <v>89</v>
      </c>
      <c r="B68" s="123">
        <v>24.80000000000005</v>
      </c>
      <c r="C68" s="123">
        <v>0</v>
      </c>
      <c r="D68" s="71">
        <v>24.80000000000005</v>
      </c>
      <c r="E68" s="123">
        <v>9900</v>
      </c>
      <c r="F68" s="123">
        <v>247500000.00000051</v>
      </c>
      <c r="G68" s="71">
        <v>15400</v>
      </c>
      <c r="H68" s="71">
        <v>385000000.00000077</v>
      </c>
      <c r="I68" s="123">
        <v>8700</v>
      </c>
      <c r="J68" s="123">
        <v>217500000.00000045</v>
      </c>
      <c r="K68" s="71">
        <v>14400</v>
      </c>
      <c r="L68" s="71">
        <v>360000000.00000072</v>
      </c>
      <c r="M68" s="125"/>
      <c r="N68" s="125"/>
    </row>
    <row r="69" spans="1:14" ht="13.5" x14ac:dyDescent="0.25">
      <c r="A69" s="123">
        <v>90</v>
      </c>
      <c r="B69" s="123">
        <v>22.600000000000051</v>
      </c>
      <c r="C69" s="123">
        <v>0</v>
      </c>
      <c r="D69" s="71">
        <v>22.600000000000051</v>
      </c>
      <c r="E69" s="123">
        <v>15400</v>
      </c>
      <c r="F69" s="123">
        <v>381920000.00000077</v>
      </c>
      <c r="G69" s="71">
        <v>16200</v>
      </c>
      <c r="H69" s="71">
        <v>401760000.00000083</v>
      </c>
      <c r="I69" s="123">
        <v>14400</v>
      </c>
      <c r="J69" s="123">
        <v>357120000.00000072</v>
      </c>
      <c r="K69" s="71">
        <v>15400</v>
      </c>
      <c r="L69" s="71">
        <v>381920000.00000077</v>
      </c>
      <c r="M69" s="125"/>
      <c r="N69" s="125"/>
    </row>
    <row r="70" spans="1:14" ht="13.5" x14ac:dyDescent="0.25">
      <c r="A70" s="123">
        <v>91</v>
      </c>
      <c r="B70" s="123">
        <v>22.400000000000052</v>
      </c>
      <c r="C70" s="123">
        <v>0</v>
      </c>
      <c r="D70" s="71">
        <v>22.400000000000052</v>
      </c>
      <c r="E70" s="123">
        <v>16200</v>
      </c>
      <c r="F70" s="123">
        <v>366120000.00000083</v>
      </c>
      <c r="G70" s="71">
        <v>16800</v>
      </c>
      <c r="H70" s="71">
        <v>379680000.00000083</v>
      </c>
      <c r="I70" s="123">
        <v>15400</v>
      </c>
      <c r="J70" s="123">
        <v>348040000.00000077</v>
      </c>
      <c r="K70" s="71">
        <v>15600</v>
      </c>
      <c r="L70" s="71">
        <v>352560000.00000077</v>
      </c>
      <c r="M70" s="125"/>
      <c r="N70" s="125"/>
    </row>
    <row r="71" spans="1:14" ht="13.5" x14ac:dyDescent="0.25">
      <c r="A71" s="123">
        <v>92</v>
      </c>
      <c r="B71" s="123">
        <v>20.700000000000053</v>
      </c>
      <c r="C71" s="123">
        <v>0</v>
      </c>
      <c r="D71" s="71">
        <v>20.700000000000053</v>
      </c>
      <c r="E71" s="123">
        <v>16800</v>
      </c>
      <c r="F71" s="123">
        <v>376320000.00000089</v>
      </c>
      <c r="G71" s="71">
        <v>16800</v>
      </c>
      <c r="H71" s="71">
        <v>376320000.00000089</v>
      </c>
      <c r="I71" s="123">
        <v>15600</v>
      </c>
      <c r="J71" s="123">
        <v>349440000.00000083</v>
      </c>
      <c r="K71" s="71">
        <v>16800</v>
      </c>
      <c r="L71" s="71">
        <v>376320000.00000089</v>
      </c>
      <c r="M71" s="125"/>
      <c r="N71" s="125"/>
    </row>
    <row r="72" spans="1:14" ht="13.5" x14ac:dyDescent="0.25">
      <c r="A72" s="123">
        <v>94</v>
      </c>
      <c r="B72" s="123">
        <v>20.500000000000053</v>
      </c>
      <c r="C72" s="71">
        <v>0</v>
      </c>
      <c r="D72" s="71">
        <v>20.500000000000053</v>
      </c>
      <c r="E72" s="123">
        <v>16800</v>
      </c>
      <c r="F72" s="123">
        <v>347760000.00000089</v>
      </c>
      <c r="G72" s="71">
        <v>16400</v>
      </c>
      <c r="H72" s="71">
        <v>339480000.00000083</v>
      </c>
      <c r="I72" s="123">
        <v>16800</v>
      </c>
      <c r="J72" s="123">
        <v>347760000.00000089</v>
      </c>
      <c r="K72" s="71">
        <v>16200</v>
      </c>
      <c r="L72" s="71">
        <v>335340000.00000083</v>
      </c>
      <c r="M72" s="125"/>
      <c r="N72" s="125"/>
    </row>
    <row r="73" spans="1:14" ht="13.5" x14ac:dyDescent="0.25">
      <c r="A73" s="123">
        <v>96</v>
      </c>
      <c r="B73" s="123">
        <v>20.300000000000054</v>
      </c>
      <c r="C73" s="71">
        <v>0</v>
      </c>
      <c r="D73" s="71">
        <v>20.300000000000054</v>
      </c>
      <c r="E73" s="123">
        <v>14300</v>
      </c>
      <c r="F73" s="123">
        <v>293150000.00000077</v>
      </c>
      <c r="G73" s="71">
        <v>18700</v>
      </c>
      <c r="H73" s="71">
        <v>383350000.00000101</v>
      </c>
      <c r="I73" s="123">
        <v>13400</v>
      </c>
      <c r="J73" s="123">
        <v>274700000.00000072</v>
      </c>
      <c r="K73" s="71">
        <v>18300</v>
      </c>
      <c r="L73" s="71">
        <v>375150000.00000095</v>
      </c>
      <c r="M73" s="125"/>
      <c r="N73" s="125"/>
    </row>
    <row r="74" spans="1:14" ht="13.5" x14ac:dyDescent="0.25">
      <c r="A74" s="123">
        <v>97</v>
      </c>
      <c r="B74" s="123">
        <v>20.100000000000055</v>
      </c>
      <c r="C74" s="123">
        <v>0</v>
      </c>
      <c r="D74" s="71">
        <v>20.100000000000055</v>
      </c>
      <c r="E74" s="123">
        <v>18700</v>
      </c>
      <c r="F74" s="123">
        <v>379610000.00000101</v>
      </c>
      <c r="G74" s="71">
        <v>18900</v>
      </c>
      <c r="H74" s="71">
        <v>383670000.00000101</v>
      </c>
      <c r="I74" s="123">
        <v>18300</v>
      </c>
      <c r="J74" s="123">
        <v>371490000.00000101</v>
      </c>
      <c r="K74" s="71">
        <v>19300</v>
      </c>
      <c r="L74" s="71">
        <v>391790000.00000101</v>
      </c>
      <c r="M74" s="125"/>
      <c r="N74" s="125"/>
    </row>
    <row r="75" spans="1:14" ht="13.5" x14ac:dyDescent="0.25">
      <c r="A75" s="123">
        <v>98</v>
      </c>
      <c r="B75" s="123">
        <v>19.900000000000055</v>
      </c>
      <c r="C75" s="123">
        <v>0</v>
      </c>
      <c r="D75" s="71">
        <v>19.900000000000055</v>
      </c>
      <c r="E75" s="123">
        <v>18900</v>
      </c>
      <c r="F75" s="123">
        <v>379890000.00000101</v>
      </c>
      <c r="G75" s="71">
        <v>19600</v>
      </c>
      <c r="H75" s="71">
        <v>393960000.00000107</v>
      </c>
      <c r="I75" s="123">
        <v>19300</v>
      </c>
      <c r="J75" s="123">
        <v>387930000.00000107</v>
      </c>
      <c r="K75" s="71">
        <v>20300</v>
      </c>
      <c r="L75" s="71">
        <v>408030000.00000113</v>
      </c>
      <c r="M75" s="125"/>
      <c r="N75" s="125"/>
    </row>
    <row r="76" spans="1:14" ht="13.5" x14ac:dyDescent="0.25">
      <c r="A76" s="123">
        <v>99</v>
      </c>
      <c r="B76" s="123">
        <v>19.700000000000056</v>
      </c>
      <c r="C76" s="123">
        <v>0</v>
      </c>
      <c r="D76" s="71">
        <v>19.700000000000056</v>
      </c>
      <c r="E76" s="123">
        <v>19600</v>
      </c>
      <c r="F76" s="123">
        <v>390040000.00000107</v>
      </c>
      <c r="G76" s="71">
        <v>20100</v>
      </c>
      <c r="H76" s="71">
        <v>399990000.00000113</v>
      </c>
      <c r="I76" s="123">
        <v>20300</v>
      </c>
      <c r="J76" s="123">
        <v>403970000.00000113</v>
      </c>
      <c r="K76" s="71">
        <v>20300</v>
      </c>
      <c r="L76" s="71">
        <v>403970000.00000113</v>
      </c>
      <c r="M76" s="125"/>
      <c r="N76" s="125"/>
    </row>
    <row r="77" spans="1:14" ht="13.5" x14ac:dyDescent="0.25">
      <c r="A77" s="123">
        <v>100</v>
      </c>
      <c r="B77" s="123">
        <v>19.500000000000057</v>
      </c>
      <c r="C77" s="71">
        <v>5500</v>
      </c>
      <c r="D77" s="71">
        <v>25.000000000000057</v>
      </c>
      <c r="E77" s="123">
        <v>20100</v>
      </c>
      <c r="F77" s="123">
        <v>395970000.00000113</v>
      </c>
      <c r="G77" s="71">
        <v>20100</v>
      </c>
      <c r="H77" s="71">
        <v>395970000.00000113</v>
      </c>
      <c r="I77" s="123">
        <v>20300</v>
      </c>
      <c r="J77" s="123">
        <v>399910000.00000113</v>
      </c>
      <c r="K77" s="71">
        <v>20600</v>
      </c>
      <c r="L77" s="71">
        <v>405820000.00000113</v>
      </c>
      <c r="M77" s="125"/>
      <c r="N77" s="125"/>
    </row>
    <row r="78" spans="1:14" ht="13.5" x14ac:dyDescent="0.25">
      <c r="A78" s="123">
        <v>101</v>
      </c>
      <c r="B78" s="123">
        <v>24.800000000000058</v>
      </c>
      <c r="C78" s="71">
        <v>0</v>
      </c>
      <c r="D78" s="71">
        <v>24.800000000000058</v>
      </c>
      <c r="E78" s="123">
        <v>13500</v>
      </c>
      <c r="F78" s="123">
        <v>337500000.00000077</v>
      </c>
      <c r="G78" s="71">
        <v>14800</v>
      </c>
      <c r="H78" s="71">
        <v>370000000.00000083</v>
      </c>
      <c r="I78" s="123">
        <v>14200</v>
      </c>
      <c r="J78" s="123">
        <v>355000000.00000083</v>
      </c>
      <c r="K78" s="71">
        <v>14900</v>
      </c>
      <c r="L78" s="71">
        <v>372500000.00000083</v>
      </c>
      <c r="M78" s="125"/>
      <c r="N78" s="125"/>
    </row>
    <row r="79" spans="1:14" ht="13.5" x14ac:dyDescent="0.25">
      <c r="A79" s="123">
        <v>103</v>
      </c>
      <c r="B79" s="123">
        <v>24.600000000000058</v>
      </c>
      <c r="C79" s="71">
        <v>0</v>
      </c>
      <c r="D79" s="71">
        <v>24.600000000000058</v>
      </c>
      <c r="E79" s="123">
        <v>14799.999999999998</v>
      </c>
      <c r="F79" s="123">
        <v>367040000.00000083</v>
      </c>
      <c r="G79" s="71">
        <v>17600</v>
      </c>
      <c r="H79" s="71">
        <v>436480000.00000101</v>
      </c>
      <c r="I79" s="123">
        <v>14900.000000000002</v>
      </c>
      <c r="J79" s="123">
        <v>369520000.00000089</v>
      </c>
      <c r="K79" s="71">
        <v>18500</v>
      </c>
      <c r="L79" s="71">
        <v>458800000.00000107</v>
      </c>
      <c r="M79" s="125"/>
      <c r="N79" s="125"/>
    </row>
    <row r="80" spans="1:14" ht="13.5" x14ac:dyDescent="0.25">
      <c r="A80" s="123">
        <v>105</v>
      </c>
      <c r="B80" s="123">
        <v>24.400000000000059</v>
      </c>
      <c r="C80" s="123">
        <v>0</v>
      </c>
      <c r="D80" s="71">
        <v>24.400000000000059</v>
      </c>
      <c r="E80" s="123">
        <v>17600</v>
      </c>
      <c r="F80" s="123">
        <v>432960000.00000101</v>
      </c>
      <c r="G80" s="71">
        <v>19100</v>
      </c>
      <c r="H80" s="71">
        <v>469860000.00000113</v>
      </c>
      <c r="I80" s="123">
        <v>18500</v>
      </c>
      <c r="J80" s="123">
        <v>455100000.00000107</v>
      </c>
      <c r="K80" s="71">
        <v>20100</v>
      </c>
      <c r="L80" s="71">
        <v>494460000.00000119</v>
      </c>
      <c r="M80" s="125"/>
      <c r="N80" s="125"/>
    </row>
    <row r="81" spans="1:14" ht="13.5" x14ac:dyDescent="0.25">
      <c r="A81" s="123">
        <v>106</v>
      </c>
      <c r="B81" s="123">
        <v>24.20000000000006</v>
      </c>
      <c r="C81" s="123">
        <v>0</v>
      </c>
      <c r="D81" s="71">
        <v>24.20000000000006</v>
      </c>
      <c r="E81" s="123">
        <v>19100</v>
      </c>
      <c r="F81" s="123">
        <v>466040000.00000113</v>
      </c>
      <c r="G81" s="71">
        <v>19600</v>
      </c>
      <c r="H81" s="71">
        <v>478240000.00000113</v>
      </c>
      <c r="I81" s="123">
        <v>20100</v>
      </c>
      <c r="J81" s="123">
        <v>490440000.00000119</v>
      </c>
      <c r="K81" s="71">
        <v>20800</v>
      </c>
      <c r="L81" s="71">
        <v>507520000.00000125</v>
      </c>
      <c r="M81" s="125"/>
      <c r="N81" s="125"/>
    </row>
    <row r="82" spans="1:14" ht="13.5" x14ac:dyDescent="0.25">
      <c r="A82" s="123">
        <v>107</v>
      </c>
      <c r="B82" s="123">
        <v>24.00000000000006</v>
      </c>
      <c r="C82" s="71">
        <v>1000</v>
      </c>
      <c r="D82" s="71">
        <v>25.00000000000006</v>
      </c>
      <c r="E82" s="123">
        <v>19600</v>
      </c>
      <c r="F82" s="123">
        <v>474320000.00000119</v>
      </c>
      <c r="G82" s="71">
        <v>19300</v>
      </c>
      <c r="H82" s="71">
        <v>467060000.00000113</v>
      </c>
      <c r="I82" s="123">
        <v>20800</v>
      </c>
      <c r="J82" s="123">
        <v>503360000.00000125</v>
      </c>
      <c r="K82" s="71">
        <v>20800</v>
      </c>
      <c r="L82" s="71">
        <v>503360000.00000125</v>
      </c>
      <c r="M82" s="125"/>
      <c r="N82" s="125"/>
    </row>
    <row r="83" spans="1:14" ht="13.5" x14ac:dyDescent="0.25">
      <c r="A83" s="123">
        <v>108</v>
      </c>
      <c r="B83" s="123">
        <v>24.800000000000061</v>
      </c>
      <c r="C83" s="71">
        <v>0</v>
      </c>
      <c r="D83" s="71">
        <v>24.800000000000061</v>
      </c>
      <c r="E83" s="123">
        <v>19100</v>
      </c>
      <c r="F83" s="123">
        <v>477500000.00000113</v>
      </c>
      <c r="G83" s="71">
        <v>19700</v>
      </c>
      <c r="H83" s="71">
        <v>492500000.00000119</v>
      </c>
      <c r="I83" s="123">
        <v>18900</v>
      </c>
      <c r="J83" s="123">
        <v>472500000.00000113</v>
      </c>
      <c r="K83" s="71">
        <v>19900</v>
      </c>
      <c r="L83" s="71">
        <v>497500000.00000119</v>
      </c>
      <c r="M83" s="125"/>
      <c r="N83" s="125"/>
    </row>
    <row r="84" spans="1:14" ht="13.5" x14ac:dyDescent="0.25">
      <c r="A84" s="123">
        <v>110</v>
      </c>
      <c r="B84" s="123">
        <v>24.600000000000062</v>
      </c>
      <c r="C84" s="123">
        <v>0</v>
      </c>
      <c r="D84" s="71">
        <v>24.600000000000062</v>
      </c>
      <c r="E84" s="123">
        <v>19700</v>
      </c>
      <c r="F84" s="123">
        <v>488560000.00000119</v>
      </c>
      <c r="G84" s="71">
        <v>24100</v>
      </c>
      <c r="H84" s="71">
        <v>597680000.00000143</v>
      </c>
      <c r="I84" s="123">
        <v>19900</v>
      </c>
      <c r="J84" s="123">
        <v>493520000.00000119</v>
      </c>
      <c r="K84" s="71">
        <v>24900</v>
      </c>
      <c r="L84" s="71">
        <v>617520000.00000155</v>
      </c>
      <c r="M84" s="125"/>
      <c r="N84" s="125"/>
    </row>
    <row r="85" spans="1:14" ht="13.5" x14ac:dyDescent="0.25">
      <c r="A85" s="123">
        <v>111</v>
      </c>
      <c r="B85" s="123">
        <v>21.400000000000063</v>
      </c>
      <c r="C85" s="123">
        <v>0</v>
      </c>
      <c r="D85" s="71">
        <v>21.400000000000063</v>
      </c>
      <c r="E85" s="123">
        <v>24100.000000000004</v>
      </c>
      <c r="F85" s="123">
        <v>592860000.00000155</v>
      </c>
      <c r="G85" s="71">
        <v>24700</v>
      </c>
      <c r="H85" s="71">
        <v>607620000.00000155</v>
      </c>
      <c r="I85" s="123">
        <v>24900</v>
      </c>
      <c r="J85" s="123">
        <v>612540000.00000155</v>
      </c>
      <c r="K85" s="71">
        <v>26100</v>
      </c>
      <c r="L85" s="71">
        <v>642060000.00000167</v>
      </c>
      <c r="M85" s="125"/>
      <c r="N85" s="125"/>
    </row>
    <row r="86" spans="1:14" ht="13.5" x14ac:dyDescent="0.25">
      <c r="A86" s="123">
        <v>113</v>
      </c>
      <c r="B86" s="123">
        <v>21.200000000000063</v>
      </c>
      <c r="C86" s="71">
        <v>0</v>
      </c>
      <c r="D86" s="71">
        <v>21.200000000000063</v>
      </c>
      <c r="E86" s="123">
        <v>24700</v>
      </c>
      <c r="F86" s="123">
        <v>528580000.00000155</v>
      </c>
      <c r="G86" s="71">
        <v>25500</v>
      </c>
      <c r="H86" s="71">
        <v>545700000.00000155</v>
      </c>
      <c r="I86" s="123">
        <v>26100.000000000004</v>
      </c>
      <c r="J86" s="123">
        <v>558540000.00000167</v>
      </c>
      <c r="K86" s="71">
        <v>25600</v>
      </c>
      <c r="L86" s="71">
        <v>547840000.00000155</v>
      </c>
      <c r="M86" s="125"/>
      <c r="N86" s="125"/>
    </row>
    <row r="87" spans="1:14" ht="13.5" x14ac:dyDescent="0.25">
      <c r="A87" s="123">
        <v>113</v>
      </c>
      <c r="B87" s="123">
        <v>20.500000000000064</v>
      </c>
      <c r="C87" s="71">
        <v>0</v>
      </c>
      <c r="D87" s="71">
        <v>20.500000000000064</v>
      </c>
      <c r="E87" s="123">
        <v>25500</v>
      </c>
      <c r="F87" s="123">
        <v>540600000.00000167</v>
      </c>
      <c r="G87" s="71">
        <v>25800</v>
      </c>
      <c r="H87" s="71">
        <v>546960000.00000167</v>
      </c>
      <c r="I87" s="123">
        <v>25600</v>
      </c>
      <c r="J87" s="123">
        <v>529920000.00000161</v>
      </c>
      <c r="K87" s="71">
        <v>25500</v>
      </c>
      <c r="L87" s="71">
        <v>527850000.00000161</v>
      </c>
      <c r="M87" s="125"/>
      <c r="N87" s="125"/>
    </row>
    <row r="88" spans="1:14" ht="13.5" x14ac:dyDescent="0.25">
      <c r="A88" s="123">
        <v>118</v>
      </c>
      <c r="B88" s="123">
        <v>20.300000000000065</v>
      </c>
      <c r="C88" s="123">
        <v>0</v>
      </c>
      <c r="D88" s="71">
        <v>20.300000000000065</v>
      </c>
      <c r="E88" s="123">
        <v>25800</v>
      </c>
      <c r="F88" s="123">
        <v>528900000.00000167</v>
      </c>
      <c r="G88" s="71">
        <v>29000</v>
      </c>
      <c r="H88" s="71">
        <v>594500000.00000191</v>
      </c>
      <c r="I88" s="123">
        <v>25500</v>
      </c>
      <c r="J88" s="123">
        <v>522750000.00000161</v>
      </c>
      <c r="K88" s="71">
        <v>28600</v>
      </c>
      <c r="L88" s="71">
        <v>586300000.00000179</v>
      </c>
      <c r="M88" s="125"/>
      <c r="N88" s="125"/>
    </row>
    <row r="89" spans="1:14" ht="13.5" x14ac:dyDescent="0.25">
      <c r="A89" s="123">
        <v>122</v>
      </c>
      <c r="B89" s="123">
        <v>20.100000000000065</v>
      </c>
      <c r="C89" s="123">
        <v>0</v>
      </c>
      <c r="D89" s="71">
        <v>20.100000000000065</v>
      </c>
      <c r="E89" s="123">
        <v>29000</v>
      </c>
      <c r="F89" s="123">
        <v>588700000.00000191</v>
      </c>
      <c r="G89" s="71">
        <v>30000</v>
      </c>
      <c r="H89" s="71">
        <v>609000000.00000191</v>
      </c>
      <c r="I89" s="123">
        <v>28600</v>
      </c>
      <c r="J89" s="123">
        <v>580580000.00000191</v>
      </c>
      <c r="K89" s="71">
        <v>29400</v>
      </c>
      <c r="L89" s="71">
        <v>596820000.00000191</v>
      </c>
      <c r="M89" s="125"/>
      <c r="N89" s="125"/>
    </row>
    <row r="90" spans="1:14" ht="13.5" x14ac:dyDescent="0.25">
      <c r="A90" s="123">
        <v>124</v>
      </c>
      <c r="B90" s="123">
        <v>19.900000000000066</v>
      </c>
      <c r="C90" s="123">
        <v>0</v>
      </c>
      <c r="D90" s="71">
        <v>19.900000000000066</v>
      </c>
      <c r="E90" s="123">
        <v>29999.999999999996</v>
      </c>
      <c r="F90" s="123">
        <v>603000000.00000191</v>
      </c>
      <c r="G90" s="71">
        <v>29300</v>
      </c>
      <c r="H90" s="71">
        <v>588930000.00000191</v>
      </c>
      <c r="I90" s="123">
        <v>29400</v>
      </c>
      <c r="J90" s="123">
        <v>590940000.00000191</v>
      </c>
      <c r="K90" s="71">
        <v>28300</v>
      </c>
      <c r="L90" s="71">
        <v>568830000.00000191</v>
      </c>
      <c r="M90" s="125"/>
      <c r="N90" s="125"/>
    </row>
    <row r="91" spans="1:14" ht="13.5" x14ac:dyDescent="0.25">
      <c r="A91" s="123">
        <v>131</v>
      </c>
      <c r="B91" s="123">
        <v>19.700000000000067</v>
      </c>
      <c r="C91" s="123">
        <v>0</v>
      </c>
      <c r="D91" s="71">
        <v>19.700000000000067</v>
      </c>
      <c r="E91" s="123">
        <v>29300</v>
      </c>
      <c r="F91" s="123">
        <v>583070000.00000191</v>
      </c>
      <c r="G91" s="71">
        <v>29500</v>
      </c>
      <c r="H91" s="71">
        <v>587050000.00000191</v>
      </c>
      <c r="I91" s="123">
        <v>28300.000000000004</v>
      </c>
      <c r="J91" s="123">
        <v>563170000.00000191</v>
      </c>
      <c r="K91" s="71">
        <v>26900</v>
      </c>
      <c r="L91" s="71">
        <v>535310000.00000179</v>
      </c>
      <c r="M91" s="125"/>
      <c r="N91" s="125"/>
    </row>
    <row r="92" spans="1:14" ht="13.5" x14ac:dyDescent="0.25">
      <c r="A92" s="123">
        <v>134</v>
      </c>
      <c r="B92" s="123">
        <v>17.500000000000068</v>
      </c>
      <c r="C92" s="123">
        <v>0</v>
      </c>
      <c r="D92" s="71">
        <v>17.500000000000068</v>
      </c>
      <c r="E92" s="123">
        <v>29500</v>
      </c>
      <c r="F92" s="123">
        <v>581150000.00000203</v>
      </c>
      <c r="G92" s="71">
        <v>31600</v>
      </c>
      <c r="H92" s="71">
        <v>622520000.00000215</v>
      </c>
      <c r="I92" s="123">
        <v>26900</v>
      </c>
      <c r="J92" s="123">
        <v>529930000.00000179</v>
      </c>
      <c r="K92" s="71">
        <v>31500</v>
      </c>
      <c r="L92" s="71">
        <v>620550000.00000215</v>
      </c>
      <c r="M92" s="125"/>
      <c r="N92" s="125"/>
    </row>
    <row r="93" spans="1:14" ht="13.5" x14ac:dyDescent="0.25">
      <c r="A93" s="123">
        <v>138</v>
      </c>
      <c r="B93" s="123">
        <v>17.300000000000068</v>
      </c>
      <c r="C93" s="123">
        <v>0</v>
      </c>
      <c r="D93" s="71">
        <v>17.300000000000068</v>
      </c>
      <c r="E93" s="123">
        <v>31599.999999999996</v>
      </c>
      <c r="F93" s="123">
        <v>553000000.00000203</v>
      </c>
      <c r="G93" s="71">
        <v>32600</v>
      </c>
      <c r="H93" s="71">
        <v>570500000.00000215</v>
      </c>
      <c r="I93" s="123">
        <v>31500</v>
      </c>
      <c r="J93" s="123">
        <v>551250000.00000215</v>
      </c>
      <c r="K93" s="71">
        <v>31600</v>
      </c>
      <c r="L93" s="71">
        <v>553000000.00000215</v>
      </c>
      <c r="M93" s="125"/>
      <c r="N93" s="125"/>
    </row>
    <row r="94" spans="1:14" ht="13.5" x14ac:dyDescent="0.25">
      <c r="A94" s="123">
        <v>141</v>
      </c>
      <c r="B94" s="123">
        <v>15.600000000000069</v>
      </c>
      <c r="C94" s="123">
        <v>0</v>
      </c>
      <c r="D94" s="71">
        <v>15.600000000000069</v>
      </c>
      <c r="E94" s="123">
        <v>32600</v>
      </c>
      <c r="F94" s="123">
        <v>563980000.00000226</v>
      </c>
      <c r="G94" s="71">
        <v>36400</v>
      </c>
      <c r="H94" s="71">
        <v>629720000.0000025</v>
      </c>
      <c r="I94" s="123">
        <v>31599.999999999996</v>
      </c>
      <c r="J94" s="123">
        <v>546680000.00000215</v>
      </c>
      <c r="K94" s="71">
        <v>32200</v>
      </c>
      <c r="L94" s="71">
        <v>557060000.00000215</v>
      </c>
      <c r="M94" s="125"/>
      <c r="N94" s="125"/>
    </row>
    <row r="95" spans="1:14" ht="13.5" x14ac:dyDescent="0.25">
      <c r="A95" s="123"/>
      <c r="B95" s="123"/>
      <c r="C95" s="123"/>
      <c r="D95" s="71"/>
      <c r="E95" s="123"/>
      <c r="F95" s="123"/>
      <c r="G95" s="71"/>
      <c r="H95" s="71"/>
      <c r="I95" s="123"/>
      <c r="J95" s="123"/>
      <c r="K95" s="71"/>
      <c r="L95" s="71"/>
      <c r="M95" s="125"/>
      <c r="N95" s="125"/>
    </row>
    <row r="96" spans="1:14" ht="13.5" x14ac:dyDescent="0.25">
      <c r="A96" s="123"/>
      <c r="B96" s="123"/>
      <c r="C96" s="123"/>
      <c r="D96" s="71"/>
      <c r="E96" s="123"/>
      <c r="F96" s="123"/>
      <c r="G96" s="71"/>
      <c r="H96" s="71"/>
      <c r="I96" s="123"/>
      <c r="J96" s="123"/>
      <c r="K96" s="71"/>
      <c r="L96" s="71"/>
      <c r="M96" s="125"/>
      <c r="N96" s="125"/>
    </row>
    <row r="97" spans="1:14" ht="13.5" x14ac:dyDescent="0.25">
      <c r="A97" s="123"/>
      <c r="B97" s="123"/>
      <c r="C97" s="123"/>
      <c r="D97" s="71"/>
      <c r="E97" s="123"/>
      <c r="F97" s="123"/>
      <c r="G97" s="71"/>
      <c r="H97" s="71"/>
      <c r="I97" s="123"/>
      <c r="J97" s="123"/>
      <c r="K97" s="71"/>
      <c r="L97" s="71"/>
      <c r="M97" s="125"/>
      <c r="N97" s="125"/>
    </row>
    <row r="98" spans="1:14" ht="13.5" x14ac:dyDescent="0.25">
      <c r="A98" s="123"/>
      <c r="B98" s="123"/>
      <c r="C98" s="123"/>
      <c r="D98" s="71"/>
      <c r="E98" s="123"/>
      <c r="F98" s="123"/>
      <c r="G98" s="71"/>
      <c r="H98" s="71"/>
      <c r="I98" s="123"/>
      <c r="J98" s="123"/>
      <c r="K98" s="71"/>
      <c r="L98" s="71"/>
      <c r="M98" s="125"/>
      <c r="N98" s="125"/>
    </row>
    <row r="99" spans="1:14" ht="13.5" x14ac:dyDescent="0.25">
      <c r="A99" s="123"/>
      <c r="B99" s="123"/>
      <c r="C99" s="123"/>
      <c r="D99" s="71"/>
      <c r="E99" s="123"/>
      <c r="F99" s="123"/>
      <c r="G99" s="71"/>
      <c r="H99" s="71"/>
      <c r="I99" s="123"/>
      <c r="J99" s="123"/>
      <c r="K99" s="71"/>
      <c r="L99" s="71"/>
      <c r="M99" s="125"/>
      <c r="N99" s="125"/>
    </row>
    <row r="100" spans="1:14" ht="13.5" x14ac:dyDescent="0.25">
      <c r="A100" s="123"/>
      <c r="B100" s="123"/>
      <c r="C100" s="123"/>
      <c r="D100" s="71"/>
      <c r="E100" s="123"/>
      <c r="F100" s="123"/>
      <c r="G100" s="71"/>
      <c r="H100" s="71"/>
      <c r="I100" s="123"/>
      <c r="J100" s="123"/>
      <c r="K100" s="71"/>
      <c r="L100" s="71"/>
      <c r="M100" s="125"/>
      <c r="N100" s="125"/>
    </row>
    <row r="101" spans="1:14" ht="13.5" x14ac:dyDescent="0.25">
      <c r="A101" s="123"/>
      <c r="B101" s="123"/>
      <c r="C101" s="123"/>
      <c r="D101" s="71"/>
      <c r="E101" s="123"/>
      <c r="F101" s="123"/>
      <c r="G101" s="71"/>
      <c r="H101" s="71"/>
      <c r="I101" s="123"/>
      <c r="J101" s="123"/>
      <c r="K101" s="71"/>
      <c r="L101" s="71"/>
      <c r="M101" s="125"/>
      <c r="N101" s="125"/>
    </row>
    <row r="102" spans="1:14" ht="13.5" x14ac:dyDescent="0.25">
      <c r="A102" s="123"/>
      <c r="B102" s="123"/>
      <c r="C102" s="123"/>
      <c r="D102" s="71"/>
      <c r="E102" s="123"/>
      <c r="F102" s="123"/>
      <c r="G102" s="71"/>
      <c r="H102" s="71"/>
      <c r="I102" s="123"/>
      <c r="J102" s="123"/>
      <c r="K102" s="71"/>
      <c r="L102" s="71"/>
      <c r="M102" s="125"/>
      <c r="N102" s="125"/>
    </row>
    <row r="103" spans="1:14" ht="13.5" x14ac:dyDescent="0.25">
      <c r="A103" s="123"/>
      <c r="B103" s="123"/>
      <c r="C103" s="123"/>
      <c r="D103" s="71"/>
      <c r="E103" s="123"/>
      <c r="F103" s="123"/>
      <c r="G103" s="71"/>
      <c r="H103" s="71"/>
      <c r="I103" s="123"/>
      <c r="J103" s="123"/>
      <c r="K103" s="71"/>
      <c r="L103" s="71"/>
      <c r="M103" s="125"/>
      <c r="N103" s="125"/>
    </row>
    <row r="104" spans="1:14" ht="13.5" x14ac:dyDescent="0.25">
      <c r="A104" s="123"/>
      <c r="B104" s="123"/>
      <c r="C104" s="123"/>
      <c r="D104" s="71"/>
      <c r="E104" s="123"/>
      <c r="F104" s="123"/>
      <c r="G104" s="71"/>
      <c r="H104" s="71"/>
      <c r="I104" s="123"/>
      <c r="J104" s="123"/>
      <c r="K104" s="71"/>
      <c r="L104" s="71"/>
      <c r="M104" s="125"/>
      <c r="N104" s="125"/>
    </row>
    <row r="105" spans="1:14" ht="13.5" x14ac:dyDescent="0.25">
      <c r="A105" s="123"/>
      <c r="B105" s="123"/>
      <c r="C105" s="123"/>
      <c r="D105" s="71"/>
      <c r="E105" s="123"/>
      <c r="F105" s="123"/>
      <c r="G105" s="71"/>
      <c r="H105" s="71"/>
      <c r="I105" s="123"/>
      <c r="J105" s="123"/>
      <c r="K105" s="71"/>
      <c r="L105" s="71"/>
      <c r="M105" s="125"/>
      <c r="N105" s="125"/>
    </row>
  </sheetData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workbookViewId="0">
      <selection activeCell="D2" sqref="D2"/>
    </sheetView>
  </sheetViews>
  <sheetFormatPr defaultRowHeight="12.75" x14ac:dyDescent="0.2"/>
  <cols>
    <col min="1" max="1" width="12.7109375" style="5" customWidth="1"/>
    <col min="2" max="2" width="11.7109375" style="5" customWidth="1"/>
    <col min="3" max="3" width="12.140625" style="5" customWidth="1"/>
    <col min="4" max="4" width="12.28515625" style="5" customWidth="1"/>
    <col min="5" max="5" width="12.140625" style="76" customWidth="1"/>
    <col min="6" max="6" width="13.28515625" style="5" customWidth="1"/>
    <col min="7" max="7" width="12.42578125" style="5" customWidth="1"/>
    <col min="8" max="8" width="13.7109375" style="5" customWidth="1"/>
    <col min="9" max="9" width="22.7109375" style="5" bestFit="1" customWidth="1"/>
    <col min="10" max="16384" width="9.140625" style="5"/>
  </cols>
  <sheetData>
    <row r="1" spans="1:10" ht="38.25" x14ac:dyDescent="0.2">
      <c r="A1" s="120" t="s">
        <v>25</v>
      </c>
      <c r="B1" s="120" t="s">
        <v>106</v>
      </c>
      <c r="C1" s="120" t="s">
        <v>27</v>
      </c>
      <c r="D1" s="120" t="s">
        <v>107</v>
      </c>
      <c r="E1" s="134" t="s">
        <v>29</v>
      </c>
      <c r="F1" s="134" t="s">
        <v>30</v>
      </c>
      <c r="G1" s="120" t="s">
        <v>31</v>
      </c>
      <c r="H1" s="120" t="s">
        <v>32</v>
      </c>
      <c r="I1" s="120" t="s">
        <v>105</v>
      </c>
    </row>
    <row r="2" spans="1:10" x14ac:dyDescent="0.2">
      <c r="A2" s="125">
        <v>20</v>
      </c>
      <c r="B2" s="125">
        <f>A2/19550</f>
        <v>1.0230179028132991E-3</v>
      </c>
      <c r="C2" s="125">
        <v>209</v>
      </c>
      <c r="D2" s="125">
        <f>C2/19550</f>
        <v>1.0690537084398977E-2</v>
      </c>
      <c r="E2" s="123">
        <f>-A2+C2</f>
        <v>189</v>
      </c>
      <c r="F2" s="135">
        <f>D2-B2</f>
        <v>9.6675191815856782E-3</v>
      </c>
      <c r="G2" s="109">
        <f>ABS(F2/0.00966751918158568)</f>
        <v>0.99999999999999978</v>
      </c>
      <c r="H2" s="109">
        <f>LN(1)</f>
        <v>0</v>
      </c>
      <c r="I2" s="109"/>
      <c r="J2" s="5">
        <v>1</v>
      </c>
    </row>
    <row r="3" spans="1:10" x14ac:dyDescent="0.2">
      <c r="A3" s="125">
        <v>20</v>
      </c>
      <c r="B3" s="125">
        <f t="shared" ref="B3:B66" si="0">A3/19550</f>
        <v>1.0230179028132991E-3</v>
      </c>
      <c r="C3" s="125">
        <v>209</v>
      </c>
      <c r="D3" s="125">
        <f t="shared" ref="D3:D66" si="1">C3/19550</f>
        <v>1.0690537084398977E-2</v>
      </c>
      <c r="E3" s="123">
        <f t="shared" ref="E3:E66" si="2">-A3+C3</f>
        <v>189</v>
      </c>
      <c r="F3" s="135">
        <f t="shared" ref="F3:F66" si="3">D3-B3</f>
        <v>9.6675191815856782E-3</v>
      </c>
      <c r="G3" s="109">
        <f>ABS(F3/0.00966751918158568)</f>
        <v>0.99999999999999978</v>
      </c>
      <c r="H3" s="109">
        <v>0</v>
      </c>
      <c r="I3" s="109"/>
      <c r="J3" s="5">
        <v>2</v>
      </c>
    </row>
    <row r="4" spans="1:10" x14ac:dyDescent="0.2">
      <c r="A4" s="125">
        <v>20</v>
      </c>
      <c r="B4" s="125">
        <f t="shared" si="0"/>
        <v>1.0230179028132991E-3</v>
      </c>
      <c r="C4" s="125">
        <v>209</v>
      </c>
      <c r="D4" s="125">
        <f t="shared" si="1"/>
        <v>1.0690537084398977E-2</v>
      </c>
      <c r="E4" s="123">
        <f t="shared" si="2"/>
        <v>189</v>
      </c>
      <c r="F4" s="135">
        <f t="shared" si="3"/>
        <v>9.6675191815856782E-3</v>
      </c>
      <c r="G4" s="109">
        <f t="shared" ref="G4:G66" si="4">ABS(F4/0.00966751918158568)</f>
        <v>0.99999999999999978</v>
      </c>
      <c r="H4" s="109">
        <v>0</v>
      </c>
      <c r="I4" s="109"/>
      <c r="J4" s="5">
        <v>3</v>
      </c>
    </row>
    <row r="5" spans="1:10" x14ac:dyDescent="0.2">
      <c r="A5" s="125">
        <v>20</v>
      </c>
      <c r="B5" s="125">
        <f t="shared" si="0"/>
        <v>1.0230179028132991E-3</v>
      </c>
      <c r="C5" s="125">
        <v>209</v>
      </c>
      <c r="D5" s="125">
        <f t="shared" si="1"/>
        <v>1.0690537084398977E-2</v>
      </c>
      <c r="E5" s="123">
        <f t="shared" si="2"/>
        <v>189</v>
      </c>
      <c r="F5" s="135">
        <f t="shared" si="3"/>
        <v>9.6675191815856782E-3</v>
      </c>
      <c r="G5" s="109">
        <f t="shared" si="4"/>
        <v>0.99999999999999978</v>
      </c>
      <c r="H5" s="109">
        <v>0</v>
      </c>
      <c r="I5" s="109"/>
      <c r="J5" s="5">
        <v>4</v>
      </c>
    </row>
    <row r="6" spans="1:10" x14ac:dyDescent="0.2">
      <c r="A6" s="125">
        <v>20</v>
      </c>
      <c r="B6" s="125">
        <f t="shared" si="0"/>
        <v>1.0230179028132991E-3</v>
      </c>
      <c r="C6" s="125">
        <v>209</v>
      </c>
      <c r="D6" s="125">
        <f t="shared" si="1"/>
        <v>1.0690537084398977E-2</v>
      </c>
      <c r="E6" s="123">
        <f t="shared" si="2"/>
        <v>189</v>
      </c>
      <c r="F6" s="135">
        <f t="shared" si="3"/>
        <v>9.6675191815856782E-3</v>
      </c>
      <c r="G6" s="109">
        <f t="shared" si="4"/>
        <v>0.99999999999999978</v>
      </c>
      <c r="H6" s="109">
        <v>0</v>
      </c>
      <c r="I6" s="109"/>
      <c r="J6" s="5">
        <v>5</v>
      </c>
    </row>
    <row r="7" spans="1:10" x14ac:dyDescent="0.2">
      <c r="A7" s="125">
        <v>20</v>
      </c>
      <c r="B7" s="125">
        <f t="shared" si="0"/>
        <v>1.0230179028132991E-3</v>
      </c>
      <c r="C7" s="125">
        <v>209</v>
      </c>
      <c r="D7" s="125">
        <f t="shared" si="1"/>
        <v>1.0690537084398977E-2</v>
      </c>
      <c r="E7" s="123">
        <f t="shared" si="2"/>
        <v>189</v>
      </c>
      <c r="F7" s="135">
        <f t="shared" si="3"/>
        <v>9.6675191815856782E-3</v>
      </c>
      <c r="G7" s="109">
        <f t="shared" si="4"/>
        <v>0.99999999999999978</v>
      </c>
      <c r="H7" s="109">
        <v>0</v>
      </c>
      <c r="I7" s="109"/>
      <c r="J7" s="5">
        <v>6</v>
      </c>
    </row>
    <row r="8" spans="1:10" x14ac:dyDescent="0.2">
      <c r="A8" s="125">
        <v>20</v>
      </c>
      <c r="B8" s="125">
        <f t="shared" si="0"/>
        <v>1.0230179028132991E-3</v>
      </c>
      <c r="C8" s="125">
        <v>209</v>
      </c>
      <c r="D8" s="125">
        <f t="shared" si="1"/>
        <v>1.0690537084398977E-2</v>
      </c>
      <c r="E8" s="123">
        <f t="shared" si="2"/>
        <v>189</v>
      </c>
      <c r="F8" s="135">
        <f t="shared" si="3"/>
        <v>9.6675191815856782E-3</v>
      </c>
      <c r="G8" s="109">
        <f t="shared" si="4"/>
        <v>0.99999999999999978</v>
      </c>
      <c r="H8" s="109">
        <v>0</v>
      </c>
      <c r="I8" s="109"/>
      <c r="J8" s="5">
        <v>7</v>
      </c>
    </row>
    <row r="9" spans="1:10" x14ac:dyDescent="0.2">
      <c r="A9" s="125">
        <v>20</v>
      </c>
      <c r="B9" s="125">
        <f t="shared" si="0"/>
        <v>1.0230179028132991E-3</v>
      </c>
      <c r="C9" s="125">
        <v>204.5</v>
      </c>
      <c r="D9" s="125">
        <f t="shared" si="1"/>
        <v>1.0460358056265984E-2</v>
      </c>
      <c r="E9" s="123">
        <f t="shared" si="2"/>
        <v>184.5</v>
      </c>
      <c r="F9" s="135">
        <f t="shared" si="3"/>
        <v>9.4373401534526852E-3</v>
      </c>
      <c r="G9" s="109">
        <f t="shared" si="4"/>
        <v>0.97619047619047594</v>
      </c>
      <c r="H9" s="109">
        <f>LN(G9)</f>
        <v>-2.4097551579060756E-2</v>
      </c>
      <c r="I9" s="109"/>
      <c r="J9" s="5">
        <v>8</v>
      </c>
    </row>
    <row r="10" spans="1:10" x14ac:dyDescent="0.2">
      <c r="A10" s="125">
        <v>20</v>
      </c>
      <c r="B10" s="125">
        <f t="shared" si="0"/>
        <v>1.0230179028132991E-3</v>
      </c>
      <c r="C10" s="125">
        <v>204.5</v>
      </c>
      <c r="D10" s="125">
        <f t="shared" si="1"/>
        <v>1.0460358056265984E-2</v>
      </c>
      <c r="E10" s="123">
        <f t="shared" si="2"/>
        <v>184.5</v>
      </c>
      <c r="F10" s="135">
        <f t="shared" si="3"/>
        <v>9.4373401534526852E-3</v>
      </c>
      <c r="G10" s="109">
        <f t="shared" si="4"/>
        <v>0.97619047619047594</v>
      </c>
      <c r="H10" s="109">
        <f t="shared" ref="H10:H66" si="5">LN(G10)</f>
        <v>-2.4097551579060756E-2</v>
      </c>
      <c r="I10" s="109"/>
      <c r="J10" s="5">
        <v>9</v>
      </c>
    </row>
    <row r="11" spans="1:10" x14ac:dyDescent="0.2">
      <c r="A11" s="125">
        <v>20</v>
      </c>
      <c r="B11" s="125">
        <f t="shared" si="0"/>
        <v>1.0230179028132991E-3</v>
      </c>
      <c r="C11" s="125">
        <v>200</v>
      </c>
      <c r="D11" s="125">
        <f t="shared" si="1"/>
        <v>1.0230179028132993E-2</v>
      </c>
      <c r="E11" s="123">
        <f t="shared" si="2"/>
        <v>180</v>
      </c>
      <c r="F11" s="135">
        <f t="shared" si="3"/>
        <v>9.207161125319694E-3</v>
      </c>
      <c r="G11" s="109">
        <f t="shared" si="4"/>
        <v>0.95238095238095222</v>
      </c>
      <c r="H11" s="109">
        <f t="shared" si="5"/>
        <v>-4.8790164169432174E-2</v>
      </c>
      <c r="I11" s="109"/>
      <c r="J11" s="5">
        <v>10</v>
      </c>
    </row>
    <row r="12" spans="1:10" x14ac:dyDescent="0.2">
      <c r="A12" s="125">
        <v>100</v>
      </c>
      <c r="B12" s="125">
        <f t="shared" si="0"/>
        <v>5.1150895140664966E-3</v>
      </c>
      <c r="C12" s="125">
        <v>400</v>
      </c>
      <c r="D12" s="125">
        <f t="shared" si="1"/>
        <v>2.0460358056265986E-2</v>
      </c>
      <c r="E12" s="123">
        <f t="shared" si="2"/>
        <v>300</v>
      </c>
      <c r="F12" s="135">
        <f t="shared" si="3"/>
        <v>1.5345268542199489E-2</v>
      </c>
      <c r="G12" s="109">
        <f t="shared" si="4"/>
        <v>1.587301587301587</v>
      </c>
      <c r="H12" s="109">
        <f t="shared" si="5"/>
        <v>0.46203545959655851</v>
      </c>
      <c r="I12" s="109"/>
      <c r="J12" s="5">
        <v>11</v>
      </c>
    </row>
    <row r="13" spans="1:10" x14ac:dyDescent="0.2">
      <c r="A13" s="125">
        <v>150</v>
      </c>
      <c r="B13" s="125">
        <f t="shared" si="0"/>
        <v>7.6726342710997444E-3</v>
      </c>
      <c r="C13" s="125">
        <v>1000</v>
      </c>
      <c r="D13" s="125">
        <f t="shared" si="1"/>
        <v>5.1150895140664961E-2</v>
      </c>
      <c r="E13" s="123">
        <f t="shared" si="2"/>
        <v>850</v>
      </c>
      <c r="F13" s="135">
        <f t="shared" si="3"/>
        <v>4.3478260869565216E-2</v>
      </c>
      <c r="G13" s="109">
        <f t="shared" si="4"/>
        <v>4.4973544973544959</v>
      </c>
      <c r="H13" s="109">
        <f t="shared" si="5"/>
        <v>1.5034893344247193</v>
      </c>
      <c r="I13" s="109"/>
      <c r="J13" s="5">
        <v>12</v>
      </c>
    </row>
    <row r="14" spans="1:10" x14ac:dyDescent="0.2">
      <c r="A14" s="125">
        <v>400</v>
      </c>
      <c r="B14" s="125">
        <f t="shared" si="0"/>
        <v>2.0460358056265986E-2</v>
      </c>
      <c r="C14" s="125">
        <v>4600</v>
      </c>
      <c r="D14" s="125">
        <f t="shared" si="1"/>
        <v>0.23529411764705882</v>
      </c>
      <c r="E14" s="123">
        <f t="shared" si="2"/>
        <v>4200</v>
      </c>
      <c r="F14" s="135">
        <f t="shared" si="3"/>
        <v>0.21483375959079284</v>
      </c>
      <c r="G14" s="109">
        <f t="shared" si="4"/>
        <v>22.222222222222218</v>
      </c>
      <c r="H14" s="109">
        <f t="shared" si="5"/>
        <v>3.1010927892118172</v>
      </c>
      <c r="I14" s="109"/>
      <c r="J14" s="5">
        <v>13</v>
      </c>
    </row>
    <row r="15" spans="1:10" ht="13.5" x14ac:dyDescent="0.25">
      <c r="A15" s="125">
        <v>2500</v>
      </c>
      <c r="B15" s="125">
        <f t="shared" si="0"/>
        <v>0.12787723785166241</v>
      </c>
      <c r="C15" s="125">
        <v>4550</v>
      </c>
      <c r="D15" s="125">
        <f t="shared" si="1"/>
        <v>0.23273657289002558</v>
      </c>
      <c r="E15" s="123">
        <f t="shared" si="2"/>
        <v>2050</v>
      </c>
      <c r="F15" s="135">
        <f t="shared" si="3"/>
        <v>0.10485933503836317</v>
      </c>
      <c r="G15" s="109">
        <f t="shared" si="4"/>
        <v>10.846560846560845</v>
      </c>
      <c r="H15" s="109">
        <f t="shared" si="5"/>
        <v>2.3838480570728113</v>
      </c>
      <c r="I15" s="136"/>
      <c r="J15" s="5">
        <v>14</v>
      </c>
    </row>
    <row r="16" spans="1:10" x14ac:dyDescent="0.2">
      <c r="A16" s="125">
        <v>3050</v>
      </c>
      <c r="B16" s="125">
        <f t="shared" si="0"/>
        <v>0.15601023017902813</v>
      </c>
      <c r="C16" s="125">
        <v>3850</v>
      </c>
      <c r="D16" s="125">
        <f t="shared" si="1"/>
        <v>0.1969309462915601</v>
      </c>
      <c r="E16" s="123">
        <f t="shared" si="2"/>
        <v>800</v>
      </c>
      <c r="F16" s="135">
        <f t="shared" si="3"/>
        <v>4.092071611253198E-2</v>
      </c>
      <c r="G16" s="109">
        <f t="shared" si="4"/>
        <v>4.2328042328042326</v>
      </c>
      <c r="H16" s="109">
        <f t="shared" si="5"/>
        <v>1.442864712608285</v>
      </c>
      <c r="I16" s="109"/>
      <c r="J16" s="5">
        <v>15</v>
      </c>
    </row>
    <row r="17" spans="1:10" x14ac:dyDescent="0.2">
      <c r="A17" s="125">
        <v>3350</v>
      </c>
      <c r="B17" s="125">
        <f t="shared" si="0"/>
        <v>0.17135549872122763</v>
      </c>
      <c r="C17" s="125">
        <v>6700</v>
      </c>
      <c r="D17" s="125">
        <f t="shared" si="1"/>
        <v>0.34271099744245526</v>
      </c>
      <c r="E17" s="123">
        <f t="shared" si="2"/>
        <v>3350</v>
      </c>
      <c r="F17" s="135">
        <f t="shared" si="3"/>
        <v>0.17135549872122763</v>
      </c>
      <c r="G17" s="109">
        <f t="shared" si="4"/>
        <v>17.724867724867721</v>
      </c>
      <c r="H17" s="109">
        <f t="shared" si="5"/>
        <v>2.8749686097594696</v>
      </c>
      <c r="I17" s="109"/>
      <c r="J17" s="5">
        <v>16</v>
      </c>
    </row>
    <row r="18" spans="1:10" x14ac:dyDescent="0.2">
      <c r="A18" s="125">
        <v>6350</v>
      </c>
      <c r="B18" s="125">
        <f t="shared" si="0"/>
        <v>0.32480818414322249</v>
      </c>
      <c r="C18" s="125">
        <v>9100</v>
      </c>
      <c r="D18" s="125">
        <f t="shared" si="1"/>
        <v>0.46547314578005117</v>
      </c>
      <c r="E18" s="123">
        <f t="shared" si="2"/>
        <v>2750</v>
      </c>
      <c r="F18" s="135">
        <f t="shared" si="3"/>
        <v>0.14066496163682868</v>
      </c>
      <c r="G18" s="109">
        <f t="shared" si="4"/>
        <v>14.550264550264551</v>
      </c>
      <c r="H18" s="109">
        <f t="shared" si="5"/>
        <v>2.6776091756009746</v>
      </c>
      <c r="I18" s="109"/>
      <c r="J18" s="5">
        <v>17</v>
      </c>
    </row>
    <row r="19" spans="1:10" x14ac:dyDescent="0.2">
      <c r="A19" s="125">
        <v>8000</v>
      </c>
      <c r="B19" s="125">
        <f t="shared" si="0"/>
        <v>0.40920716112531969</v>
      </c>
      <c r="C19" s="125">
        <v>8950</v>
      </c>
      <c r="D19" s="125">
        <f t="shared" si="1"/>
        <v>0.4578005115089514</v>
      </c>
      <c r="E19" s="123">
        <f t="shared" si="2"/>
        <v>950</v>
      </c>
      <c r="F19" s="135">
        <f t="shared" si="3"/>
        <v>4.8593350383631717E-2</v>
      </c>
      <c r="G19" s="109">
        <f t="shared" si="4"/>
        <v>5.0264550264550261</v>
      </c>
      <c r="H19" s="109">
        <f t="shared" si="5"/>
        <v>1.6147149695349441</v>
      </c>
      <c r="I19" s="109"/>
      <c r="J19" s="5">
        <v>18</v>
      </c>
    </row>
    <row r="20" spans="1:10" x14ac:dyDescent="0.2">
      <c r="A20" s="125">
        <v>7850</v>
      </c>
      <c r="B20" s="125">
        <f t="shared" si="0"/>
        <v>0.40153452685421998</v>
      </c>
      <c r="C20" s="125">
        <v>7400</v>
      </c>
      <c r="D20" s="125">
        <f t="shared" si="1"/>
        <v>0.37851662404092073</v>
      </c>
      <c r="E20" s="123">
        <f t="shared" si="2"/>
        <v>-450</v>
      </c>
      <c r="F20" s="135">
        <f t="shared" si="3"/>
        <v>-2.301790281329924E-2</v>
      </c>
      <c r="G20" s="109">
        <f t="shared" si="4"/>
        <v>2.3809523809523814</v>
      </c>
      <c r="H20" s="109">
        <f t="shared" si="5"/>
        <v>0.86750056770472328</v>
      </c>
      <c r="I20" s="109"/>
      <c r="J20" s="5">
        <v>19</v>
      </c>
    </row>
    <row r="21" spans="1:10" x14ac:dyDescent="0.2">
      <c r="A21" s="125">
        <v>6800</v>
      </c>
      <c r="B21" s="125">
        <f t="shared" si="0"/>
        <v>0.34782608695652173</v>
      </c>
      <c r="C21" s="125">
        <v>9200</v>
      </c>
      <c r="D21" s="125">
        <f t="shared" si="1"/>
        <v>0.47058823529411764</v>
      </c>
      <c r="E21" s="123">
        <f t="shared" si="2"/>
        <v>2400</v>
      </c>
      <c r="F21" s="135">
        <f t="shared" si="3"/>
        <v>0.12276214833759591</v>
      </c>
      <c r="G21" s="109">
        <f t="shared" si="4"/>
        <v>12.698412698412696</v>
      </c>
      <c r="H21" s="109">
        <f t="shared" si="5"/>
        <v>2.5414770012763945</v>
      </c>
      <c r="I21" s="109"/>
      <c r="J21" s="5">
        <v>20</v>
      </c>
    </row>
    <row r="22" spans="1:10" x14ac:dyDescent="0.2">
      <c r="A22" s="125">
        <v>8750</v>
      </c>
      <c r="B22" s="125">
        <f t="shared" si="0"/>
        <v>0.4475703324808184</v>
      </c>
      <c r="C22" s="125">
        <v>10200</v>
      </c>
      <c r="D22" s="125">
        <f t="shared" si="1"/>
        <v>0.52173913043478259</v>
      </c>
      <c r="E22" s="123">
        <f t="shared" si="2"/>
        <v>1450</v>
      </c>
      <c r="F22" s="135">
        <f t="shared" si="3"/>
        <v>7.4168797953964194E-2</v>
      </c>
      <c r="G22" s="109">
        <f t="shared" si="4"/>
        <v>7.6719576719576699</v>
      </c>
      <c r="H22" s="109">
        <f t="shared" si="5"/>
        <v>2.0375718203549775</v>
      </c>
      <c r="I22" s="109"/>
      <c r="J22" s="5">
        <v>21</v>
      </c>
    </row>
    <row r="23" spans="1:10" x14ac:dyDescent="0.2">
      <c r="A23" s="125">
        <v>9450</v>
      </c>
      <c r="B23" s="125">
        <f t="shared" si="0"/>
        <v>0.48337595907928388</v>
      </c>
      <c r="C23" s="125">
        <v>11950</v>
      </c>
      <c r="D23" s="125">
        <f t="shared" si="1"/>
        <v>0.61125319693094626</v>
      </c>
      <c r="E23" s="123">
        <f t="shared" si="2"/>
        <v>2500</v>
      </c>
      <c r="F23" s="135">
        <f t="shared" si="3"/>
        <v>0.12787723785166238</v>
      </c>
      <c r="G23" s="109">
        <f t="shared" si="4"/>
        <v>13.227513227513223</v>
      </c>
      <c r="H23" s="109">
        <f t="shared" si="5"/>
        <v>2.5822989957966493</v>
      </c>
      <c r="I23" s="109"/>
      <c r="J23" s="5">
        <v>22</v>
      </c>
    </row>
    <row r="24" spans="1:10" x14ac:dyDescent="0.2">
      <c r="A24" s="125">
        <v>11900</v>
      </c>
      <c r="B24" s="125">
        <f t="shared" si="0"/>
        <v>0.60869565217391308</v>
      </c>
      <c r="C24" s="125">
        <v>12150</v>
      </c>
      <c r="D24" s="125">
        <f t="shared" si="1"/>
        <v>0.62148337595907932</v>
      </c>
      <c r="E24" s="123">
        <f t="shared" si="2"/>
        <v>250</v>
      </c>
      <c r="F24" s="135">
        <f t="shared" si="3"/>
        <v>1.2787723785166238E-2</v>
      </c>
      <c r="G24" s="109">
        <f t="shared" si="4"/>
        <v>1.3227513227513223</v>
      </c>
      <c r="H24" s="109">
        <f t="shared" si="5"/>
        <v>0.27971390280260372</v>
      </c>
      <c r="I24" s="109"/>
      <c r="J24" s="5">
        <v>23</v>
      </c>
    </row>
    <row r="25" spans="1:10" x14ac:dyDescent="0.2">
      <c r="A25" s="125">
        <v>12050</v>
      </c>
      <c r="B25" s="125">
        <f t="shared" si="0"/>
        <v>0.61636828644501274</v>
      </c>
      <c r="C25" s="125">
        <v>12950</v>
      </c>
      <c r="D25" s="125">
        <f t="shared" si="1"/>
        <v>0.66240409207161122</v>
      </c>
      <c r="E25" s="123">
        <f t="shared" si="2"/>
        <v>900</v>
      </c>
      <c r="F25" s="135">
        <f t="shared" si="3"/>
        <v>4.6035805626598481E-2</v>
      </c>
      <c r="G25" s="109">
        <f t="shared" si="4"/>
        <v>4.7619047619047628</v>
      </c>
      <c r="H25" s="109">
        <f t="shared" si="5"/>
        <v>1.5606477482646686</v>
      </c>
      <c r="I25" s="109"/>
      <c r="J25" s="5">
        <v>24</v>
      </c>
    </row>
    <row r="26" spans="1:10" x14ac:dyDescent="0.2">
      <c r="A26" s="125">
        <v>12900</v>
      </c>
      <c r="B26" s="125">
        <f t="shared" si="0"/>
        <v>0.65984654731457804</v>
      </c>
      <c r="C26" s="125">
        <v>13150</v>
      </c>
      <c r="D26" s="125">
        <f t="shared" si="1"/>
        <v>0.67263427109974427</v>
      </c>
      <c r="E26" s="123">
        <f t="shared" si="2"/>
        <v>250</v>
      </c>
      <c r="F26" s="135">
        <f t="shared" si="3"/>
        <v>1.2787723785166238E-2</v>
      </c>
      <c r="G26" s="109">
        <f t="shared" si="4"/>
        <v>1.3227513227513223</v>
      </c>
      <c r="H26" s="109">
        <f t="shared" si="5"/>
        <v>0.27971390280260372</v>
      </c>
      <c r="I26" s="109"/>
      <c r="J26" s="5">
        <v>25</v>
      </c>
    </row>
    <row r="27" spans="1:10" x14ac:dyDescent="0.2">
      <c r="A27" s="125">
        <v>13000</v>
      </c>
      <c r="B27" s="125">
        <f t="shared" si="0"/>
        <v>0.66496163682864451</v>
      </c>
      <c r="C27" s="125">
        <v>13650</v>
      </c>
      <c r="D27" s="125">
        <f t="shared" si="1"/>
        <v>0.69820971867007675</v>
      </c>
      <c r="E27" s="123">
        <f t="shared" si="2"/>
        <v>650</v>
      </c>
      <c r="F27" s="135">
        <f t="shared" si="3"/>
        <v>3.3248081841432242E-2</v>
      </c>
      <c r="G27" s="109">
        <f t="shared" si="4"/>
        <v>3.43915343915344</v>
      </c>
      <c r="H27" s="109">
        <f t="shared" si="5"/>
        <v>1.2352253478300406</v>
      </c>
      <c r="I27" s="109"/>
      <c r="J27" s="5">
        <v>26</v>
      </c>
    </row>
    <row r="28" spans="1:10" x14ac:dyDescent="0.2">
      <c r="A28" s="125">
        <v>13850</v>
      </c>
      <c r="B28" s="125">
        <f t="shared" si="0"/>
        <v>0.7084398976982097</v>
      </c>
      <c r="C28" s="125">
        <v>13550</v>
      </c>
      <c r="D28" s="125">
        <f t="shared" si="1"/>
        <v>0.69309462915601028</v>
      </c>
      <c r="E28" s="123">
        <f t="shared" si="2"/>
        <v>-300</v>
      </c>
      <c r="F28" s="135">
        <f t="shared" si="3"/>
        <v>-1.5345268542199419E-2</v>
      </c>
      <c r="G28" s="109">
        <f t="shared" si="4"/>
        <v>1.5873015873015799</v>
      </c>
      <c r="H28" s="109">
        <f t="shared" si="5"/>
        <v>0.46203545959655401</v>
      </c>
      <c r="I28" s="109"/>
      <c r="J28" s="5">
        <v>27</v>
      </c>
    </row>
    <row r="29" spans="1:10" x14ac:dyDescent="0.2">
      <c r="A29" s="125">
        <v>13450</v>
      </c>
      <c r="B29" s="125">
        <f t="shared" si="0"/>
        <v>0.68797953964194369</v>
      </c>
      <c r="C29" s="125">
        <v>14000</v>
      </c>
      <c r="D29" s="125">
        <f t="shared" si="1"/>
        <v>0.71611253196930946</v>
      </c>
      <c r="E29" s="123">
        <f t="shared" si="2"/>
        <v>550</v>
      </c>
      <c r="F29" s="135">
        <f t="shared" si="3"/>
        <v>2.8132992327365769E-2</v>
      </c>
      <c r="G29" s="109">
        <f t="shared" si="4"/>
        <v>2.9100529100529133</v>
      </c>
      <c r="H29" s="109">
        <f t="shared" si="5"/>
        <v>1.0681712631668754</v>
      </c>
      <c r="I29" s="109"/>
      <c r="J29" s="5">
        <v>28</v>
      </c>
    </row>
    <row r="30" spans="1:10" x14ac:dyDescent="0.2">
      <c r="A30" s="125">
        <v>14000</v>
      </c>
      <c r="B30" s="125">
        <f t="shared" si="0"/>
        <v>0.71611253196930946</v>
      </c>
      <c r="C30" s="125">
        <v>16600</v>
      </c>
      <c r="D30" s="125">
        <f t="shared" si="1"/>
        <v>0.84910485933503832</v>
      </c>
      <c r="E30" s="123">
        <f t="shared" si="2"/>
        <v>2600</v>
      </c>
      <c r="F30" s="135">
        <f t="shared" si="3"/>
        <v>0.13299232736572886</v>
      </c>
      <c r="G30" s="109">
        <f t="shared" si="4"/>
        <v>13.756613756613749</v>
      </c>
      <c r="H30" s="109">
        <f t="shared" si="5"/>
        <v>2.6215197089499305</v>
      </c>
      <c r="I30" s="109"/>
      <c r="J30" s="5">
        <v>29</v>
      </c>
    </row>
    <row r="31" spans="1:10" x14ac:dyDescent="0.2">
      <c r="A31" s="125">
        <v>16750</v>
      </c>
      <c r="B31" s="125">
        <f t="shared" si="0"/>
        <v>0.85677749360613809</v>
      </c>
      <c r="C31" s="125">
        <v>19150</v>
      </c>
      <c r="D31" s="125">
        <f t="shared" si="1"/>
        <v>0.979539641943734</v>
      </c>
      <c r="E31" s="123">
        <f t="shared" si="2"/>
        <v>2400</v>
      </c>
      <c r="F31" s="135">
        <f t="shared" si="3"/>
        <v>0.12276214833759591</v>
      </c>
      <c r="G31" s="109">
        <f t="shared" si="4"/>
        <v>12.698412698412696</v>
      </c>
      <c r="H31" s="109">
        <f t="shared" si="5"/>
        <v>2.5414770012763945</v>
      </c>
      <c r="I31" s="109"/>
      <c r="J31" s="5">
        <v>30</v>
      </c>
    </row>
    <row r="32" spans="1:10" x14ac:dyDescent="0.2">
      <c r="A32" s="125">
        <v>19350</v>
      </c>
      <c r="B32" s="125">
        <f t="shared" si="0"/>
        <v>0.98976982097186705</v>
      </c>
      <c r="C32" s="125">
        <v>15550</v>
      </c>
      <c r="D32" s="125">
        <f t="shared" si="1"/>
        <v>0.79539641943734019</v>
      </c>
      <c r="E32" s="123">
        <f t="shared" si="2"/>
        <v>-3800</v>
      </c>
      <c r="F32" s="135">
        <f t="shared" si="3"/>
        <v>-0.19437340153452687</v>
      </c>
      <c r="G32" s="109">
        <f t="shared" si="4"/>
        <v>20.105820105820104</v>
      </c>
      <c r="H32" s="109">
        <f t="shared" si="5"/>
        <v>3.0010093306548349</v>
      </c>
      <c r="I32" s="109"/>
      <c r="J32" s="5">
        <v>31</v>
      </c>
    </row>
    <row r="33" spans="1:10" x14ac:dyDescent="0.2">
      <c r="A33" s="125">
        <v>15650</v>
      </c>
      <c r="B33" s="125">
        <f t="shared" si="0"/>
        <v>0.80051150895140666</v>
      </c>
      <c r="C33" s="125">
        <v>16900</v>
      </c>
      <c r="D33" s="125">
        <f t="shared" si="1"/>
        <v>0.86445012787723785</v>
      </c>
      <c r="E33" s="123">
        <f t="shared" si="2"/>
        <v>1250</v>
      </c>
      <c r="F33" s="135">
        <f t="shared" si="3"/>
        <v>6.3938618925831192E-2</v>
      </c>
      <c r="G33" s="109">
        <f t="shared" si="4"/>
        <v>6.6137566137566113</v>
      </c>
      <c r="H33" s="109">
        <f t="shared" si="5"/>
        <v>1.8891518152367039</v>
      </c>
      <c r="I33" s="109"/>
      <c r="J33" s="5">
        <v>32</v>
      </c>
    </row>
    <row r="34" spans="1:10" x14ac:dyDescent="0.2">
      <c r="A34" s="125">
        <v>17300</v>
      </c>
      <c r="B34" s="125">
        <f t="shared" si="0"/>
        <v>0.88491048593350385</v>
      </c>
      <c r="C34" s="125">
        <v>17500</v>
      </c>
      <c r="D34" s="125">
        <f t="shared" si="1"/>
        <v>0.8951406649616368</v>
      </c>
      <c r="E34" s="123">
        <f t="shared" si="2"/>
        <v>200</v>
      </c>
      <c r="F34" s="135">
        <f t="shared" si="3"/>
        <v>1.0230179028132946E-2</v>
      </c>
      <c r="G34" s="109">
        <f t="shared" si="4"/>
        <v>1.0582010582010533</v>
      </c>
      <c r="H34" s="109">
        <f t="shared" si="5"/>
        <v>5.6570351488389625E-2</v>
      </c>
      <c r="I34" s="109"/>
      <c r="J34" s="5">
        <v>33</v>
      </c>
    </row>
    <row r="35" spans="1:10" x14ac:dyDescent="0.2">
      <c r="A35" s="125">
        <v>17850</v>
      </c>
      <c r="B35" s="125">
        <f t="shared" si="0"/>
        <v>0.91304347826086951</v>
      </c>
      <c r="C35" s="125">
        <v>18350</v>
      </c>
      <c r="D35" s="125">
        <f t="shared" si="1"/>
        <v>0.9386189258312021</v>
      </c>
      <c r="E35" s="123">
        <f t="shared" si="2"/>
        <v>500</v>
      </c>
      <c r="F35" s="135">
        <f t="shared" si="3"/>
        <v>2.5575447570332588E-2</v>
      </c>
      <c r="G35" s="109">
        <f t="shared" si="4"/>
        <v>2.6455026455026558</v>
      </c>
      <c r="H35" s="109">
        <f t="shared" si="5"/>
        <v>0.97286108336255328</v>
      </c>
      <c r="I35" s="109"/>
      <c r="J35" s="5">
        <v>34</v>
      </c>
    </row>
    <row r="36" spans="1:10" x14ac:dyDescent="0.2">
      <c r="A36" s="125">
        <v>18450</v>
      </c>
      <c r="B36" s="125">
        <f t="shared" si="0"/>
        <v>0.94373401534526857</v>
      </c>
      <c r="C36" s="125">
        <v>15600</v>
      </c>
      <c r="D36" s="125">
        <f t="shared" si="1"/>
        <v>0.79795396419437337</v>
      </c>
      <c r="E36" s="123">
        <f t="shared" si="2"/>
        <v>-2850</v>
      </c>
      <c r="F36" s="135">
        <f t="shared" si="3"/>
        <v>-0.14578005115089521</v>
      </c>
      <c r="G36" s="109">
        <f t="shared" si="4"/>
        <v>15.079365079365083</v>
      </c>
      <c r="H36" s="109">
        <f t="shared" si="5"/>
        <v>2.7133272582030541</v>
      </c>
      <c r="I36" s="109"/>
      <c r="J36" s="5">
        <v>35</v>
      </c>
    </row>
    <row r="37" spans="1:10" x14ac:dyDescent="0.2">
      <c r="A37" s="125">
        <v>16000</v>
      </c>
      <c r="B37" s="125">
        <f t="shared" si="0"/>
        <v>0.81841432225063937</v>
      </c>
      <c r="C37" s="125">
        <v>16600</v>
      </c>
      <c r="D37" s="125">
        <f t="shared" si="1"/>
        <v>0.84910485933503832</v>
      </c>
      <c r="E37" s="123">
        <f t="shared" si="2"/>
        <v>600</v>
      </c>
      <c r="F37" s="135">
        <f t="shared" si="3"/>
        <v>3.069053708439895E-2</v>
      </c>
      <c r="G37" s="109">
        <f t="shared" si="4"/>
        <v>3.1746031746031709</v>
      </c>
      <c r="H37" s="109">
        <f t="shared" si="5"/>
        <v>1.1551826401565028</v>
      </c>
      <c r="I37" s="109"/>
      <c r="J37" s="5">
        <v>36</v>
      </c>
    </row>
    <row r="38" spans="1:10" x14ac:dyDescent="0.2">
      <c r="A38" s="125">
        <v>17100</v>
      </c>
      <c r="B38" s="125">
        <f t="shared" si="0"/>
        <v>0.8746803069053708</v>
      </c>
      <c r="C38" s="125">
        <v>17750</v>
      </c>
      <c r="D38" s="125">
        <f t="shared" si="1"/>
        <v>0.90792838874680304</v>
      </c>
      <c r="E38" s="123">
        <f t="shared" si="2"/>
        <v>650</v>
      </c>
      <c r="F38" s="135">
        <f t="shared" si="3"/>
        <v>3.3248081841432242E-2</v>
      </c>
      <c r="G38" s="109">
        <f t="shared" si="4"/>
        <v>3.43915343915344</v>
      </c>
      <c r="H38" s="109">
        <f t="shared" si="5"/>
        <v>1.2352253478300406</v>
      </c>
      <c r="I38" s="109"/>
      <c r="J38" s="5">
        <v>37</v>
      </c>
    </row>
    <row r="39" spans="1:10" x14ac:dyDescent="0.2">
      <c r="A39" s="125">
        <v>18100</v>
      </c>
      <c r="B39" s="125">
        <f t="shared" si="0"/>
        <v>0.92583120204603575</v>
      </c>
      <c r="C39" s="125">
        <v>18650</v>
      </c>
      <c r="D39" s="125">
        <f t="shared" si="1"/>
        <v>0.95396419437340152</v>
      </c>
      <c r="E39" s="123">
        <f t="shared" si="2"/>
        <v>550</v>
      </c>
      <c r="F39" s="135">
        <f t="shared" si="3"/>
        <v>2.8132992327365769E-2</v>
      </c>
      <c r="G39" s="109">
        <f t="shared" si="4"/>
        <v>2.9100529100529133</v>
      </c>
      <c r="H39" s="109">
        <f t="shared" si="5"/>
        <v>1.0681712631668754</v>
      </c>
      <c r="I39" s="109"/>
      <c r="J39" s="5">
        <v>38</v>
      </c>
    </row>
    <row r="40" spans="1:10" x14ac:dyDescent="0.2">
      <c r="A40" s="125">
        <v>19550</v>
      </c>
      <c r="B40" s="125">
        <f t="shared" si="0"/>
        <v>1</v>
      </c>
      <c r="C40" s="125">
        <v>16100</v>
      </c>
      <c r="D40" s="125">
        <f t="shared" si="1"/>
        <v>0.82352941176470584</v>
      </c>
      <c r="E40" s="123">
        <f t="shared" si="2"/>
        <v>-3450</v>
      </c>
      <c r="F40" s="135">
        <f t="shared" si="3"/>
        <v>-0.17647058823529416</v>
      </c>
      <c r="G40" s="109">
        <f t="shared" si="4"/>
        <v>18.253968253968253</v>
      </c>
      <c r="H40" s="109">
        <f t="shared" si="5"/>
        <v>2.9043824949657631</v>
      </c>
      <c r="I40" s="109"/>
      <c r="J40" s="5">
        <v>39</v>
      </c>
    </row>
    <row r="41" spans="1:10" x14ac:dyDescent="0.2">
      <c r="A41" s="125">
        <v>16350</v>
      </c>
      <c r="B41" s="125">
        <f t="shared" si="0"/>
        <v>0.83631713554987208</v>
      </c>
      <c r="C41" s="125">
        <v>16900</v>
      </c>
      <c r="D41" s="125">
        <f t="shared" si="1"/>
        <v>0.86445012787723785</v>
      </c>
      <c r="E41" s="123">
        <f t="shared" si="2"/>
        <v>550</v>
      </c>
      <c r="F41" s="135">
        <f t="shared" si="3"/>
        <v>2.8132992327365769E-2</v>
      </c>
      <c r="G41" s="109">
        <f t="shared" si="4"/>
        <v>2.9100529100529133</v>
      </c>
      <c r="H41" s="109">
        <f t="shared" si="5"/>
        <v>1.0681712631668754</v>
      </c>
      <c r="I41" s="109"/>
      <c r="J41" s="5">
        <v>40</v>
      </c>
    </row>
    <row r="42" spans="1:10" x14ac:dyDescent="0.2">
      <c r="A42" s="125">
        <v>16950</v>
      </c>
      <c r="B42" s="125">
        <f t="shared" si="0"/>
        <v>0.86700767263427114</v>
      </c>
      <c r="C42" s="125">
        <v>17350</v>
      </c>
      <c r="D42" s="125">
        <f t="shared" si="1"/>
        <v>0.88746803069053704</v>
      </c>
      <c r="E42" s="123">
        <f t="shared" si="2"/>
        <v>400</v>
      </c>
      <c r="F42" s="135">
        <f t="shared" si="3"/>
        <v>2.0460358056265893E-2</v>
      </c>
      <c r="G42" s="109">
        <f t="shared" si="4"/>
        <v>2.1164021164021065</v>
      </c>
      <c r="H42" s="109">
        <f t="shared" si="5"/>
        <v>0.74971753204833491</v>
      </c>
      <c r="I42" s="109"/>
      <c r="J42" s="5">
        <v>41</v>
      </c>
    </row>
    <row r="43" spans="1:10" x14ac:dyDescent="0.2">
      <c r="A43" s="125">
        <v>17500</v>
      </c>
      <c r="B43" s="125">
        <f t="shared" si="0"/>
        <v>0.8951406649616368</v>
      </c>
      <c r="C43" s="125">
        <v>18350</v>
      </c>
      <c r="D43" s="125">
        <f t="shared" si="1"/>
        <v>0.9386189258312021</v>
      </c>
      <c r="E43" s="123">
        <f t="shared" si="2"/>
        <v>850</v>
      </c>
      <c r="F43" s="135">
        <f t="shared" si="3"/>
        <v>4.3478260869565299E-2</v>
      </c>
      <c r="G43" s="109">
        <f t="shared" si="4"/>
        <v>4.4973544973545048</v>
      </c>
      <c r="H43" s="109">
        <f t="shared" si="5"/>
        <v>1.5034893344247213</v>
      </c>
      <c r="I43" s="109"/>
      <c r="J43" s="5">
        <v>42</v>
      </c>
    </row>
    <row r="44" spans="1:10" x14ac:dyDescent="0.2">
      <c r="A44" s="125">
        <v>18800</v>
      </c>
      <c r="B44" s="125">
        <f t="shared" si="0"/>
        <v>0.96163682864450128</v>
      </c>
      <c r="C44" s="125">
        <v>16750</v>
      </c>
      <c r="D44" s="125">
        <f t="shared" si="1"/>
        <v>0.85677749360613809</v>
      </c>
      <c r="E44" s="123">
        <f t="shared" si="2"/>
        <v>-2050</v>
      </c>
      <c r="F44" s="135">
        <f t="shared" si="3"/>
        <v>-0.1048593350383632</v>
      </c>
      <c r="G44" s="109">
        <f t="shared" si="4"/>
        <v>10.846560846560847</v>
      </c>
      <c r="H44" s="109">
        <f t="shared" si="5"/>
        <v>2.3838480570728113</v>
      </c>
      <c r="I44" s="109"/>
      <c r="J44" s="5">
        <v>43</v>
      </c>
    </row>
    <row r="45" spans="1:10" x14ac:dyDescent="0.2">
      <c r="A45" s="125">
        <v>16600</v>
      </c>
      <c r="B45" s="125">
        <f t="shared" si="0"/>
        <v>0.84910485933503832</v>
      </c>
      <c r="C45" s="125">
        <v>17000</v>
      </c>
      <c r="D45" s="125">
        <f t="shared" si="1"/>
        <v>0.86956521739130432</v>
      </c>
      <c r="E45" s="123">
        <f t="shared" si="2"/>
        <v>400</v>
      </c>
      <c r="F45" s="135">
        <f t="shared" si="3"/>
        <v>2.0460358056266004E-2</v>
      </c>
      <c r="G45" s="109">
        <f t="shared" si="4"/>
        <v>2.1164021164021181</v>
      </c>
      <c r="H45" s="109">
        <f t="shared" si="5"/>
        <v>0.74971753204834035</v>
      </c>
      <c r="I45" s="109"/>
      <c r="J45" s="5">
        <v>44</v>
      </c>
    </row>
    <row r="46" spans="1:10" x14ac:dyDescent="0.2">
      <c r="A46" s="125">
        <v>17050</v>
      </c>
      <c r="B46" s="125">
        <f t="shared" si="0"/>
        <v>0.87212276214833762</v>
      </c>
      <c r="C46" s="125">
        <v>17350</v>
      </c>
      <c r="D46" s="125">
        <f t="shared" si="1"/>
        <v>0.88746803069053704</v>
      </c>
      <c r="E46" s="123">
        <f t="shared" si="2"/>
        <v>300</v>
      </c>
      <c r="F46" s="135">
        <f t="shared" si="3"/>
        <v>1.5345268542199419E-2</v>
      </c>
      <c r="G46" s="109">
        <f t="shared" si="4"/>
        <v>1.5873015873015799</v>
      </c>
      <c r="H46" s="109">
        <f t="shared" si="5"/>
        <v>0.46203545959655401</v>
      </c>
      <c r="I46" s="109"/>
      <c r="J46" s="5">
        <v>45</v>
      </c>
    </row>
    <row r="47" spans="1:10" x14ac:dyDescent="0.2">
      <c r="A47" s="125">
        <v>17200</v>
      </c>
      <c r="B47" s="125">
        <f t="shared" si="0"/>
        <v>0.87979539641943738</v>
      </c>
      <c r="C47" s="125">
        <v>14700</v>
      </c>
      <c r="D47" s="125">
        <f t="shared" si="1"/>
        <v>0.75191815856777489</v>
      </c>
      <c r="E47" s="123">
        <f t="shared" si="2"/>
        <v>-2500</v>
      </c>
      <c r="F47" s="135">
        <f t="shared" si="3"/>
        <v>-0.1278772378516625</v>
      </c>
      <c r="G47" s="109">
        <f t="shared" si="4"/>
        <v>13.227513227513233</v>
      </c>
      <c r="H47" s="109">
        <f t="shared" si="5"/>
        <v>2.5822989957966502</v>
      </c>
      <c r="I47" s="109"/>
      <c r="J47" s="5">
        <v>46</v>
      </c>
    </row>
    <row r="48" spans="1:10" x14ac:dyDescent="0.2">
      <c r="A48" s="125">
        <v>14950</v>
      </c>
      <c r="B48" s="125">
        <f t="shared" si="0"/>
        <v>0.76470588235294112</v>
      </c>
      <c r="C48" s="125">
        <v>15300</v>
      </c>
      <c r="D48" s="125">
        <f t="shared" si="1"/>
        <v>0.78260869565217395</v>
      </c>
      <c r="E48" s="123">
        <f t="shared" si="2"/>
        <v>350</v>
      </c>
      <c r="F48" s="135">
        <f t="shared" si="3"/>
        <v>1.7902813299232823E-2</v>
      </c>
      <c r="G48" s="109">
        <f t="shared" si="4"/>
        <v>1.8518518518518603</v>
      </c>
      <c r="H48" s="109">
        <f t="shared" si="5"/>
        <v>0.6161861394238215</v>
      </c>
      <c r="I48" s="109"/>
      <c r="J48" s="5">
        <v>47</v>
      </c>
    </row>
    <row r="49" spans="1:10" x14ac:dyDescent="0.2">
      <c r="A49" s="125">
        <v>15750</v>
      </c>
      <c r="B49" s="125">
        <f t="shared" si="0"/>
        <v>0.80562659846547313</v>
      </c>
      <c r="C49" s="125">
        <v>17450</v>
      </c>
      <c r="D49" s="125">
        <f t="shared" si="1"/>
        <v>0.89258312020460362</v>
      </c>
      <c r="E49" s="123">
        <f t="shared" si="2"/>
        <v>1700</v>
      </c>
      <c r="F49" s="135">
        <f t="shared" si="3"/>
        <v>8.6956521739130488E-2</v>
      </c>
      <c r="G49" s="109">
        <f t="shared" si="4"/>
        <v>8.9947089947089989</v>
      </c>
      <c r="H49" s="109">
        <f t="shared" si="5"/>
        <v>2.1966365149846654</v>
      </c>
      <c r="I49" s="109"/>
      <c r="J49" s="5">
        <v>48</v>
      </c>
    </row>
    <row r="50" spans="1:10" x14ac:dyDescent="0.2">
      <c r="A50" s="125">
        <v>17350</v>
      </c>
      <c r="B50" s="125">
        <f t="shared" si="0"/>
        <v>0.88746803069053704</v>
      </c>
      <c r="C50" s="125">
        <v>15100</v>
      </c>
      <c r="D50" s="125">
        <f t="shared" si="1"/>
        <v>0.77237851662404089</v>
      </c>
      <c r="E50" s="123">
        <f t="shared" si="2"/>
        <v>-2250</v>
      </c>
      <c r="F50" s="135">
        <f t="shared" si="3"/>
        <v>-0.11508951406649615</v>
      </c>
      <c r="G50" s="109">
        <f t="shared" si="4"/>
        <v>11.9047619047619</v>
      </c>
      <c r="H50" s="109">
        <f t="shared" si="5"/>
        <v>2.476938480138823</v>
      </c>
      <c r="I50" s="109"/>
      <c r="J50" s="5">
        <v>49</v>
      </c>
    </row>
    <row r="51" spans="1:10" x14ac:dyDescent="0.2">
      <c r="A51" s="125">
        <v>14900</v>
      </c>
      <c r="B51" s="125">
        <f t="shared" si="0"/>
        <v>0.76214833759590794</v>
      </c>
      <c r="C51" s="125">
        <v>14900</v>
      </c>
      <c r="D51" s="125">
        <f t="shared" si="1"/>
        <v>0.76214833759590794</v>
      </c>
      <c r="E51" s="123">
        <f t="shared" si="2"/>
        <v>0</v>
      </c>
      <c r="F51" s="135">
        <f t="shared" si="3"/>
        <v>0</v>
      </c>
      <c r="G51" s="109">
        <f t="shared" si="4"/>
        <v>0</v>
      </c>
      <c r="H51" s="109" t="e">
        <f t="shared" si="5"/>
        <v>#NUM!</v>
      </c>
      <c r="I51" s="109"/>
      <c r="J51" s="5">
        <v>50</v>
      </c>
    </row>
    <row r="52" spans="1:10" x14ac:dyDescent="0.2">
      <c r="A52" s="125">
        <v>15500</v>
      </c>
      <c r="B52" s="125">
        <f t="shared" si="0"/>
        <v>0.79283887468030689</v>
      </c>
      <c r="C52" s="125">
        <v>16200</v>
      </c>
      <c r="D52" s="125">
        <f t="shared" si="1"/>
        <v>0.82864450127877243</v>
      </c>
      <c r="E52" s="123">
        <f t="shared" si="2"/>
        <v>700</v>
      </c>
      <c r="F52" s="135">
        <f t="shared" si="3"/>
        <v>3.5805626598465534E-2</v>
      </c>
      <c r="G52" s="109">
        <f t="shared" si="4"/>
        <v>3.703703703703709</v>
      </c>
      <c r="H52" s="109">
        <f t="shared" si="5"/>
        <v>1.3093333199837638</v>
      </c>
      <c r="I52" s="109"/>
      <c r="J52" s="5">
        <v>51</v>
      </c>
    </row>
    <row r="53" spans="1:10" x14ac:dyDescent="0.2">
      <c r="A53" s="125">
        <v>16200</v>
      </c>
      <c r="B53" s="125">
        <f t="shared" si="0"/>
        <v>0.82864450127877243</v>
      </c>
      <c r="C53" s="125">
        <v>16600</v>
      </c>
      <c r="D53" s="125">
        <f t="shared" si="1"/>
        <v>0.84910485933503832</v>
      </c>
      <c r="E53" s="123">
        <f t="shared" si="2"/>
        <v>400</v>
      </c>
      <c r="F53" s="135">
        <f t="shared" si="3"/>
        <v>2.0460358056265893E-2</v>
      </c>
      <c r="G53" s="109">
        <f t="shared" si="4"/>
        <v>2.1164021164021065</v>
      </c>
      <c r="H53" s="109">
        <f t="shared" si="5"/>
        <v>0.74971753204833491</v>
      </c>
      <c r="I53" s="109"/>
      <c r="J53" s="5">
        <v>52</v>
      </c>
    </row>
    <row r="54" spans="1:10" x14ac:dyDescent="0.2">
      <c r="A54" s="125">
        <v>16550</v>
      </c>
      <c r="B54" s="125">
        <f t="shared" si="0"/>
        <v>0.84654731457800514</v>
      </c>
      <c r="C54" s="125">
        <v>9600</v>
      </c>
      <c r="D54" s="125">
        <f t="shared" si="1"/>
        <v>0.49104859335038364</v>
      </c>
      <c r="E54" s="123">
        <f t="shared" si="2"/>
        <v>-6950</v>
      </c>
      <c r="F54" s="135">
        <f t="shared" si="3"/>
        <v>-0.35549872122762149</v>
      </c>
      <c r="G54" s="109">
        <f t="shared" si="4"/>
        <v>36.772486772486765</v>
      </c>
      <c r="H54" s="109">
        <f t="shared" si="5"/>
        <v>3.6047499234991953</v>
      </c>
      <c r="I54" s="109"/>
      <c r="J54" s="5">
        <v>53</v>
      </c>
    </row>
    <row r="55" spans="1:10" x14ac:dyDescent="0.2">
      <c r="A55" s="125">
        <v>9650</v>
      </c>
      <c r="B55" s="125">
        <f t="shared" si="0"/>
        <v>0.49360613810741688</v>
      </c>
      <c r="C55" s="125">
        <v>9950</v>
      </c>
      <c r="D55" s="125">
        <f t="shared" si="1"/>
        <v>0.50895140664961636</v>
      </c>
      <c r="E55" s="123">
        <f t="shared" si="2"/>
        <v>300</v>
      </c>
      <c r="F55" s="135">
        <f t="shared" si="3"/>
        <v>1.5345268542199475E-2</v>
      </c>
      <c r="G55" s="109">
        <f t="shared" si="4"/>
        <v>1.5873015873015854</v>
      </c>
      <c r="H55" s="109">
        <f t="shared" si="5"/>
        <v>0.46203545959655751</v>
      </c>
      <c r="I55" s="109"/>
      <c r="J55" s="5">
        <v>54</v>
      </c>
    </row>
    <row r="56" spans="1:10" x14ac:dyDescent="0.2">
      <c r="A56" s="125">
        <v>9900</v>
      </c>
      <c r="B56" s="125">
        <f t="shared" si="0"/>
        <v>0.50639386189258317</v>
      </c>
      <c r="C56" s="125">
        <v>9950</v>
      </c>
      <c r="D56" s="125">
        <f t="shared" si="1"/>
        <v>0.50895140664961636</v>
      </c>
      <c r="E56" s="123">
        <f t="shared" si="2"/>
        <v>50</v>
      </c>
      <c r="F56" s="135">
        <f t="shared" si="3"/>
        <v>2.5575447570331811E-3</v>
      </c>
      <c r="G56" s="109">
        <f t="shared" si="4"/>
        <v>0.26455026455025754</v>
      </c>
      <c r="H56" s="109">
        <f t="shared" si="5"/>
        <v>-1.3297240096315228</v>
      </c>
      <c r="I56" s="109"/>
      <c r="J56" s="5">
        <v>55</v>
      </c>
    </row>
    <row r="57" spans="1:10" x14ac:dyDescent="0.2">
      <c r="A57" s="125">
        <v>9950</v>
      </c>
      <c r="B57" s="125">
        <f t="shared" si="0"/>
        <v>0.50895140664961636</v>
      </c>
      <c r="C57" s="125">
        <v>11150</v>
      </c>
      <c r="D57" s="125">
        <f t="shared" si="1"/>
        <v>0.57033248081841437</v>
      </c>
      <c r="E57" s="123">
        <f t="shared" si="2"/>
        <v>1200</v>
      </c>
      <c r="F57" s="135">
        <f t="shared" si="3"/>
        <v>6.1381074168798011E-2</v>
      </c>
      <c r="G57" s="109">
        <f t="shared" si="4"/>
        <v>6.3492063492063533</v>
      </c>
      <c r="H57" s="109">
        <f t="shared" si="5"/>
        <v>1.84832982071645</v>
      </c>
      <c r="I57" s="109"/>
      <c r="J57" s="5">
        <v>56</v>
      </c>
    </row>
    <row r="58" spans="1:10" x14ac:dyDescent="0.2">
      <c r="A58" s="125">
        <v>10700</v>
      </c>
      <c r="B58" s="125">
        <f t="shared" si="0"/>
        <v>0.54731457800511507</v>
      </c>
      <c r="C58" s="125">
        <v>11200</v>
      </c>
      <c r="D58" s="125">
        <f t="shared" si="1"/>
        <v>0.57289002557544755</v>
      </c>
      <c r="E58" s="123">
        <f t="shared" si="2"/>
        <v>500</v>
      </c>
      <c r="F58" s="135">
        <f t="shared" si="3"/>
        <v>2.5575447570332477E-2</v>
      </c>
      <c r="G58" s="109">
        <f t="shared" si="4"/>
        <v>2.6455026455026447</v>
      </c>
      <c r="H58" s="109">
        <f t="shared" si="5"/>
        <v>0.97286108336254906</v>
      </c>
      <c r="I58" s="109"/>
      <c r="J58" s="5">
        <v>57</v>
      </c>
    </row>
    <row r="59" spans="1:10" x14ac:dyDescent="0.2">
      <c r="A59" s="125">
        <v>11050</v>
      </c>
      <c r="B59" s="125">
        <f t="shared" si="0"/>
        <v>0.56521739130434778</v>
      </c>
      <c r="C59" s="125">
        <v>10900</v>
      </c>
      <c r="D59" s="125">
        <f t="shared" si="1"/>
        <v>0.55754475703324813</v>
      </c>
      <c r="E59" s="123">
        <f t="shared" si="2"/>
        <v>-150</v>
      </c>
      <c r="F59" s="135">
        <f t="shared" si="3"/>
        <v>-7.6726342710996542E-3</v>
      </c>
      <c r="G59" s="109">
        <f t="shared" si="4"/>
        <v>0.79365079365078417</v>
      </c>
      <c r="H59" s="109">
        <f t="shared" si="5"/>
        <v>-0.23111172096339858</v>
      </c>
      <c r="I59" s="109"/>
      <c r="J59" s="5">
        <v>58</v>
      </c>
    </row>
    <row r="60" spans="1:10" x14ac:dyDescent="0.2">
      <c r="A60" s="125">
        <v>10900</v>
      </c>
      <c r="B60" s="125">
        <f t="shared" si="0"/>
        <v>0.55754475703324813</v>
      </c>
      <c r="C60" s="125">
        <v>11300</v>
      </c>
      <c r="D60" s="125">
        <f t="shared" si="1"/>
        <v>0.57800511508951402</v>
      </c>
      <c r="E60" s="123">
        <f t="shared" si="2"/>
        <v>400</v>
      </c>
      <c r="F60" s="135">
        <f t="shared" si="3"/>
        <v>2.0460358056265893E-2</v>
      </c>
      <c r="G60" s="109">
        <f t="shared" si="4"/>
        <v>2.1164021164021065</v>
      </c>
      <c r="H60" s="109">
        <f t="shared" si="5"/>
        <v>0.74971753204833491</v>
      </c>
      <c r="I60" s="109"/>
      <c r="J60" s="5">
        <v>59</v>
      </c>
    </row>
    <row r="61" spans="1:10" x14ac:dyDescent="0.2">
      <c r="A61" s="125">
        <v>11100</v>
      </c>
      <c r="B61" s="125">
        <f t="shared" si="0"/>
        <v>0.56777493606138107</v>
      </c>
      <c r="C61" s="125">
        <v>7450</v>
      </c>
      <c r="D61" s="125">
        <f t="shared" si="1"/>
        <v>0.38107416879795397</v>
      </c>
      <c r="E61" s="123">
        <f t="shared" si="2"/>
        <v>-3650</v>
      </c>
      <c r="F61" s="135">
        <f t="shared" si="3"/>
        <v>-0.1867007672634271</v>
      </c>
      <c r="G61" s="109">
        <f t="shared" si="4"/>
        <v>19.312169312169306</v>
      </c>
      <c r="H61" s="109">
        <f t="shared" si="5"/>
        <v>2.9607354315168943</v>
      </c>
      <c r="I61" s="109"/>
      <c r="J61" s="5">
        <v>60</v>
      </c>
    </row>
    <row r="62" spans="1:10" x14ac:dyDescent="0.2">
      <c r="A62" s="125">
        <v>7250</v>
      </c>
      <c r="B62" s="125">
        <f t="shared" si="0"/>
        <v>0.37084398976982097</v>
      </c>
      <c r="C62" s="125">
        <v>8650</v>
      </c>
      <c r="D62" s="125">
        <f t="shared" si="1"/>
        <v>0.44245524296675193</v>
      </c>
      <c r="E62" s="123">
        <f t="shared" si="2"/>
        <v>1400</v>
      </c>
      <c r="F62" s="135">
        <f t="shared" si="3"/>
        <v>7.1611253196930957E-2</v>
      </c>
      <c r="G62" s="109">
        <f t="shared" si="4"/>
        <v>7.4074074074074066</v>
      </c>
      <c r="H62" s="109">
        <f t="shared" si="5"/>
        <v>2.0024805005437076</v>
      </c>
      <c r="I62" s="109"/>
      <c r="J62" s="5">
        <v>61</v>
      </c>
    </row>
    <row r="63" spans="1:10" x14ac:dyDescent="0.2">
      <c r="A63" s="125">
        <v>8400</v>
      </c>
      <c r="B63" s="125">
        <f t="shared" si="0"/>
        <v>0.42966751918158569</v>
      </c>
      <c r="C63" s="125">
        <v>9000</v>
      </c>
      <c r="D63" s="125">
        <f t="shared" si="1"/>
        <v>0.46035805626598464</v>
      </c>
      <c r="E63" s="123">
        <f t="shared" si="2"/>
        <v>600</v>
      </c>
      <c r="F63" s="135">
        <f t="shared" si="3"/>
        <v>3.069053708439895E-2</v>
      </c>
      <c r="G63" s="109">
        <f t="shared" si="4"/>
        <v>3.1746031746031709</v>
      </c>
      <c r="H63" s="109">
        <f t="shared" si="5"/>
        <v>1.1551826401565028</v>
      </c>
      <c r="I63" s="109"/>
      <c r="J63" s="5">
        <v>62</v>
      </c>
    </row>
    <row r="64" spans="1:10" x14ac:dyDescent="0.2">
      <c r="A64" s="125">
        <v>8700</v>
      </c>
      <c r="B64" s="125">
        <f t="shared" si="0"/>
        <v>0.44501278772378516</v>
      </c>
      <c r="C64" s="125">
        <v>9300</v>
      </c>
      <c r="D64" s="125">
        <f t="shared" si="1"/>
        <v>0.47570332480818417</v>
      </c>
      <c r="E64" s="123">
        <f t="shared" si="2"/>
        <v>600</v>
      </c>
      <c r="F64" s="135">
        <f t="shared" si="3"/>
        <v>3.0690537084399006E-2</v>
      </c>
      <c r="G64" s="109">
        <f t="shared" si="4"/>
        <v>3.1746031746031766</v>
      </c>
      <c r="H64" s="109">
        <f t="shared" si="5"/>
        <v>1.1551826401565046</v>
      </c>
      <c r="I64" s="109"/>
      <c r="J64" s="5">
        <v>63</v>
      </c>
    </row>
    <row r="65" spans="1:10" x14ac:dyDescent="0.2">
      <c r="A65" s="125">
        <v>8950</v>
      </c>
      <c r="B65" s="125">
        <f t="shared" si="0"/>
        <v>0.4578005115089514</v>
      </c>
      <c r="C65" s="125">
        <v>7350</v>
      </c>
      <c r="D65" s="125">
        <f t="shared" si="1"/>
        <v>0.37595907928388744</v>
      </c>
      <c r="E65" s="123">
        <f t="shared" si="2"/>
        <v>-1600</v>
      </c>
      <c r="F65" s="135">
        <f t="shared" si="3"/>
        <v>-8.1841432225063959E-2</v>
      </c>
      <c r="G65" s="109">
        <f t="shared" si="4"/>
        <v>8.4656084656084651</v>
      </c>
      <c r="H65" s="109">
        <f t="shared" si="5"/>
        <v>2.1360118931682304</v>
      </c>
      <c r="I65" s="109"/>
      <c r="J65" s="5">
        <v>64</v>
      </c>
    </row>
    <row r="66" spans="1:10" x14ac:dyDescent="0.2">
      <c r="A66" s="125">
        <v>7200</v>
      </c>
      <c r="B66" s="125">
        <f t="shared" si="0"/>
        <v>0.36828644501278773</v>
      </c>
      <c r="C66" s="125">
        <v>7650</v>
      </c>
      <c r="D66" s="125">
        <f t="shared" si="1"/>
        <v>0.39130434782608697</v>
      </c>
      <c r="E66" s="123">
        <f t="shared" si="2"/>
        <v>450</v>
      </c>
      <c r="F66" s="135">
        <f t="shared" si="3"/>
        <v>2.301790281329924E-2</v>
      </c>
      <c r="G66" s="109">
        <f t="shared" si="4"/>
        <v>2.3809523809523814</v>
      </c>
      <c r="H66" s="109">
        <f t="shared" si="5"/>
        <v>0.86750056770472328</v>
      </c>
      <c r="I66" s="109"/>
      <c r="J66" s="5">
        <v>65</v>
      </c>
    </row>
    <row r="67" spans="1:10" x14ac:dyDescent="0.2">
      <c r="A67" s="125">
        <v>7750</v>
      </c>
      <c r="B67" s="125">
        <f t="shared" ref="B67:B104" si="6">A67/19550</f>
        <v>0.39641943734015345</v>
      </c>
      <c r="C67" s="125">
        <v>8700</v>
      </c>
      <c r="D67" s="125">
        <f t="shared" ref="D67:D104" si="7">C67/19550</f>
        <v>0.44501278772378516</v>
      </c>
      <c r="E67" s="123">
        <f t="shared" ref="E67:E104" si="8">-A67+C67</f>
        <v>950</v>
      </c>
      <c r="F67" s="135">
        <f t="shared" ref="F67:F104" si="9">D67-B67</f>
        <v>4.8593350383631717E-2</v>
      </c>
      <c r="G67" s="109">
        <f t="shared" ref="G67:G104" si="10">ABS(F67/0.00966751918158568)</f>
        <v>5.0264550264550261</v>
      </c>
      <c r="H67" s="109">
        <f t="shared" ref="H67:H104" si="11">LN(G67)</f>
        <v>1.6147149695349441</v>
      </c>
      <c r="I67" s="109"/>
      <c r="J67" s="5">
        <v>66</v>
      </c>
    </row>
    <row r="68" spans="1:10" x14ac:dyDescent="0.2">
      <c r="A68" s="125">
        <v>8500</v>
      </c>
      <c r="B68" s="125">
        <f t="shared" si="6"/>
        <v>0.43478260869565216</v>
      </c>
      <c r="C68" s="125">
        <v>8850</v>
      </c>
      <c r="D68" s="125">
        <f t="shared" si="7"/>
        <v>0.45268542199488493</v>
      </c>
      <c r="E68" s="123">
        <f t="shared" si="8"/>
        <v>350</v>
      </c>
      <c r="F68" s="135">
        <f t="shared" si="9"/>
        <v>1.7902813299232767E-2</v>
      </c>
      <c r="G68" s="109">
        <f t="shared" si="10"/>
        <v>1.8518518518518545</v>
      </c>
      <c r="H68" s="109">
        <f t="shared" si="11"/>
        <v>0.61618613942381839</v>
      </c>
      <c r="I68" s="109"/>
      <c r="J68" s="5">
        <v>67</v>
      </c>
    </row>
    <row r="69" spans="1:10" x14ac:dyDescent="0.2">
      <c r="A69" s="125">
        <v>8700</v>
      </c>
      <c r="B69" s="125">
        <f t="shared" si="6"/>
        <v>0.44501278772378516</v>
      </c>
      <c r="C69" s="125">
        <v>8900</v>
      </c>
      <c r="D69" s="125">
        <f t="shared" si="7"/>
        <v>0.45524296675191817</v>
      </c>
      <c r="E69" s="123">
        <f t="shared" si="8"/>
        <v>200</v>
      </c>
      <c r="F69" s="135">
        <f t="shared" si="9"/>
        <v>1.0230179028133002E-2</v>
      </c>
      <c r="G69" s="109">
        <f t="shared" si="10"/>
        <v>1.058201058201059</v>
      </c>
      <c r="H69" s="109">
        <f t="shared" si="11"/>
        <v>5.6570351488395079E-2</v>
      </c>
      <c r="I69" s="109"/>
      <c r="J69" s="5">
        <v>68</v>
      </c>
    </row>
    <row r="70" spans="1:10" x14ac:dyDescent="0.2">
      <c r="A70" s="125">
        <v>8700</v>
      </c>
      <c r="B70" s="125">
        <f t="shared" si="6"/>
        <v>0.44501278772378516</v>
      </c>
      <c r="C70" s="125">
        <v>9050</v>
      </c>
      <c r="D70" s="125">
        <f t="shared" si="7"/>
        <v>0.46291560102301788</v>
      </c>
      <c r="E70" s="123">
        <f t="shared" si="8"/>
        <v>350</v>
      </c>
      <c r="F70" s="135">
        <f t="shared" si="9"/>
        <v>1.7902813299232712E-2</v>
      </c>
      <c r="G70" s="109">
        <f t="shared" si="10"/>
        <v>1.8518518518518488</v>
      </c>
      <c r="H70" s="109">
        <f t="shared" si="11"/>
        <v>0.61618613942381528</v>
      </c>
      <c r="I70" s="109"/>
      <c r="J70" s="5">
        <v>69</v>
      </c>
    </row>
    <row r="71" spans="1:10" x14ac:dyDescent="0.2">
      <c r="A71" s="125">
        <v>9050</v>
      </c>
      <c r="B71" s="125">
        <f t="shared" si="6"/>
        <v>0.46291560102301788</v>
      </c>
      <c r="C71" s="125">
        <v>9450</v>
      </c>
      <c r="D71" s="125">
        <f t="shared" si="7"/>
        <v>0.48337595907928388</v>
      </c>
      <c r="E71" s="123">
        <f t="shared" si="8"/>
        <v>400</v>
      </c>
      <c r="F71" s="135">
        <f t="shared" si="9"/>
        <v>2.0460358056266004E-2</v>
      </c>
      <c r="G71" s="109">
        <f t="shared" si="10"/>
        <v>2.1164021164021181</v>
      </c>
      <c r="H71" s="109">
        <f t="shared" si="11"/>
        <v>0.74971753204834035</v>
      </c>
      <c r="I71" s="109"/>
      <c r="J71" s="5">
        <v>70</v>
      </c>
    </row>
    <row r="72" spans="1:10" x14ac:dyDescent="0.2">
      <c r="A72" s="125">
        <v>9250</v>
      </c>
      <c r="B72" s="125">
        <f t="shared" si="6"/>
        <v>0.47314578005115088</v>
      </c>
      <c r="C72" s="125">
        <v>9750</v>
      </c>
      <c r="D72" s="125">
        <f t="shared" si="7"/>
        <v>0.49872122762148335</v>
      </c>
      <c r="E72" s="123">
        <f t="shared" si="8"/>
        <v>500</v>
      </c>
      <c r="F72" s="135">
        <f t="shared" si="9"/>
        <v>2.5575447570332477E-2</v>
      </c>
      <c r="G72" s="109">
        <f t="shared" si="10"/>
        <v>2.6455026455026447</v>
      </c>
      <c r="H72" s="109">
        <f t="shared" si="11"/>
        <v>0.97286108336254906</v>
      </c>
      <c r="I72" s="109"/>
      <c r="J72" s="5">
        <v>71</v>
      </c>
    </row>
    <row r="73" spans="1:10" x14ac:dyDescent="0.2">
      <c r="A73" s="125">
        <v>9600</v>
      </c>
      <c r="B73" s="125">
        <f t="shared" si="6"/>
        <v>0.49104859335038364</v>
      </c>
      <c r="C73" s="125">
        <v>7750</v>
      </c>
      <c r="D73" s="125">
        <f t="shared" si="7"/>
        <v>0.39641943734015345</v>
      </c>
      <c r="E73" s="123">
        <f t="shared" si="8"/>
        <v>-1850</v>
      </c>
      <c r="F73" s="135">
        <f t="shared" si="9"/>
        <v>-9.4629156010230198E-2</v>
      </c>
      <c r="G73" s="109">
        <f t="shared" si="10"/>
        <v>9.7883597883597879</v>
      </c>
      <c r="H73" s="109">
        <f t="shared" si="11"/>
        <v>2.2811939030127282</v>
      </c>
      <c r="I73" s="109"/>
      <c r="J73" s="5">
        <v>72</v>
      </c>
    </row>
    <row r="74" spans="1:10" x14ac:dyDescent="0.2">
      <c r="A74" s="125">
        <v>7400</v>
      </c>
      <c r="B74" s="125">
        <f t="shared" si="6"/>
        <v>0.37851662404092073</v>
      </c>
      <c r="C74" s="125">
        <v>8550</v>
      </c>
      <c r="D74" s="125">
        <f t="shared" si="7"/>
        <v>0.4373401534526854</v>
      </c>
      <c r="E74" s="123">
        <f t="shared" si="8"/>
        <v>1150</v>
      </c>
      <c r="F74" s="135">
        <f t="shared" si="9"/>
        <v>5.8823529411764663E-2</v>
      </c>
      <c r="G74" s="109">
        <f t="shared" si="10"/>
        <v>6.0846560846560793</v>
      </c>
      <c r="H74" s="109">
        <f t="shared" si="11"/>
        <v>1.8057702062976524</v>
      </c>
      <c r="I74" s="109"/>
      <c r="J74" s="5">
        <v>73</v>
      </c>
    </row>
    <row r="75" spans="1:10" x14ac:dyDescent="0.2">
      <c r="A75" s="125">
        <v>8450</v>
      </c>
      <c r="B75" s="125">
        <f t="shared" si="6"/>
        <v>0.43222506393861893</v>
      </c>
      <c r="C75" s="125">
        <v>9300</v>
      </c>
      <c r="D75" s="125">
        <f t="shared" si="7"/>
        <v>0.47570332480818417</v>
      </c>
      <c r="E75" s="123">
        <f t="shared" si="8"/>
        <v>850</v>
      </c>
      <c r="F75" s="135">
        <f t="shared" si="9"/>
        <v>4.3478260869565244E-2</v>
      </c>
      <c r="G75" s="109">
        <f t="shared" si="10"/>
        <v>4.4973544973544994</v>
      </c>
      <c r="H75" s="109">
        <f t="shared" si="11"/>
        <v>1.5034893344247202</v>
      </c>
      <c r="I75" s="109"/>
      <c r="J75" s="5">
        <v>74</v>
      </c>
    </row>
    <row r="76" spans="1:10" x14ac:dyDescent="0.2">
      <c r="A76" s="125">
        <v>8700</v>
      </c>
      <c r="B76" s="125">
        <f t="shared" si="6"/>
        <v>0.44501278772378516</v>
      </c>
      <c r="C76" s="125">
        <v>9300</v>
      </c>
      <c r="D76" s="125">
        <f t="shared" si="7"/>
        <v>0.47570332480818417</v>
      </c>
      <c r="E76" s="123">
        <f t="shared" si="8"/>
        <v>600</v>
      </c>
      <c r="F76" s="135">
        <f t="shared" si="9"/>
        <v>3.0690537084399006E-2</v>
      </c>
      <c r="G76" s="109">
        <f t="shared" si="10"/>
        <v>3.1746031746031766</v>
      </c>
      <c r="H76" s="109">
        <f t="shared" si="11"/>
        <v>1.1551826401565046</v>
      </c>
      <c r="I76" s="109"/>
      <c r="J76" s="5">
        <v>75</v>
      </c>
    </row>
    <row r="77" spans="1:10" x14ac:dyDescent="0.2">
      <c r="A77" s="125">
        <v>8850</v>
      </c>
      <c r="B77" s="125">
        <f t="shared" si="6"/>
        <v>0.45268542199488493</v>
      </c>
      <c r="C77" s="125">
        <v>9400</v>
      </c>
      <c r="D77" s="125">
        <f t="shared" si="7"/>
        <v>0.48081841432225064</v>
      </c>
      <c r="E77" s="123">
        <f t="shared" si="8"/>
        <v>550</v>
      </c>
      <c r="F77" s="135">
        <f t="shared" si="9"/>
        <v>2.8132992327365713E-2</v>
      </c>
      <c r="G77" s="109">
        <f t="shared" si="10"/>
        <v>2.910052910052908</v>
      </c>
      <c r="H77" s="109">
        <f t="shared" si="11"/>
        <v>1.0681712631668736</v>
      </c>
      <c r="I77" s="109"/>
      <c r="J77" s="5">
        <v>76</v>
      </c>
    </row>
    <row r="78" spans="1:10" x14ac:dyDescent="0.2">
      <c r="A78" s="125">
        <v>9050</v>
      </c>
      <c r="B78" s="125">
        <f t="shared" si="6"/>
        <v>0.46291560102301788</v>
      </c>
      <c r="C78" s="125">
        <v>9700</v>
      </c>
      <c r="D78" s="125">
        <f t="shared" si="7"/>
        <v>0.49616368286445012</v>
      </c>
      <c r="E78" s="123">
        <f t="shared" si="8"/>
        <v>650</v>
      </c>
      <c r="F78" s="135">
        <f t="shared" si="9"/>
        <v>3.3248081841432242E-2</v>
      </c>
      <c r="G78" s="109">
        <f t="shared" si="10"/>
        <v>3.43915343915344</v>
      </c>
      <c r="H78" s="109">
        <f t="shared" si="11"/>
        <v>1.2352253478300406</v>
      </c>
      <c r="I78" s="109"/>
      <c r="J78" s="5">
        <v>77</v>
      </c>
    </row>
    <row r="79" spans="1:10" x14ac:dyDescent="0.2">
      <c r="A79" s="125">
        <v>9350</v>
      </c>
      <c r="B79" s="125">
        <f t="shared" si="6"/>
        <v>0.47826086956521741</v>
      </c>
      <c r="C79" s="125">
        <v>8000</v>
      </c>
      <c r="D79" s="125">
        <f t="shared" si="7"/>
        <v>0.40920716112531969</v>
      </c>
      <c r="E79" s="123">
        <f t="shared" si="8"/>
        <v>-1350</v>
      </c>
      <c r="F79" s="135">
        <f t="shared" si="9"/>
        <v>-6.9053708439897721E-2</v>
      </c>
      <c r="G79" s="109">
        <f t="shared" si="10"/>
        <v>7.1428571428571432</v>
      </c>
      <c r="H79" s="109">
        <f t="shared" si="11"/>
        <v>1.9661128563728327</v>
      </c>
      <c r="I79" s="109"/>
      <c r="J79" s="5">
        <v>78</v>
      </c>
    </row>
    <row r="80" spans="1:10" x14ac:dyDescent="0.2">
      <c r="A80" s="125">
        <v>7900</v>
      </c>
      <c r="B80" s="125">
        <f t="shared" si="6"/>
        <v>0.40409207161125321</v>
      </c>
      <c r="C80" s="125">
        <v>8850</v>
      </c>
      <c r="D80" s="125">
        <f t="shared" si="7"/>
        <v>0.45268542199488493</v>
      </c>
      <c r="E80" s="123">
        <f t="shared" si="8"/>
        <v>950</v>
      </c>
      <c r="F80" s="135">
        <f t="shared" si="9"/>
        <v>4.8593350383631717E-2</v>
      </c>
      <c r="G80" s="109">
        <f t="shared" si="10"/>
        <v>5.0264550264550261</v>
      </c>
      <c r="H80" s="109">
        <f t="shared" si="11"/>
        <v>1.6147149695349441</v>
      </c>
      <c r="I80" s="109"/>
      <c r="J80" s="5">
        <v>79</v>
      </c>
    </row>
    <row r="81" spans="1:10" x14ac:dyDescent="0.2">
      <c r="A81" s="125">
        <v>8750</v>
      </c>
      <c r="B81" s="125">
        <f t="shared" si="6"/>
        <v>0.4475703324808184</v>
      </c>
      <c r="C81" s="125">
        <v>9100</v>
      </c>
      <c r="D81" s="125">
        <f t="shared" si="7"/>
        <v>0.46547314578005117</v>
      </c>
      <c r="E81" s="123">
        <f t="shared" si="8"/>
        <v>350</v>
      </c>
      <c r="F81" s="135">
        <f t="shared" si="9"/>
        <v>1.7902813299232767E-2</v>
      </c>
      <c r="G81" s="109">
        <f t="shared" si="10"/>
        <v>1.8518518518518545</v>
      </c>
      <c r="H81" s="109">
        <f t="shared" si="11"/>
        <v>0.61618613942381839</v>
      </c>
      <c r="I81" s="109"/>
      <c r="J81" s="5">
        <v>80</v>
      </c>
    </row>
    <row r="82" spans="1:10" x14ac:dyDescent="0.2">
      <c r="A82" s="125">
        <v>9150</v>
      </c>
      <c r="B82" s="125">
        <f t="shared" si="6"/>
        <v>0.4680306905370844</v>
      </c>
      <c r="C82" s="125">
        <v>9500</v>
      </c>
      <c r="D82" s="125">
        <f t="shared" si="7"/>
        <v>0.48593350383631712</v>
      </c>
      <c r="E82" s="123">
        <f t="shared" si="8"/>
        <v>350</v>
      </c>
      <c r="F82" s="135">
        <f t="shared" si="9"/>
        <v>1.7902813299232712E-2</v>
      </c>
      <c r="G82" s="109">
        <f t="shared" si="10"/>
        <v>1.8518518518518488</v>
      </c>
      <c r="H82" s="109">
        <f t="shared" si="11"/>
        <v>0.61618613942381528</v>
      </c>
      <c r="I82" s="109"/>
      <c r="J82" s="5">
        <v>81</v>
      </c>
    </row>
    <row r="83" spans="1:10" x14ac:dyDescent="0.2">
      <c r="A83" s="125">
        <v>9400</v>
      </c>
      <c r="B83" s="125">
        <f t="shared" si="6"/>
        <v>0.48081841432225064</v>
      </c>
      <c r="C83" s="125">
        <v>8150</v>
      </c>
      <c r="D83" s="125">
        <f t="shared" si="7"/>
        <v>0.41687979539641945</v>
      </c>
      <c r="E83" s="123">
        <f t="shared" si="8"/>
        <v>-1250</v>
      </c>
      <c r="F83" s="135">
        <f t="shared" si="9"/>
        <v>-6.3938618925831192E-2</v>
      </c>
      <c r="G83" s="109">
        <f t="shared" si="10"/>
        <v>6.6137566137566113</v>
      </c>
      <c r="H83" s="109">
        <f t="shared" si="11"/>
        <v>1.8891518152367039</v>
      </c>
      <c r="I83" s="109"/>
      <c r="J83" s="5">
        <v>82</v>
      </c>
    </row>
    <row r="84" spans="1:10" x14ac:dyDescent="0.2">
      <c r="A84" s="125">
        <v>8000</v>
      </c>
      <c r="B84" s="125">
        <f t="shared" si="6"/>
        <v>0.40920716112531969</v>
      </c>
      <c r="C84" s="125">
        <v>8800</v>
      </c>
      <c r="D84" s="125">
        <f t="shared" si="7"/>
        <v>0.45012787723785164</v>
      </c>
      <c r="E84" s="123">
        <f t="shared" si="8"/>
        <v>800</v>
      </c>
      <c r="F84" s="135">
        <f t="shared" si="9"/>
        <v>4.0920716112531952E-2</v>
      </c>
      <c r="G84" s="109">
        <f t="shared" si="10"/>
        <v>4.2328042328042299</v>
      </c>
      <c r="H84" s="109">
        <f t="shared" si="11"/>
        <v>1.4428647126082843</v>
      </c>
      <c r="I84" s="109"/>
      <c r="J84" s="5">
        <v>83</v>
      </c>
    </row>
    <row r="85" spans="1:10" x14ac:dyDescent="0.2">
      <c r="A85" s="125">
        <v>9000</v>
      </c>
      <c r="B85" s="125">
        <f t="shared" si="6"/>
        <v>0.46035805626598464</v>
      </c>
      <c r="C85" s="125">
        <v>9100</v>
      </c>
      <c r="D85" s="125">
        <f t="shared" si="7"/>
        <v>0.46547314578005117</v>
      </c>
      <c r="E85" s="123">
        <f t="shared" si="8"/>
        <v>100</v>
      </c>
      <c r="F85" s="135">
        <f t="shared" si="9"/>
        <v>5.1150895140665287E-3</v>
      </c>
      <c r="G85" s="109">
        <f t="shared" si="10"/>
        <v>0.52910052910053229</v>
      </c>
      <c r="H85" s="109">
        <f t="shared" si="11"/>
        <v>-0.636576829071545</v>
      </c>
      <c r="I85" s="109"/>
      <c r="J85" s="5">
        <v>84</v>
      </c>
    </row>
    <row r="86" spans="1:10" x14ac:dyDescent="0.2">
      <c r="A86" s="125">
        <v>9050</v>
      </c>
      <c r="B86" s="125">
        <f t="shared" si="6"/>
        <v>0.46291560102301788</v>
      </c>
      <c r="C86" s="125">
        <v>9500</v>
      </c>
      <c r="D86" s="125">
        <f t="shared" si="7"/>
        <v>0.48593350383631712</v>
      </c>
      <c r="E86" s="123">
        <f t="shared" si="8"/>
        <v>450</v>
      </c>
      <c r="F86" s="135">
        <f t="shared" si="9"/>
        <v>2.301790281329924E-2</v>
      </c>
      <c r="G86" s="109">
        <f t="shared" si="10"/>
        <v>2.3809523809523814</v>
      </c>
      <c r="H86" s="109">
        <f t="shared" si="11"/>
        <v>0.86750056770472328</v>
      </c>
      <c r="I86" s="109"/>
      <c r="J86" s="5">
        <v>85</v>
      </c>
    </row>
    <row r="87" spans="1:10" x14ac:dyDescent="0.2">
      <c r="A87" s="125">
        <v>9750</v>
      </c>
      <c r="B87" s="125">
        <f t="shared" si="6"/>
        <v>0.49872122762148335</v>
      </c>
      <c r="C87" s="125">
        <v>7800</v>
      </c>
      <c r="D87" s="125">
        <f t="shared" si="7"/>
        <v>0.39897698209718668</v>
      </c>
      <c r="E87" s="123">
        <f t="shared" si="8"/>
        <v>-1950</v>
      </c>
      <c r="F87" s="135">
        <f t="shared" si="9"/>
        <v>-9.9744245524296671E-2</v>
      </c>
      <c r="G87" s="109">
        <f t="shared" si="10"/>
        <v>10.317460317460315</v>
      </c>
      <c r="H87" s="109">
        <f t="shared" si="11"/>
        <v>2.3338376364981497</v>
      </c>
      <c r="I87" s="109"/>
      <c r="J87" s="5">
        <v>86</v>
      </c>
    </row>
    <row r="88" spans="1:10" x14ac:dyDescent="0.2">
      <c r="A88" s="125">
        <v>7950</v>
      </c>
      <c r="B88" s="125">
        <f t="shared" si="6"/>
        <v>0.40664961636828645</v>
      </c>
      <c r="C88" s="125">
        <v>8250</v>
      </c>
      <c r="D88" s="125">
        <f t="shared" si="7"/>
        <v>0.42199488491048592</v>
      </c>
      <c r="E88" s="123">
        <f t="shared" si="8"/>
        <v>300</v>
      </c>
      <c r="F88" s="135">
        <f t="shared" si="9"/>
        <v>1.5345268542199475E-2</v>
      </c>
      <c r="G88" s="109">
        <f t="shared" si="10"/>
        <v>1.5873015873015854</v>
      </c>
      <c r="H88" s="109">
        <f t="shared" si="11"/>
        <v>0.46203545959655751</v>
      </c>
      <c r="I88" s="109"/>
      <c r="J88" s="5">
        <v>87</v>
      </c>
    </row>
    <row r="89" spans="1:10" x14ac:dyDescent="0.2">
      <c r="A89" s="125">
        <v>8700</v>
      </c>
      <c r="B89" s="125">
        <f t="shared" si="6"/>
        <v>0.44501278772378516</v>
      </c>
      <c r="C89" s="125">
        <v>8700</v>
      </c>
      <c r="D89" s="125">
        <f t="shared" si="7"/>
        <v>0.44501278772378516</v>
      </c>
      <c r="E89" s="123">
        <f t="shared" si="8"/>
        <v>0</v>
      </c>
      <c r="F89" s="135">
        <f t="shared" si="9"/>
        <v>0</v>
      </c>
      <c r="G89" s="109">
        <f t="shared" si="10"/>
        <v>0</v>
      </c>
      <c r="H89" s="109" t="e">
        <f t="shared" si="11"/>
        <v>#NUM!</v>
      </c>
      <c r="I89" s="109"/>
      <c r="J89" s="5">
        <v>88</v>
      </c>
    </row>
    <row r="90" spans="1:10" x14ac:dyDescent="0.2">
      <c r="A90" s="125">
        <v>8850</v>
      </c>
      <c r="B90" s="125">
        <f t="shared" si="6"/>
        <v>0.45268542199488493</v>
      </c>
      <c r="C90" s="125">
        <v>8700</v>
      </c>
      <c r="D90" s="125">
        <f t="shared" si="7"/>
        <v>0.44501278772378516</v>
      </c>
      <c r="E90" s="123">
        <f t="shared" si="8"/>
        <v>-150</v>
      </c>
      <c r="F90" s="135">
        <f t="shared" si="9"/>
        <v>-7.6726342710997653E-3</v>
      </c>
      <c r="G90" s="109">
        <f t="shared" si="10"/>
        <v>0.79365079365079561</v>
      </c>
      <c r="H90" s="109">
        <f t="shared" si="11"/>
        <v>-0.23111172096338417</v>
      </c>
      <c r="I90" s="109"/>
      <c r="J90" s="5">
        <v>89</v>
      </c>
    </row>
    <row r="91" spans="1:10" x14ac:dyDescent="0.2">
      <c r="A91" s="125">
        <v>9200</v>
      </c>
      <c r="B91" s="125">
        <f t="shared" si="6"/>
        <v>0.47058823529411764</v>
      </c>
      <c r="C91" s="125">
        <v>9050</v>
      </c>
      <c r="D91" s="125">
        <f t="shared" si="7"/>
        <v>0.46291560102301788</v>
      </c>
      <c r="E91" s="123">
        <f t="shared" si="8"/>
        <v>-150</v>
      </c>
      <c r="F91" s="135">
        <f t="shared" si="9"/>
        <v>-7.6726342710997653E-3</v>
      </c>
      <c r="G91" s="109">
        <f t="shared" si="10"/>
        <v>0.79365079365079561</v>
      </c>
      <c r="H91" s="109">
        <f t="shared" si="11"/>
        <v>-0.23111172096338417</v>
      </c>
      <c r="I91" s="109"/>
      <c r="J91" s="5">
        <v>90</v>
      </c>
    </row>
    <row r="92" spans="1:10" x14ac:dyDescent="0.2">
      <c r="A92" s="125">
        <v>9550</v>
      </c>
      <c r="B92" s="125">
        <f t="shared" si="6"/>
        <v>0.48849104859335041</v>
      </c>
      <c r="C92" s="125">
        <v>9500</v>
      </c>
      <c r="D92" s="125">
        <f t="shared" si="7"/>
        <v>0.48593350383631712</v>
      </c>
      <c r="E92" s="123">
        <f t="shared" si="8"/>
        <v>-50</v>
      </c>
      <c r="F92" s="135">
        <f t="shared" si="9"/>
        <v>-2.5575447570332921E-3</v>
      </c>
      <c r="G92" s="109">
        <f t="shared" si="10"/>
        <v>0.26455026455026903</v>
      </c>
      <c r="H92" s="109">
        <f t="shared" si="11"/>
        <v>-1.3297240096314793</v>
      </c>
      <c r="I92" s="109"/>
      <c r="J92" s="5">
        <v>91</v>
      </c>
    </row>
    <row r="93" spans="1:10" x14ac:dyDescent="0.2">
      <c r="A93" s="125">
        <v>9950</v>
      </c>
      <c r="B93" s="125">
        <f t="shared" si="6"/>
        <v>0.50895140664961636</v>
      </c>
      <c r="C93" s="125">
        <v>9750</v>
      </c>
      <c r="D93" s="125">
        <f t="shared" si="7"/>
        <v>0.49872122762148335</v>
      </c>
      <c r="E93" s="123">
        <f t="shared" si="8"/>
        <v>-200</v>
      </c>
      <c r="F93" s="135">
        <f t="shared" si="9"/>
        <v>-1.0230179028133002E-2</v>
      </c>
      <c r="G93" s="109">
        <f t="shared" si="10"/>
        <v>1.058201058201059</v>
      </c>
      <c r="H93" s="109">
        <f t="shared" si="11"/>
        <v>5.6570351488395079E-2</v>
      </c>
      <c r="I93" s="109"/>
      <c r="J93" s="5">
        <v>92</v>
      </c>
    </row>
    <row r="94" spans="1:10" x14ac:dyDescent="0.2">
      <c r="A94" s="125">
        <v>10150</v>
      </c>
      <c r="B94" s="125">
        <f t="shared" si="6"/>
        <v>0.51918158567774941</v>
      </c>
      <c r="C94" s="125">
        <v>9950</v>
      </c>
      <c r="D94" s="125">
        <f t="shared" si="7"/>
        <v>0.50895140664961636</v>
      </c>
      <c r="E94" s="123">
        <f t="shared" si="8"/>
        <v>-200</v>
      </c>
      <c r="F94" s="135">
        <f t="shared" si="9"/>
        <v>-1.0230179028133057E-2</v>
      </c>
      <c r="G94" s="109">
        <f t="shared" si="10"/>
        <v>1.0582010582010646</v>
      </c>
      <c r="H94" s="109">
        <f t="shared" si="11"/>
        <v>5.6570351488400325E-2</v>
      </c>
      <c r="I94" s="109"/>
      <c r="J94" s="5">
        <v>93</v>
      </c>
    </row>
    <row r="95" spans="1:10" x14ac:dyDescent="0.2">
      <c r="A95" s="125">
        <v>9100</v>
      </c>
      <c r="B95" s="125">
        <f t="shared" si="6"/>
        <v>0.46547314578005117</v>
      </c>
      <c r="C95" s="125">
        <v>7600</v>
      </c>
      <c r="D95" s="125">
        <f t="shared" si="7"/>
        <v>0.38874680306905368</v>
      </c>
      <c r="E95" s="123">
        <f t="shared" si="8"/>
        <v>-1500</v>
      </c>
      <c r="F95" s="135">
        <f t="shared" si="9"/>
        <v>-7.6726342710997486E-2</v>
      </c>
      <c r="G95" s="109">
        <f t="shared" si="10"/>
        <v>7.9365079365079394</v>
      </c>
      <c r="H95" s="109">
        <f t="shared" si="11"/>
        <v>2.0714733720306593</v>
      </c>
      <c r="I95" s="109"/>
      <c r="J95" s="5">
        <v>94</v>
      </c>
    </row>
    <row r="96" spans="1:10" x14ac:dyDescent="0.2">
      <c r="A96" s="125">
        <v>7850</v>
      </c>
      <c r="B96" s="125">
        <f t="shared" si="6"/>
        <v>0.40153452685421998</v>
      </c>
      <c r="C96" s="125">
        <v>6550</v>
      </c>
      <c r="D96" s="125">
        <f t="shared" si="7"/>
        <v>0.33503836317135549</v>
      </c>
      <c r="E96" s="123">
        <f t="shared" si="8"/>
        <v>-1300</v>
      </c>
      <c r="F96" s="135">
        <f t="shared" si="9"/>
        <v>-6.6496163682864484E-2</v>
      </c>
      <c r="G96" s="109">
        <f t="shared" si="10"/>
        <v>6.8783068783068799</v>
      </c>
      <c r="H96" s="109">
        <f t="shared" si="11"/>
        <v>1.928372528389986</v>
      </c>
      <c r="I96" s="109"/>
      <c r="J96" s="5">
        <v>95</v>
      </c>
    </row>
    <row r="97" spans="1:10" x14ac:dyDescent="0.2">
      <c r="A97" s="125">
        <v>6550</v>
      </c>
      <c r="B97" s="125">
        <f t="shared" si="6"/>
        <v>0.33503836317135549</v>
      </c>
      <c r="C97" s="125">
        <v>7150</v>
      </c>
      <c r="D97" s="125">
        <f t="shared" si="7"/>
        <v>0.3657289002557545</v>
      </c>
      <c r="E97" s="123">
        <f t="shared" si="8"/>
        <v>600</v>
      </c>
      <c r="F97" s="135">
        <f t="shared" si="9"/>
        <v>3.0690537084399006E-2</v>
      </c>
      <c r="G97" s="109">
        <f t="shared" si="10"/>
        <v>3.1746031746031766</v>
      </c>
      <c r="H97" s="109">
        <f t="shared" si="11"/>
        <v>1.1551826401565046</v>
      </c>
      <c r="I97" s="109"/>
      <c r="J97" s="5">
        <v>96</v>
      </c>
    </row>
    <row r="98" spans="1:10" x14ac:dyDescent="0.2">
      <c r="A98" s="125">
        <v>7050</v>
      </c>
      <c r="B98" s="125">
        <f t="shared" si="6"/>
        <v>0.36061381074168797</v>
      </c>
      <c r="C98" s="125">
        <v>7650</v>
      </c>
      <c r="D98" s="125">
        <f t="shared" si="7"/>
        <v>0.39130434782608697</v>
      </c>
      <c r="E98" s="123">
        <f t="shared" si="8"/>
        <v>600</v>
      </c>
      <c r="F98" s="135">
        <f t="shared" si="9"/>
        <v>3.0690537084399006E-2</v>
      </c>
      <c r="G98" s="109">
        <f t="shared" si="10"/>
        <v>3.1746031746031766</v>
      </c>
      <c r="H98" s="109">
        <f t="shared" si="11"/>
        <v>1.1551826401565046</v>
      </c>
      <c r="I98" s="109"/>
      <c r="J98" s="5">
        <v>97</v>
      </c>
    </row>
    <row r="99" spans="1:10" x14ac:dyDescent="0.2">
      <c r="A99" s="125">
        <v>7700</v>
      </c>
      <c r="B99" s="125">
        <f t="shared" si="6"/>
        <v>0.39386189258312021</v>
      </c>
      <c r="C99" s="125">
        <v>8300</v>
      </c>
      <c r="D99" s="125">
        <f t="shared" si="7"/>
        <v>0.42455242966751916</v>
      </c>
      <c r="E99" s="123">
        <f t="shared" si="8"/>
        <v>600</v>
      </c>
      <c r="F99" s="135">
        <f t="shared" si="9"/>
        <v>3.069053708439895E-2</v>
      </c>
      <c r="G99" s="109">
        <f t="shared" si="10"/>
        <v>3.1746031746031709</v>
      </c>
      <c r="H99" s="109">
        <f t="shared" si="11"/>
        <v>1.1551826401565028</v>
      </c>
      <c r="I99" s="109"/>
      <c r="J99" s="5">
        <v>98</v>
      </c>
    </row>
    <row r="100" spans="1:10" x14ac:dyDescent="0.2">
      <c r="A100" s="125">
        <v>8300</v>
      </c>
      <c r="B100" s="125">
        <f t="shared" si="6"/>
        <v>0.42455242966751916</v>
      </c>
      <c r="C100" s="125">
        <v>8900</v>
      </c>
      <c r="D100" s="125">
        <f t="shared" si="7"/>
        <v>0.45524296675191817</v>
      </c>
      <c r="E100" s="123">
        <f t="shared" si="8"/>
        <v>600</v>
      </c>
      <c r="F100" s="135">
        <f t="shared" si="9"/>
        <v>3.0690537084399006E-2</v>
      </c>
      <c r="G100" s="109">
        <f t="shared" si="10"/>
        <v>3.1746031746031766</v>
      </c>
      <c r="H100" s="109">
        <f t="shared" si="11"/>
        <v>1.1551826401565046</v>
      </c>
      <c r="I100" s="109"/>
      <c r="J100" s="5">
        <v>99</v>
      </c>
    </row>
    <row r="101" spans="1:10" x14ac:dyDescent="0.2">
      <c r="A101" s="125">
        <v>8850</v>
      </c>
      <c r="B101" s="125">
        <f t="shared" si="6"/>
        <v>0.45268542199488493</v>
      </c>
      <c r="C101" s="125">
        <v>9150</v>
      </c>
      <c r="D101" s="125">
        <f t="shared" si="7"/>
        <v>0.4680306905370844</v>
      </c>
      <c r="E101" s="123">
        <f t="shared" si="8"/>
        <v>300</v>
      </c>
      <c r="F101" s="135">
        <f t="shared" si="9"/>
        <v>1.5345268542199475E-2</v>
      </c>
      <c r="G101" s="109">
        <f t="shared" si="10"/>
        <v>1.5873015873015854</v>
      </c>
      <c r="H101" s="109">
        <f t="shared" si="11"/>
        <v>0.46203545959655751</v>
      </c>
      <c r="I101" s="109"/>
      <c r="J101" s="5">
        <v>100</v>
      </c>
    </row>
    <row r="102" spans="1:10" x14ac:dyDescent="0.2">
      <c r="A102" s="125">
        <v>9050</v>
      </c>
      <c r="B102" s="125">
        <f t="shared" si="6"/>
        <v>0.46291560102301788</v>
      </c>
      <c r="C102" s="125">
        <v>9000</v>
      </c>
      <c r="D102" s="125">
        <f t="shared" si="7"/>
        <v>0.46035805626598464</v>
      </c>
      <c r="E102" s="123">
        <f t="shared" si="8"/>
        <v>-50</v>
      </c>
      <c r="F102" s="135">
        <f t="shared" si="9"/>
        <v>-2.5575447570332366E-3</v>
      </c>
      <c r="G102" s="109">
        <f t="shared" si="10"/>
        <v>0.26455026455026331</v>
      </c>
      <c r="H102" s="109">
        <f t="shared" si="11"/>
        <v>-1.3297240096315011</v>
      </c>
      <c r="I102" s="109"/>
      <c r="J102" s="5">
        <v>101</v>
      </c>
    </row>
    <row r="103" spans="1:10" x14ac:dyDescent="0.2">
      <c r="A103" s="125">
        <v>9050</v>
      </c>
      <c r="B103" s="125">
        <f t="shared" si="6"/>
        <v>0.46291560102301788</v>
      </c>
      <c r="C103" s="125">
        <v>9750</v>
      </c>
      <c r="D103" s="125">
        <f t="shared" si="7"/>
        <v>0.49872122762148335</v>
      </c>
      <c r="E103" s="123">
        <f t="shared" si="8"/>
        <v>700</v>
      </c>
      <c r="F103" s="135">
        <f t="shared" si="9"/>
        <v>3.5805626598465479E-2</v>
      </c>
      <c r="G103" s="109">
        <f t="shared" si="10"/>
        <v>3.7037037037037033</v>
      </c>
      <c r="H103" s="109">
        <f t="shared" si="11"/>
        <v>1.3093333199837622</v>
      </c>
      <c r="I103" s="109"/>
      <c r="J103" s="5">
        <v>102</v>
      </c>
    </row>
    <row r="104" spans="1:10" x14ac:dyDescent="0.2">
      <c r="A104" s="125">
        <v>9750</v>
      </c>
      <c r="B104" s="125">
        <f t="shared" si="6"/>
        <v>0.49872122762148335</v>
      </c>
      <c r="C104" s="125">
        <v>10050</v>
      </c>
      <c r="D104" s="125">
        <f t="shared" si="7"/>
        <v>0.51406649616368283</v>
      </c>
      <c r="E104" s="123">
        <f t="shared" si="8"/>
        <v>300</v>
      </c>
      <c r="F104" s="135">
        <f t="shared" si="9"/>
        <v>1.5345268542199475E-2</v>
      </c>
      <c r="G104" s="109">
        <f t="shared" si="10"/>
        <v>1.5873015873015854</v>
      </c>
      <c r="H104" s="109">
        <f t="shared" si="11"/>
        <v>0.46203545959655751</v>
      </c>
      <c r="I104" s="109"/>
      <c r="J104" s="5">
        <v>103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20cells per μl</vt:lpstr>
      <vt:lpstr>20cells per μl (means)</vt:lpstr>
      <vt:lpstr>200cells per μl</vt:lpstr>
      <vt:lpstr>200cells per μl (mean)</vt:lpstr>
      <vt:lpstr>Lyapunov (initial conditions) </vt:lpstr>
      <vt:lpstr>20cells per ul_f1&amp;f2&amp;average</vt:lpstr>
      <vt:lpstr>200cells per ul_f1&amp;f2&amp;average</vt:lpstr>
      <vt:lpstr>EXPI &amp; II</vt:lpstr>
      <vt:lpstr>LYAPUNOV_ per ul</vt:lpstr>
      <vt:lpstr>Phase Space &amp; Poincare Map</vt:lpstr>
      <vt:lpstr>First Return Map_matrix</vt:lpstr>
      <vt:lpstr>Poincare Map_ first return map</vt:lpstr>
      <vt:lpstr>FACS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HERONIV</cp:lastModifiedBy>
  <cp:lastPrinted>2019-02-04T05:42:04Z</cp:lastPrinted>
  <dcterms:created xsi:type="dcterms:W3CDTF">2019-02-04T04:53:52Z</dcterms:created>
  <dcterms:modified xsi:type="dcterms:W3CDTF">2021-06-02T15:25:28Z</dcterms:modified>
</cp:coreProperties>
</file>