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iyeon Kim\Desktop\Jiyeon-UIC\manuscript\FR054-PGM3\"/>
    </mc:Choice>
  </mc:AlternateContent>
  <xr:revisionPtr revIDLastSave="0" documentId="13_ncr:1_{1E2E2F30-9625-4FB5-8181-971F524D85A6}" xr6:coauthVersionLast="47" xr6:coauthVersionMax="47" xr10:uidLastSave="{00000000-0000-0000-0000-000000000000}"/>
  <bookViews>
    <workbookView xWindow="-120" yWindow="-120" windowWidth="29040" windowHeight="15840" activeTab="1" xr2:uid="{4D1053FA-50A1-403F-826E-E8F2820F71CE}"/>
  </bookViews>
  <sheets>
    <sheet name="Supplementary 1-H460 targeted" sheetId="1" r:id="rId1"/>
    <sheet name="Supplementary 2-H460-labeling" sheetId="3" r:id="rId2"/>
    <sheet name="Supplementary 3-H1373 labelingS" sheetId="2" r:id="rId3"/>
  </sheets>
  <definedNames>
    <definedName name="_2021_10_07_hexosamine_ori" localSheetId="1">'Supplementary 2-H460-labeling'!$A$3:$M$12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3" l="1"/>
  <c r="D26" i="3"/>
  <c r="E26" i="3"/>
  <c r="F26" i="3"/>
  <c r="G26" i="3"/>
  <c r="H26" i="3"/>
  <c r="I26" i="3"/>
  <c r="J26" i="3"/>
  <c r="K26" i="3"/>
  <c r="L26" i="3"/>
  <c r="M26" i="3"/>
  <c r="C27" i="3"/>
  <c r="C28" i="3" s="1"/>
  <c r="D27" i="3"/>
  <c r="D28" i="3" s="1"/>
  <c r="E27" i="3"/>
  <c r="E28" i="3" s="1"/>
  <c r="F27" i="3"/>
  <c r="F28" i="3" s="1"/>
  <c r="G27" i="3"/>
  <c r="G28" i="3" s="1"/>
  <c r="H27" i="3"/>
  <c r="H28" i="3" s="1"/>
  <c r="I27" i="3"/>
  <c r="I28" i="3" s="1"/>
  <c r="J27" i="3"/>
  <c r="J28" i="3" s="1"/>
  <c r="K27" i="3"/>
  <c r="K28" i="3" s="1"/>
  <c r="L27" i="3"/>
  <c r="M27" i="3"/>
  <c r="L28" i="3"/>
  <c r="M28" i="3"/>
  <c r="B28" i="3"/>
  <c r="B27" i="3"/>
  <c r="B26" i="3"/>
  <c r="B23" i="3"/>
  <c r="M23" i="3"/>
  <c r="L23" i="3"/>
  <c r="K23" i="3"/>
  <c r="J23" i="3"/>
  <c r="I23" i="3"/>
  <c r="H23" i="3"/>
  <c r="G23" i="3"/>
  <c r="F23" i="3"/>
  <c r="E23" i="3"/>
  <c r="D23" i="3"/>
  <c r="C23" i="3"/>
  <c r="B27" i="1"/>
  <c r="B31" i="1"/>
  <c r="J31" i="1"/>
  <c r="E31" i="1"/>
  <c r="D31" i="1"/>
  <c r="K27" i="1"/>
  <c r="K31" i="1" s="1"/>
  <c r="J27" i="1"/>
  <c r="I27" i="1"/>
  <c r="I31" i="1" s="1"/>
  <c r="H27" i="1"/>
  <c r="H31" i="1" s="1"/>
  <c r="G27" i="1"/>
  <c r="G31" i="1" s="1"/>
  <c r="M26" i="1"/>
  <c r="M27" i="1" s="1"/>
  <c r="M31" i="1" s="1"/>
  <c r="L26" i="1"/>
  <c r="L27" i="1" s="1"/>
  <c r="L31" i="1" s="1"/>
  <c r="K26" i="1"/>
  <c r="J26" i="1"/>
  <c r="I26" i="1"/>
  <c r="H26" i="1"/>
  <c r="G26" i="1"/>
  <c r="F26" i="1"/>
  <c r="F27" i="1" s="1"/>
  <c r="F31" i="1" s="1"/>
  <c r="E26" i="1"/>
  <c r="E27" i="1" s="1"/>
  <c r="D26" i="1"/>
  <c r="D27" i="1" s="1"/>
  <c r="C26" i="1"/>
  <c r="C27" i="1" s="1"/>
  <c r="C31" i="1" s="1"/>
  <c r="B26" i="1"/>
  <c r="M21" i="1"/>
  <c r="K21" i="1"/>
  <c r="I21" i="1"/>
  <c r="H21" i="1"/>
  <c r="G21" i="1"/>
  <c r="F21" i="1"/>
  <c r="E21" i="1"/>
  <c r="M16" i="1"/>
  <c r="M17" i="1" s="1"/>
  <c r="L16" i="1"/>
  <c r="L17" i="1" s="1"/>
  <c r="L21" i="1" s="1"/>
  <c r="K16" i="1"/>
  <c r="K17" i="1" s="1"/>
  <c r="J16" i="1"/>
  <c r="J17" i="1" s="1"/>
  <c r="J21" i="1" s="1"/>
  <c r="I16" i="1"/>
  <c r="I17" i="1" s="1"/>
  <c r="H16" i="1"/>
  <c r="H17" i="1" s="1"/>
  <c r="G16" i="1"/>
  <c r="G17" i="1" s="1"/>
  <c r="F16" i="1"/>
  <c r="F17" i="1" s="1"/>
  <c r="E16" i="1"/>
  <c r="E17" i="1" s="1"/>
  <c r="D16" i="1"/>
  <c r="D17" i="1" s="1"/>
  <c r="D21" i="1" s="1"/>
  <c r="C16" i="1"/>
  <c r="C17" i="1" s="1"/>
  <c r="C21" i="1" s="1"/>
  <c r="B16" i="1"/>
  <c r="B17" i="1" s="1"/>
  <c r="B21" i="1" s="1"/>
  <c r="C11" i="1"/>
  <c r="B11" i="1"/>
  <c r="M6" i="1"/>
  <c r="M7" i="1" s="1"/>
  <c r="M11" i="1" s="1"/>
  <c r="L6" i="1"/>
  <c r="L7" i="1" s="1"/>
  <c r="L11" i="1" s="1"/>
  <c r="K6" i="1"/>
  <c r="K7" i="1" s="1"/>
  <c r="K11" i="1" s="1"/>
  <c r="J6" i="1"/>
  <c r="J7" i="1" s="1"/>
  <c r="J11" i="1" s="1"/>
  <c r="I6" i="1"/>
  <c r="I7" i="1" s="1"/>
  <c r="I11" i="1" s="1"/>
  <c r="H6" i="1"/>
  <c r="H7" i="1" s="1"/>
  <c r="H11" i="1" s="1"/>
  <c r="G6" i="1"/>
  <c r="G7" i="1" s="1"/>
  <c r="G11" i="1" s="1"/>
  <c r="F6" i="1"/>
  <c r="F7" i="1" s="1"/>
  <c r="F11" i="1" s="1"/>
  <c r="E6" i="1"/>
  <c r="E7" i="1" s="1"/>
  <c r="E11" i="1" s="1"/>
  <c r="D6" i="1"/>
  <c r="D7" i="1" s="1"/>
  <c r="D11" i="1" s="1"/>
  <c r="C6" i="1"/>
  <c r="C7" i="1" s="1"/>
  <c r="B6" i="1"/>
  <c r="B7" i="1" s="1"/>
  <c r="B6" i="3" l="1"/>
  <c r="B7" i="3" s="1"/>
  <c r="C6" i="3"/>
  <c r="C7" i="3" s="1"/>
  <c r="D6" i="3"/>
  <c r="D7" i="3" s="1"/>
  <c r="E6" i="3"/>
  <c r="E7" i="3" s="1"/>
  <c r="F6" i="3"/>
  <c r="F7" i="3" s="1"/>
  <c r="G6" i="3"/>
  <c r="G7" i="3" s="1"/>
  <c r="H6" i="3"/>
  <c r="H7" i="3" s="1"/>
  <c r="I6" i="3"/>
  <c r="I7" i="3" s="1"/>
  <c r="J6" i="3"/>
  <c r="J7" i="3" s="1"/>
  <c r="J17" i="3" s="1"/>
  <c r="K6" i="3"/>
  <c r="K7" i="3" s="1"/>
  <c r="K17" i="3" s="1"/>
  <c r="L6" i="3"/>
  <c r="L7" i="3" s="1"/>
  <c r="L17" i="3" s="1"/>
  <c r="M6" i="3"/>
  <c r="M7" i="3" s="1"/>
  <c r="M17" i="3" s="1"/>
  <c r="M14" i="2"/>
  <c r="M15" i="2" s="1"/>
  <c r="M18" i="2" s="1"/>
  <c r="L14" i="2"/>
  <c r="K14" i="2"/>
  <c r="J14" i="2"/>
  <c r="I14" i="2"/>
  <c r="I15" i="2" s="1"/>
  <c r="I18" i="2" s="1"/>
  <c r="H14" i="2"/>
  <c r="H15" i="2" s="1"/>
  <c r="H18" i="2" s="1"/>
  <c r="G14" i="2"/>
  <c r="G15" i="2" s="1"/>
  <c r="G18" i="2" s="1"/>
  <c r="F14" i="2"/>
  <c r="F15" i="2" s="1"/>
  <c r="F18" i="2" s="1"/>
  <c r="E14" i="2"/>
  <c r="D14" i="2"/>
  <c r="C14" i="2"/>
  <c r="B14" i="2"/>
  <c r="M4" i="2"/>
  <c r="L4" i="2"/>
  <c r="K4" i="2"/>
  <c r="K5" i="2" s="1"/>
  <c r="K8" i="2" s="1"/>
  <c r="J4" i="2"/>
  <c r="J5" i="2" s="1"/>
  <c r="J8" i="2" s="1"/>
  <c r="I4" i="2"/>
  <c r="I5" i="2" s="1"/>
  <c r="I8" i="2" s="1"/>
  <c r="H4" i="2"/>
  <c r="H5" i="2" s="1"/>
  <c r="H8" i="2" s="1"/>
  <c r="G4" i="2"/>
  <c r="G5" i="2" s="1"/>
  <c r="G8" i="2" s="1"/>
  <c r="F4" i="2"/>
  <c r="F5" i="2" s="1"/>
  <c r="F8" i="2" s="1"/>
  <c r="E4" i="2"/>
  <c r="D4" i="2"/>
  <c r="C4" i="2"/>
  <c r="B4" i="2"/>
  <c r="D11" i="3" l="1"/>
  <c r="D17" i="3"/>
  <c r="C10" i="3"/>
  <c r="C17" i="3"/>
  <c r="E11" i="3"/>
  <c r="E17" i="3"/>
  <c r="F10" i="3"/>
  <c r="F17" i="3"/>
  <c r="G10" i="3"/>
  <c r="G17" i="3"/>
  <c r="B11" i="3"/>
  <c r="B17" i="3"/>
  <c r="H10" i="3"/>
  <c r="H17" i="3"/>
  <c r="I10" i="3"/>
  <c r="I17" i="3"/>
  <c r="G11" i="3"/>
  <c r="L11" i="3"/>
  <c r="M11" i="3"/>
  <c r="M10" i="3"/>
  <c r="J11" i="3"/>
  <c r="K10" i="3"/>
  <c r="K11" i="3"/>
  <c r="J10" i="3"/>
  <c r="F11" i="3"/>
  <c r="C11" i="3"/>
  <c r="I11" i="3"/>
  <c r="L10" i="3"/>
  <c r="H11" i="3"/>
  <c r="B10" i="3"/>
  <c r="D10" i="3"/>
  <c r="E10" i="3"/>
  <c r="E12" i="3" s="1"/>
  <c r="J15" i="2"/>
  <c r="J18" i="2" s="1"/>
  <c r="K15" i="2"/>
  <c r="K18" i="2" s="1"/>
  <c r="M5" i="2"/>
  <c r="M8" i="2" s="1"/>
  <c r="I19" i="2"/>
  <c r="I20" i="2" s="1"/>
  <c r="L15" i="2"/>
  <c r="L18" i="2" s="1"/>
  <c r="L5" i="2"/>
  <c r="L8" i="2" s="1"/>
  <c r="F9" i="2"/>
  <c r="F10" i="2" s="1"/>
  <c r="I9" i="2"/>
  <c r="I10" i="2" s="1"/>
  <c r="E5" i="2"/>
  <c r="E8" i="2" s="1"/>
  <c r="G9" i="2"/>
  <c r="G10" i="2" s="1"/>
  <c r="M19" i="2"/>
  <c r="M20" i="2" s="1"/>
  <c r="J9" i="2"/>
  <c r="J10" i="2" s="1"/>
  <c r="K9" i="2"/>
  <c r="K10" i="2" s="1"/>
  <c r="C15" i="2"/>
  <c r="C18" i="2" s="1"/>
  <c r="D15" i="2"/>
  <c r="D18" i="2" s="1"/>
  <c r="H9" i="2"/>
  <c r="H10" i="2" s="1"/>
  <c r="F19" i="2"/>
  <c r="F20" i="2" s="1"/>
  <c r="C5" i="2"/>
  <c r="C8" i="2" s="1"/>
  <c r="G19" i="2"/>
  <c r="G20" i="2" s="1"/>
  <c r="B15" i="2"/>
  <c r="B18" i="2" s="1"/>
  <c r="E15" i="2"/>
  <c r="E18" i="2" s="1"/>
  <c r="B5" i="2"/>
  <c r="B8" i="2" s="1"/>
  <c r="D5" i="2"/>
  <c r="D8" i="2" s="1"/>
  <c r="H19" i="2"/>
  <c r="H20" i="2" s="1"/>
  <c r="G12" i="3" l="1"/>
  <c r="B12" i="3"/>
  <c r="C12" i="3"/>
  <c r="D12" i="3"/>
  <c r="I12" i="3"/>
  <c r="H12" i="3"/>
  <c r="F12" i="3"/>
  <c r="K12" i="3"/>
  <c r="J12" i="3"/>
  <c r="M12" i="3"/>
  <c r="L12" i="3"/>
  <c r="B9" i="2"/>
  <c r="K19" i="2"/>
  <c r="K20" i="2" s="1"/>
  <c r="C19" i="2"/>
  <c r="C20" i="2" s="1"/>
  <c r="M9" i="2"/>
  <c r="L9" i="2"/>
  <c r="L10" i="2" s="1"/>
  <c r="J19" i="2"/>
  <c r="J20" i="2" s="1"/>
  <c r="D19" i="2"/>
  <c r="D20" i="2"/>
  <c r="C9" i="2"/>
  <c r="C10" i="2"/>
  <c r="L19" i="2"/>
  <c r="L20" i="2" s="1"/>
  <c r="D9" i="2"/>
  <c r="D10" i="2" s="1"/>
  <c r="B10" i="2"/>
  <c r="E19" i="2"/>
  <c r="E20" i="2" s="1"/>
  <c r="B19" i="2"/>
  <c r="B20" i="2" s="1"/>
  <c r="E9" i="2"/>
  <c r="E10" i="2" s="1"/>
  <c r="M1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86C0B79-A568-44CF-88D6-3183D52266A2}" name="2021-10-07-hexosamine-ori1" type="6" refreshedVersion="4" background="1" saveData="1">
    <textPr codePage="437" sourceFile="X:\5500\Collaborators\Jiyeon Kim\2021-10-07-hexosamine-ori.txt">
      <textFields count="3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<sst xmlns="http://schemas.openxmlformats.org/spreadsheetml/2006/main" count="239" uniqueCount="83">
  <si>
    <t>Sample Name</t>
  </si>
  <si>
    <t>H1373-shGFP-DMSO_1</t>
  </si>
  <si>
    <t>H1373-shGFP-DMSO_2</t>
  </si>
  <si>
    <t>H1373-shGFP-DMSO_3</t>
  </si>
  <si>
    <t>H1373-shGFP-FR054_1</t>
  </si>
  <si>
    <t>H1373-shGFP-FR054_2</t>
  </si>
  <si>
    <t>H1373-shGFP-FR054_3</t>
  </si>
  <si>
    <t>H1373-shLKB1-DMSO_1</t>
  </si>
  <si>
    <t>H1373-shLKB1-DMSO_2</t>
  </si>
  <si>
    <t>H1373-shLKB1-DMSO_3</t>
  </si>
  <si>
    <t>H1373-shLKB1-FR054_1</t>
  </si>
  <si>
    <t>H1373-shLKB1-FR054_2</t>
  </si>
  <si>
    <t>H1373-shLKB1-FR054_3</t>
  </si>
  <si>
    <t>sum</t>
  </si>
  <si>
    <t>MID</t>
  </si>
  <si>
    <t>UDPG_282_79_m0</t>
  </si>
  <si>
    <t>UDPG_282_79_m1</t>
  </si>
  <si>
    <t>ManNAc_1</t>
  </si>
  <si>
    <t>ManNAc_1_m+1</t>
  </si>
  <si>
    <t>UDPG_282_79_m1_natural abundance correction</t>
  </si>
  <si>
    <t>ManNAc_1_m+1_NC_natural abundance correction</t>
  </si>
  <si>
    <t>% of enrichment</t>
  </si>
  <si>
    <t xml:space="preserve">% of enrichment </t>
  </si>
  <si>
    <t>H460-EV-DMSO_1</t>
  </si>
  <si>
    <t>H460-EV-DMSO_2</t>
  </si>
  <si>
    <t>H460-EV-DMSO_3</t>
  </si>
  <si>
    <t>H460-EV-FR054_1</t>
  </si>
  <si>
    <t>H460-EV-FR054_2</t>
  </si>
  <si>
    <t>H460-EV-FR054_3</t>
  </si>
  <si>
    <t>H460-LKB1-DMSO_1</t>
  </si>
  <si>
    <t>H460-LKB1-DMSO_2</t>
  </si>
  <si>
    <t>H460-LKB1-DMSO_3</t>
  </si>
  <si>
    <t>H460-LKB1-FR054_1</t>
  </si>
  <si>
    <t>H460-LKB1-FR054_2</t>
  </si>
  <si>
    <t>H460-LKB1-FR054_3</t>
  </si>
  <si>
    <t>H460-EV-DMSO_1-2hr</t>
  </si>
  <si>
    <t>H460-EV-DMSO_2-2h</t>
  </si>
  <si>
    <t>H460-EV-DMSO_3-2h</t>
  </si>
  <si>
    <t>H460-EV-FR054_1-2h</t>
  </si>
  <si>
    <t>H460-EV-FR054_2-2h</t>
  </si>
  <si>
    <t>H460-EV-FR054_3-2h</t>
  </si>
  <si>
    <t>H460-LKB1-DMSO_1-2h</t>
  </si>
  <si>
    <t>H460-LKB1-DMSO_2-2h</t>
  </si>
  <si>
    <t>H460-LKB1-DMSO_3-2h</t>
  </si>
  <si>
    <t>H460-LKB1-FR054_1-2h</t>
  </si>
  <si>
    <t>H460-LKB1-FR054_2-2h</t>
  </si>
  <si>
    <t>H460-LKB1-FR054_3-2h</t>
  </si>
  <si>
    <t>2 hour labeling</t>
  </si>
  <si>
    <t>H460-EV-siCtrl_1</t>
  </si>
  <si>
    <t>H460-EV-siCtrl_2</t>
  </si>
  <si>
    <t>H460-EV-siCtrl_3</t>
  </si>
  <si>
    <t>H460-EV-siPGM3_1</t>
  </si>
  <si>
    <t>H460-EV-siPGM3_2</t>
  </si>
  <si>
    <t>H460-EV-siPGM3_3</t>
  </si>
  <si>
    <t>H460-WT-siCtrl_1</t>
  </si>
  <si>
    <t>H460-WT-siCtrl_2</t>
  </si>
  <si>
    <t>H460-WT-siCtrl_3</t>
  </si>
  <si>
    <t>H460-WT-siPGM3_1</t>
  </si>
  <si>
    <t>H460-WT-siPGM3_2</t>
  </si>
  <si>
    <t>H460-WT-siPGM3_3</t>
  </si>
  <si>
    <t>pool size-GlcNAc-6-P</t>
  </si>
  <si>
    <t>GlcNAc-6-P M0</t>
  </si>
  <si>
    <t>GlcNAc-6-P_M1</t>
  </si>
  <si>
    <t>UDP-HexNAc M0</t>
  </si>
  <si>
    <t>UDP-HexNAc-M1</t>
  </si>
  <si>
    <t>M0+M1 (total MID)</t>
  </si>
  <si>
    <t>MID: mass isotopologue distribution</t>
  </si>
  <si>
    <t>pool size-UDP-HexNAc</t>
  </si>
  <si>
    <t>Neu5Ac M0</t>
  </si>
  <si>
    <t>Neu5Ac M1</t>
  </si>
  <si>
    <t>GLcNAc-6-P_M1_natural abundance correction</t>
  </si>
  <si>
    <t>Neu5Ac_2_m+1_natural abundance correction</t>
  </si>
  <si>
    <t>UDP-HexNAc_natural abundance correction</t>
  </si>
  <si>
    <t>pool size-Neu5Ac</t>
  </si>
  <si>
    <t>Related to Fig.2C 
Targeted matabolomics and pool size</t>
  </si>
  <si>
    <t>ug</t>
  </si>
  <si>
    <t>UDP-HexNAc_M0</t>
  </si>
  <si>
    <t>UDP-HexNAc_M1</t>
  </si>
  <si>
    <t>6 hour labeling</t>
  </si>
  <si>
    <t>Related to Fig. 4B-H460 cells</t>
  </si>
  <si>
    <t>UDP-HexNAc_M1 natural abundance correction</t>
  </si>
  <si>
    <r>
      <t>Protein (</t>
    </r>
    <r>
      <rPr>
        <sz val="11"/>
        <color theme="1"/>
        <rFont val="Calibri"/>
        <family val="2"/>
      </rPr>
      <t>µg</t>
    </r>
    <r>
      <rPr>
        <sz val="11"/>
        <color theme="1"/>
        <rFont val="Calibri"/>
        <family val="2"/>
        <scheme val="minor"/>
      </rPr>
      <t>)</t>
    </r>
  </si>
  <si>
    <t>pool size calculation-UDP HexNAc 2hr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</si>
</sst>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2" fillId="3" borderId="0" xfId="0" applyFont="1" applyFill="1"/>
    <xf numFmtId="0" fontId="1" fillId="0" borderId="0" xfId="0" applyFont="1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21-10-07-hexosamine-ori" connectionId="1" xr16:uid="{58DBC0A5-6876-479E-8298-62394F18B41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B692B-025D-4BCD-B4D3-BD4664A9DEE0}">
  <dimension ref="A1:M31"/>
  <sheetViews>
    <sheetView workbookViewId="0">
      <selection activeCell="A28" sqref="A28"/>
    </sheetView>
  </sheetViews>
  <sheetFormatPr defaultRowHeight="15" x14ac:dyDescent="0.25"/>
  <cols>
    <col min="1" max="1" width="43.85546875" customWidth="1"/>
    <col min="2" max="13" width="20.28515625" customWidth="1"/>
    <col min="14" max="14" width="17.140625" customWidth="1"/>
  </cols>
  <sheetData>
    <row r="1" spans="1:13" ht="30" x14ac:dyDescent="0.25">
      <c r="A1" s="7" t="s">
        <v>74</v>
      </c>
    </row>
    <row r="2" spans="1:13" x14ac:dyDescent="0.25">
      <c r="A2" s="6" t="s">
        <v>66</v>
      </c>
    </row>
    <row r="3" spans="1:13" x14ac:dyDescent="0.25">
      <c r="A3" t="s">
        <v>0</v>
      </c>
      <c r="B3" t="s">
        <v>48</v>
      </c>
      <c r="C3" t="s">
        <v>49</v>
      </c>
      <c r="D3" t="s">
        <v>50</v>
      </c>
      <c r="E3" t="s">
        <v>51</v>
      </c>
      <c r="F3" t="s">
        <v>52</v>
      </c>
      <c r="G3" t="s">
        <v>53</v>
      </c>
      <c r="H3" t="s">
        <v>54</v>
      </c>
      <c r="I3" t="s">
        <v>55</v>
      </c>
      <c r="J3" t="s">
        <v>56</v>
      </c>
      <c r="K3" t="s">
        <v>57</v>
      </c>
      <c r="L3" t="s">
        <v>58</v>
      </c>
      <c r="M3" t="s">
        <v>59</v>
      </c>
    </row>
    <row r="4" spans="1:13" x14ac:dyDescent="0.25">
      <c r="A4" t="s">
        <v>61</v>
      </c>
      <c r="B4">
        <v>51719.783174221702</v>
      </c>
      <c r="C4">
        <v>48769.320398468102</v>
      </c>
      <c r="D4">
        <v>42089.910261778903</v>
      </c>
      <c r="E4">
        <v>56988.837250620898</v>
      </c>
      <c r="F4">
        <v>58164.596397315399</v>
      </c>
      <c r="G4">
        <v>69303.5865413422</v>
      </c>
      <c r="H4">
        <v>83497.580879335103</v>
      </c>
      <c r="I4">
        <v>84452.930458549599</v>
      </c>
      <c r="J4">
        <v>126547.00744066</v>
      </c>
      <c r="K4">
        <v>151058.25758184001</v>
      </c>
      <c r="L4">
        <v>107010.424483471</v>
      </c>
      <c r="M4">
        <v>110617.90507957499</v>
      </c>
    </row>
    <row r="5" spans="1:13" x14ac:dyDescent="0.25">
      <c r="A5" t="s">
        <v>62</v>
      </c>
      <c r="B5">
        <v>57209.490848747599</v>
      </c>
      <c r="C5">
        <v>56045.586232925802</v>
      </c>
      <c r="D5">
        <v>43052.737991231203</v>
      </c>
      <c r="E5">
        <v>76054.574394507406</v>
      </c>
      <c r="F5">
        <v>81737.727911733498</v>
      </c>
      <c r="G5">
        <v>83910.233914555094</v>
      </c>
      <c r="H5">
        <v>47817.943573404802</v>
      </c>
      <c r="I5">
        <v>52533.045978014503</v>
      </c>
      <c r="J5">
        <v>76896.670946651095</v>
      </c>
      <c r="K5">
        <v>118335.250409083</v>
      </c>
      <c r="L5">
        <v>94091.998135036702</v>
      </c>
      <c r="M5">
        <v>93316.132775845996</v>
      </c>
    </row>
    <row r="6" spans="1:13" x14ac:dyDescent="0.25">
      <c r="A6" s="1" t="s">
        <v>70</v>
      </c>
      <c r="B6" s="1">
        <f t="shared" ref="B6:M6" si="0">MAX(0, (B5-(8*0.01109*B4)-(1*0.00364*B4)))</f>
        <v>52432.651674776484</v>
      </c>
      <c r="C6" s="1">
        <f t="shared" si="0"/>
        <v>51541.251800923288</v>
      </c>
      <c r="D6" s="1">
        <f t="shared" si="0"/>
        <v>39165.313879453301</v>
      </c>
      <c r="E6" s="1">
        <f t="shared" si="0"/>
        <v>70791.085386040053</v>
      </c>
      <c r="F6" s="1">
        <f t="shared" si="0"/>
        <v>76365.645788477457</v>
      </c>
      <c r="G6" s="1">
        <f t="shared" si="0"/>
        <v>77509.354661596721</v>
      </c>
      <c r="H6" s="1">
        <f t="shared" si="0"/>
        <v>40106.107003389414</v>
      </c>
      <c r="I6" s="1">
        <f t="shared" si="0"/>
        <v>44732.97332086286</v>
      </c>
      <c r="J6" s="1">
        <f t="shared" si="0"/>
        <v>65208.789339431736</v>
      </c>
      <c r="K6" s="1">
        <f t="shared" si="0"/>
        <v>104383.50973882427</v>
      </c>
      <c r="L6" s="1">
        <f t="shared" si="0"/>
        <v>84208.515329743313</v>
      </c>
      <c r="M6" s="1">
        <f t="shared" si="0"/>
        <v>83099.46306269645</v>
      </c>
    </row>
    <row r="7" spans="1:13" x14ac:dyDescent="0.25">
      <c r="A7" t="s">
        <v>65</v>
      </c>
      <c r="B7">
        <f>B4+B6</f>
        <v>104152.43484899818</v>
      </c>
      <c r="C7">
        <f t="shared" ref="C7:M7" si="1">C4+C6</f>
        <v>100310.57219939139</v>
      </c>
      <c r="D7">
        <f t="shared" si="1"/>
        <v>81255.224141232204</v>
      </c>
      <c r="E7">
        <f t="shared" si="1"/>
        <v>127779.92263666095</v>
      </c>
      <c r="F7">
        <f t="shared" si="1"/>
        <v>134530.24218579286</v>
      </c>
      <c r="G7">
        <f t="shared" si="1"/>
        <v>146812.94120293891</v>
      </c>
      <c r="H7">
        <f t="shared" si="1"/>
        <v>123603.68788272451</v>
      </c>
      <c r="I7">
        <f t="shared" si="1"/>
        <v>129185.90377941246</v>
      </c>
      <c r="J7">
        <f t="shared" si="1"/>
        <v>191755.79678009174</v>
      </c>
      <c r="K7">
        <f t="shared" si="1"/>
        <v>255441.76732066428</v>
      </c>
      <c r="L7">
        <f t="shared" si="1"/>
        <v>191218.9398132143</v>
      </c>
      <c r="M7">
        <f t="shared" si="1"/>
        <v>193717.36814227144</v>
      </c>
    </row>
    <row r="8" spans="1:13" x14ac:dyDescent="0.25">
      <c r="A8" t="s">
        <v>81</v>
      </c>
      <c r="B8">
        <v>228.00640000000007</v>
      </c>
      <c r="C8">
        <v>207.71860000000001</v>
      </c>
      <c r="D8">
        <v>189.8176</v>
      </c>
      <c r="E8">
        <v>225.61960000000002</v>
      </c>
      <c r="F8">
        <v>216.07240000000004</v>
      </c>
      <c r="G8">
        <v>223.23280000000003</v>
      </c>
      <c r="H8">
        <v>195.78460000000004</v>
      </c>
      <c r="I8">
        <v>195.78460000000004</v>
      </c>
      <c r="J8">
        <v>205.33180000000002</v>
      </c>
      <c r="K8">
        <v>207.71860000000001</v>
      </c>
      <c r="L8">
        <v>214.87900000000005</v>
      </c>
      <c r="M8">
        <v>216.07240000000004</v>
      </c>
    </row>
    <row r="9" spans="1:13" x14ac:dyDescent="0.25">
      <c r="A9" s="6" t="s">
        <v>60</v>
      </c>
    </row>
    <row r="10" spans="1:13" x14ac:dyDescent="0.25">
      <c r="A10" t="s">
        <v>0</v>
      </c>
      <c r="B10" t="s">
        <v>48</v>
      </c>
      <c r="C10" t="s">
        <v>49</v>
      </c>
      <c r="D10" t="s">
        <v>50</v>
      </c>
      <c r="E10" t="s">
        <v>51</v>
      </c>
      <c r="F10" t="s">
        <v>52</v>
      </c>
      <c r="G10" t="s">
        <v>53</v>
      </c>
      <c r="H10" t="s">
        <v>54</v>
      </c>
      <c r="I10" t="s">
        <v>55</v>
      </c>
      <c r="J10" t="s">
        <v>56</v>
      </c>
      <c r="K10" t="s">
        <v>57</v>
      </c>
      <c r="L10" t="s">
        <v>58</v>
      </c>
      <c r="M10" t="s">
        <v>59</v>
      </c>
    </row>
    <row r="11" spans="1:13" x14ac:dyDescent="0.25">
      <c r="B11">
        <f>B7/B8</f>
        <v>456.79610242957278</v>
      </c>
      <c r="C11">
        <f t="shared" ref="C11:M11" si="2">C7/C8</f>
        <v>482.91569555827635</v>
      </c>
      <c r="D11">
        <f t="shared" si="2"/>
        <v>428.07002164832028</v>
      </c>
      <c r="E11">
        <f t="shared" si="2"/>
        <v>566.35116202963275</v>
      </c>
      <c r="F11">
        <f t="shared" si="2"/>
        <v>622.61650347657928</v>
      </c>
      <c r="G11">
        <f t="shared" si="2"/>
        <v>657.66742702209933</v>
      </c>
      <c r="H11">
        <f t="shared" si="2"/>
        <v>631.32487377824657</v>
      </c>
      <c r="I11">
        <f t="shared" si="2"/>
        <v>659.83690126502506</v>
      </c>
      <c r="J11">
        <f t="shared" si="2"/>
        <v>933.88260746797005</v>
      </c>
      <c r="K11">
        <f t="shared" si="2"/>
        <v>1229.7491284875994</v>
      </c>
      <c r="L11">
        <f t="shared" si="2"/>
        <v>889.89124024783371</v>
      </c>
      <c r="M11">
        <f t="shared" si="2"/>
        <v>896.53916068073204</v>
      </c>
    </row>
    <row r="13" spans="1:13" x14ac:dyDescent="0.25">
      <c r="A13" t="s">
        <v>0</v>
      </c>
      <c r="B13" t="s">
        <v>48</v>
      </c>
      <c r="C13" t="s">
        <v>49</v>
      </c>
      <c r="D13" t="s">
        <v>50</v>
      </c>
      <c r="E13" t="s">
        <v>51</v>
      </c>
      <c r="F13" t="s">
        <v>52</v>
      </c>
      <c r="G13" t="s">
        <v>53</v>
      </c>
      <c r="H13" t="s">
        <v>54</v>
      </c>
      <c r="I13" t="s">
        <v>55</v>
      </c>
      <c r="J13" t="s">
        <v>56</v>
      </c>
      <c r="K13" t="s">
        <v>57</v>
      </c>
      <c r="L13" t="s">
        <v>58</v>
      </c>
      <c r="M13" t="s">
        <v>59</v>
      </c>
    </row>
    <row r="14" spans="1:13" x14ac:dyDescent="0.25">
      <c r="A14" t="s">
        <v>63</v>
      </c>
      <c r="B14">
        <v>1135172.02793388</v>
      </c>
      <c r="C14">
        <v>1067863.42001716</v>
      </c>
      <c r="D14">
        <v>881802.30180041306</v>
      </c>
      <c r="E14">
        <v>906455.89890982094</v>
      </c>
      <c r="F14">
        <v>917007.37526428397</v>
      </c>
      <c r="G14">
        <v>919413.35180482699</v>
      </c>
      <c r="H14">
        <v>1572991.2177003301</v>
      </c>
      <c r="I14">
        <v>1601952.2120221299</v>
      </c>
      <c r="J14">
        <v>2079322.1007143599</v>
      </c>
      <c r="K14">
        <v>1658340.25609457</v>
      </c>
      <c r="L14">
        <v>1399328.0359956401</v>
      </c>
      <c r="M14">
        <v>1514750.9888452301</v>
      </c>
    </row>
    <row r="15" spans="1:13" x14ac:dyDescent="0.25">
      <c r="A15" t="s">
        <v>64</v>
      </c>
      <c r="B15">
        <v>1185935.39549294</v>
      </c>
      <c r="C15">
        <v>1085602.49670951</v>
      </c>
      <c r="D15">
        <v>960915.44168437505</v>
      </c>
      <c r="E15">
        <v>939365.39886963496</v>
      </c>
      <c r="F15">
        <v>954069.58019324404</v>
      </c>
      <c r="G15">
        <v>1014410.37021738</v>
      </c>
      <c r="H15">
        <v>919655.52856405894</v>
      </c>
      <c r="I15">
        <v>940918.60012018098</v>
      </c>
      <c r="J15">
        <v>1265514.4293983199</v>
      </c>
      <c r="K15">
        <v>1146212.1311259</v>
      </c>
      <c r="L15">
        <v>970886.45641484403</v>
      </c>
      <c r="M15">
        <v>1008041.12593465</v>
      </c>
    </row>
    <row r="16" spans="1:13" x14ac:dyDescent="0.25">
      <c r="A16" s="1" t="s">
        <v>72</v>
      </c>
      <c r="B16" s="1">
        <f t="shared" ref="B16:M16" si="3">MAX(0, (B15-(17*0.01109*B14)-(3*0.00364*B14)))</f>
        <v>959525.33452152763</v>
      </c>
      <c r="C16" s="1">
        <f t="shared" si="3"/>
        <v>872617.13758708746</v>
      </c>
      <c r="D16" s="1">
        <f t="shared" si="3"/>
        <v>785039.97259028268</v>
      </c>
      <c r="E16" s="1">
        <f t="shared" si="3"/>
        <v>758572.76983207115</v>
      </c>
      <c r="F16" s="1">
        <f t="shared" si="3"/>
        <v>771172.45919678255</v>
      </c>
      <c r="G16" s="1">
        <f t="shared" si="3"/>
        <v>831033.37719990732</v>
      </c>
      <c r="H16" s="1">
        <f t="shared" si="3"/>
        <v>605922.43019372807</v>
      </c>
      <c r="I16" s="1">
        <f t="shared" si="3"/>
        <v>621409.23143236712</v>
      </c>
      <c r="J16" s="1">
        <f t="shared" si="3"/>
        <v>850793.6364108409</v>
      </c>
      <c r="K16" s="1">
        <f t="shared" si="3"/>
        <v>815456.1670478381</v>
      </c>
      <c r="L16" s="1">
        <f t="shared" si="3"/>
        <v>691790.47963551362</v>
      </c>
      <c r="M16" s="1">
        <f t="shared" si="3"/>
        <v>705924.04120946885</v>
      </c>
    </row>
    <row r="17" spans="1:13" x14ac:dyDescent="0.25">
      <c r="A17" t="s">
        <v>65</v>
      </c>
      <c r="B17">
        <f>B14+B16</f>
        <v>2094697.3624554076</v>
      </c>
      <c r="C17">
        <f t="shared" ref="C17:M17" si="4">C14+C16</f>
        <v>1940480.5576042475</v>
      </c>
      <c r="D17">
        <f t="shared" si="4"/>
        <v>1666842.2743906956</v>
      </c>
      <c r="E17">
        <f t="shared" si="4"/>
        <v>1665028.6687418921</v>
      </c>
      <c r="F17">
        <f t="shared" si="4"/>
        <v>1688179.8344610664</v>
      </c>
      <c r="G17">
        <f t="shared" si="4"/>
        <v>1750446.7290047342</v>
      </c>
      <c r="H17">
        <f t="shared" si="4"/>
        <v>2178913.6478940584</v>
      </c>
      <c r="I17">
        <f t="shared" si="4"/>
        <v>2223361.443454497</v>
      </c>
      <c r="J17">
        <f t="shared" si="4"/>
        <v>2930115.7371252007</v>
      </c>
      <c r="K17">
        <f t="shared" si="4"/>
        <v>2473796.423142408</v>
      </c>
      <c r="L17">
        <f t="shared" si="4"/>
        <v>2091118.5156311537</v>
      </c>
      <c r="M17">
        <f t="shared" si="4"/>
        <v>2220675.0300546987</v>
      </c>
    </row>
    <row r="18" spans="1:13" x14ac:dyDescent="0.25">
      <c r="A18" t="s">
        <v>81</v>
      </c>
      <c r="B18">
        <v>228.00640000000007</v>
      </c>
      <c r="C18">
        <v>207.71860000000001</v>
      </c>
      <c r="D18">
        <v>189.8176</v>
      </c>
      <c r="E18">
        <v>225.61960000000002</v>
      </c>
      <c r="F18">
        <v>216.07240000000004</v>
      </c>
      <c r="G18">
        <v>223.23280000000003</v>
      </c>
      <c r="H18">
        <v>195.78460000000004</v>
      </c>
      <c r="I18">
        <v>195.78460000000004</v>
      </c>
      <c r="J18">
        <v>205.33180000000002</v>
      </c>
      <c r="K18">
        <v>207.71860000000001</v>
      </c>
      <c r="L18">
        <v>214.87900000000005</v>
      </c>
      <c r="M18">
        <v>216.07240000000004</v>
      </c>
    </row>
    <row r="19" spans="1:13" x14ac:dyDescent="0.25">
      <c r="A19" s="6" t="s">
        <v>67</v>
      </c>
    </row>
    <row r="20" spans="1:13" x14ac:dyDescent="0.25">
      <c r="A20" t="s">
        <v>0</v>
      </c>
      <c r="B20" t="s">
        <v>48</v>
      </c>
      <c r="C20" t="s">
        <v>49</v>
      </c>
      <c r="D20" t="s">
        <v>50</v>
      </c>
      <c r="E20" t="s">
        <v>51</v>
      </c>
      <c r="F20" t="s">
        <v>52</v>
      </c>
      <c r="G20" t="s">
        <v>53</v>
      </c>
      <c r="H20" t="s">
        <v>54</v>
      </c>
      <c r="I20" t="s">
        <v>55</v>
      </c>
      <c r="J20" t="s">
        <v>56</v>
      </c>
      <c r="K20" t="s">
        <v>57</v>
      </c>
      <c r="L20" t="s">
        <v>58</v>
      </c>
      <c r="M20" t="s">
        <v>59</v>
      </c>
    </row>
    <row r="21" spans="1:13" x14ac:dyDescent="0.25">
      <c r="B21">
        <f>B17/B18</f>
        <v>9187.0112525587301</v>
      </c>
      <c r="C21">
        <f t="shared" ref="C21:M21" si="5">C17/C18</f>
        <v>9341.8719248264115</v>
      </c>
      <c r="D21">
        <f t="shared" si="5"/>
        <v>8781.2841084846477</v>
      </c>
      <c r="E21">
        <f t="shared" si="5"/>
        <v>7379.8050734151284</v>
      </c>
      <c r="F21">
        <f t="shared" si="5"/>
        <v>7813.0285703359896</v>
      </c>
      <c r="G21">
        <f t="shared" si="5"/>
        <v>7841.350952927769</v>
      </c>
      <c r="H21">
        <f t="shared" si="5"/>
        <v>11129.137061311554</v>
      </c>
      <c r="I21">
        <f t="shared" si="5"/>
        <v>11356.161023157574</v>
      </c>
      <c r="J21">
        <f t="shared" si="5"/>
        <v>14270.150737124988</v>
      </c>
      <c r="K21">
        <f t="shared" si="5"/>
        <v>11909.364029713313</v>
      </c>
      <c r="L21">
        <f t="shared" si="5"/>
        <v>9731.6094901370216</v>
      </c>
      <c r="M21">
        <f t="shared" si="5"/>
        <v>10277.458065235071</v>
      </c>
    </row>
    <row r="23" spans="1:13" x14ac:dyDescent="0.25">
      <c r="A23" t="s">
        <v>0</v>
      </c>
      <c r="B23" t="s">
        <v>48</v>
      </c>
      <c r="C23" t="s">
        <v>49</v>
      </c>
      <c r="D23" t="s">
        <v>50</v>
      </c>
      <c r="E23" t="s">
        <v>51</v>
      </c>
      <c r="F23" t="s">
        <v>52</v>
      </c>
      <c r="G23" t="s">
        <v>53</v>
      </c>
      <c r="H23" t="s">
        <v>54</v>
      </c>
      <c r="I23" t="s">
        <v>55</v>
      </c>
      <c r="J23" t="s">
        <v>56</v>
      </c>
      <c r="K23" t="s">
        <v>57</v>
      </c>
      <c r="L23" t="s">
        <v>58</v>
      </c>
      <c r="M23" t="s">
        <v>59</v>
      </c>
    </row>
    <row r="24" spans="1:13" x14ac:dyDescent="0.25">
      <c r="A24" t="s">
        <v>68</v>
      </c>
      <c r="B24">
        <v>197465.566094343</v>
      </c>
      <c r="C24">
        <v>189402.92718560799</v>
      </c>
      <c r="D24">
        <v>215644.86700081499</v>
      </c>
      <c r="E24">
        <v>116161.00057694101</v>
      </c>
      <c r="F24">
        <v>161134.509177781</v>
      </c>
      <c r="G24">
        <v>192110.870398047</v>
      </c>
      <c r="H24">
        <v>239567.89111823001</v>
      </c>
      <c r="I24">
        <v>267833.76724130299</v>
      </c>
      <c r="J24">
        <v>344698.82974951999</v>
      </c>
      <c r="K24">
        <v>371918.16095583799</v>
      </c>
      <c r="L24">
        <v>346671.12892554101</v>
      </c>
      <c r="M24">
        <v>293938.136792237</v>
      </c>
    </row>
    <row r="25" spans="1:13" x14ac:dyDescent="0.25">
      <c r="A25" t="s">
        <v>69</v>
      </c>
      <c r="B25">
        <v>110562.81349717001</v>
      </c>
      <c r="C25">
        <v>82915.631435330695</v>
      </c>
      <c r="D25">
        <v>77664.422827317496</v>
      </c>
      <c r="E25">
        <v>63655.200872573099</v>
      </c>
      <c r="F25">
        <v>63985.401723529103</v>
      </c>
      <c r="G25">
        <v>87588.700794233897</v>
      </c>
      <c r="H25">
        <v>65391.947456685797</v>
      </c>
      <c r="I25">
        <v>82086.727634898096</v>
      </c>
      <c r="J25">
        <v>126669.110741982</v>
      </c>
      <c r="K25">
        <v>153722.30583447701</v>
      </c>
      <c r="L25">
        <v>119252.320729043</v>
      </c>
      <c r="M25">
        <v>115245.961156315</v>
      </c>
    </row>
    <row r="26" spans="1:13" x14ac:dyDescent="0.25">
      <c r="A26" s="1" t="s">
        <v>71</v>
      </c>
      <c r="B26" s="1">
        <f t="shared" ref="B26:M26" si="6">MAX(0, (B25-(11*0.01109*B24)-(0.00364*B24)))</f>
        <v>85755.214428737701</v>
      </c>
      <c r="C26" s="1">
        <f t="shared" si="6"/>
        <v>59120.941693002766</v>
      </c>
      <c r="D26" s="1">
        <f t="shared" si="6"/>
        <v>50572.958186005111</v>
      </c>
      <c r="E26" s="1">
        <f t="shared" si="6"/>
        <v>49061.894370091999</v>
      </c>
      <c r="F26" s="1">
        <f t="shared" si="6"/>
        <v>43742.073335524474</v>
      </c>
      <c r="G26" s="1">
        <f t="shared" si="6"/>
        <v>63453.81214612726</v>
      </c>
      <c r="H26" s="1">
        <f t="shared" si="6"/>
        <v>35295.033295502566</v>
      </c>
      <c r="I26" s="1">
        <f t="shared" si="6"/>
        <v>48438.771456373208</v>
      </c>
      <c r="J26" s="1">
        <f t="shared" si="6"/>
        <v>83364.596760549801</v>
      </c>
      <c r="K26" s="1">
        <f t="shared" si="6"/>
        <v>106998.22727359508</v>
      </c>
      <c r="L26" s="1">
        <f t="shared" si="6"/>
        <v>75700.026802127293</v>
      </c>
      <c r="M26" s="1">
        <f t="shared" si="6"/>
        <v>78318.513031106268</v>
      </c>
    </row>
    <row r="27" spans="1:13" x14ac:dyDescent="0.25">
      <c r="A27" t="s">
        <v>65</v>
      </c>
      <c r="B27">
        <f>B24+B26</f>
        <v>283220.78052308073</v>
      </c>
      <c r="C27">
        <f t="shared" ref="C27:M27" si="7">C24+C26</f>
        <v>248523.86887861075</v>
      </c>
      <c r="D27">
        <f t="shared" si="7"/>
        <v>266217.82518682012</v>
      </c>
      <c r="E27">
        <f t="shared" si="7"/>
        <v>165222.894947033</v>
      </c>
      <c r="F27">
        <f t="shared" si="7"/>
        <v>204876.58251330548</v>
      </c>
      <c r="G27">
        <f t="shared" si="7"/>
        <v>255564.68254417425</v>
      </c>
      <c r="H27">
        <f t="shared" si="7"/>
        <v>274862.9244137326</v>
      </c>
      <c r="I27">
        <f t="shared" si="7"/>
        <v>316272.53869767621</v>
      </c>
      <c r="J27">
        <f t="shared" si="7"/>
        <v>428063.42651006981</v>
      </c>
      <c r="K27">
        <f t="shared" si="7"/>
        <v>478916.3882294331</v>
      </c>
      <c r="L27">
        <f t="shared" si="7"/>
        <v>422371.15572766832</v>
      </c>
      <c r="M27">
        <f t="shared" si="7"/>
        <v>372256.64982334326</v>
      </c>
    </row>
    <row r="28" spans="1:13" x14ac:dyDescent="0.25">
      <c r="A28" t="s">
        <v>81</v>
      </c>
      <c r="B28">
        <v>228.00640000000007</v>
      </c>
      <c r="C28">
        <v>207.71860000000001</v>
      </c>
      <c r="D28">
        <v>189.8176</v>
      </c>
      <c r="E28">
        <v>225.61960000000002</v>
      </c>
      <c r="F28">
        <v>216.07240000000004</v>
      </c>
      <c r="G28">
        <v>223.23280000000003</v>
      </c>
      <c r="H28">
        <v>195.78460000000004</v>
      </c>
      <c r="I28">
        <v>195.78460000000004</v>
      </c>
      <c r="J28">
        <v>205.33180000000002</v>
      </c>
      <c r="K28">
        <v>207.71860000000001</v>
      </c>
      <c r="L28">
        <v>214.87900000000005</v>
      </c>
      <c r="M28">
        <v>216.07240000000004</v>
      </c>
    </row>
    <row r="29" spans="1:13" x14ac:dyDescent="0.25">
      <c r="A29" s="6" t="s">
        <v>73</v>
      </c>
    </row>
    <row r="30" spans="1:13" x14ac:dyDescent="0.25">
      <c r="A30" t="s">
        <v>0</v>
      </c>
      <c r="B30" t="s">
        <v>48</v>
      </c>
      <c r="C30" t="s">
        <v>49</v>
      </c>
      <c r="D30" t="s">
        <v>50</v>
      </c>
      <c r="E30" t="s">
        <v>51</v>
      </c>
      <c r="F30" t="s">
        <v>52</v>
      </c>
      <c r="G30" t="s">
        <v>53</v>
      </c>
      <c r="H30" t="s">
        <v>54</v>
      </c>
      <c r="I30" t="s">
        <v>55</v>
      </c>
      <c r="J30" t="s">
        <v>56</v>
      </c>
      <c r="K30" t="s">
        <v>57</v>
      </c>
      <c r="L30" t="s">
        <v>58</v>
      </c>
      <c r="M30" t="s">
        <v>59</v>
      </c>
    </row>
    <row r="31" spans="1:13" x14ac:dyDescent="0.25">
      <c r="B31">
        <f>B27/B28</f>
        <v>1242.1615381106874</v>
      </c>
      <c r="C31">
        <f t="shared" ref="C31:M31" si="8">C27/C28</f>
        <v>1196.4449446443928</v>
      </c>
      <c r="D31">
        <f t="shared" si="8"/>
        <v>1402.4928414795052</v>
      </c>
      <c r="E31">
        <f t="shared" si="8"/>
        <v>732.30736579194797</v>
      </c>
      <c r="F31">
        <f t="shared" si="8"/>
        <v>948.18487929650166</v>
      </c>
      <c r="G31">
        <f t="shared" si="8"/>
        <v>1144.8348206185392</v>
      </c>
      <c r="H31">
        <f t="shared" si="8"/>
        <v>1403.90472189198</v>
      </c>
      <c r="I31">
        <f t="shared" si="8"/>
        <v>1615.4107049158929</v>
      </c>
      <c r="J31">
        <f t="shared" si="8"/>
        <v>2084.7400476208254</v>
      </c>
      <c r="K31">
        <f t="shared" si="8"/>
        <v>2305.601848989128</v>
      </c>
      <c r="L31">
        <f t="shared" si="8"/>
        <v>1965.6232378579025</v>
      </c>
      <c r="M31">
        <f t="shared" si="8"/>
        <v>1722.8329477681702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315D3-16F4-4AEE-B05B-A7148B7FC41E}">
  <dimension ref="A1:N28"/>
  <sheetViews>
    <sheetView tabSelected="1" workbookViewId="0">
      <selection activeCell="A31" sqref="A31"/>
    </sheetView>
  </sheetViews>
  <sheetFormatPr defaultRowHeight="15" x14ac:dyDescent="0.25"/>
  <cols>
    <col min="1" max="1" width="42.85546875" customWidth="1"/>
    <col min="2" max="13" width="22.140625" customWidth="1"/>
  </cols>
  <sheetData>
    <row r="1" spans="1:14" x14ac:dyDescent="0.25">
      <c r="A1" t="s">
        <v>79</v>
      </c>
    </row>
    <row r="2" spans="1:14" x14ac:dyDescent="0.25">
      <c r="A2" s="6" t="s">
        <v>47</v>
      </c>
    </row>
    <row r="3" spans="1:14" x14ac:dyDescent="0.25">
      <c r="A3" t="s">
        <v>0</v>
      </c>
      <c r="B3" t="s">
        <v>35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I3" t="s">
        <v>42</v>
      </c>
      <c r="J3" t="s">
        <v>43</v>
      </c>
      <c r="K3" t="s">
        <v>44</v>
      </c>
      <c r="L3" t="s">
        <v>45</v>
      </c>
      <c r="M3" t="s">
        <v>46</v>
      </c>
    </row>
    <row r="4" spans="1:14" x14ac:dyDescent="0.25">
      <c r="A4" t="s">
        <v>76</v>
      </c>
      <c r="B4">
        <v>1147537.7861466799</v>
      </c>
      <c r="C4">
        <v>1151719.85560304</v>
      </c>
      <c r="D4">
        <v>1393952.1508191701</v>
      </c>
      <c r="E4">
        <v>1463224.97340792</v>
      </c>
      <c r="F4">
        <v>1511353.0081695199</v>
      </c>
      <c r="G4">
        <v>1322381.7715974101</v>
      </c>
      <c r="H4">
        <v>1669767.8265249101</v>
      </c>
      <c r="I4">
        <v>1724750.12451556</v>
      </c>
      <c r="J4">
        <v>1438066.90601589</v>
      </c>
      <c r="K4">
        <v>4606650.5967546096</v>
      </c>
      <c r="L4">
        <v>4150437.09013663</v>
      </c>
      <c r="M4">
        <v>3892446.7983884299</v>
      </c>
    </row>
    <row r="5" spans="1:14" x14ac:dyDescent="0.25">
      <c r="A5" t="s">
        <v>77</v>
      </c>
      <c r="B5">
        <v>1398718.08001525</v>
      </c>
      <c r="C5">
        <v>1421398.1807484101</v>
      </c>
      <c r="D5">
        <v>1618755.48542254</v>
      </c>
      <c r="E5">
        <v>1148841.2258760601</v>
      </c>
      <c r="F5">
        <v>1167758.3464265</v>
      </c>
      <c r="G5">
        <v>994657.27699226199</v>
      </c>
      <c r="H5">
        <v>1135376.4423396499</v>
      </c>
      <c r="I5">
        <v>1127481.21934553</v>
      </c>
      <c r="J5">
        <v>898013.04061764898</v>
      </c>
      <c r="K5">
        <v>1692656.0626551199</v>
      </c>
      <c r="L5">
        <v>1413698.9280139999</v>
      </c>
      <c r="M5">
        <v>1274069.83153785</v>
      </c>
    </row>
    <row r="6" spans="1:14" x14ac:dyDescent="0.25">
      <c r="A6" s="1" t="s">
        <v>80</v>
      </c>
      <c r="B6" s="1">
        <f>MAX(0, (B5-(17*0.01109*B4)-(3*0.00364*B4)))</f>
        <v>1169841.6685682947</v>
      </c>
      <c r="C6" s="1">
        <f>MAX(0, (C5-(17*0.01109*C4)-(3*0.00364*C4)))</f>
        <v>1191687.6555483839</v>
      </c>
      <c r="D6" s="1">
        <f>MAX(0, (D5-(17*0.01109*D4)-(3*0.00364*D4)))</f>
        <v>1340731.7289416564</v>
      </c>
      <c r="E6" s="1">
        <f>MAX(0, (E5-(17*0.01109*E4)-(3*0.00364*E4)))</f>
        <v>857001.00492985058</v>
      </c>
      <c r="F6" s="1">
        <f>MAX(0, (F5-(17*0.01109*F4)-(3*0.00364*F4)))</f>
        <v>866318.9889470893</v>
      </c>
      <c r="G6" s="1">
        <f>MAX(0, (G5-(17*0.01109*G4)-(3*0.00364*G4)))</f>
        <v>730908.23264715855</v>
      </c>
      <c r="H6" s="1">
        <f>MAX(0, (H5-(17*0.01109*H4)-(3*0.00364*H4)))</f>
        <v>802341.24933925655</v>
      </c>
      <c r="I6" s="1">
        <f>MAX(0, (I5-(17*0.01109*I4)-(3*0.00364*I4)))</f>
        <v>783479.80701090163</v>
      </c>
      <c r="J6" s="1">
        <f>MAX(0, (J5-(17*0.01109*J4)-(3*0.00364*J4)))</f>
        <v>611190.59621277964</v>
      </c>
      <c r="K6" s="1">
        <f>MAX(0, (K5-(17*0.01109*K4)-(3*0.00364*K4)))</f>
        <v>773859.60113241314</v>
      </c>
      <c r="L6" s="1">
        <f>MAX(0, (L5-(17*0.01109*L4)-(3*0.00364*L4)))</f>
        <v>585894.25038624927</v>
      </c>
      <c r="M6" s="1">
        <f>MAX(0, (M5-(17*0.01109*M4)-(3*0.00364*M4)))</f>
        <v>497721.31759927771</v>
      </c>
    </row>
    <row r="7" spans="1:14" x14ac:dyDescent="0.25">
      <c r="A7" t="s">
        <v>13</v>
      </c>
      <c r="B7">
        <f>B4+B6</f>
        <v>2317379.4547149744</v>
      </c>
      <c r="C7">
        <f>C4+C6</f>
        <v>2343407.5111514237</v>
      </c>
      <c r="D7">
        <f>D4+D6</f>
        <v>2734683.8797608265</v>
      </c>
      <c r="E7">
        <f>E4+E6</f>
        <v>2320225.9783377703</v>
      </c>
      <c r="F7">
        <f>F4+F6</f>
        <v>2377671.9971166095</v>
      </c>
      <c r="G7">
        <f>G4+G6</f>
        <v>2053290.0042445688</v>
      </c>
      <c r="H7">
        <f>H4+H6</f>
        <v>2472109.0758641665</v>
      </c>
      <c r="I7">
        <f>I4+I6</f>
        <v>2508229.9315264616</v>
      </c>
      <c r="J7">
        <f>J4+J6</f>
        <v>2049257.5022286696</v>
      </c>
      <c r="K7">
        <f>K4+K6</f>
        <v>5380510.197887023</v>
      </c>
      <c r="L7">
        <f>L4+L6</f>
        <v>4736331.3405228797</v>
      </c>
      <c r="M7">
        <f>M4+M6</f>
        <v>4390168.1159877079</v>
      </c>
    </row>
    <row r="8" spans="1:14" x14ac:dyDescent="0.25">
      <c r="A8" t="s">
        <v>14</v>
      </c>
    </row>
    <row r="9" spans="1:14" x14ac:dyDescent="0.25">
      <c r="A9" s="2" t="s">
        <v>0</v>
      </c>
      <c r="B9" s="2" t="s">
        <v>23</v>
      </c>
      <c r="C9" s="2" t="s">
        <v>24</v>
      </c>
      <c r="D9" s="2" t="s">
        <v>25</v>
      </c>
      <c r="E9" s="2" t="s">
        <v>26</v>
      </c>
      <c r="F9" s="2" t="s">
        <v>27</v>
      </c>
      <c r="G9" s="2" t="s">
        <v>28</v>
      </c>
      <c r="H9" s="2" t="s">
        <v>29</v>
      </c>
      <c r="I9" s="2" t="s">
        <v>30</v>
      </c>
      <c r="J9" s="2" t="s">
        <v>31</v>
      </c>
      <c r="K9" s="2" t="s">
        <v>32</v>
      </c>
      <c r="L9" s="2" t="s">
        <v>33</v>
      </c>
      <c r="M9" s="2" t="s">
        <v>34</v>
      </c>
    </row>
    <row r="10" spans="1:14" x14ac:dyDescent="0.25">
      <c r="A10" t="s">
        <v>76</v>
      </c>
      <c r="B10">
        <f>B4/B$7</f>
        <v>0.49518769306937738</v>
      </c>
      <c r="C10">
        <f>C4/C$7</f>
        <v>0.49147228986952729</v>
      </c>
      <c r="D10">
        <f>D4/D$7</f>
        <v>0.50973063509669136</v>
      </c>
      <c r="E10">
        <f>E4/E$7</f>
        <v>0.63063899252442079</v>
      </c>
      <c r="F10">
        <f>F4/F$7</f>
        <v>0.6356440291185369</v>
      </c>
      <c r="G10">
        <f>G4/G$7</f>
        <v>0.64403068678256725</v>
      </c>
      <c r="H10">
        <f>H4/H$7</f>
        <v>0.67544261813820461</v>
      </c>
      <c r="I10">
        <f>I4/I$7</f>
        <v>0.68763636971109321</v>
      </c>
      <c r="J10">
        <f>J4/J$7</f>
        <v>0.70175022145919708</v>
      </c>
      <c r="K10">
        <f>K4/K$7</f>
        <v>0.85617356483474094</v>
      </c>
      <c r="L10">
        <f>L4/L$7</f>
        <v>0.87629787524080438</v>
      </c>
      <c r="M10">
        <f>M4/M$7</f>
        <v>0.88662818724715287</v>
      </c>
    </row>
    <row r="11" spans="1:14" x14ac:dyDescent="0.25">
      <c r="A11" s="8" t="s">
        <v>80</v>
      </c>
      <c r="B11">
        <f>B6/B$7</f>
        <v>0.50481230693062273</v>
      </c>
      <c r="C11">
        <f>C6/C$7</f>
        <v>0.50852771013047282</v>
      </c>
      <c r="D11">
        <f>D6/D$7</f>
        <v>0.49026936490330864</v>
      </c>
      <c r="E11">
        <f>E6/E$7</f>
        <v>0.36936100747557932</v>
      </c>
      <c r="F11">
        <f>F6/F$7</f>
        <v>0.36435597088146299</v>
      </c>
      <c r="G11">
        <f>G6/G$7</f>
        <v>0.35596931321743269</v>
      </c>
      <c r="H11">
        <f>H6/H$7</f>
        <v>0.32455738186179545</v>
      </c>
      <c r="I11">
        <f>I6/I$7</f>
        <v>0.31236363028890679</v>
      </c>
      <c r="J11">
        <f>J6/J$7</f>
        <v>0.29824977854080292</v>
      </c>
      <c r="K11">
        <f>K6/K$7</f>
        <v>0.14382643516525906</v>
      </c>
      <c r="L11">
        <f>L6/L$7</f>
        <v>0.12370212475919558</v>
      </c>
      <c r="M11">
        <f>M6/M$7</f>
        <v>0.11337181275284705</v>
      </c>
    </row>
    <row r="12" spans="1:14" x14ac:dyDescent="0.25">
      <c r="A12" t="s">
        <v>13</v>
      </c>
      <c r="B12">
        <f>SUM(B10:B11)</f>
        <v>1</v>
      </c>
      <c r="C12">
        <f t="shared" ref="C12:M12" si="0">SUM(C10:C11)</f>
        <v>1</v>
      </c>
      <c r="D12">
        <f t="shared" si="0"/>
        <v>1</v>
      </c>
      <c r="E12">
        <f t="shared" si="0"/>
        <v>1</v>
      </c>
      <c r="F12">
        <f t="shared" si="0"/>
        <v>0.99999999999999989</v>
      </c>
      <c r="G12">
        <f t="shared" si="0"/>
        <v>1</v>
      </c>
      <c r="H12">
        <f t="shared" si="0"/>
        <v>1</v>
      </c>
      <c r="I12">
        <f t="shared" si="0"/>
        <v>1</v>
      </c>
      <c r="J12">
        <f t="shared" si="0"/>
        <v>1</v>
      </c>
      <c r="K12">
        <f t="shared" si="0"/>
        <v>1</v>
      </c>
      <c r="L12">
        <f t="shared" si="0"/>
        <v>1</v>
      </c>
      <c r="M12">
        <f t="shared" si="0"/>
        <v>0.99999999999999989</v>
      </c>
    </row>
    <row r="14" spans="1:14" x14ac:dyDescent="0.25">
      <c r="A14" t="s">
        <v>81</v>
      </c>
      <c r="B14">
        <v>253.2109999999999</v>
      </c>
      <c r="C14">
        <v>234.01700000000002</v>
      </c>
      <c r="D14">
        <v>241.69460000000001</v>
      </c>
      <c r="E14">
        <v>259.60899999999992</v>
      </c>
      <c r="F14">
        <v>285.20100000000002</v>
      </c>
      <c r="G14">
        <v>239.13540000000003</v>
      </c>
      <c r="H14">
        <v>333.82579999999996</v>
      </c>
      <c r="I14">
        <v>326.14819999999997</v>
      </c>
      <c r="J14">
        <v>345.34219999999993</v>
      </c>
      <c r="K14">
        <v>358.13819999999998</v>
      </c>
      <c r="L14">
        <v>349.18099999999993</v>
      </c>
      <c r="M14">
        <v>399.08540000000005</v>
      </c>
      <c r="N14" t="s">
        <v>75</v>
      </c>
    </row>
    <row r="15" spans="1:14" x14ac:dyDescent="0.25">
      <c r="A15" s="6" t="s">
        <v>82</v>
      </c>
    </row>
    <row r="16" spans="1:14" x14ac:dyDescent="0.25">
      <c r="A16" t="s">
        <v>0</v>
      </c>
      <c r="B16" t="s">
        <v>35</v>
      </c>
      <c r="C16" t="s">
        <v>36</v>
      </c>
      <c r="D16" t="s">
        <v>37</v>
      </c>
      <c r="E16" t="s">
        <v>38</v>
      </c>
      <c r="F16" t="s">
        <v>39</v>
      </c>
      <c r="G16" t="s">
        <v>40</v>
      </c>
      <c r="H16" t="s">
        <v>41</v>
      </c>
      <c r="I16" t="s">
        <v>42</v>
      </c>
      <c r="J16" t="s">
        <v>43</v>
      </c>
      <c r="K16" t="s">
        <v>44</v>
      </c>
      <c r="L16" t="s">
        <v>45</v>
      </c>
      <c r="M16" t="s">
        <v>46</v>
      </c>
    </row>
    <row r="17" spans="1:14" x14ac:dyDescent="0.25">
      <c r="B17">
        <f>B7/B14</f>
        <v>9151.9699172428336</v>
      </c>
      <c r="C17">
        <f t="shared" ref="C17:M17" si="1">C7/C14</f>
        <v>10013.834512669693</v>
      </c>
      <c r="D17">
        <f t="shared" si="1"/>
        <v>11314.625480920246</v>
      </c>
      <c r="E17">
        <f t="shared" si="1"/>
        <v>8937.386524880767</v>
      </c>
      <c r="F17">
        <f t="shared" si="1"/>
        <v>8336.8291033923761</v>
      </c>
      <c r="G17">
        <f t="shared" si="1"/>
        <v>8586.3071893352826</v>
      </c>
      <c r="H17">
        <f t="shared" si="1"/>
        <v>7405.3865095632718</v>
      </c>
      <c r="I17">
        <f t="shared" si="1"/>
        <v>7690.4607522790611</v>
      </c>
      <c r="J17">
        <f t="shared" si="1"/>
        <v>5933.9909869939729</v>
      </c>
      <c r="K17">
        <f t="shared" si="1"/>
        <v>15023.55849749349</v>
      </c>
      <c r="L17">
        <f t="shared" si="1"/>
        <v>13564.115288411685</v>
      </c>
      <c r="M17">
        <f t="shared" si="1"/>
        <v>11000.573100363248</v>
      </c>
    </row>
    <row r="19" spans="1:14" x14ac:dyDescent="0.25">
      <c r="A19" s="6" t="s">
        <v>78</v>
      </c>
    </row>
    <row r="20" spans="1:14" x14ac:dyDescent="0.25">
      <c r="A20" t="s">
        <v>0</v>
      </c>
      <c r="B20" t="s">
        <v>35</v>
      </c>
      <c r="C20" t="s">
        <v>36</v>
      </c>
      <c r="D20" t="s">
        <v>37</v>
      </c>
      <c r="E20" t="s">
        <v>38</v>
      </c>
      <c r="F20" t="s">
        <v>39</v>
      </c>
      <c r="G20" t="s">
        <v>40</v>
      </c>
      <c r="H20" t="s">
        <v>41</v>
      </c>
      <c r="I20" t="s">
        <v>42</v>
      </c>
      <c r="J20" t="s">
        <v>43</v>
      </c>
      <c r="K20" t="s">
        <v>44</v>
      </c>
      <c r="L20" t="s">
        <v>45</v>
      </c>
      <c r="M20" t="s">
        <v>46</v>
      </c>
    </row>
    <row r="21" spans="1:14" x14ac:dyDescent="0.25">
      <c r="A21" t="s">
        <v>76</v>
      </c>
      <c r="B21">
        <v>22230.946395021201</v>
      </c>
      <c r="C21">
        <v>31786.701581543599</v>
      </c>
      <c r="D21">
        <v>52014.503153495003</v>
      </c>
      <c r="E21">
        <v>123736.470627</v>
      </c>
      <c r="F21">
        <v>122233.019461698</v>
      </c>
      <c r="G21">
        <v>102224.38226471101</v>
      </c>
      <c r="H21">
        <v>63786.729631786198</v>
      </c>
      <c r="I21">
        <v>62419.965578083698</v>
      </c>
      <c r="J21">
        <v>81162.0199722744</v>
      </c>
      <c r="K21">
        <v>265563.06058897002</v>
      </c>
      <c r="L21">
        <v>230279.92150052701</v>
      </c>
      <c r="M21">
        <v>211019.557689774</v>
      </c>
      <c r="N21">
        <v>102.220000517079</v>
      </c>
    </row>
    <row r="22" spans="1:14" x14ac:dyDescent="0.25">
      <c r="A22" s="1" t="s">
        <v>80</v>
      </c>
      <c r="B22" s="4">
        <v>89504.670392942338</v>
      </c>
      <c r="C22" s="4">
        <v>136193.61796591562</v>
      </c>
      <c r="D22" s="4">
        <v>217567.6567358562</v>
      </c>
      <c r="E22" s="4">
        <v>225574.1752432753</v>
      </c>
      <c r="F22" s="4">
        <v>244308.37814016358</v>
      </c>
      <c r="G22" s="4">
        <v>240771.64404340231</v>
      </c>
      <c r="H22" s="4">
        <v>112304.57035430222</v>
      </c>
      <c r="I22" s="4">
        <v>105387.6352655652</v>
      </c>
      <c r="J22" s="4">
        <v>137163.27849019977</v>
      </c>
      <c r="K22" s="4">
        <v>142133.48548860976</v>
      </c>
      <c r="L22" s="4">
        <v>120081.54303661031</v>
      </c>
      <c r="M22" s="4">
        <v>107663.8131856765</v>
      </c>
    </row>
    <row r="23" spans="1:14" s="8" customFormat="1" x14ac:dyDescent="0.25">
      <c r="A23" s="8" t="s">
        <v>13</v>
      </c>
      <c r="B23" s="8">
        <f>B21+B22</f>
        <v>111735.61678796355</v>
      </c>
      <c r="C23" s="8">
        <f t="shared" ref="C23:M23" si="2">C21+C22</f>
        <v>167980.31954745922</v>
      </c>
      <c r="D23" s="8">
        <f t="shared" si="2"/>
        <v>269582.15988935123</v>
      </c>
      <c r="E23" s="8">
        <f t="shared" si="2"/>
        <v>349310.64587027533</v>
      </c>
      <c r="F23" s="8">
        <f t="shared" si="2"/>
        <v>366541.39760186156</v>
      </c>
      <c r="G23" s="8">
        <f t="shared" si="2"/>
        <v>342996.0263081133</v>
      </c>
      <c r="H23" s="8">
        <f t="shared" si="2"/>
        <v>176091.29998608842</v>
      </c>
      <c r="I23" s="8">
        <f t="shared" si="2"/>
        <v>167807.60084364889</v>
      </c>
      <c r="J23" s="8">
        <f t="shared" si="2"/>
        <v>218325.29846247417</v>
      </c>
      <c r="K23" s="8">
        <f t="shared" si="2"/>
        <v>407696.54607757978</v>
      </c>
      <c r="L23" s="8">
        <f t="shared" si="2"/>
        <v>350361.4645371373</v>
      </c>
      <c r="M23" s="8">
        <f t="shared" si="2"/>
        <v>318683.37087545049</v>
      </c>
    </row>
    <row r="24" spans="1:14" x14ac:dyDescent="0.25">
      <c r="A24" t="s">
        <v>14</v>
      </c>
    </row>
    <row r="25" spans="1:14" x14ac:dyDescent="0.25">
      <c r="A25" s="2" t="s">
        <v>0</v>
      </c>
      <c r="B25" s="2" t="s">
        <v>23</v>
      </c>
      <c r="C25" s="2" t="s">
        <v>24</v>
      </c>
      <c r="D25" s="2" t="s">
        <v>25</v>
      </c>
      <c r="E25" s="2" t="s">
        <v>26</v>
      </c>
      <c r="F25" s="2" t="s">
        <v>27</v>
      </c>
      <c r="G25" s="2" t="s">
        <v>28</v>
      </c>
      <c r="H25" s="2" t="s">
        <v>29</v>
      </c>
      <c r="I25" s="2" t="s">
        <v>30</v>
      </c>
      <c r="J25" s="2" t="s">
        <v>31</v>
      </c>
      <c r="K25" s="2" t="s">
        <v>32</v>
      </c>
      <c r="L25" s="2" t="s">
        <v>33</v>
      </c>
      <c r="M25" s="2" t="s">
        <v>34</v>
      </c>
    </row>
    <row r="26" spans="1:14" x14ac:dyDescent="0.25">
      <c r="A26" t="s">
        <v>76</v>
      </c>
      <c r="B26">
        <f>B21/B$23</f>
        <v>0.19896025129756098</v>
      </c>
      <c r="C26">
        <f t="shared" ref="C26:M26" si="3">C21/C$23</f>
        <v>0.18922872433614435</v>
      </c>
      <c r="D26">
        <f t="shared" si="3"/>
        <v>0.19294490100844996</v>
      </c>
      <c r="E26">
        <f t="shared" si="3"/>
        <v>0.35423045959198285</v>
      </c>
      <c r="F26">
        <f t="shared" si="3"/>
        <v>0.33347671030181397</v>
      </c>
      <c r="G26">
        <f t="shared" si="3"/>
        <v>0.29803372174604392</v>
      </c>
      <c r="H26">
        <f t="shared" si="3"/>
        <v>0.3622366899263364</v>
      </c>
      <c r="I26">
        <f t="shared" si="3"/>
        <v>0.37197341040732806</v>
      </c>
      <c r="J26">
        <f t="shared" si="3"/>
        <v>0.37174812329971257</v>
      </c>
      <c r="K26">
        <f t="shared" si="3"/>
        <v>0.65137432029761799</v>
      </c>
      <c r="L26">
        <f t="shared" si="3"/>
        <v>0.65726383980255909</v>
      </c>
      <c r="M26">
        <f t="shared" si="3"/>
        <v>0.66216055487955083</v>
      </c>
    </row>
    <row r="27" spans="1:14" x14ac:dyDescent="0.25">
      <c r="A27" s="8" t="s">
        <v>80</v>
      </c>
      <c r="B27">
        <f>B22/B$23</f>
        <v>0.80103974870243899</v>
      </c>
      <c r="C27">
        <f t="shared" ref="C27:M27" si="4">C22/C$23</f>
        <v>0.81077127566385565</v>
      </c>
      <c r="D27">
        <f t="shared" si="4"/>
        <v>0.80705509899154992</v>
      </c>
      <c r="E27">
        <f t="shared" si="4"/>
        <v>0.64576954040801704</v>
      </c>
      <c r="F27">
        <f t="shared" si="4"/>
        <v>0.66652328969818608</v>
      </c>
      <c r="G27">
        <f t="shared" si="4"/>
        <v>0.70196627825395608</v>
      </c>
      <c r="H27">
        <f t="shared" si="4"/>
        <v>0.6377633100736636</v>
      </c>
      <c r="I27">
        <f t="shared" si="4"/>
        <v>0.62802658959267199</v>
      </c>
      <c r="J27">
        <f t="shared" si="4"/>
        <v>0.62825187670028737</v>
      </c>
      <c r="K27">
        <f t="shared" si="4"/>
        <v>0.34862567970238201</v>
      </c>
      <c r="L27">
        <f t="shared" si="4"/>
        <v>0.34273616019744091</v>
      </c>
      <c r="M27">
        <f t="shared" si="4"/>
        <v>0.33783944512044917</v>
      </c>
    </row>
    <row r="28" spans="1:14" x14ac:dyDescent="0.25">
      <c r="A28" s="8" t="s">
        <v>13</v>
      </c>
      <c r="B28">
        <f>SUM(B26:B27)</f>
        <v>1</v>
      </c>
      <c r="C28">
        <f t="shared" ref="C28:M28" si="5">SUM(C26:C27)</f>
        <v>1</v>
      </c>
      <c r="D28">
        <f t="shared" si="5"/>
        <v>0.99999999999999989</v>
      </c>
      <c r="E28">
        <f t="shared" si="5"/>
        <v>0.99999999999999989</v>
      </c>
      <c r="F28">
        <f t="shared" si="5"/>
        <v>1</v>
      </c>
      <c r="G28">
        <f t="shared" si="5"/>
        <v>1</v>
      </c>
      <c r="H28">
        <f t="shared" si="5"/>
        <v>1</v>
      </c>
      <c r="I28">
        <f t="shared" si="5"/>
        <v>1</v>
      </c>
      <c r="J28">
        <f t="shared" si="5"/>
        <v>1</v>
      </c>
      <c r="K28">
        <f t="shared" si="5"/>
        <v>1</v>
      </c>
      <c r="L28">
        <f t="shared" si="5"/>
        <v>1</v>
      </c>
      <c r="M28">
        <f t="shared" si="5"/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911-0F69-49E6-84E3-06F0E2CDF08C}">
  <dimension ref="A1:M20"/>
  <sheetViews>
    <sheetView workbookViewId="0">
      <selection activeCell="A26" sqref="A26"/>
    </sheetView>
  </sheetViews>
  <sheetFormatPr defaultRowHeight="15" x14ac:dyDescent="0.25"/>
  <cols>
    <col min="1" max="1" width="65.85546875" customWidth="1"/>
    <col min="2" max="4" width="20.85546875" bestFit="1" customWidth="1"/>
    <col min="5" max="7" width="20.5703125" bestFit="1" customWidth="1"/>
    <col min="8" max="10" width="21.7109375" bestFit="1" customWidth="1"/>
    <col min="11" max="13" width="21.42578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s="3" t="s">
        <v>15</v>
      </c>
      <c r="B2">
        <v>88265.565676916696</v>
      </c>
      <c r="C2">
        <v>48390.5634568674</v>
      </c>
      <c r="D2">
        <v>56777.9323451522</v>
      </c>
      <c r="E2">
        <v>415237.43198600999</v>
      </c>
      <c r="F2">
        <v>328126.54902885202</v>
      </c>
      <c r="G2">
        <v>384754.55451679998</v>
      </c>
      <c r="H2">
        <v>77025.129069344694</v>
      </c>
      <c r="I2">
        <v>69382.722249954793</v>
      </c>
      <c r="J2">
        <v>66084.365581427395</v>
      </c>
      <c r="K2">
        <v>295920.126165291</v>
      </c>
      <c r="L2">
        <v>261975.95539160399</v>
      </c>
      <c r="M2">
        <v>274925.17466567701</v>
      </c>
    </row>
    <row r="3" spans="1:13" x14ac:dyDescent="0.25">
      <c r="A3" t="s">
        <v>16</v>
      </c>
      <c r="B3">
        <v>67416.542545298493</v>
      </c>
      <c r="C3">
        <v>38234.336840173703</v>
      </c>
      <c r="D3">
        <v>48362.883094688899</v>
      </c>
      <c r="E3">
        <v>48935.642342821397</v>
      </c>
      <c r="F3">
        <v>42455.004563280803</v>
      </c>
      <c r="G3">
        <v>46338.935398491201</v>
      </c>
      <c r="H3">
        <v>51866.954777895597</v>
      </c>
      <c r="I3">
        <v>52064.787603454701</v>
      </c>
      <c r="J3">
        <v>45891.4083069318</v>
      </c>
      <c r="K3">
        <v>43124.069831281697</v>
      </c>
      <c r="L3">
        <v>37040.937822125998</v>
      </c>
      <c r="M3">
        <v>40068.797774587503</v>
      </c>
    </row>
    <row r="4" spans="1:13" x14ac:dyDescent="0.25">
      <c r="A4" s="1" t="s">
        <v>19</v>
      </c>
      <c r="B4" s="4">
        <f t="shared" ref="B4:M4" si="0">MAX(0,(B3-(8*0.01109*B2)-(0.00364*B2)))</f>
        <v>59264.334899378468</v>
      </c>
      <c r="C4" s="4">
        <f t="shared" si="0"/>
        <v>33764.984399297435</v>
      </c>
      <c r="D4" s="4">
        <f t="shared" si="0"/>
        <v>43118.873263290639</v>
      </c>
      <c r="E4" s="4">
        <f t="shared" si="0"/>
        <v>10584.313124593515</v>
      </c>
      <c r="F4" s="4">
        <f t="shared" si="0"/>
        <v>12149.236494976032</v>
      </c>
      <c r="G4" s="4">
        <f t="shared" si="0"/>
        <v>10803.004743319554</v>
      </c>
      <c r="H4" s="4">
        <f t="shared" si="0"/>
        <v>44752.913857050917</v>
      </c>
      <c r="I4" s="4">
        <f t="shared" si="0"/>
        <v>45656.599376448874</v>
      </c>
      <c r="J4" s="4">
        <f t="shared" si="0"/>
        <v>39787.856301831162</v>
      </c>
      <c r="K4" s="4">
        <f t="shared" si="0"/>
        <v>15792.886978655422</v>
      </c>
      <c r="L4" s="4">
        <f t="shared" si="0"/>
        <v>12844.838582157457</v>
      </c>
      <c r="M4" s="4">
        <f t="shared" si="0"/>
        <v>14676.708642465577</v>
      </c>
    </row>
    <row r="5" spans="1:13" x14ac:dyDescent="0.25">
      <c r="A5" t="s">
        <v>13</v>
      </c>
      <c r="B5">
        <f t="shared" ref="B5:K5" si="1">B2+B4</f>
        <v>147529.90057629516</v>
      </c>
      <c r="C5">
        <f t="shared" si="1"/>
        <v>82155.547856164834</v>
      </c>
      <c r="D5">
        <f t="shared" si="1"/>
        <v>99896.805608442839</v>
      </c>
      <c r="E5">
        <f t="shared" si="1"/>
        <v>425821.74511060352</v>
      </c>
      <c r="F5">
        <f t="shared" si="1"/>
        <v>340275.78552382806</v>
      </c>
      <c r="G5">
        <f t="shared" si="1"/>
        <v>395557.55926011951</v>
      </c>
      <c r="H5">
        <f t="shared" si="1"/>
        <v>121778.0429263956</v>
      </c>
      <c r="I5">
        <f t="shared" si="1"/>
        <v>115039.32162640366</v>
      </c>
      <c r="J5">
        <f t="shared" si="1"/>
        <v>105872.22188325855</v>
      </c>
      <c r="K5">
        <f t="shared" si="1"/>
        <v>311713.01314394642</v>
      </c>
      <c r="L5">
        <f>L2+L4</f>
        <v>274820.79397376144</v>
      </c>
      <c r="M5">
        <f t="shared" ref="M5" si="2">M2+M4</f>
        <v>289601.8833081426</v>
      </c>
    </row>
    <row r="6" spans="1:13" x14ac:dyDescent="0.25">
      <c r="A6" t="s">
        <v>22</v>
      </c>
    </row>
    <row r="7" spans="1:13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</row>
    <row r="8" spans="1:13" x14ac:dyDescent="0.25">
      <c r="A8" t="s">
        <v>15</v>
      </c>
      <c r="B8" s="5">
        <f>B2/B$5</f>
        <v>0.59828933207522983</v>
      </c>
      <c r="C8" s="5">
        <f t="shared" ref="C8:M8" si="3">C2/C$5</f>
        <v>0.5890115119381587</v>
      </c>
      <c r="D8" s="5">
        <f t="shared" si="3"/>
        <v>0.56836584512721977</v>
      </c>
      <c r="E8" s="5">
        <f t="shared" si="3"/>
        <v>0.97514379374438864</v>
      </c>
      <c r="F8" s="5">
        <f t="shared" si="3"/>
        <v>0.96429591228105394</v>
      </c>
      <c r="G8" s="5">
        <f t="shared" si="3"/>
        <v>0.97268917129652055</v>
      </c>
      <c r="H8" s="5">
        <f t="shared" si="3"/>
        <v>0.63250424475863676</v>
      </c>
      <c r="I8" s="5">
        <f t="shared" si="3"/>
        <v>0.60312179582629055</v>
      </c>
      <c r="J8" s="5">
        <f t="shared" si="3"/>
        <v>0.62418984324609927</v>
      </c>
      <c r="K8" s="5">
        <f t="shared" si="3"/>
        <v>0.9493351694901413</v>
      </c>
      <c r="L8" s="5">
        <f t="shared" si="3"/>
        <v>0.95326103823357777</v>
      </c>
      <c r="M8" s="5">
        <f t="shared" si="3"/>
        <v>0.94932108702190565</v>
      </c>
    </row>
    <row r="9" spans="1:13" x14ac:dyDescent="0.25">
      <c r="A9" s="1" t="s">
        <v>19</v>
      </c>
      <c r="B9" s="5">
        <f>B4/B$5</f>
        <v>0.40171066792477023</v>
      </c>
      <c r="C9" s="5">
        <f t="shared" ref="C9:M9" si="4">C4/C$5</f>
        <v>0.41098848806184135</v>
      </c>
      <c r="D9" s="5">
        <f t="shared" si="4"/>
        <v>0.43163415487278023</v>
      </c>
      <c r="E9" s="5">
        <f t="shared" si="4"/>
        <v>2.4856206255611326E-2</v>
      </c>
      <c r="F9" s="5">
        <f t="shared" si="4"/>
        <v>3.5704087718946058E-2</v>
      </c>
      <c r="G9" s="5">
        <f t="shared" si="4"/>
        <v>2.7310828703479471E-2</v>
      </c>
      <c r="H9" s="5">
        <f t="shared" si="4"/>
        <v>0.36749575524136335</v>
      </c>
      <c r="I9" s="5">
        <f t="shared" si="4"/>
        <v>0.39687820417370956</v>
      </c>
      <c r="J9" s="5">
        <f t="shared" si="4"/>
        <v>0.37581015675390078</v>
      </c>
      <c r="K9" s="5">
        <f t="shared" si="4"/>
        <v>5.0664830509858767E-2</v>
      </c>
      <c r="L9" s="5">
        <f t="shared" si="4"/>
        <v>4.6738961766422303E-2</v>
      </c>
      <c r="M9" s="5">
        <f t="shared" si="4"/>
        <v>5.0678912978094293E-2</v>
      </c>
    </row>
    <row r="10" spans="1:13" x14ac:dyDescent="0.25">
      <c r="A10" t="s">
        <v>13</v>
      </c>
      <c r="B10">
        <f>SUM(B8:B9)</f>
        <v>1</v>
      </c>
      <c r="C10">
        <f t="shared" ref="C10:M10" si="5">SUM(C8:C9)</f>
        <v>1</v>
      </c>
      <c r="D10">
        <f t="shared" si="5"/>
        <v>1</v>
      </c>
      <c r="E10">
        <f t="shared" si="5"/>
        <v>1</v>
      </c>
      <c r="F10">
        <f t="shared" si="5"/>
        <v>1</v>
      </c>
      <c r="G10">
        <f t="shared" si="5"/>
        <v>1</v>
      </c>
      <c r="H10">
        <f t="shared" si="5"/>
        <v>1</v>
      </c>
      <c r="I10">
        <f t="shared" si="5"/>
        <v>1</v>
      </c>
      <c r="J10">
        <f t="shared" si="5"/>
        <v>1</v>
      </c>
      <c r="K10">
        <f t="shared" si="5"/>
        <v>1</v>
      </c>
      <c r="L10">
        <f t="shared" si="5"/>
        <v>1</v>
      </c>
      <c r="M10">
        <f t="shared" si="5"/>
        <v>1</v>
      </c>
    </row>
    <row r="11" spans="1:13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5">
      <c r="A12" s="3" t="s">
        <v>17</v>
      </c>
      <c r="B12">
        <v>581653.19444818597</v>
      </c>
      <c r="C12">
        <v>329410.95137574698</v>
      </c>
      <c r="D12">
        <v>378591.11013494199</v>
      </c>
      <c r="E12">
        <v>1032880.84196636</v>
      </c>
      <c r="F12">
        <v>840876.25544406404</v>
      </c>
      <c r="G12">
        <v>1014486.3782711</v>
      </c>
      <c r="H12">
        <v>511144.72304894798</v>
      </c>
      <c r="I12">
        <v>523571.72082469799</v>
      </c>
      <c r="J12">
        <v>428901.47772094503</v>
      </c>
      <c r="K12">
        <v>1463810.94201389</v>
      </c>
      <c r="L12">
        <v>1276036.19146982</v>
      </c>
      <c r="M12">
        <v>1325667.5593410099</v>
      </c>
    </row>
    <row r="13" spans="1:13" x14ac:dyDescent="0.25">
      <c r="A13" t="s">
        <v>18</v>
      </c>
      <c r="B13">
        <v>194118.372410154</v>
      </c>
      <c r="C13">
        <v>160147.98850227499</v>
      </c>
      <c r="D13">
        <v>153257.37354910601</v>
      </c>
      <c r="E13">
        <v>84680.087320399005</v>
      </c>
      <c r="F13">
        <v>83811.903511678203</v>
      </c>
      <c r="G13">
        <v>90223.337715597401</v>
      </c>
      <c r="H13">
        <v>220061.81395473401</v>
      </c>
      <c r="I13">
        <v>228661.07510242099</v>
      </c>
      <c r="J13">
        <v>198280.65837435101</v>
      </c>
      <c r="K13">
        <v>164620.79808374299</v>
      </c>
      <c r="L13">
        <v>164306.35511804101</v>
      </c>
      <c r="M13">
        <v>183422.664116887</v>
      </c>
    </row>
    <row r="14" spans="1:13" x14ac:dyDescent="0.25">
      <c r="A14" s="1" t="s">
        <v>20</v>
      </c>
      <c r="B14" s="1">
        <f t="shared" ref="B14:M14" si="6">MAX(0,(B13-(6*0.01109*B12)-(0.00364*B12)))</f>
        <v>153297.95122378031</v>
      </c>
      <c r="C14" s="1">
        <f t="shared" si="6"/>
        <v>137029.92793472507</v>
      </c>
      <c r="D14" s="1">
        <f t="shared" si="6"/>
        <v>126687.84943983579</v>
      </c>
      <c r="E14" s="1">
        <f t="shared" si="6"/>
        <v>12192.50983119987</v>
      </c>
      <c r="F14" s="1">
        <f t="shared" si="6"/>
        <v>24799.207904613802</v>
      </c>
      <c r="G14" s="1">
        <f t="shared" si="6"/>
        <v>19026.683688531619</v>
      </c>
      <c r="H14" s="1">
        <f t="shared" si="6"/>
        <v>184189.67729115885</v>
      </c>
      <c r="I14" s="1">
        <f t="shared" si="6"/>
        <v>191916.81173494371</v>
      </c>
      <c r="J14" s="1">
        <f t="shared" si="6"/>
        <v>168180.35266789509</v>
      </c>
      <c r="K14" s="1">
        <f t="shared" si="6"/>
        <v>61890.546173208204</v>
      </c>
      <c r="L14" s="1">
        <f t="shared" si="6"/>
        <v>74754.135200689067</v>
      </c>
      <c r="M14" s="1">
        <f t="shared" si="6"/>
        <v>90387.314802334935</v>
      </c>
    </row>
    <row r="15" spans="1:13" x14ac:dyDescent="0.25">
      <c r="A15" t="s">
        <v>13</v>
      </c>
      <c r="B15">
        <f t="shared" ref="B15:K15" si="7">B12+B14</f>
        <v>734951.14567196625</v>
      </c>
      <c r="C15">
        <f t="shared" si="7"/>
        <v>466440.87931047205</v>
      </c>
      <c r="D15">
        <f t="shared" si="7"/>
        <v>505278.95957477775</v>
      </c>
      <c r="E15">
        <f t="shared" si="7"/>
        <v>1045073.3517975599</v>
      </c>
      <c r="F15">
        <f t="shared" si="7"/>
        <v>865675.46334867785</v>
      </c>
      <c r="G15">
        <f t="shared" si="7"/>
        <v>1033513.0619596316</v>
      </c>
      <c r="H15">
        <f t="shared" si="7"/>
        <v>695334.4003401068</v>
      </c>
      <c r="I15">
        <f t="shared" si="7"/>
        <v>715488.53255964164</v>
      </c>
      <c r="J15">
        <f t="shared" si="7"/>
        <v>597081.83038884006</v>
      </c>
      <c r="K15">
        <f t="shared" si="7"/>
        <v>1525701.4881870982</v>
      </c>
      <c r="L15">
        <f>L12+L14</f>
        <v>1350790.3266705091</v>
      </c>
      <c r="M15">
        <f t="shared" ref="M15" si="8">M12+M14</f>
        <v>1416054.8741433448</v>
      </c>
    </row>
    <row r="16" spans="1:13" x14ac:dyDescent="0.25">
      <c r="A16" t="s">
        <v>21</v>
      </c>
    </row>
    <row r="17" spans="1:13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</row>
    <row r="18" spans="1:13" x14ac:dyDescent="0.25">
      <c r="A18" t="s">
        <v>17</v>
      </c>
      <c r="B18">
        <f>B12/B$15</f>
        <v>0.79141749471848244</v>
      </c>
      <c r="C18">
        <f t="shared" ref="C18:M18" si="9">C12/C$15</f>
        <v>0.70622230166169608</v>
      </c>
      <c r="D18">
        <f t="shared" si="9"/>
        <v>0.7492714726406754</v>
      </c>
      <c r="E18">
        <f t="shared" si="9"/>
        <v>0.98833334539606399</v>
      </c>
      <c r="F18">
        <f t="shared" si="9"/>
        <v>0.97135276560954675</v>
      </c>
      <c r="G18">
        <f t="shared" si="9"/>
        <v>0.98159028232071366</v>
      </c>
      <c r="H18">
        <f t="shared" si="9"/>
        <v>0.73510633559756766</v>
      </c>
      <c r="I18">
        <f t="shared" si="9"/>
        <v>0.73176815140786922</v>
      </c>
      <c r="J18">
        <f t="shared" si="9"/>
        <v>0.71832947494253807</v>
      </c>
      <c r="K18">
        <f t="shared" si="9"/>
        <v>0.95943469502232115</v>
      </c>
      <c r="L18">
        <f t="shared" si="9"/>
        <v>0.94465896466334154</v>
      </c>
      <c r="M18">
        <f t="shared" si="9"/>
        <v>0.93616962417715943</v>
      </c>
    </row>
    <row r="19" spans="1:13" x14ac:dyDescent="0.25">
      <c r="A19" s="1" t="s">
        <v>20</v>
      </c>
      <c r="B19">
        <f>B14/B$15</f>
        <v>0.20858250528151762</v>
      </c>
      <c r="C19">
        <f t="shared" ref="C19:M19" si="10">C14/C$15</f>
        <v>0.29377769833830386</v>
      </c>
      <c r="D19">
        <f t="shared" si="10"/>
        <v>0.25072852735932472</v>
      </c>
      <c r="E19">
        <f t="shared" si="10"/>
        <v>1.1666654603936039E-2</v>
      </c>
      <c r="F19">
        <f t="shared" si="10"/>
        <v>2.8647234390453257E-2</v>
      </c>
      <c r="G19">
        <f t="shared" si="10"/>
        <v>1.8409717679286369E-2</v>
      </c>
      <c r="H19">
        <f t="shared" si="10"/>
        <v>0.26489366440243245</v>
      </c>
      <c r="I19">
        <f t="shared" si="10"/>
        <v>0.26823184859213089</v>
      </c>
      <c r="J19">
        <f t="shared" si="10"/>
        <v>0.28167052505746204</v>
      </c>
      <c r="K19">
        <f t="shared" si="10"/>
        <v>4.0565304977678907E-2</v>
      </c>
      <c r="L19">
        <f t="shared" si="10"/>
        <v>5.5341035336658462E-2</v>
      </c>
      <c r="M19">
        <f t="shared" si="10"/>
        <v>6.3830375822840596E-2</v>
      </c>
    </row>
    <row r="20" spans="1:13" x14ac:dyDescent="0.25">
      <c r="A20" t="s">
        <v>13</v>
      </c>
      <c r="B20">
        <f>SUM(B18:B19)</f>
        <v>1</v>
      </c>
      <c r="C20">
        <f t="shared" ref="C20:M20" si="11">SUM(C18:C19)</f>
        <v>1</v>
      </c>
      <c r="D20">
        <f t="shared" si="11"/>
        <v>1</v>
      </c>
      <c r="E20">
        <f t="shared" si="11"/>
        <v>1</v>
      </c>
      <c r="F20">
        <f t="shared" si="11"/>
        <v>1</v>
      </c>
      <c r="G20">
        <f t="shared" si="11"/>
        <v>1</v>
      </c>
      <c r="H20">
        <f t="shared" si="11"/>
        <v>1</v>
      </c>
      <c r="I20">
        <f t="shared" si="11"/>
        <v>1</v>
      </c>
      <c r="J20">
        <f t="shared" si="11"/>
        <v>1</v>
      </c>
      <c r="K20">
        <f t="shared" si="11"/>
        <v>1</v>
      </c>
      <c r="L20">
        <f t="shared" si="11"/>
        <v>1</v>
      </c>
      <c r="M20">
        <f t="shared" si="1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Supplementary 1-H460 targeted</vt:lpstr>
      <vt:lpstr>Supplementary 2-H460-labeling</vt:lpstr>
      <vt:lpstr>Supplementary 3-H1373 labelingS</vt:lpstr>
      <vt:lpstr>'Supplementary 2-H460-labeling'!_2021_10_07_hexosamine_ori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Jiyeon Kim</dc:creator>
  <cp:lastModifiedBy>Jiyeon Kim</cp:lastModifiedBy>
  <dcterms:created xsi:type="dcterms:W3CDTF">2021-11-22T19:42:16Z</dcterms:created>
  <dcterms:modified xsi:type="dcterms:W3CDTF">2021-11-22T21:07:54Z</dcterms:modified>
</cp:coreProperties>
</file>