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filterPrivacy="1"/>
  <xr:revisionPtr revIDLastSave="0" documentId="13_ncr:1_{0B54C2B4-2F1E-45B6-8320-88534FA88673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Table S1" sheetId="3" r:id="rId1"/>
    <sheet name="Table S2" sheetId="2" r:id="rId2"/>
    <sheet name="Table S3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3" i="2" l="1"/>
  <c r="B468" i="2"/>
  <c r="B101" i="2"/>
  <c r="B144" i="2"/>
  <c r="B148" i="2"/>
  <c r="B214" i="2"/>
  <c r="B431" i="2"/>
  <c r="B377" i="2"/>
  <c r="B372" i="2"/>
  <c r="B68" i="2"/>
  <c r="B345" i="2"/>
  <c r="B467" i="2"/>
  <c r="B217" i="2"/>
  <c r="B185" i="2"/>
  <c r="B552" i="2"/>
  <c r="B458" i="2"/>
  <c r="B435" i="2"/>
  <c r="B324" i="2"/>
  <c r="B533" i="2"/>
  <c r="B448" i="2"/>
  <c r="B53" i="2"/>
  <c r="B532" i="2"/>
  <c r="B283" i="2"/>
  <c r="B51" i="2"/>
  <c r="B145" i="2"/>
  <c r="B172" i="2"/>
  <c r="B249" i="2"/>
  <c r="B422" i="2"/>
  <c r="B434" i="2"/>
  <c r="B175" i="2"/>
  <c r="B159" i="2"/>
  <c r="B528" i="2"/>
  <c r="B502" i="2"/>
  <c r="B318" i="2"/>
  <c r="B66" i="2"/>
  <c r="B442" i="2"/>
  <c r="B479" i="2"/>
  <c r="B110" i="2"/>
  <c r="B273" i="2"/>
  <c r="B46" i="2"/>
  <c r="B192" i="2"/>
  <c r="B453" i="2"/>
  <c r="B452" i="2"/>
  <c r="B34" i="2"/>
  <c r="B174" i="2"/>
  <c r="B507" i="2"/>
  <c r="B384" i="2"/>
  <c r="B380" i="2"/>
  <c r="B20" i="2"/>
  <c r="B45" i="2"/>
  <c r="B207" i="2"/>
  <c r="B494" i="2"/>
  <c r="B181" i="2"/>
  <c r="B91" i="2"/>
  <c r="B183" i="2"/>
  <c r="B9" i="2"/>
  <c r="B267" i="2"/>
  <c r="B417" i="2"/>
  <c r="B408" i="2"/>
  <c r="B438" i="2"/>
  <c r="B17" i="2"/>
  <c r="B270" i="2"/>
  <c r="B25" i="2"/>
  <c r="B124" i="2"/>
  <c r="B107" i="2"/>
  <c r="B411" i="2"/>
  <c r="B304" i="2"/>
  <c r="B42" i="2"/>
  <c r="B529" i="2"/>
  <c r="B308" i="2"/>
  <c r="B193" i="2"/>
  <c r="B81" i="2"/>
  <c r="B99" i="2"/>
  <c r="B133" i="2"/>
  <c r="B483" i="2"/>
  <c r="B287" i="2"/>
  <c r="B449" i="2"/>
  <c r="B306" i="2"/>
  <c r="B376" i="2"/>
  <c r="B295" i="2"/>
  <c r="B310" i="2"/>
  <c r="B233" i="2"/>
  <c r="B313" i="2"/>
  <c r="B87" i="2"/>
  <c r="B97" i="2"/>
  <c r="B471" i="2"/>
  <c r="B517" i="2"/>
  <c r="B47" i="2"/>
  <c r="B433" i="2"/>
  <c r="B406" i="2"/>
  <c r="B516" i="2"/>
  <c r="B190" i="2"/>
  <c r="B277" i="2"/>
  <c r="B111" i="2"/>
  <c r="B288" i="2"/>
  <c r="B23" i="2"/>
  <c r="B246" i="2"/>
  <c r="B325" i="2"/>
  <c r="B320" i="2"/>
  <c r="B204" i="2"/>
  <c r="B402" i="2"/>
  <c r="B29" i="2"/>
  <c r="B437" i="2"/>
  <c r="B149" i="2"/>
  <c r="B52" i="2"/>
  <c r="B40" i="2"/>
  <c r="B102" i="2"/>
  <c r="B90" i="2"/>
  <c r="B274" i="2"/>
  <c r="B153" i="2"/>
  <c r="B136" i="2"/>
  <c r="B337" i="2"/>
  <c r="B490" i="2"/>
  <c r="B150" i="2"/>
  <c r="B333" i="2"/>
  <c r="B226" i="2"/>
  <c r="B326" i="2"/>
  <c r="B77" i="2"/>
  <c r="B166" i="2"/>
  <c r="B470" i="2"/>
  <c r="B462" i="2"/>
  <c r="B477" i="2"/>
  <c r="B188" i="2"/>
  <c r="B21" i="2"/>
  <c r="B250" i="2"/>
  <c r="B112" i="2"/>
  <c r="B303" i="2"/>
  <c r="B230" i="2"/>
  <c r="B171" i="2"/>
  <c r="B347" i="2"/>
  <c r="B421" i="2"/>
  <c r="B424" i="2"/>
  <c r="B62" i="2"/>
  <c r="B208" i="2"/>
  <c r="B379" i="2"/>
  <c r="B134" i="2"/>
  <c r="B229" i="2"/>
  <c r="B265" i="2"/>
  <c r="B262" i="2"/>
  <c r="B95" i="2"/>
  <c r="B138" i="2"/>
  <c r="B266" i="2"/>
  <c r="B269" i="2"/>
  <c r="B205" i="2"/>
  <c r="B474" i="2"/>
  <c r="B236" i="2"/>
  <c r="B508" i="2"/>
  <c r="B446" i="2"/>
  <c r="B527" i="2"/>
  <c r="B191" i="2"/>
  <c r="B213" i="2"/>
  <c r="B186" i="2"/>
  <c r="B232" i="2"/>
  <c r="B323" i="2"/>
  <c r="B129" i="2"/>
  <c r="B436" i="2"/>
  <c r="B49" i="2"/>
  <c r="B176" i="2"/>
  <c r="B225" i="2"/>
  <c r="B11" i="2"/>
  <c r="B92" i="2"/>
  <c r="B120" i="2"/>
  <c r="B399" i="2"/>
  <c r="B430" i="2"/>
  <c r="B520" i="2"/>
  <c r="B363" i="2"/>
  <c r="B137" i="2"/>
  <c r="B469" i="2"/>
  <c r="B513" i="2"/>
  <c r="B394" i="2"/>
  <c r="B455" i="2"/>
  <c r="B285" i="2"/>
  <c r="B19" i="2"/>
  <c r="B116" i="2"/>
  <c r="B396" i="2"/>
  <c r="B161" i="2"/>
  <c r="B547" i="2"/>
  <c r="B224" i="2"/>
  <c r="B519" i="2"/>
  <c r="B371" i="2"/>
  <c r="B464" i="2"/>
  <c r="B268" i="2"/>
  <c r="B61" i="2"/>
  <c r="B385" i="2"/>
  <c r="B132" i="2"/>
  <c r="B451" i="2"/>
  <c r="B330" i="2"/>
  <c r="B141" i="2"/>
  <c r="B497" i="2"/>
  <c r="B177" i="2"/>
  <c r="B289" i="2"/>
  <c r="B113" i="2"/>
  <c r="B369" i="2"/>
  <c r="B301" i="2"/>
  <c r="B465" i="2"/>
  <c r="B373" i="2"/>
  <c r="B94" i="2"/>
  <c r="B389" i="2"/>
  <c r="B362" i="2"/>
  <c r="B114" i="2"/>
  <c r="B128" i="2"/>
  <c r="B259" i="2"/>
  <c r="B466" i="2"/>
  <c r="B100" i="2"/>
  <c r="B239" i="2"/>
  <c r="B104" i="2"/>
  <c r="B126" i="2"/>
  <c r="B317" i="2"/>
  <c r="B215" i="2"/>
  <c r="B209" i="2"/>
  <c r="B135" i="2"/>
  <c r="B13" i="2"/>
  <c r="B284" i="2"/>
  <c r="B311" i="2"/>
  <c r="B258" i="2"/>
  <c r="B390" i="2"/>
  <c r="B491" i="2"/>
  <c r="B506" i="2"/>
  <c r="B147" i="2"/>
  <c r="B88" i="2"/>
  <c r="B238" i="2"/>
  <c r="B234" i="2"/>
  <c r="B115" i="2"/>
  <c r="B353" i="2"/>
  <c r="B65" i="2"/>
  <c r="B382" i="2"/>
  <c r="B194" i="2"/>
  <c r="B395" i="2"/>
  <c r="B525" i="2"/>
  <c r="B109" i="2"/>
  <c r="B484" i="2"/>
  <c r="B57" i="2"/>
  <c r="B338" i="2"/>
  <c r="B383" i="2"/>
  <c r="B28" i="2"/>
  <c r="B321" i="2"/>
  <c r="B511" i="2"/>
  <c r="B454" i="2"/>
  <c r="B143" i="2"/>
  <c r="B158" i="2"/>
  <c r="B352" i="2"/>
  <c r="B228" i="2"/>
  <c r="B164" i="2"/>
  <c r="B498" i="2"/>
  <c r="B335" i="2"/>
  <c r="B315" i="2"/>
  <c r="B492" i="2"/>
  <c r="B505" i="2"/>
  <c r="B298" i="2"/>
  <c r="B412" i="2"/>
  <c r="B297" i="2"/>
  <c r="B460" i="2"/>
  <c r="B348" i="2"/>
  <c r="B429" i="2"/>
  <c r="B169" i="2"/>
  <c r="B106" i="2"/>
  <c r="B199" i="2"/>
  <c r="B122" i="2"/>
  <c r="B39" i="2"/>
  <c r="B401" i="2"/>
  <c r="B356" i="2"/>
  <c r="B292" i="2"/>
  <c r="B328" i="2"/>
  <c r="B340" i="2"/>
  <c r="B358" i="2"/>
  <c r="B419" i="2"/>
  <c r="B314" i="2"/>
  <c r="B163" i="2"/>
  <c r="B432" i="2"/>
  <c r="B152" i="2"/>
  <c r="B349" i="2"/>
  <c r="B427" i="2"/>
  <c r="B480" i="2"/>
  <c r="B105" i="2"/>
  <c r="B381" i="2"/>
  <c r="B500" i="2"/>
  <c r="B403" i="2"/>
  <c r="B37" i="2"/>
  <c r="B391" i="2"/>
  <c r="B243" i="2"/>
  <c r="B73" i="2"/>
  <c r="B375" i="2"/>
  <c r="B407" i="2"/>
  <c r="B14" i="2"/>
  <c r="B24" i="2"/>
  <c r="B82" i="2"/>
  <c r="B305" i="2"/>
  <c r="B534" i="2"/>
  <c r="B475" i="2"/>
  <c r="B253" i="2"/>
  <c r="B521" i="2"/>
  <c r="B212" i="2"/>
  <c r="B6" i="2"/>
  <c r="B336" i="2"/>
  <c r="B201" i="2"/>
  <c r="B131" i="2"/>
  <c r="B378" i="2"/>
  <c r="B203" i="2"/>
  <c r="B286" i="2"/>
  <c r="B312" i="2"/>
  <c r="B459" i="2"/>
  <c r="B485" i="2"/>
  <c r="B255" i="2"/>
  <c r="B121" i="2"/>
  <c r="B331" i="2"/>
  <c r="B359" i="2"/>
  <c r="B187" i="2"/>
  <c r="B72" i="2"/>
  <c r="B322" i="2"/>
  <c r="B344" i="2"/>
  <c r="B493" i="2"/>
  <c r="B302" i="2"/>
  <c r="B197" i="2"/>
  <c r="B316" i="2"/>
  <c r="B18" i="2"/>
  <c r="B319" i="2"/>
  <c r="B237" i="2"/>
  <c r="B478" i="2"/>
  <c r="B184" i="2"/>
  <c r="B522" i="2"/>
  <c r="B368" i="2"/>
  <c r="B329" i="2"/>
  <c r="B223" i="2"/>
  <c r="B530" i="2"/>
</calcChain>
</file>

<file path=xl/sharedStrings.xml><?xml version="1.0" encoding="utf-8"?>
<sst xmlns="http://schemas.openxmlformats.org/spreadsheetml/2006/main" count="3046" uniqueCount="2909">
  <si>
    <t>GeneID</t>
  </si>
  <si>
    <t>logFC</t>
  </si>
  <si>
    <t>PValue</t>
  </si>
  <si>
    <t>GLYMA_07G105900</t>
  </si>
  <si>
    <t>GLYMA_08G314100</t>
  </si>
  <si>
    <t>GLYMA_17G033200</t>
  </si>
  <si>
    <t>GLYMA_08G225800</t>
  </si>
  <si>
    <t>GLYMA_20G107900</t>
  </si>
  <si>
    <t>GLYMA_06G136100</t>
  </si>
  <si>
    <t>GLYMA_08G205400</t>
  </si>
  <si>
    <t>GLYMA_10G198000</t>
  </si>
  <si>
    <t>GLYMA_13G295500</t>
  </si>
  <si>
    <t>GLYMA_07G155400</t>
  </si>
  <si>
    <t>GLYMA_04G043300</t>
  </si>
  <si>
    <t>GLYMA_18G226100</t>
  </si>
  <si>
    <t>GLYMA_18G215700</t>
  </si>
  <si>
    <t>GLYMA_04G053400</t>
  </si>
  <si>
    <t>GLYMA_16G206500</t>
  </si>
  <si>
    <t>GLYMA_05G011800</t>
  </si>
  <si>
    <t>GLYMA_06G029000</t>
  </si>
  <si>
    <t>GLYMA_12G071300</t>
  </si>
  <si>
    <t>GLYMA_07G263800</t>
  </si>
  <si>
    <t>GLYMA_13G230000</t>
  </si>
  <si>
    <t>GLYMA_02G002000</t>
  </si>
  <si>
    <t>GLYMA_17G014900</t>
  </si>
  <si>
    <t>GLYMA_02G117900</t>
  </si>
  <si>
    <t>GLYMA_02G014300</t>
  </si>
  <si>
    <t>GLYMA_01G009800</t>
  </si>
  <si>
    <t>GLYMA_17G221100</t>
  </si>
  <si>
    <t>GLYMA_08G357600</t>
  </si>
  <si>
    <t>GLYMA_12G225100</t>
  </si>
  <si>
    <t>GLYMA_18G284100</t>
  </si>
  <si>
    <t>GLYMA_20G201700</t>
  </si>
  <si>
    <t>GLYMA_10G004200</t>
  </si>
  <si>
    <t>GLYMA_06G310900</t>
  </si>
  <si>
    <t>GLYMA_16G019500</t>
  </si>
  <si>
    <t>GLYMA_17G099200</t>
  </si>
  <si>
    <t>GLYMA_13G115500</t>
  </si>
  <si>
    <t>GLYMA_04G070200</t>
  </si>
  <si>
    <t>GLYMA_01G206000</t>
  </si>
  <si>
    <t>GLYMA_15G115100</t>
  </si>
  <si>
    <t>GLYMA_07G059800</t>
  </si>
  <si>
    <t>GLYMA_16G174300</t>
  </si>
  <si>
    <t>GLYMA_07G017600</t>
  </si>
  <si>
    <t>GLYMA_11G073000</t>
  </si>
  <si>
    <t>GLYMA_13G057300</t>
  </si>
  <si>
    <t>GLYMA_17G262000</t>
  </si>
  <si>
    <t>GLYMA_04G230900</t>
  </si>
  <si>
    <t>GLYMA_04G166100</t>
  </si>
  <si>
    <t>GLYMA_15G056400</t>
  </si>
  <si>
    <t>GLYMA_02G277500</t>
  </si>
  <si>
    <t>GLYMA_03G217500</t>
  </si>
  <si>
    <t>GLYMA_13G303700</t>
  </si>
  <si>
    <t>GLYMA_10G149500</t>
  </si>
  <si>
    <t>GLYMA_03G154600</t>
  </si>
  <si>
    <t>GLYMA_05G014000</t>
  </si>
  <si>
    <t>GLYMA_16G048900</t>
  </si>
  <si>
    <t>GlmaCt015</t>
  </si>
  <si>
    <t>GLYMA_07G030500</t>
  </si>
  <si>
    <t>GLYMA_14G033400</t>
  </si>
  <si>
    <t>GLYMA_07G252600</t>
  </si>
  <si>
    <t>GLYMA_13G106300</t>
  </si>
  <si>
    <t>GLYMA_11G005800</t>
  </si>
  <si>
    <t>GLYMA_14G188900</t>
  </si>
  <si>
    <t>GLYMA_17G053300</t>
  </si>
  <si>
    <t>GLYMA_08G082500</t>
  </si>
  <si>
    <t>GLYMA_13G143600</t>
  </si>
  <si>
    <t>GLYMA_04G108100</t>
  </si>
  <si>
    <t>GLYMA_01G036200</t>
  </si>
  <si>
    <t>GLYMA_04G184000</t>
  </si>
  <si>
    <t>GLYMA_13G360000</t>
  </si>
  <si>
    <t>GLYMA_16G077300</t>
  </si>
  <si>
    <t>GLYMA_09G164200</t>
  </si>
  <si>
    <t>GLYMA_19G230500</t>
  </si>
  <si>
    <t>GLYMA_20G180300</t>
  </si>
  <si>
    <t>GLYMA_06G046600</t>
  </si>
  <si>
    <t>GLYMA_18G231000</t>
  </si>
  <si>
    <t>GLYMA_15G022500</t>
  </si>
  <si>
    <t>GLYMA_17G196300</t>
  </si>
  <si>
    <t>GLYMA_06G041100</t>
  </si>
  <si>
    <t>GLYMA_13G018000</t>
  </si>
  <si>
    <t>GLYMA_18G231500</t>
  </si>
  <si>
    <t>GLYMA_08G113600</t>
  </si>
  <si>
    <t>GLYMA_20G106700</t>
  </si>
  <si>
    <t>GLYMA_12G082000</t>
  </si>
  <si>
    <t>GLYMA_13G165500</t>
  </si>
  <si>
    <t>GLYMA_06G069700</t>
  </si>
  <si>
    <t>GLYMA_08G020600</t>
  </si>
  <si>
    <t>GLYMA_12G001200</t>
  </si>
  <si>
    <t>GLYMA_19G007300</t>
  </si>
  <si>
    <t>GLYMA_17G022800</t>
  </si>
  <si>
    <t>GLYMA_04G213600</t>
  </si>
  <si>
    <t>GLYMA_05G044600</t>
  </si>
  <si>
    <t>GLYMA_17G092900</t>
  </si>
  <si>
    <t>GLYMA_10G162800</t>
  </si>
  <si>
    <t>GLYMA_03G143300</t>
  </si>
  <si>
    <t>GLYMA_20G192900</t>
  </si>
  <si>
    <t>GLYMA_04G063500</t>
  </si>
  <si>
    <t>GLYMA_07G029100</t>
  </si>
  <si>
    <t>GLYMA_18G279200</t>
  </si>
  <si>
    <t>GLYMA_10G139800</t>
  </si>
  <si>
    <t>GLYMA_08G296000</t>
  </si>
  <si>
    <t>GLYMA_11G057100</t>
  </si>
  <si>
    <t>GLYMA_11G058400</t>
  </si>
  <si>
    <t>GLYMA_13G364500</t>
  </si>
  <si>
    <t>GLYMA_09G017000</t>
  </si>
  <si>
    <t>GLYMA_20G210700</t>
  </si>
  <si>
    <t>GLYMA_13G264300</t>
  </si>
  <si>
    <t>GLYMA_20G223500</t>
  </si>
  <si>
    <t>GLYMA_20G027100</t>
  </si>
  <si>
    <t>GLYMA_02G117000</t>
  </si>
  <si>
    <t>GLYMA_08G185600</t>
  </si>
  <si>
    <t>GLYMA_06G183500</t>
  </si>
  <si>
    <t>GLYMA_02G000600</t>
  </si>
  <si>
    <t>GLYMA_04G209600</t>
  </si>
  <si>
    <t>GLYMA_17G216200</t>
  </si>
  <si>
    <t>GLYMA_05G164800</t>
  </si>
  <si>
    <t>GLYMA_19G239400</t>
  </si>
  <si>
    <t>GLYMA_15G269900</t>
  </si>
  <si>
    <t>GLYMA_05G032900</t>
  </si>
  <si>
    <t>GLYMA_02G276800</t>
  </si>
  <si>
    <t>GLYMA_05G008300</t>
  </si>
  <si>
    <t>GLYMA_04G225400</t>
  </si>
  <si>
    <t>GLYMA_03G243700</t>
  </si>
  <si>
    <t>GLYMA_11G170900</t>
  </si>
  <si>
    <t>GLYMA_20G112800</t>
  </si>
  <si>
    <t>GLYMA_20G008800</t>
  </si>
  <si>
    <t>GLYMA_20G090100</t>
  </si>
  <si>
    <t>GLYMA_20G100400</t>
  </si>
  <si>
    <t>GLYMA_07G185400</t>
  </si>
  <si>
    <t>GLYMA_08G020900</t>
  </si>
  <si>
    <t>GLYMA_08G111400</t>
  </si>
  <si>
    <t>GLYMA_13G339900</t>
  </si>
  <si>
    <t>GLYMA_01G223800</t>
  </si>
  <si>
    <t>GLYMA_11G061100</t>
  </si>
  <si>
    <t>GLYMA_02G085400</t>
  </si>
  <si>
    <t>GLYMA_11G014300</t>
  </si>
  <si>
    <t>GLYMA_06G069200</t>
  </si>
  <si>
    <t>GLYMA_13G293900</t>
  </si>
  <si>
    <t>GLYMA_03G228700</t>
  </si>
  <si>
    <t>GLYMA_03G033900</t>
  </si>
  <si>
    <t>GLYMA_17G098300</t>
  </si>
  <si>
    <t>GLYMA_18G125700</t>
  </si>
  <si>
    <t>GLYMA_04G077700</t>
  </si>
  <si>
    <t>GLYMA_13G082700</t>
  </si>
  <si>
    <t>GLYMA_10G221300</t>
  </si>
  <si>
    <t>GLYMA_04G192000</t>
  </si>
  <si>
    <t>GLYMA_20G002000</t>
  </si>
  <si>
    <t>GLYMA_08G168200</t>
  </si>
  <si>
    <t>GLYMA_10G016000</t>
  </si>
  <si>
    <t>GlmaCp075</t>
  </si>
  <si>
    <t>GLYMA_02G223000</t>
  </si>
  <si>
    <t>GLYMA_04G059600</t>
  </si>
  <si>
    <t>GLYMA_17G088500</t>
  </si>
  <si>
    <t>GLYMA_07G262200</t>
  </si>
  <si>
    <t>GLYMA_17G010500</t>
  </si>
  <si>
    <t>GLYMA_17G129300</t>
  </si>
  <si>
    <t>GLYMA_11G080300</t>
  </si>
  <si>
    <t>GLYMA_11G038600</t>
  </si>
  <si>
    <t>GLYMA_08G316400</t>
  </si>
  <si>
    <t>GLYMA_18G129700</t>
  </si>
  <si>
    <t>GLYMA_11G105900</t>
  </si>
  <si>
    <t>GLYMA_20G109400</t>
  </si>
  <si>
    <t>GLYMA_02G296500</t>
  </si>
  <si>
    <t>GLYMA_15G121400</t>
  </si>
  <si>
    <t>GLYMA_06G233700</t>
  </si>
  <si>
    <t>GLYMA_19G188800</t>
  </si>
  <si>
    <t>GLYMA_03G192900</t>
  </si>
  <si>
    <t>GLYMA_02G086500</t>
  </si>
  <si>
    <t>GLYMA_11G108400</t>
  </si>
  <si>
    <t>GLYMA_10G156900</t>
  </si>
  <si>
    <t>GLYMA_12G225800</t>
  </si>
  <si>
    <t>GLYMA_09G268300</t>
  </si>
  <si>
    <t>GLYMA_03G154500</t>
  </si>
  <si>
    <t>GLYMA_05G221600</t>
  </si>
  <si>
    <t>GLYMA_05G006700</t>
  </si>
  <si>
    <t>GLYMA_10G156600</t>
  </si>
  <si>
    <t>GLYMA_04G073500</t>
  </si>
  <si>
    <t>GLYMA_05G050600</t>
  </si>
  <si>
    <t>GLYMA_18G244400</t>
  </si>
  <si>
    <t>GLYMA_08G075700</t>
  </si>
  <si>
    <t>GLYMA_19G226200</t>
  </si>
  <si>
    <t>GLYMA_02G151800</t>
  </si>
  <si>
    <t>GLYMA_17G078400</t>
  </si>
  <si>
    <t>GLYMA_05G156000</t>
  </si>
  <si>
    <t>GLYMA_07G265100</t>
  </si>
  <si>
    <t>GLYMA_07G137100</t>
  </si>
  <si>
    <t>GLYMA_11G014200</t>
  </si>
  <si>
    <t>GLYMA_19G128300</t>
  </si>
  <si>
    <t>GLYMA_14G221400</t>
  </si>
  <si>
    <t>GLYMA_20G211900</t>
  </si>
  <si>
    <t>GLYMA_15G213200</t>
  </si>
  <si>
    <t>GLYMA_10G040100</t>
  </si>
  <si>
    <t>GLYMA_11G178500</t>
  </si>
  <si>
    <t>GLYMA_05G032600</t>
  </si>
  <si>
    <t>GLYMA_13G265900</t>
  </si>
  <si>
    <t>GLYMA_02G298000</t>
  </si>
  <si>
    <t>GLYMA_17G110600</t>
  </si>
  <si>
    <t>GLYMA_05G018500</t>
  </si>
  <si>
    <t>GLYMA_01G004700</t>
  </si>
  <si>
    <t>GLYMA_11G075900</t>
  </si>
  <si>
    <t>GLYMA_06G103000</t>
  </si>
  <si>
    <t>GLYMA_14G011300</t>
  </si>
  <si>
    <t>GLYMA_20G092600</t>
  </si>
  <si>
    <t>GLYMA_04G055800</t>
  </si>
  <si>
    <t>GLYMA_19G158900</t>
  </si>
  <si>
    <t>GLYMA_03G161800</t>
  </si>
  <si>
    <t>GLYMA_17G078500</t>
  </si>
  <si>
    <t>GLYMA_07G068800</t>
  </si>
  <si>
    <t>GLYMA_09G021600</t>
  </si>
  <si>
    <t>GLYMA_01G085100</t>
  </si>
  <si>
    <t>GLYMA_06G135000</t>
  </si>
  <si>
    <t>GLYMA_04G071000</t>
  </si>
  <si>
    <t>GLYMA_12G053700</t>
  </si>
  <si>
    <t>GLYMA_02G248300</t>
  </si>
  <si>
    <t>GLYMA_09G013700</t>
  </si>
  <si>
    <t>GLYMA_13G048400</t>
  </si>
  <si>
    <t>GLYMA_16G010200</t>
  </si>
  <si>
    <t>GlmaCp071</t>
  </si>
  <si>
    <t>GLYMA_10G091400</t>
  </si>
  <si>
    <t>GLYMA_03G002200</t>
  </si>
  <si>
    <t>GLYMA_16G181400</t>
  </si>
  <si>
    <t>GLYMA_17G113000</t>
  </si>
  <si>
    <t>GLYMA_03G170300</t>
  </si>
  <si>
    <t>GLYMA_13G258800</t>
  </si>
  <si>
    <t>GLYMA_17G110400</t>
  </si>
  <si>
    <t>GLYMA_08G011100</t>
  </si>
  <si>
    <t>GLYMA_13G127400</t>
  </si>
  <si>
    <t>GLYMA_18G098300</t>
  </si>
  <si>
    <t>GLYMA_13G343700</t>
  </si>
  <si>
    <t>GLYMA_03G005400</t>
  </si>
  <si>
    <t>GLYMA_08G220200</t>
  </si>
  <si>
    <t>GLYMA_02G267100</t>
  </si>
  <si>
    <t>GLYMA_18G270300</t>
  </si>
  <si>
    <t>GLYMA_16G012200</t>
  </si>
  <si>
    <t>GLYMA_05G176400</t>
  </si>
  <si>
    <t>GLYMA_02G278100</t>
  </si>
  <si>
    <t>GLYMA_12G049100</t>
  </si>
  <si>
    <t>GLYMA_03G187000</t>
  </si>
  <si>
    <t>GLYMA_15G261000</t>
  </si>
  <si>
    <t>GLYMA_08G314600</t>
  </si>
  <si>
    <t>GLYMA_11G141400</t>
  </si>
  <si>
    <t>GLYMA_10G038300</t>
  </si>
  <si>
    <t>GLYMA_01G013100</t>
  </si>
  <si>
    <t>GLYMA_06G017900</t>
  </si>
  <si>
    <t>GLYMA_09G007900</t>
  </si>
  <si>
    <t>GLYMA_19G174400</t>
  </si>
  <si>
    <t>GLYMA_15G003000</t>
  </si>
  <si>
    <t>GLYMA_05G051500</t>
  </si>
  <si>
    <t>GLYMA_16G151500</t>
  </si>
  <si>
    <t>GLYMA_14G087900</t>
  </si>
  <si>
    <t>GLYMA_03G013400</t>
  </si>
  <si>
    <t>GLYMA_19G256800</t>
  </si>
  <si>
    <t>GLYMA_19G164900</t>
  </si>
  <si>
    <t>GLYMA_18G232400</t>
  </si>
  <si>
    <t>GLYMA_11G141300</t>
  </si>
  <si>
    <t>GLYMA_13G036300</t>
  </si>
  <si>
    <t>GLYMA_11G011200</t>
  </si>
  <si>
    <t>GLYMA_17G222300</t>
  </si>
  <si>
    <t>GLYMA_03G214700</t>
  </si>
  <si>
    <t>GLYMA_08G051500</t>
  </si>
  <si>
    <t>GLYMA_20G019900</t>
  </si>
  <si>
    <t>GLYMA_06G009500</t>
  </si>
  <si>
    <t>GLYMA_06G295000</t>
  </si>
  <si>
    <t>GLYMA_12G179700</t>
  </si>
  <si>
    <t>GLYMA_07G057200</t>
  </si>
  <si>
    <t>GLYMA_08G357500</t>
  </si>
  <si>
    <t>GLYMA_20G102300</t>
  </si>
  <si>
    <t>GLYMA_16G211400</t>
  </si>
  <si>
    <t>GLYMA_02G020800</t>
  </si>
  <si>
    <t>GLYMA_08G065100</t>
  </si>
  <si>
    <t>GLYMA_18G013300</t>
  </si>
  <si>
    <t>GLYMA_09G228800</t>
  </si>
  <si>
    <t>GLYMA_15G153400</t>
  </si>
  <si>
    <t>GLYMA_20G055700</t>
  </si>
  <si>
    <t>GLYMA_14G061800</t>
  </si>
  <si>
    <t>GLYMA_09G275700</t>
  </si>
  <si>
    <t>GLYMA_01G026200</t>
  </si>
  <si>
    <t>GLYMA_07G073100</t>
  </si>
  <si>
    <t>GLYMA_08G319100</t>
  </si>
  <si>
    <t>GLYMA_08G147300</t>
  </si>
  <si>
    <t>GLYMA_09G218100</t>
  </si>
  <si>
    <t>GLYMA_13G107500</t>
  </si>
  <si>
    <t>GLYMA_20G162400</t>
  </si>
  <si>
    <t>GLYMA_03G010800</t>
  </si>
  <si>
    <t>GLYMA_15G164000</t>
  </si>
  <si>
    <t>GLYMA_07G147700</t>
  </si>
  <si>
    <t>GLYMA_18G094100</t>
  </si>
  <si>
    <t>GLYMA_07G046800</t>
  </si>
  <si>
    <t>GLYMA_17G051900</t>
  </si>
  <si>
    <t>GLYMA_17G094500</t>
  </si>
  <si>
    <t>GLYMA_02G125700</t>
  </si>
  <si>
    <t>GLYMA_14G158200</t>
  </si>
  <si>
    <t>GLYMA_08G028300</t>
  </si>
  <si>
    <t>GLYMA_14G208100</t>
  </si>
  <si>
    <t>GLYMA_08G245600</t>
  </si>
  <si>
    <t>GLYMA_03G256400</t>
  </si>
  <si>
    <t>GLYMA_10G251100</t>
  </si>
  <si>
    <t>GLYMA_09G275400</t>
  </si>
  <si>
    <t>GLYMA_11G130600</t>
  </si>
  <si>
    <t>GLYMA_08G332900</t>
  </si>
  <si>
    <t>GLYMA_15G237800</t>
  </si>
  <si>
    <t>GLYMA_18G034700</t>
  </si>
  <si>
    <t>GLYMA_03G204800</t>
  </si>
  <si>
    <t>GLYMA_06G314600</t>
  </si>
  <si>
    <t>GLYMA_07G259300</t>
  </si>
  <si>
    <t>GLYMA_07G233000</t>
  </si>
  <si>
    <t>GLYMA_16G000200</t>
  </si>
  <si>
    <t>GLYMA_06G025600</t>
  </si>
  <si>
    <t>GLYMA_03G138200</t>
  </si>
  <si>
    <t>GLYMA_18G005800</t>
  </si>
  <si>
    <t>GLYMA_04G066700</t>
  </si>
  <si>
    <t>GLYMA_12G226000</t>
  </si>
  <si>
    <t>GLYMA_08G185700</t>
  </si>
  <si>
    <t>GLYMA_02G242900</t>
  </si>
  <si>
    <t>GlmaCt016</t>
  </si>
  <si>
    <t>GLYMA_09G273400</t>
  </si>
  <si>
    <t>GLYMA_08G155800</t>
  </si>
  <si>
    <t>GLYMA_13G291500</t>
  </si>
  <si>
    <t>GLYMA_19G207200</t>
  </si>
  <si>
    <t>GLYMA_02G273100</t>
  </si>
  <si>
    <t>GLYMA_02G062500</t>
  </si>
  <si>
    <t>GLYMA_05G176100</t>
  </si>
  <si>
    <t>GLYMA_15G000400</t>
  </si>
  <si>
    <t>GLYMA_13G362600</t>
  </si>
  <si>
    <t>GLYMA_08G056100</t>
  </si>
  <si>
    <t>GLYMA_10G194200</t>
  </si>
  <si>
    <t>GLYMA_10G049600</t>
  </si>
  <si>
    <t>GLYMA_07G258400</t>
  </si>
  <si>
    <t>GLYMA_13G167400</t>
  </si>
  <si>
    <t>GLYMA_07G245000</t>
  </si>
  <si>
    <t>GlmaCp069</t>
  </si>
  <si>
    <t>GLYMA_11G068200</t>
  </si>
  <si>
    <t>GLYMA_17G093600</t>
  </si>
  <si>
    <t>GLYMA_19G183800</t>
  </si>
  <si>
    <t>GLYMA_01G153900</t>
  </si>
  <si>
    <t>GLYMA_05G132200</t>
  </si>
  <si>
    <t>GLYMA_06G001800</t>
  </si>
  <si>
    <t>GLYMA_18G208200</t>
  </si>
  <si>
    <t>GLYMA_13G355300</t>
  </si>
  <si>
    <t>GLYMA_05G149500</t>
  </si>
  <si>
    <t>GlmaCp060</t>
  </si>
  <si>
    <t>GLYMA_13G086300</t>
  </si>
  <si>
    <t>GLYMA_02G244400</t>
  </si>
  <si>
    <t>GLYMA_13G121800</t>
  </si>
  <si>
    <t>GLYMA_14G027800</t>
  </si>
  <si>
    <t>GLYMA_09G253900</t>
  </si>
  <si>
    <t>GLYMA_05G200900</t>
  </si>
  <si>
    <t>GLYMA_05G089400</t>
  </si>
  <si>
    <t>GLYMA_15G012400</t>
  </si>
  <si>
    <t>GLYMA_07G123300</t>
  </si>
  <si>
    <t>GLYMA_04G220200</t>
  </si>
  <si>
    <t>GLYMA_08G013200</t>
  </si>
  <si>
    <t>GLYMA_08G090100</t>
  </si>
  <si>
    <t>GLYMA_02G069800</t>
  </si>
  <si>
    <t>GLYMA_11G241400</t>
  </si>
  <si>
    <t>GLYMA_05G014300</t>
  </si>
  <si>
    <t>GLYMA_05G240000</t>
  </si>
  <si>
    <t>GLYMA_06G294300</t>
  </si>
  <si>
    <t>GLYMA_06G126800</t>
  </si>
  <si>
    <t>GLYMA_17G165700</t>
  </si>
  <si>
    <t>GLYMA_11G244600</t>
  </si>
  <si>
    <t>GLYMA_18G175200</t>
  </si>
  <si>
    <t>GLYMA_01G182500</t>
  </si>
  <si>
    <t>GLYMA_14G191500</t>
  </si>
  <si>
    <t>GLYMA_13G323800</t>
  </si>
  <si>
    <t>GLYMA_15G097100</t>
  </si>
  <si>
    <t>GLYMA_05G012700</t>
  </si>
  <si>
    <t>GLYMA_12G240100</t>
  </si>
  <si>
    <t>GLYMA_17G233600</t>
  </si>
  <si>
    <t>GLYMA_01G053600</t>
  </si>
  <si>
    <t>GLYMA_18G269800</t>
  </si>
  <si>
    <t>GLYMA_17G247000</t>
  </si>
  <si>
    <t>GLYMA_14G201700</t>
  </si>
  <si>
    <t>GLYMA_13G352500</t>
  </si>
  <si>
    <t>GLYMA_09G172600</t>
  </si>
  <si>
    <t>GLYMA_10G289700</t>
  </si>
  <si>
    <t>GLYMA_07G009700</t>
  </si>
  <si>
    <t>GLYMA_16G016000</t>
  </si>
  <si>
    <t>GLYMA_06G126700</t>
  </si>
  <si>
    <t>GLYMA_14G057400</t>
  </si>
  <si>
    <t>GLYMA_04G227800</t>
  </si>
  <si>
    <t>GLYMA_19G123100</t>
  </si>
  <si>
    <t>GLYMA_12G205800</t>
  </si>
  <si>
    <t>GLYMA_13G299900</t>
  </si>
  <si>
    <t>GLYMA_06G113500</t>
  </si>
  <si>
    <t>GLYMA_03G005900</t>
  </si>
  <si>
    <t>GLYMA_08G306200</t>
  </si>
  <si>
    <t>GLYMA_19G200100</t>
  </si>
  <si>
    <t>GLYMA_03G002400</t>
  </si>
  <si>
    <t>GLYMA_16G066200</t>
  </si>
  <si>
    <t>GLYMA_10G025400</t>
  </si>
  <si>
    <t>GLYMA_09G176700</t>
  </si>
  <si>
    <t>GLYMA_18G299400</t>
  </si>
  <si>
    <t>GLYMA_13G349600</t>
  </si>
  <si>
    <t>GLYMA_13G274200</t>
  </si>
  <si>
    <t>GLYMA_13G226200</t>
  </si>
  <si>
    <t>GLYMA_20G212200</t>
  </si>
  <si>
    <t>GLYMA_02G013500</t>
  </si>
  <si>
    <t>GLYMA_01G239700</t>
  </si>
  <si>
    <t>GLYMA_20G008300</t>
  </si>
  <si>
    <t>GLYMA_06G105800</t>
  </si>
  <si>
    <t>GLYMA_19G219500</t>
  </si>
  <si>
    <t>GLYMA_04G078100</t>
  </si>
  <si>
    <t>GLYMA_19G143600</t>
  </si>
  <si>
    <t>GLYMA_05G021000</t>
  </si>
  <si>
    <t>GLYMA_06G029200</t>
  </si>
  <si>
    <t>GLYMA_18G231800</t>
  </si>
  <si>
    <t>GLYMA_15G156900</t>
  </si>
  <si>
    <t>GLYMA_10G142000</t>
  </si>
  <si>
    <t>GLYMA_19G026600</t>
  </si>
  <si>
    <t>GLYMA_04G057200</t>
  </si>
  <si>
    <t>GLYMA_08G316100</t>
  </si>
  <si>
    <t>GLYMA_05G047800</t>
  </si>
  <si>
    <t>GLYMA_18G101400</t>
  </si>
  <si>
    <t>GLYMA_02G107500</t>
  </si>
  <si>
    <t>GLYMA_08G347200</t>
  </si>
  <si>
    <t>GLYMA_07G137200</t>
  </si>
  <si>
    <t>GLYMA_16G077600</t>
  </si>
  <si>
    <t>GLYMA_19G000400</t>
  </si>
  <si>
    <t>GLYMA_19G222200</t>
  </si>
  <si>
    <t>GLYMA_08G215800</t>
  </si>
  <si>
    <t>GLYMA_12G064200</t>
  </si>
  <si>
    <t>GLYMA_06G122400</t>
  </si>
  <si>
    <t>GLYMA_15G106200</t>
  </si>
  <si>
    <t>GLYMA_03G167400</t>
  </si>
  <si>
    <t>GLYMA_01G024800</t>
  </si>
  <si>
    <t>GLYMA_03G166100</t>
  </si>
  <si>
    <t>GLYMA_07G019100</t>
  </si>
  <si>
    <t>GLYMA_16G146700</t>
  </si>
  <si>
    <t>GLYMA_06G318100</t>
  </si>
  <si>
    <t>GLYMA_04G003700</t>
  </si>
  <si>
    <t>GLYMA_08G188200</t>
  </si>
  <si>
    <t>GLYMA_03G230100</t>
  </si>
  <si>
    <t>GLYMA_06G020700</t>
  </si>
  <si>
    <t>GLYMA_05G003400</t>
  </si>
  <si>
    <t>GLYMA_06G108900</t>
  </si>
  <si>
    <t>GLYMA_10G283100</t>
  </si>
  <si>
    <t>GLYMA_17G082000</t>
  </si>
  <si>
    <t>GLYMA_04G022300</t>
  </si>
  <si>
    <t>GLYMA_06G138200</t>
  </si>
  <si>
    <t>GLYMA_02G240600</t>
  </si>
  <si>
    <t>GLYMA_08G020200</t>
  </si>
  <si>
    <t>GLYMA_05G172900</t>
  </si>
  <si>
    <t>GLYMA_06G170800</t>
  </si>
  <si>
    <t>GLYMA_07G200500</t>
  </si>
  <si>
    <t>GLYMA_04G239700</t>
  </si>
  <si>
    <t>GLYMA_08G348300</t>
  </si>
  <si>
    <t>GLYMA_07G002600</t>
  </si>
  <si>
    <t>GLYMA_08G352000</t>
  </si>
  <si>
    <t>GLYMA_03G257100</t>
  </si>
  <si>
    <t>GLYMA_14G010300</t>
  </si>
  <si>
    <t>GLYMA_06G166700</t>
  </si>
  <si>
    <t>GLYMA_06G312900</t>
  </si>
  <si>
    <t>GLYMA_05G150800</t>
  </si>
  <si>
    <t>GLYMA_10G002700</t>
  </si>
  <si>
    <t>GLYMA_06G074700</t>
  </si>
  <si>
    <t>GLYMA_03G012600</t>
  </si>
  <si>
    <t>GLYMA_14G073300</t>
  </si>
  <si>
    <t>GLYMA_04G170000</t>
  </si>
  <si>
    <t>GLYMA_05G172700</t>
  </si>
  <si>
    <t>GLYMA_06G233900</t>
  </si>
  <si>
    <t>GLYMA_13G243000</t>
  </si>
  <si>
    <t>GLYMA_04G054300</t>
  </si>
  <si>
    <t>GLYMA_12G220900</t>
  </si>
  <si>
    <t>GLYMA_05G187300</t>
  </si>
  <si>
    <t>GLYMA_16G134700</t>
  </si>
  <si>
    <t>GLYMA_06G283900</t>
  </si>
  <si>
    <t>GLYMA_15G109300</t>
  </si>
  <si>
    <t>GLYMA_14G174700</t>
  </si>
  <si>
    <t>GLYMA_09G224300</t>
  </si>
  <si>
    <t>GLYMA_10G062600</t>
  </si>
  <si>
    <t>GLYMA_02G143300</t>
  </si>
  <si>
    <t>GLYMA_13G103300</t>
  </si>
  <si>
    <t>GLYMA_09G160900</t>
  </si>
  <si>
    <t>GLYMA_18G275500</t>
  </si>
  <si>
    <t>GLYMA_09G202400</t>
  </si>
  <si>
    <t>GLYMA_02G002100</t>
  </si>
  <si>
    <t>GLYMA_08G005500</t>
  </si>
  <si>
    <t>GLYMA_09G139100</t>
  </si>
  <si>
    <t>GLYMA_09G014000</t>
  </si>
  <si>
    <t>GLYMA_02G274900</t>
  </si>
  <si>
    <t>GLYMA_13G127600</t>
  </si>
  <si>
    <t>GLYMA_02G244200</t>
  </si>
  <si>
    <t>GLYMA_13G342300</t>
  </si>
  <si>
    <t>GLYMA_08G226100</t>
  </si>
  <si>
    <t>GLYMA_10G189100</t>
  </si>
  <si>
    <t>GLYMA_09G054000</t>
  </si>
  <si>
    <t>GLYMA_19G215900</t>
  </si>
  <si>
    <t>GLYMA_02G003500</t>
  </si>
  <si>
    <t>GLYMA_02G271900</t>
  </si>
  <si>
    <t>GLYMA_04G130300</t>
  </si>
  <si>
    <t>GLYMA_15G152100</t>
  </si>
  <si>
    <t>GLYMA_16G067800</t>
  </si>
  <si>
    <t>GLYMA_20G103100</t>
  </si>
  <si>
    <t>GLYMA_09G286000</t>
  </si>
  <si>
    <t>GLYMA_01G194300</t>
  </si>
  <si>
    <t>GLYMA_02G271500</t>
  </si>
  <si>
    <t>GLYMA_07G205000</t>
  </si>
  <si>
    <t>GLYMA_17G226100</t>
  </si>
  <si>
    <t>GLYMA_12G063100</t>
  </si>
  <si>
    <t>GLYMA_08G089700</t>
  </si>
  <si>
    <t>GLYMA_16G028400</t>
  </si>
  <si>
    <t>GLYMA_15G099400</t>
  </si>
  <si>
    <t>GLYMA_10G038100</t>
  </si>
  <si>
    <t>GLYMA_02G002800</t>
  </si>
  <si>
    <t>GLYMA_10G165000</t>
  </si>
  <si>
    <t>GLYMA_18G014500</t>
  </si>
  <si>
    <t>GLYMA_11G002500</t>
  </si>
  <si>
    <t>GLYMA_01G022300</t>
  </si>
  <si>
    <t>GLYMA_02G253200</t>
  </si>
  <si>
    <t>GLYMA_05G203300</t>
  </si>
  <si>
    <t>GLYMA_05G123100</t>
  </si>
  <si>
    <t>GLYMA_01G197500</t>
  </si>
  <si>
    <t>GLYMA_12G238700</t>
  </si>
  <si>
    <t>GLYMA_15G129300</t>
  </si>
  <si>
    <t>GLYMA_03G260600</t>
  </si>
  <si>
    <t>GLYMA_13G113900</t>
  </si>
  <si>
    <t>GLYMA_03G248500</t>
  </si>
  <si>
    <t>GLYMA_18G057300</t>
  </si>
  <si>
    <t>GLYMA_17G113900</t>
  </si>
  <si>
    <t>GLYMA_18G248100</t>
  </si>
  <si>
    <t>GLYMA_18G217200</t>
  </si>
  <si>
    <t>GLYMA_14G022700</t>
  </si>
  <si>
    <t>GLYMA_02G124100</t>
  </si>
  <si>
    <t>GLYMA_17G072000</t>
  </si>
  <si>
    <t>GLYMA_05G149700</t>
  </si>
  <si>
    <t>GLYMA_20G129400</t>
  </si>
  <si>
    <t>GLYMA_01G014900</t>
  </si>
  <si>
    <t>GLYMA_17G141800</t>
  </si>
  <si>
    <t>GLYMA_09G268400</t>
  </si>
  <si>
    <t>GLYMA_04G226300</t>
  </si>
  <si>
    <t>GLYMA_15G013200</t>
  </si>
  <si>
    <t>GLYMA_04G208500</t>
  </si>
  <si>
    <t>GLYMA_08G345700</t>
  </si>
  <si>
    <t>GLYMA_06G211800</t>
  </si>
  <si>
    <t>GLYMA_18G067300</t>
  </si>
  <si>
    <t>GLYMA_02G273200</t>
  </si>
  <si>
    <t>GLYMA_03G190900</t>
  </si>
  <si>
    <t>GLYMA_20G199300</t>
  </si>
  <si>
    <t>GLYMA_03G161300</t>
  </si>
  <si>
    <t>GLYMA_10G278800</t>
  </si>
  <si>
    <t>GLYMA_16G031800</t>
  </si>
  <si>
    <t>GLYMA_05G028100</t>
  </si>
  <si>
    <t>GLYMA_12G089300</t>
  </si>
  <si>
    <t>GLYMA_13G158000</t>
  </si>
  <si>
    <t>GLYMA_07G081400</t>
  </si>
  <si>
    <t>GLYMA_15G056200</t>
  </si>
  <si>
    <t>GLYMA_12G234200</t>
  </si>
  <si>
    <t>GLYMA_03G023700</t>
  </si>
  <si>
    <t>GLYMA_18G076600</t>
  </si>
  <si>
    <t>GlmaCp021</t>
  </si>
  <si>
    <t>GLYMA_20G172000</t>
  </si>
  <si>
    <t>GLYMA_02G146800</t>
  </si>
  <si>
    <t>GLYMA_02G005200</t>
  </si>
  <si>
    <t>GLYMA_05G128500</t>
  </si>
  <si>
    <t>GLYMA_15G049200</t>
  </si>
  <si>
    <t>GLYMA_07G259500</t>
  </si>
  <si>
    <t>GLYMA_07G015400</t>
  </si>
  <si>
    <t>GLYMA_07G194000</t>
  </si>
  <si>
    <t>GLYMA_08G235500</t>
  </si>
  <si>
    <t>GLYMA_14G051500</t>
  </si>
  <si>
    <t>GLYMA_08G291800</t>
  </si>
  <si>
    <t>GLYMA_11G063000</t>
  </si>
  <si>
    <t>GLYMA_04G146700</t>
  </si>
  <si>
    <t>GLYMA_19G149400</t>
  </si>
  <si>
    <t>GLYMA_03G161100</t>
  </si>
  <si>
    <t>GLYMA_14G218400</t>
  </si>
  <si>
    <t>GLYMA_08G144700</t>
  </si>
  <si>
    <t>GLYMA_18G044300</t>
  </si>
  <si>
    <t>GLYMA_07G009600</t>
  </si>
  <si>
    <t>GLYMA_19G218200</t>
  </si>
  <si>
    <t>GLYMA_19G199800</t>
  </si>
  <si>
    <t>GLYMA_02G025900</t>
  </si>
  <si>
    <t>GLYMA_01G032100</t>
  </si>
  <si>
    <t>GLYMA_04G118600</t>
  </si>
  <si>
    <t>GLYMA_12G024600</t>
  </si>
  <si>
    <t>GLYMA_13G165600</t>
  </si>
  <si>
    <t>GlmaCt005</t>
  </si>
  <si>
    <t>GLYMA_18G221600</t>
  </si>
  <si>
    <t>GLYMA_01G067200</t>
  </si>
  <si>
    <t>GLYMA_19G187900</t>
  </si>
  <si>
    <t>GLYMA_01G006900</t>
  </si>
  <si>
    <t>GLYMA_11G013700</t>
  </si>
  <si>
    <t>GLYMA_03G002100</t>
  </si>
  <si>
    <t>GLYMA_03G152300</t>
  </si>
  <si>
    <t>GLYMA_10G134400</t>
  </si>
  <si>
    <t>GLYMA_01G041200</t>
  </si>
  <si>
    <t>GLYMA_18G006500</t>
  </si>
  <si>
    <t>GLYMA_01G053100</t>
  </si>
  <si>
    <t>GLYMA_09G175100</t>
  </si>
  <si>
    <t>GLYMA_15G108900</t>
  </si>
  <si>
    <t>GLYMA_04G213400</t>
  </si>
  <si>
    <t>GLYMA_17G029500</t>
  </si>
  <si>
    <t>GLYMA_07G046500</t>
  </si>
  <si>
    <t>GLYMA_03G137200</t>
  </si>
  <si>
    <t>GLYMA_18G287600</t>
  </si>
  <si>
    <t>GLYMA_15G055800</t>
  </si>
  <si>
    <t>GLYMA_09G168700</t>
  </si>
  <si>
    <t>GLYMA_14G078600</t>
  </si>
  <si>
    <t>GLYMA_01G032200</t>
  </si>
  <si>
    <t>GLYMA_05G223300</t>
  </si>
  <si>
    <t>GLYMA_09G196000</t>
  </si>
  <si>
    <t>GLYMA_13G120800</t>
  </si>
  <si>
    <t>GLYMA_18G290200</t>
  </si>
  <si>
    <t>GLYMA_13G058100</t>
  </si>
  <si>
    <t>GLYMA_03G036800</t>
  </si>
  <si>
    <t>GLYMA_06G116000</t>
  </si>
  <si>
    <t>GLYMA_17G248400</t>
  </si>
  <si>
    <t>GLYMA_06G151300</t>
  </si>
  <si>
    <t>GLYMA_05G185100</t>
  </si>
  <si>
    <t>GLYMA_01G183100</t>
  </si>
  <si>
    <t>GLYMA_13G228900</t>
  </si>
  <si>
    <t>GLYMA_01G234300</t>
  </si>
  <si>
    <t>GLYMA_07G269200</t>
  </si>
  <si>
    <t>GLYMA_18G223200</t>
  </si>
  <si>
    <t>GLYMA_13G086200</t>
  </si>
  <si>
    <t>GLYMA_06G308800</t>
  </si>
  <si>
    <t>GLYMA_15G154700</t>
  </si>
  <si>
    <t>GLYMA_08G135700</t>
  </si>
  <si>
    <t>GLYMA_08G102300</t>
  </si>
  <si>
    <t>GLYMA_07G130400</t>
  </si>
  <si>
    <t>GLYMA_08G019600</t>
  </si>
  <si>
    <t>GLYMA_13G049000</t>
  </si>
  <si>
    <t>GLYMA_11G109200</t>
  </si>
  <si>
    <t>GLYMA_09G005800</t>
  </si>
  <si>
    <t>GLYMA_08G321500</t>
  </si>
  <si>
    <t>GLYMA_17G109800</t>
  </si>
  <si>
    <t>GLYMA_03G247700</t>
  </si>
  <si>
    <t>GLYMA_06G147800</t>
  </si>
  <si>
    <t>GLYMA_13G156200</t>
  </si>
  <si>
    <t>GLYMA_19G126000</t>
  </si>
  <si>
    <t>GLYMA_10G120000</t>
  </si>
  <si>
    <t>GLYMA_16G031100</t>
  </si>
  <si>
    <t>GLYMA_07G274200</t>
  </si>
  <si>
    <t>GLYMA_09G187400</t>
  </si>
  <si>
    <t>GLYMA_08G172300</t>
  </si>
  <si>
    <t>GLYMA_12G085600</t>
  </si>
  <si>
    <t>GLYMA_20G223600</t>
  </si>
  <si>
    <t>GLYMA_17G137800</t>
  </si>
  <si>
    <t>GLYMA_07G043700</t>
  </si>
  <si>
    <t>GLYMA_04G033200</t>
  </si>
  <si>
    <t>GLYMA_20G095200</t>
  </si>
  <si>
    <t>GLYMA_01G134700</t>
  </si>
  <si>
    <t>GLYMA_13G254200</t>
  </si>
  <si>
    <t>GLYMA_07G249400</t>
  </si>
  <si>
    <t>GLYMA_10G006200</t>
  </si>
  <si>
    <t>GLYMA_19G001900</t>
  </si>
  <si>
    <t>GLYMA_01G025600</t>
  </si>
  <si>
    <t>GLYMA_17G012900</t>
  </si>
  <si>
    <t>GLYMA_20G003100</t>
  </si>
  <si>
    <t>GLYMA_10G158800</t>
  </si>
  <si>
    <t>GLYMA_02G029600</t>
  </si>
  <si>
    <t>GLYMA_06G036300</t>
  </si>
  <si>
    <t>GLYMA_18G137500</t>
  </si>
  <si>
    <t>GLYMA_08G020800</t>
  </si>
  <si>
    <t>GLYMA_15G111500</t>
  </si>
  <si>
    <t>GLYMA_15G011600</t>
  </si>
  <si>
    <t>GLYMA_19G091400</t>
  </si>
  <si>
    <t>GLYMA_12G226300</t>
  </si>
  <si>
    <t>GLYMA_01G211000</t>
  </si>
  <si>
    <t>GLYMA_07G255900</t>
  </si>
  <si>
    <t>GLYMA_06G135100</t>
  </si>
  <si>
    <t>GLYMA_08G338300</t>
  </si>
  <si>
    <t>GLYMA_14G096600</t>
  </si>
  <si>
    <t>GLYMA_13G055700</t>
  </si>
  <si>
    <t>GLYMA_07G047500</t>
  </si>
  <si>
    <t>GLYMA_05G207600</t>
  </si>
  <si>
    <t>GLYMA_04G007100</t>
  </si>
  <si>
    <t>GLYMA_04G021600</t>
  </si>
  <si>
    <t>GLYMA_14G069400</t>
  </si>
  <si>
    <t>GLYMA_09G065300</t>
  </si>
  <si>
    <t>GLYMA_01G186200</t>
  </si>
  <si>
    <t>GLYMA_04G194500</t>
  </si>
  <si>
    <t>GLYMA_19G118000</t>
  </si>
  <si>
    <t>GLYMA_07G267700</t>
  </si>
  <si>
    <t>GLYMA_06G112100</t>
  </si>
  <si>
    <t>GLYMA_09G275200</t>
  </si>
  <si>
    <t>GLYMA_08G265300</t>
  </si>
  <si>
    <t>GLYMA_11G138800</t>
  </si>
  <si>
    <t>GLYMA_10G284700</t>
  </si>
  <si>
    <t>GLYMA_07G056500</t>
  </si>
  <si>
    <t>GLYMA_10G268000</t>
  </si>
  <si>
    <t>GLYMA_12G199500</t>
  </si>
  <si>
    <t>GLYMA_07G188800</t>
  </si>
  <si>
    <t>GLYMA_05G224500</t>
  </si>
  <si>
    <t>GLYMA_10G236400</t>
  </si>
  <si>
    <t>GLYMA_15G266800</t>
  </si>
  <si>
    <t>GLYMA_04G045100</t>
  </si>
  <si>
    <t>GLYMA_13G131600</t>
  </si>
  <si>
    <t>GLYMA_15G152200</t>
  </si>
  <si>
    <t>GLYMA_02G053300</t>
  </si>
  <si>
    <t>GLYMA_19G248400</t>
  </si>
  <si>
    <t>GLYMA_06G096900</t>
  </si>
  <si>
    <t>GLYMA_19G183000</t>
  </si>
  <si>
    <t>GLYMA_07G119700</t>
  </si>
  <si>
    <t>GLYMA_13G282800</t>
  </si>
  <si>
    <t>GLYMA_17G005000</t>
  </si>
  <si>
    <t>GLYMA_02G088600</t>
  </si>
  <si>
    <t>GLYMA_09G273900</t>
  </si>
  <si>
    <t>GLYMA_10G035300</t>
  </si>
  <si>
    <t>GLYMA_18G259300</t>
  </si>
  <si>
    <t>GLYMA_12G217100</t>
  </si>
  <si>
    <t>GLYMA_07G020800</t>
  </si>
  <si>
    <t>GLYMA_03G260400</t>
  </si>
  <si>
    <t>GLYMA_04G141400</t>
  </si>
  <si>
    <t>GLYMA_08G360000</t>
  </si>
  <si>
    <t>GLYMA_13G268300</t>
  </si>
  <si>
    <t>GLYMA_10G065300</t>
  </si>
  <si>
    <t>GLYMA_01G008900</t>
  </si>
  <si>
    <t>GLYMA_08G194900</t>
  </si>
  <si>
    <t>GLYMA_16G026500</t>
  </si>
  <si>
    <t>GLYMA_02G276100</t>
  </si>
  <si>
    <t>GLYMA_17G012200</t>
  </si>
  <si>
    <t>GLYMA_15G003700</t>
  </si>
  <si>
    <t>GLYMA_15G059100</t>
  </si>
  <si>
    <t>GLYMA_20G173100</t>
  </si>
  <si>
    <t>GLYMA_18G062800</t>
  </si>
  <si>
    <t>GLYMA_17G128400</t>
  </si>
  <si>
    <t>GLYMA_17G112700</t>
  </si>
  <si>
    <t>GLYMA_13G138700</t>
  </si>
  <si>
    <t>GLYMA_13G277100</t>
  </si>
  <si>
    <t>GLYMA_01G229000</t>
  </si>
  <si>
    <t>GLYMA_17G250800</t>
  </si>
  <si>
    <t>GLYMA_11G084100</t>
  </si>
  <si>
    <t>GLYMA_17G045600</t>
  </si>
  <si>
    <t>GLYMA_06G061500</t>
  </si>
  <si>
    <t>GLYMA_12G225400</t>
  </si>
  <si>
    <t>GLYMA_10G185800</t>
  </si>
  <si>
    <t>GLYMA_11G103600</t>
  </si>
  <si>
    <t>GLYMA_13G187600</t>
  </si>
  <si>
    <t>GLYMA_02G047600</t>
  </si>
  <si>
    <t>GLYMA_06G159200</t>
  </si>
  <si>
    <t>GLYMA_08G193500</t>
  </si>
  <si>
    <t>GLYMA_07G014600</t>
  </si>
  <si>
    <t>GLYMA_08G105400</t>
  </si>
  <si>
    <t>GLYMA_03G222900</t>
  </si>
  <si>
    <t>GLYMA_10G048400</t>
  </si>
  <si>
    <t>GLYMA_02G077400</t>
  </si>
  <si>
    <t>GLYMA_10G213400</t>
  </si>
  <si>
    <t>GLYMA_02G149600</t>
  </si>
  <si>
    <t>GLYMA_10G170200</t>
  </si>
  <si>
    <t>GLYMA_08G124100</t>
  </si>
  <si>
    <t>GLYMA_08G089100</t>
  </si>
  <si>
    <t>GLYMA_08G173200</t>
  </si>
  <si>
    <t>GLYMA_08G322600</t>
  </si>
  <si>
    <t>GLYMA_07G199800</t>
  </si>
  <si>
    <t>GLYMA_07G101900</t>
  </si>
  <si>
    <t>GLYMA_13G230100</t>
  </si>
  <si>
    <t>GLYMA_08G013000</t>
  </si>
  <si>
    <t>GLYMA_07G043400</t>
  </si>
  <si>
    <t>GLYMA_04G073800</t>
  </si>
  <si>
    <t>GLYMA_15G026100</t>
  </si>
  <si>
    <t>GLYMA_02G117100</t>
  </si>
  <si>
    <t>GLYMA_10G297800</t>
  </si>
  <si>
    <t>GLYMA_09G043000</t>
  </si>
  <si>
    <t>GLYMA_11G077800</t>
  </si>
  <si>
    <t>GLYMA_16G073600</t>
  </si>
  <si>
    <t>GLYMA_08G123100</t>
  </si>
  <si>
    <t>GLYMA_09G028500</t>
  </si>
  <si>
    <t>GLYMA_18G202100</t>
  </si>
  <si>
    <t>GLYMA_07G085000</t>
  </si>
  <si>
    <t>GLYMA_04G179700</t>
  </si>
  <si>
    <t>GLYMA_15G163700</t>
  </si>
  <si>
    <t>GLYMA_20G103800</t>
  </si>
  <si>
    <t>GLYMA_19G126800</t>
  </si>
  <si>
    <t>GLYMA_14G065600</t>
  </si>
  <si>
    <t>GLYMA_03G041200</t>
  </si>
  <si>
    <t>GLYMA_11G124900</t>
  </si>
  <si>
    <t>GLYMA_10G074700</t>
  </si>
  <si>
    <t>GLYMA_17G062600</t>
  </si>
  <si>
    <t>GLYMA_13G118600</t>
  </si>
  <si>
    <t>GLYMA_18G213400</t>
  </si>
  <si>
    <t>GLYMA_18G002400</t>
  </si>
  <si>
    <t>GLYMA_08G336200</t>
  </si>
  <si>
    <t>GLYMA_08G147900</t>
  </si>
  <si>
    <t>GLYMA_17G018200</t>
  </si>
  <si>
    <t>GLYMA_07G224400</t>
  </si>
  <si>
    <t>GLYMA_11G114000</t>
  </si>
  <si>
    <t>GLYMA_08G338400</t>
  </si>
  <si>
    <t>GLYMA_02G034300</t>
  </si>
  <si>
    <t>GLYMA_11G201900</t>
  </si>
  <si>
    <t>GLYMA_09G045000</t>
  </si>
  <si>
    <t>GLYMA_15G118300</t>
  </si>
  <si>
    <t>GLYMA_13G172000</t>
  </si>
  <si>
    <t>GLYMA_01G004400</t>
  </si>
  <si>
    <t>GLYMA_03G190800</t>
  </si>
  <si>
    <t>GLYMA_15G183400</t>
  </si>
  <si>
    <t>GLYMA_08G299300</t>
  </si>
  <si>
    <t>GlmaCp010</t>
  </si>
  <si>
    <t>GLYMA_15G151500</t>
  </si>
  <si>
    <t>GLYMA_13G042800</t>
  </si>
  <si>
    <t>GLYMA_16G036800</t>
  </si>
  <si>
    <t>GLYMA_20G167600</t>
  </si>
  <si>
    <t>GLYMA_08G281400</t>
  </si>
  <si>
    <t>GLYMA_02G285700</t>
  </si>
  <si>
    <t>GLYMA_18G289200</t>
  </si>
  <si>
    <t>GLYMA_13G092700</t>
  </si>
  <si>
    <t>GLYMA_10G227900</t>
  </si>
  <si>
    <t>GLYMA_16G042100</t>
  </si>
  <si>
    <t>GLYMA_12G014400</t>
  </si>
  <si>
    <t>GLYMA_04G002200</t>
  </si>
  <si>
    <t>GLYMA_01G212500</t>
  </si>
  <si>
    <t>GLYMA_16G206300</t>
  </si>
  <si>
    <t>GLYMA_14G223100</t>
  </si>
  <si>
    <t>GLYMA_09G029600</t>
  </si>
  <si>
    <t>GLYMA_17G018600</t>
  </si>
  <si>
    <t>GLYMA_15G178600</t>
  </si>
  <si>
    <t>GLYMA_07G139000</t>
  </si>
  <si>
    <t>GLYMA_08G194800</t>
  </si>
  <si>
    <t>GLYMA_20G167900</t>
  </si>
  <si>
    <t>GLYMA_06G042700</t>
  </si>
  <si>
    <t>GLYMA_09G022900</t>
  </si>
  <si>
    <t>GLYMA_10G168600</t>
  </si>
  <si>
    <t>GLYMA_11G031200</t>
  </si>
  <si>
    <t>GLYMA_13G316400</t>
  </si>
  <si>
    <t>GLYMA_06G003300</t>
  </si>
  <si>
    <t>GLYMA_14G222500</t>
  </si>
  <si>
    <t>GLYMA_20G242400</t>
  </si>
  <si>
    <t>GLYMA_13G292200</t>
  </si>
  <si>
    <t>GLYMA_18G009700</t>
  </si>
  <si>
    <t>GLYMA_02G035700</t>
  </si>
  <si>
    <t>GLYMA_07G030700</t>
  </si>
  <si>
    <t>GLYMA_17G115600</t>
  </si>
  <si>
    <t>GLYMA_07G096200</t>
  </si>
  <si>
    <t>GLYMA_03G223800</t>
  </si>
  <si>
    <t>GLYMA_02G037400</t>
  </si>
  <si>
    <t>GLYMA_09G257300</t>
  </si>
  <si>
    <t>GLYMA_02G113400</t>
  </si>
  <si>
    <t>GLYMA_13G351800</t>
  </si>
  <si>
    <t>GLYMA_09G031400</t>
  </si>
  <si>
    <t>GLYMA_11G050700</t>
  </si>
  <si>
    <t>GLYMA_02G057100</t>
  </si>
  <si>
    <t>GLYMA_13G097800</t>
  </si>
  <si>
    <t>GLYMA_17G088200</t>
  </si>
  <si>
    <t>GLYMA_08G287800</t>
  </si>
  <si>
    <t>GLYMA_13G106400</t>
  </si>
  <si>
    <t>GLYMA_14G077500</t>
  </si>
  <si>
    <t>GLYMA_14G034200</t>
  </si>
  <si>
    <t>GLYMA_10G146000</t>
  </si>
  <si>
    <t>GLYMA_14G219900</t>
  </si>
  <si>
    <t>GLYMA_02G044900</t>
  </si>
  <si>
    <t>GLYMA_06G102400</t>
  </si>
  <si>
    <t>GLYMA_20G231100</t>
  </si>
  <si>
    <t>GLYMA_04G092400</t>
  </si>
  <si>
    <t>GLYMA_08G156700</t>
  </si>
  <si>
    <t>GLYMA_11G115200</t>
  </si>
  <si>
    <t>GLYMA_06G295400</t>
  </si>
  <si>
    <t>GLYMA_13G350800</t>
  </si>
  <si>
    <t>GLYMA_04G056800</t>
  </si>
  <si>
    <t>GLYMA_08G323500</t>
  </si>
  <si>
    <t>GLYMA_01G190100</t>
  </si>
  <si>
    <t>GLYMA_08G043600</t>
  </si>
  <si>
    <t>GLYMA_15G264900</t>
  </si>
  <si>
    <t>GLYMA_04G070300</t>
  </si>
  <si>
    <t>GLYMA_16G150200</t>
  </si>
  <si>
    <t>GLYMA_10G012200</t>
  </si>
  <si>
    <t>GLYMA_14G001400</t>
  </si>
  <si>
    <t>GLYMA_02G274100</t>
  </si>
  <si>
    <t>GLYMA_17G031800</t>
  </si>
  <si>
    <t>GLYMA_18G026100</t>
  </si>
  <si>
    <t>GLYMA_12G236400</t>
  </si>
  <si>
    <t>GLYMA_13G164800</t>
  </si>
  <si>
    <t>GLYMA_16G036100</t>
  </si>
  <si>
    <t>GLYMA_20G113300</t>
  </si>
  <si>
    <t>GLYMA_02G243200</t>
  </si>
  <si>
    <t>GLYMA_06G018500</t>
  </si>
  <si>
    <t>GLYMA_11G125700</t>
  </si>
  <si>
    <t>GLYMA_14G192000</t>
  </si>
  <si>
    <t>GLYMA_06G171000</t>
  </si>
  <si>
    <t>GLYMA_08G069200</t>
  </si>
  <si>
    <t>GLYMA_11G044900</t>
  </si>
  <si>
    <t>GLYMA_19G187100</t>
  </si>
  <si>
    <t>GLYMA_08G345600</t>
  </si>
  <si>
    <t>GLYMA_03G213200</t>
  </si>
  <si>
    <t>GLYMA_01G188700</t>
  </si>
  <si>
    <t>GLYMA_08G313200</t>
  </si>
  <si>
    <t>GLYMA_12G087200</t>
  </si>
  <si>
    <t>GLYMA_06G240900</t>
  </si>
  <si>
    <t>GLYMA_02G052000</t>
  </si>
  <si>
    <t>GLYMA_03G138300</t>
  </si>
  <si>
    <t>GLYMA_04G225300</t>
  </si>
  <si>
    <t>GLYMA_07G020100</t>
  </si>
  <si>
    <t>GLYMA_03G169700</t>
  </si>
  <si>
    <t>GLYMA_13G325400</t>
  </si>
  <si>
    <t>GLYMA_03G222600</t>
  </si>
  <si>
    <t>GLYMA_18G057200</t>
  </si>
  <si>
    <t>GLYMA_02G281700</t>
  </si>
  <si>
    <t>GLYMA_12G076100</t>
  </si>
  <si>
    <t>GLYMA_17G067400</t>
  </si>
  <si>
    <t>GLYMA_08G225300</t>
  </si>
  <si>
    <t>GLYMA_14G095700</t>
  </si>
  <si>
    <t>GLYMA_04G095500</t>
  </si>
  <si>
    <t>GLYMA_18G106800</t>
  </si>
  <si>
    <t>GLYMA_08G171300</t>
  </si>
  <si>
    <t>GLYMA_06G032800</t>
  </si>
  <si>
    <t>GLYMA_04G014700</t>
  </si>
  <si>
    <t>GLYMA_07G004900</t>
  </si>
  <si>
    <t>GLYMA_16G155500</t>
  </si>
  <si>
    <t>GLYMA_08G299500</t>
  </si>
  <si>
    <t>GLYMA_08G000800</t>
  </si>
  <si>
    <t>GLYMA_16G007400</t>
  </si>
  <si>
    <t>GLYMA_06G265500</t>
  </si>
  <si>
    <t>GLYMA_07G065600</t>
  </si>
  <si>
    <t>GLYMA_08G210600</t>
  </si>
  <si>
    <t>GLYMA_03G251900</t>
  </si>
  <si>
    <t>GLYMA_13G056800</t>
  </si>
  <si>
    <t>GLYMA_04G007000</t>
  </si>
  <si>
    <t>GLYMA_05G146200</t>
  </si>
  <si>
    <t>GLYMA_20G111700</t>
  </si>
  <si>
    <t>GLYMA_10G026000</t>
  </si>
  <si>
    <t>GLYMA_16G046200</t>
  </si>
  <si>
    <t>GLYMA_16G041200</t>
  </si>
  <si>
    <t>GLYMA_01G030600</t>
  </si>
  <si>
    <t>GLYMA_08G287200</t>
  </si>
  <si>
    <t>GLYMA_01G102200</t>
  </si>
  <si>
    <t>GLYMA_09G084300</t>
  </si>
  <si>
    <t>GLYMA_17G186600</t>
  </si>
  <si>
    <t>GLYMA_06G148300</t>
  </si>
  <si>
    <t>GLYMA_12G216100</t>
  </si>
  <si>
    <t>GLYMA_19G180500</t>
  </si>
  <si>
    <t>GLYMA_13G204800</t>
  </si>
  <si>
    <t>GLYMA_19G177600</t>
  </si>
  <si>
    <t>GLYMA_19G231400</t>
  </si>
  <si>
    <t>GLYMA_20G246400</t>
  </si>
  <si>
    <t>GLYMA_13G355800</t>
  </si>
  <si>
    <t>GLYMA_13G349500</t>
  </si>
  <si>
    <t>GLYMA_02G011300</t>
  </si>
  <si>
    <t>GLYMA_17G160400</t>
  </si>
  <si>
    <t>GLYMA_17G061500</t>
  </si>
  <si>
    <t>GLYMA_17G238300</t>
  </si>
  <si>
    <t>GLYMA_07G099400</t>
  </si>
  <si>
    <t>GLYMA_18G069700</t>
  </si>
  <si>
    <t>GLYMA_03G192000</t>
  </si>
  <si>
    <t>GLYMA_20G132700</t>
  </si>
  <si>
    <t>GLYMA_12G234600</t>
  </si>
  <si>
    <t>GLYMA_10G175400</t>
  </si>
  <si>
    <t>GLYMA_17G001300</t>
  </si>
  <si>
    <t>GLYMA_03G208800</t>
  </si>
  <si>
    <t>GLYMA_05G005600</t>
  </si>
  <si>
    <t>GLYMA_07G205700</t>
  </si>
  <si>
    <t>GLYMA_13G093900</t>
  </si>
  <si>
    <t>GLYMA_01G168100</t>
  </si>
  <si>
    <t>GLYMA_18G015800</t>
  </si>
  <si>
    <t>GLYMA_16G044500</t>
  </si>
  <si>
    <t>GLYMA_08G047000</t>
  </si>
  <si>
    <t>GLYMA_09G035400</t>
  </si>
  <si>
    <t>GLYMA_11G113200</t>
  </si>
  <si>
    <t>GLYMA_06G037900</t>
  </si>
  <si>
    <t>GLYMA_18G055300</t>
  </si>
  <si>
    <t>GLYMA_13G218200</t>
  </si>
  <si>
    <t>GLYMA_13G031500</t>
  </si>
  <si>
    <t>GLYMA_13G065500</t>
  </si>
  <si>
    <t>GLYMA_19G127100</t>
  </si>
  <si>
    <t>GLYMA_08G156800</t>
  </si>
  <si>
    <t>GLYMA_18G252700</t>
  </si>
  <si>
    <t>GLYMA_02G117200</t>
  </si>
  <si>
    <t>GLYMA_08G354800</t>
  </si>
  <si>
    <t>GLYMA_15G127100</t>
  </si>
  <si>
    <t>GLYMA_08G327900</t>
  </si>
  <si>
    <t>GLYMA_09G182700</t>
  </si>
  <si>
    <t>GLYMA_17G250700</t>
  </si>
  <si>
    <t>GLYMA_04G217800</t>
  </si>
  <si>
    <t>GLYMA_09G002700</t>
  </si>
  <si>
    <t>GLYMA_19G200900</t>
  </si>
  <si>
    <t>GLYMA_02G008100</t>
  </si>
  <si>
    <t>GLYMA_08G001900</t>
  </si>
  <si>
    <t>GLYMA_08G031000</t>
  </si>
  <si>
    <t>GLYMA_12G066300</t>
  </si>
  <si>
    <t>GLYMA_15G073200</t>
  </si>
  <si>
    <t>GLYMA_09G137000</t>
  </si>
  <si>
    <t>GLYMA_12G057600</t>
  </si>
  <si>
    <t>GLYMA_19G128500</t>
  </si>
  <si>
    <t>GLYMA_03G039300</t>
  </si>
  <si>
    <t>GLYMA_06G164100</t>
  </si>
  <si>
    <t>GLYMA_03G193900</t>
  </si>
  <si>
    <t>GLYMA_11G090300</t>
  </si>
  <si>
    <t>GLYMA_06G060600</t>
  </si>
  <si>
    <t>GLYMA_04G188600</t>
  </si>
  <si>
    <t>GLYMA_09G023600</t>
  </si>
  <si>
    <t>GLYMA_15G101100</t>
  </si>
  <si>
    <t>GLYMA_06G309000</t>
  </si>
  <si>
    <t>GLYMA_16G157900</t>
  </si>
  <si>
    <t>GLYMA_04G189900</t>
  </si>
  <si>
    <t>GLYMA_19G195500</t>
  </si>
  <si>
    <t>GLYMA_10G273700</t>
  </si>
  <si>
    <t>GLYMA_16G098700</t>
  </si>
  <si>
    <t>GLYMA_15G111400</t>
  </si>
  <si>
    <t>GLYMA_13G060700</t>
  </si>
  <si>
    <t>GLYMA_13G269700</t>
  </si>
  <si>
    <t>GLYMA_17G051400</t>
  </si>
  <si>
    <t>GLYMA_02G278000</t>
  </si>
  <si>
    <t>GLYMA_13G101700</t>
  </si>
  <si>
    <t>GLYMA_19G114800</t>
  </si>
  <si>
    <t>GLYMA_15G023500</t>
  </si>
  <si>
    <t>GLYMA_03G132900</t>
  </si>
  <si>
    <t>GLYMA_12G194800</t>
  </si>
  <si>
    <t>GLYMA_17G235100</t>
  </si>
  <si>
    <t>GLYMA_02G302300</t>
  </si>
  <si>
    <t>GLYMA_15G139800</t>
  </si>
  <si>
    <t>GLYMA_09G081400</t>
  </si>
  <si>
    <t>GLYMA_17G037000</t>
  </si>
  <si>
    <t>GLYMA_08G014000</t>
  </si>
  <si>
    <t>GLYMA_13G336500</t>
  </si>
  <si>
    <t>GLYMA_12G028400</t>
  </si>
  <si>
    <t>GLYMA_14G055600</t>
  </si>
  <si>
    <t>GLYMA_13G138900</t>
  </si>
  <si>
    <t>GLYMA_05G133900</t>
  </si>
  <si>
    <t>GLYMA_18G253900</t>
  </si>
  <si>
    <t>GLYMA_08G017500</t>
  </si>
  <si>
    <t>GLYMA_03G237200</t>
  </si>
  <si>
    <t>GLYMA_02G036500</t>
  </si>
  <si>
    <t>GLYMA_03G136000</t>
  </si>
  <si>
    <t>GLYMA_20G001800</t>
  </si>
  <si>
    <t>GLYMA_15G077100</t>
  </si>
  <si>
    <t>GLYMA_03G260500</t>
  </si>
  <si>
    <t>GLYMA_01G141700</t>
  </si>
  <si>
    <t>GLYMA_03G103200</t>
  </si>
  <si>
    <t>GLYMA_18G077700</t>
  </si>
  <si>
    <t>GLYMA_05G059100</t>
  </si>
  <si>
    <t>GLYMA_19G106000</t>
  </si>
  <si>
    <t>GLYMA_01G000100</t>
  </si>
  <si>
    <t>GLYMA_06G314300</t>
  </si>
  <si>
    <t>GLYMA_08G354900</t>
  </si>
  <si>
    <t>GLYMA_10G244900</t>
  </si>
  <si>
    <t>GLYMA_08G091800</t>
  </si>
  <si>
    <t>GLYMA_02G147800</t>
  </si>
  <si>
    <t>GLYMA_10G222900</t>
  </si>
  <si>
    <t>GLYMA_02G308900</t>
  </si>
  <si>
    <t>GLYMA_08G313500</t>
  </si>
  <si>
    <t>GLYMA_17G103600</t>
  </si>
  <si>
    <t>GLYMA_18G164300</t>
  </si>
  <si>
    <t>GLYMA_07G072100</t>
  </si>
  <si>
    <t>GLYMA_01G014500</t>
  </si>
  <si>
    <t>GLYMA_13G245700</t>
  </si>
  <si>
    <t>GLYMA_18G030600</t>
  </si>
  <si>
    <t>GLYMA_15G005400</t>
  </si>
  <si>
    <t>GLYMA_09G201300</t>
  </si>
  <si>
    <t>GLYMA_11G113600</t>
  </si>
  <si>
    <t>GLYMA_06G204000</t>
  </si>
  <si>
    <t>GLYMA_18G017200</t>
  </si>
  <si>
    <t>GLYMA_10G277100</t>
  </si>
  <si>
    <t>GLYMA_09G157300</t>
  </si>
  <si>
    <t>GLYMA_03G213100</t>
  </si>
  <si>
    <t>GLYMA_16G160200</t>
  </si>
  <si>
    <t>GLYMA_10G250100</t>
  </si>
  <si>
    <t>GLYMA_01G183800</t>
  </si>
  <si>
    <t>GLYMA_17G117800</t>
  </si>
  <si>
    <t>GLYMA_09G207800</t>
  </si>
  <si>
    <t>GLYMA_03G146400</t>
  </si>
  <si>
    <t>GLYMA_17G092100</t>
  </si>
  <si>
    <t>GLYMA_12G065700</t>
  </si>
  <si>
    <t>GLYMA_04G021000</t>
  </si>
  <si>
    <t>GLYMA_15G112700</t>
  </si>
  <si>
    <t>GLYMA_08G132600</t>
  </si>
  <si>
    <t>GLYMA_18G038600</t>
  </si>
  <si>
    <t>GLYMA_14G059700</t>
  </si>
  <si>
    <t>GLYMA_04G002100</t>
  </si>
  <si>
    <t>GLYMA_07G049000</t>
  </si>
  <si>
    <t>GLYMA_13G310900</t>
  </si>
  <si>
    <t>GLYMA_17G147300</t>
  </si>
  <si>
    <t>GLYMA_17G123800</t>
  </si>
  <si>
    <t>GLYMA_11G044200</t>
  </si>
  <si>
    <t>GLYMA_15G007700</t>
  </si>
  <si>
    <t>GLYMA_16G027700</t>
  </si>
  <si>
    <t>GLYMA_11G034600</t>
  </si>
  <si>
    <t>GLYMA_05G156500</t>
  </si>
  <si>
    <t>GLYMA_09G253700</t>
  </si>
  <si>
    <t>GLYMA_20G129200</t>
  </si>
  <si>
    <t>GLYMA_07G012800</t>
  </si>
  <si>
    <t>GLYMA_04G060400</t>
  </si>
  <si>
    <t>GLYMA_10G164600</t>
  </si>
  <si>
    <t>GLYMA_13G292100</t>
  </si>
  <si>
    <t>GLYMA_20G239800</t>
  </si>
  <si>
    <t>GLYMA_13G089800</t>
  </si>
  <si>
    <t>GLYMA_15G062100</t>
  </si>
  <si>
    <t>GLYMA_20G095500</t>
  </si>
  <si>
    <t>GLYMA_06G311600</t>
  </si>
  <si>
    <t>GLYMA_03G148800</t>
  </si>
  <si>
    <t>GLYMA_12G107600</t>
  </si>
  <si>
    <t>GLYMA_18G065400</t>
  </si>
  <si>
    <t>GLYMA_10G049400</t>
  </si>
  <si>
    <t>GLYMA_02G057800</t>
  </si>
  <si>
    <t>GLYMA_20G104200</t>
  </si>
  <si>
    <t>GLYMA_06G025800</t>
  </si>
  <si>
    <t>GLYMA_02G041400</t>
  </si>
  <si>
    <t>GLYMA_02G267500</t>
  </si>
  <si>
    <t>GLYMA_09G212100</t>
  </si>
  <si>
    <t>GLYMA_17G098600</t>
  </si>
  <si>
    <t>GLYMA_09G217200</t>
  </si>
  <si>
    <t>GLYMA_18G295300</t>
  </si>
  <si>
    <t>GLYMA_15G037700</t>
  </si>
  <si>
    <t>GLYMA_07G005000</t>
  </si>
  <si>
    <t>GLYMA_10G120400</t>
  </si>
  <si>
    <t>GLYMA_19G212900</t>
  </si>
  <si>
    <t>GLYMA_14G031900</t>
  </si>
  <si>
    <t>GLYMA_06G146700</t>
  </si>
  <si>
    <t>GLYMA_20G142700</t>
  </si>
  <si>
    <t>GLYMA_05G139800</t>
  </si>
  <si>
    <t>GLYMA_02G238200</t>
  </si>
  <si>
    <t>GLYMA_01G180000</t>
  </si>
  <si>
    <t>GLYMA_08G049000</t>
  </si>
  <si>
    <t>GLYMA_18G010300</t>
  </si>
  <si>
    <t>GLYMA_05G150700</t>
  </si>
  <si>
    <t>GLYMA_10G201900</t>
  </si>
  <si>
    <t>GLYMA_08G054400</t>
  </si>
  <si>
    <t>GLYMA_14G003900</t>
  </si>
  <si>
    <t>GLYMA_20G236400</t>
  </si>
  <si>
    <t>GLYMA_16G174400</t>
  </si>
  <si>
    <t>GLYMA_02G075100</t>
  </si>
  <si>
    <t>GLYMA_17G097700</t>
  </si>
  <si>
    <t>GLYMA_08G326000</t>
  </si>
  <si>
    <t>GLYMA_13G206100</t>
  </si>
  <si>
    <t>GLYMA_17G166000</t>
  </si>
  <si>
    <t>GLYMA_10G224500</t>
  </si>
  <si>
    <t>GLYMA_20G206000</t>
  </si>
  <si>
    <t>GLYMA_18G016200</t>
  </si>
  <si>
    <t>GLYMA_10G190700</t>
  </si>
  <si>
    <t>GLYMA_11G238500</t>
  </si>
  <si>
    <t>GLYMA_20G026000</t>
  </si>
  <si>
    <t>GLYMA_08G309800</t>
  </si>
  <si>
    <t>GLYMA_13G166600</t>
  </si>
  <si>
    <t>GLYMA_08G032600</t>
  </si>
  <si>
    <t>GLYMA_12G054300</t>
  </si>
  <si>
    <t>GLYMA_17G099500</t>
  </si>
  <si>
    <t>GLYMA_05G183400</t>
  </si>
  <si>
    <t>GLYMA_16G158300</t>
  </si>
  <si>
    <t>GLYMA_06G171700</t>
  </si>
  <si>
    <t>GLYMA_17G201000</t>
  </si>
  <si>
    <t>GLYMA_04G191700</t>
  </si>
  <si>
    <t>GLYMA_08G010700</t>
  </si>
  <si>
    <t>GLYMA_18G300000</t>
  </si>
  <si>
    <t>GLYMA_12G107900</t>
  </si>
  <si>
    <t>GLYMA_03G222500</t>
  </si>
  <si>
    <t>GLYMA_05G138500</t>
  </si>
  <si>
    <t>GLYMA_17G015600</t>
  </si>
  <si>
    <t>GLYMA_10G001500</t>
  </si>
  <si>
    <t>GLYMA_05G188600</t>
  </si>
  <si>
    <t>GLYMA_01G184400</t>
  </si>
  <si>
    <t>GLYMA_20G013900</t>
  </si>
  <si>
    <t>GLYMA_03G139700</t>
  </si>
  <si>
    <t>GLYMA_19G254000</t>
  </si>
  <si>
    <t>GLYMA_09G266600</t>
  </si>
  <si>
    <t>GLYMA_01G200700</t>
  </si>
  <si>
    <t>GLYMA_05G186000</t>
  </si>
  <si>
    <t>GLYMA_08G319000</t>
  </si>
  <si>
    <t>GLYMA_12G234000</t>
  </si>
  <si>
    <t>GLYMA_05G045500</t>
  </si>
  <si>
    <t>GLYMA_10G249400</t>
  </si>
  <si>
    <t>GLYMA_07G019500</t>
  </si>
  <si>
    <t>GLYMA_12G074400</t>
  </si>
  <si>
    <t>GLYMA_20G054900</t>
  </si>
  <si>
    <t>GLYMA_07G082700</t>
  </si>
  <si>
    <t>GLYMA_13G034600</t>
  </si>
  <si>
    <t>GLYMA_13G142200</t>
  </si>
  <si>
    <t>GLYMA_04G047800</t>
  </si>
  <si>
    <t>GLYMA_02G019800</t>
  </si>
  <si>
    <t>GLYMA_20G199000</t>
  </si>
  <si>
    <t>GLYMA_01G025200</t>
  </si>
  <si>
    <t>GLYMA_17G239600</t>
  </si>
  <si>
    <t>GLYMA_08G114200</t>
  </si>
  <si>
    <t>GLYMA_08G114800</t>
  </si>
  <si>
    <t>GLYMA_20G215200</t>
  </si>
  <si>
    <t>GLYMA_02G050200</t>
  </si>
  <si>
    <t>GLYMA_18G208100</t>
  </si>
  <si>
    <t>GLYMA_01G192200</t>
  </si>
  <si>
    <t>GLYMA_15G013600</t>
  </si>
  <si>
    <t>GLYMA_11G109300</t>
  </si>
  <si>
    <t>GLYMA_09G258400</t>
  </si>
  <si>
    <t>GLYMA_09G145400</t>
  </si>
  <si>
    <t>GLYMA_07G073200</t>
  </si>
  <si>
    <t>GLYMA_08G311500</t>
  </si>
  <si>
    <t>GLYMA_09G016500</t>
  </si>
  <si>
    <t>GLYMA_18G278900</t>
  </si>
  <si>
    <t>GLYMA_14G018100</t>
  </si>
  <si>
    <t>GLYMA_13G186700</t>
  </si>
  <si>
    <t>GLYMA_02G010100</t>
  </si>
  <si>
    <t>GLYMA_15G266100</t>
  </si>
  <si>
    <t>GLYMA_02G227800</t>
  </si>
  <si>
    <t>GLYMA_02G009500</t>
  </si>
  <si>
    <t>GLYMA_13G089200</t>
  </si>
  <si>
    <t>GLYMA_11G011800</t>
  </si>
  <si>
    <t>GLYMA_02G080500</t>
  </si>
  <si>
    <t>GLYMA_17G123100</t>
  </si>
  <si>
    <t>GLYMA_10G026500</t>
  </si>
  <si>
    <t>GLYMA_15G071300</t>
  </si>
  <si>
    <t>GLYMA_03G001500</t>
  </si>
  <si>
    <t>GLYMA_08G084500</t>
  </si>
  <si>
    <t>GLYMA_13G123800</t>
  </si>
  <si>
    <t>GLYMA_16G209400</t>
  </si>
  <si>
    <t>GLYMA_20G014700</t>
  </si>
  <si>
    <t>GLYMA_02G127400</t>
  </si>
  <si>
    <t>GLYMA_02G079000</t>
  </si>
  <si>
    <t>GLYMA_08G326200</t>
  </si>
  <si>
    <t>GLYMA_06G236100</t>
  </si>
  <si>
    <t>GLYMA_08G178100</t>
  </si>
  <si>
    <t>GLYMA_10G284800</t>
  </si>
  <si>
    <t>GLYMA_18G247000</t>
  </si>
  <si>
    <t>GLYMA_09G248300</t>
  </si>
  <si>
    <t>GLYMA_09G253600</t>
  </si>
  <si>
    <t>GLYMA_14G022500</t>
  </si>
  <si>
    <t>GLYMA_08G101300</t>
  </si>
  <si>
    <t>GLYMA_18G066500</t>
  </si>
  <si>
    <t>GLYMA_05G155200</t>
  </si>
  <si>
    <t>GLYMA_03G060500</t>
  </si>
  <si>
    <t>GLYMA_06G074900</t>
  </si>
  <si>
    <t>GLYMA_14G057800</t>
  </si>
  <si>
    <t>GLYMA_06G054200</t>
  </si>
  <si>
    <t>GLYMA_16G213800</t>
  </si>
  <si>
    <t>GLYMA_19G137700</t>
  </si>
  <si>
    <t>GLYMA_06G162700</t>
  </si>
  <si>
    <t>GLYMA_05G221800</t>
  </si>
  <si>
    <t>GLYMA_02G296200</t>
  </si>
  <si>
    <t>GLYMA_14G047400</t>
  </si>
  <si>
    <t>GLYMA_04G013900</t>
  </si>
  <si>
    <t>GLYMA_06G318400</t>
  </si>
  <si>
    <t>GLYMA_13G238200</t>
  </si>
  <si>
    <t>GLYMA_17G037400</t>
  </si>
  <si>
    <t>GLYMA_19G253200</t>
  </si>
  <si>
    <t>GLYMA_18G042300</t>
  </si>
  <si>
    <t>GLYMA_08G014500</t>
  </si>
  <si>
    <t>GLYMA_19G197600</t>
  </si>
  <si>
    <t>GLYMA_05G214400</t>
  </si>
  <si>
    <t>GLYMA_17G092600</t>
  </si>
  <si>
    <t>GLYMA_12G066400</t>
  </si>
  <si>
    <t>GLYMA_07G025000</t>
  </si>
  <si>
    <t>GLYMA_13G210400</t>
  </si>
  <si>
    <t>GLYMA_13G320900</t>
  </si>
  <si>
    <t>GLYMA_13G092400</t>
  </si>
  <si>
    <t>GLYMA_09G199100</t>
  </si>
  <si>
    <t>GLYMA_17G058400</t>
  </si>
  <si>
    <t>GLYMA_12G191300</t>
  </si>
  <si>
    <t>GLYMA_17G033100</t>
  </si>
  <si>
    <t>GLYMA_06G163100</t>
  </si>
  <si>
    <t>GLYMA_17G090100</t>
  </si>
  <si>
    <t>GLYMA_10G233200</t>
  </si>
  <si>
    <t>GLYMA_08G087100</t>
  </si>
  <si>
    <t>GLYMA_04G032900</t>
  </si>
  <si>
    <t>GLYMA_17G074500</t>
  </si>
  <si>
    <t>GLYMA_15G041400</t>
  </si>
  <si>
    <t>GLYMA_16G028200</t>
  </si>
  <si>
    <t>GLYMA_02G111500</t>
  </si>
  <si>
    <t>GLYMA_08G182800</t>
  </si>
  <si>
    <t>GLYMA_05G173400</t>
  </si>
  <si>
    <t>GLYMA_12G072100</t>
  </si>
  <si>
    <t>GLYMA_09G236500</t>
  </si>
  <si>
    <t>GLYMA_07G036100</t>
  </si>
  <si>
    <t>GLYMA_08G339000</t>
  </si>
  <si>
    <t>GLYMA_02G297100</t>
  </si>
  <si>
    <t>GLYMA_01G223200</t>
  </si>
  <si>
    <t>GLYMA_05G150300</t>
  </si>
  <si>
    <t>GLYMA_09G274300</t>
  </si>
  <si>
    <t>GLYMA_03G003600</t>
  </si>
  <si>
    <t>GLYMA_11G059500</t>
  </si>
  <si>
    <t>GLYMA_03G094300</t>
  </si>
  <si>
    <t>GLYMA_02G293700</t>
  </si>
  <si>
    <t>GLYMA_15G089300</t>
  </si>
  <si>
    <t>GLYMA_08G052300</t>
  </si>
  <si>
    <t>GLYMA_18G073500</t>
  </si>
  <si>
    <t>GLYMA_17G055100</t>
  </si>
  <si>
    <t>GLYMA_02G274000</t>
  </si>
  <si>
    <t>GLYMA_02G238600</t>
  </si>
  <si>
    <t>GLYMA_13G205600</t>
  </si>
  <si>
    <t>GLYMA_09G234200</t>
  </si>
  <si>
    <t>GLYMA_08G143700</t>
  </si>
  <si>
    <t>GLYMA_16G154700</t>
  </si>
  <si>
    <t>GLYMA_11G127900</t>
  </si>
  <si>
    <t>GLYMA_09G243000</t>
  </si>
  <si>
    <t>GLYMA_18G221300</t>
  </si>
  <si>
    <t>GLYMA_13G218300</t>
  </si>
  <si>
    <t>GLYMA_06G112300</t>
  </si>
  <si>
    <t>GLYMA_06G047100</t>
  </si>
  <si>
    <t>GLYMA_19G087200</t>
  </si>
  <si>
    <t>GLYMA_02G010900</t>
  </si>
  <si>
    <t>GLYMA_04G226800</t>
  </si>
  <si>
    <t>GLYMA_06G143200</t>
  </si>
  <si>
    <t>GLYMA_12G017600</t>
  </si>
  <si>
    <t>GLYMA_15G093800</t>
  </si>
  <si>
    <t>GLYMA_18G085400</t>
  </si>
  <si>
    <t>GLYMA_10G003800</t>
  </si>
  <si>
    <t>GLYMA_05G054700</t>
  </si>
  <si>
    <t>GLYMA_16G180100</t>
  </si>
  <si>
    <t>GlmaCp061</t>
  </si>
  <si>
    <t>GLYMA_16G108200</t>
  </si>
  <si>
    <t>GLYMA_12G205500</t>
  </si>
  <si>
    <t>GLYMA_19G157500</t>
  </si>
  <si>
    <t>GLYMA_02G143400</t>
  </si>
  <si>
    <t>GLYMA_05G027800</t>
  </si>
  <si>
    <t>GLYMA_11G084500</t>
  </si>
  <si>
    <t>GLYMA_01G236700</t>
  </si>
  <si>
    <t>GLYMA_16G181300</t>
  </si>
  <si>
    <t>GLYMA_15G081400</t>
  </si>
  <si>
    <t>GLYMA_11G050400</t>
  </si>
  <si>
    <t>GLYMA_12G009300</t>
  </si>
  <si>
    <t>GLYMA_08G143800</t>
  </si>
  <si>
    <t>GLYMA_18G300500</t>
  </si>
  <si>
    <t>GLYMA_06G065400</t>
  </si>
  <si>
    <t>GLYMA_02G048900</t>
  </si>
  <si>
    <t>GLYMA_02G289100</t>
  </si>
  <si>
    <t>GLYMA_01G052200</t>
  </si>
  <si>
    <t>GLYMA_05G021100</t>
  </si>
  <si>
    <t>GLYMA_06G136400</t>
  </si>
  <si>
    <t>GLYMA_12G064900</t>
  </si>
  <si>
    <t>GLYMA_13G227100</t>
  </si>
  <si>
    <t>GLYMA_10G164500</t>
  </si>
  <si>
    <t>GLYMA_17G083800</t>
  </si>
  <si>
    <t>GLYMA_18G007500</t>
  </si>
  <si>
    <t>GLYMA_04G114300</t>
  </si>
  <si>
    <t>GLYMA_08G289100</t>
  </si>
  <si>
    <t>GLYMA_20G145500</t>
  </si>
  <si>
    <t>GLYMA_12G191900</t>
  </si>
  <si>
    <t>GLYMA_08G088900</t>
  </si>
  <si>
    <t>GLYMA_12G136800</t>
  </si>
  <si>
    <t>GLYMA_13G093400</t>
  </si>
  <si>
    <t>GLYMA_07G077900</t>
  </si>
  <si>
    <t>GLYMA_17G054500</t>
  </si>
  <si>
    <t>GLYMA_03G207400</t>
  </si>
  <si>
    <t>GLYMA_08G021600</t>
  </si>
  <si>
    <t>GLYMA_10G192600</t>
  </si>
  <si>
    <t>GLYMA_17G008000</t>
  </si>
  <si>
    <t>GLYMA_17G103800</t>
  </si>
  <si>
    <t>GLYMA_01G018300</t>
  </si>
  <si>
    <t>GLYMA_18G230700</t>
  </si>
  <si>
    <t>GLYMA_19G224400</t>
  </si>
  <si>
    <t>GLYMA_06G085200</t>
  </si>
  <si>
    <t>GLYMA_07G059400</t>
  </si>
  <si>
    <t>GlmaCt018</t>
  </si>
  <si>
    <t>GLYMA_10G064100</t>
  </si>
  <si>
    <t>GLYMA_06G100700</t>
  </si>
  <si>
    <t>GLYMA_06G018300</t>
  </si>
  <si>
    <t>GLYMA_10G002400</t>
  </si>
  <si>
    <t>GLYMA_17G254500</t>
  </si>
  <si>
    <t>GLYMA_19G164700</t>
  </si>
  <si>
    <t>GLYMA_19G204200</t>
  </si>
  <si>
    <t>GLYMA_11G024800</t>
  </si>
  <si>
    <t>GLYMA_17G036500</t>
  </si>
  <si>
    <t>GLYMA_19G006300</t>
  </si>
  <si>
    <t>GLYMA_19G249800</t>
  </si>
  <si>
    <t>GLYMA_19G225800</t>
  </si>
  <si>
    <t>GLYMA_18G011900</t>
  </si>
  <si>
    <t>GLYMA_12G087000</t>
  </si>
  <si>
    <t>GLYMA_08G044300</t>
  </si>
  <si>
    <t>GLYMA_07G019000</t>
  </si>
  <si>
    <t>GlmaCp046</t>
  </si>
  <si>
    <t>GLYMA_14G079800</t>
  </si>
  <si>
    <t>GLYMA_14G085300</t>
  </si>
  <si>
    <t>GLYMA_04G114000</t>
  </si>
  <si>
    <t>GLYMA_11G240000</t>
  </si>
  <si>
    <t>GLYMA_12G055000</t>
  </si>
  <si>
    <t>GLYMA_08G152500</t>
  </si>
  <si>
    <t>GLYMA_09G230400</t>
  </si>
  <si>
    <t>GLYMA_08G325700</t>
  </si>
  <si>
    <t>GLYMA_04G009300</t>
  </si>
  <si>
    <t>GLYMA_06G073900</t>
  </si>
  <si>
    <t>GLYMA_11G006500</t>
  </si>
  <si>
    <t>GLYMA_05G243400</t>
  </si>
  <si>
    <t>GLYMA_16G028600</t>
  </si>
  <si>
    <t>GLYMA_08G117200</t>
  </si>
  <si>
    <t>GLYMA_11G234900</t>
  </si>
  <si>
    <t>GLYMA_12G131400</t>
  </si>
  <si>
    <t>GLYMA_03G112200</t>
  </si>
  <si>
    <t>GLYMA_14G043300</t>
  </si>
  <si>
    <t>GLYMA_04G067700</t>
  </si>
  <si>
    <t>GLYMA_12G096100</t>
  </si>
  <si>
    <t>GLYMA_15G123000</t>
  </si>
  <si>
    <t>GLYMA_14G033900</t>
  </si>
  <si>
    <t>GLYMA_11G039300</t>
  </si>
  <si>
    <t>GLYMA_16G104700</t>
  </si>
  <si>
    <t>GLYMA_15G128200</t>
  </si>
  <si>
    <t>GLYMA_01G128000</t>
  </si>
  <si>
    <t>GLYMA_02G287800</t>
  </si>
  <si>
    <t>GLYMA_13G062700</t>
  </si>
  <si>
    <t>GLYMA_20G225900</t>
  </si>
  <si>
    <t>GLYMA_09G013100</t>
  </si>
  <si>
    <t>GLYMA_01G176000</t>
  </si>
  <si>
    <t>GLYMA_14G043900</t>
  </si>
  <si>
    <t>GLYMA_17G058600</t>
  </si>
  <si>
    <t>GLYMA_17G093300</t>
  </si>
  <si>
    <t>GLYMA_20G091700</t>
  </si>
  <si>
    <t>GLYMA_11G011300</t>
  </si>
  <si>
    <t>GLYMA_02G065700</t>
  </si>
  <si>
    <t>GLYMA_03G142700</t>
  </si>
  <si>
    <t>GLYMA_02G147200</t>
  </si>
  <si>
    <t>GLYMA_17G053900</t>
  </si>
  <si>
    <t>GLYMA_19G220300</t>
  </si>
  <si>
    <t>GLYMA_03G236900</t>
  </si>
  <si>
    <t>GLYMA_08G150800</t>
  </si>
  <si>
    <t>GLYMA_05G046400</t>
  </si>
  <si>
    <t>GLYMA_20G012200</t>
  </si>
  <si>
    <t>GLYMA_08G099900</t>
  </si>
  <si>
    <t>GLYMA_17G069800</t>
  </si>
  <si>
    <t>GLYMA_01G026600</t>
  </si>
  <si>
    <t>GLYMA_20G122900</t>
  </si>
  <si>
    <t>GLYMA_13G179800</t>
  </si>
  <si>
    <t>GLYMA_04G016700</t>
  </si>
  <si>
    <t>GLYMA_10G004700</t>
  </si>
  <si>
    <t>GLYMA_13G235200</t>
  </si>
  <si>
    <t>GLYMA_11G094000</t>
  </si>
  <si>
    <t>GLYMA_08G317300</t>
  </si>
  <si>
    <t>GLYMA_17G061900</t>
  </si>
  <si>
    <t>GLYMA_02G297400</t>
  </si>
  <si>
    <t>GLYMA_20G167500</t>
  </si>
  <si>
    <t>GLYMA_16G150600</t>
  </si>
  <si>
    <t>GLYMA_08G180400</t>
  </si>
  <si>
    <t>GLYMA_10G117200</t>
  </si>
  <si>
    <t>GLYMA_16G017800</t>
  </si>
  <si>
    <t>GLYMA_16G171100</t>
  </si>
  <si>
    <t>GLYMA_07G201900</t>
  </si>
  <si>
    <t>GLYMA_05G122900</t>
  </si>
  <si>
    <t>GLYMA_12G158100</t>
  </si>
  <si>
    <t>GLYMA_20G018400</t>
  </si>
  <si>
    <t>GLYMA_08G150200</t>
  </si>
  <si>
    <t>GLYMA_05G156700</t>
  </si>
  <si>
    <t>GLYMA_07G075200</t>
  </si>
  <si>
    <t>GLYMA_07G209600</t>
  </si>
  <si>
    <t>GLYMA_06G036000</t>
  </si>
  <si>
    <t>GLYMA_19G194700</t>
  </si>
  <si>
    <t>GLYMA_02G137300</t>
  </si>
  <si>
    <t>GLYMA_07G083400</t>
  </si>
  <si>
    <t>GLYMA_19G033800</t>
  </si>
  <si>
    <t>GLYMA_04G038200</t>
  </si>
  <si>
    <t>GLYMA_08G356000</t>
  </si>
  <si>
    <t>GLYMA_08G018200</t>
  </si>
  <si>
    <t>GLYMA_14G005500</t>
  </si>
  <si>
    <t>GLYMA_03G114400</t>
  </si>
  <si>
    <t>GLYMA_20G169400</t>
  </si>
  <si>
    <t>GLYMA_06G052000</t>
  </si>
  <si>
    <t>GLYMA_17G228600</t>
  </si>
  <si>
    <t>GLYMA_19G010500</t>
  </si>
  <si>
    <t>GLYMA_08G359700</t>
  </si>
  <si>
    <t>GLYMA_05G053200</t>
  </si>
  <si>
    <t>GLYMA_15G022700</t>
  </si>
  <si>
    <t>GLYMA_19G218000</t>
  </si>
  <si>
    <t>GLYMA_16G078100</t>
  </si>
  <si>
    <t>GLYMA_09G258700</t>
  </si>
  <si>
    <t>GLYMA_06G125700</t>
  </si>
  <si>
    <t>GLYMA_20G132200</t>
  </si>
  <si>
    <t>GLYMA_19G239300</t>
  </si>
  <si>
    <t>GLYMA_20G178800</t>
  </si>
  <si>
    <t>GLYMA_08G209600</t>
  </si>
  <si>
    <t>GLYMA_18G195500</t>
  </si>
  <si>
    <t>GLYMA_11G006100</t>
  </si>
  <si>
    <t>GLYMA_03G186600</t>
  </si>
  <si>
    <t>GLYMA_04G044200</t>
  </si>
  <si>
    <t>GLYMA_04G022600</t>
  </si>
  <si>
    <t>GLYMA_06G165000</t>
  </si>
  <si>
    <t>GLYMA_20G160900</t>
  </si>
  <si>
    <t>GLYMA_20G021900</t>
  </si>
  <si>
    <t>GLYMA_08G123400</t>
  </si>
  <si>
    <t>GLYMA_20G232100</t>
  </si>
  <si>
    <t>GLYMA_14G029700</t>
  </si>
  <si>
    <t>GLYMA_16G017600</t>
  </si>
  <si>
    <t>GLYMA_11G039100</t>
  </si>
  <si>
    <t>GLYMA_17G020600</t>
  </si>
  <si>
    <t>GLYMA_08G303300</t>
  </si>
  <si>
    <t>GLYMA_20G193500</t>
  </si>
  <si>
    <t>GLYMA_17G048700</t>
  </si>
  <si>
    <t>GLYMA_06G161700</t>
  </si>
  <si>
    <t>GLYMA_07G100700</t>
  </si>
  <si>
    <t>GLYMA_05G208600</t>
  </si>
  <si>
    <t>GLYMA_10G106500</t>
  </si>
  <si>
    <t>GLYMA_15G092600</t>
  </si>
  <si>
    <t>GLYMA_02G050400</t>
  </si>
  <si>
    <t>GLYMA_17G041200</t>
  </si>
  <si>
    <t>GLYMA_20G152000</t>
  </si>
  <si>
    <t>GLYMA_06G060500</t>
  </si>
  <si>
    <t>GLYMA_18G278400</t>
  </si>
  <si>
    <t>GLYMA_19G255000</t>
  </si>
  <si>
    <t>GLYMA_08G250200</t>
  </si>
  <si>
    <t>GLYMA_04G023900</t>
  </si>
  <si>
    <t>GLYMA_06G100500</t>
  </si>
  <si>
    <t>GLYMA_02G123100</t>
  </si>
  <si>
    <t>GLYMA_18G300600</t>
  </si>
  <si>
    <t>GLYMA_17G223500</t>
  </si>
  <si>
    <t>GLYMA_13G322800</t>
  </si>
  <si>
    <t>GLYMA_05G174400</t>
  </si>
  <si>
    <t>GLYMA_13G210300</t>
  </si>
  <si>
    <t>GLYMA_10G053500</t>
  </si>
  <si>
    <t>GLYMA_18G057400</t>
  </si>
  <si>
    <t>GLYMA_14G043400</t>
  </si>
  <si>
    <t>GLYMA_17G096500</t>
  </si>
  <si>
    <t>GLYMA_17G054400</t>
  </si>
  <si>
    <t>GLYMA_10G026400</t>
  </si>
  <si>
    <t>GLYMA_19G001300</t>
  </si>
  <si>
    <t>GLYMA_05G151500</t>
  </si>
  <si>
    <t>GLYMA_07G059600</t>
  </si>
  <si>
    <t>GLYMA_08G199200</t>
  </si>
  <si>
    <t>GLYMA_10G277500</t>
  </si>
  <si>
    <t>GLYMA_19G194300</t>
  </si>
  <si>
    <t>GLYMA_08G310800</t>
  </si>
  <si>
    <t>GLYMA_04G128800</t>
  </si>
  <si>
    <t>GLYMA_11G079200</t>
  </si>
  <si>
    <t>GLYMA_02G299300</t>
  </si>
  <si>
    <t>GLYMA_02G220500</t>
  </si>
  <si>
    <t>GLYMA_02G106900</t>
  </si>
  <si>
    <t>GLYMA_02G113500</t>
  </si>
  <si>
    <t>GLYMA_02G109800</t>
  </si>
  <si>
    <t>GLYMA_07G004600</t>
  </si>
  <si>
    <t>GLYMA_05G033800</t>
  </si>
  <si>
    <t>GLYMA_09G013800</t>
  </si>
  <si>
    <t>GLYMA_15G129100</t>
  </si>
  <si>
    <t>GLYMA_15G268400</t>
  </si>
  <si>
    <t>GLYMA_05G006500</t>
  </si>
  <si>
    <t>GLYMA_16G155400</t>
  </si>
  <si>
    <t>GLYMA_02G248400</t>
  </si>
  <si>
    <t>GLYMA_10G210700</t>
  </si>
  <si>
    <t>GLYMA_11G021600</t>
  </si>
  <si>
    <t>GLYMA_19G019100</t>
  </si>
  <si>
    <t>GLYMA_19G152000</t>
  </si>
  <si>
    <t>GLYMA_10G262400</t>
  </si>
  <si>
    <t>GLYMA_10G133700</t>
  </si>
  <si>
    <t>GLYMA_08G212500</t>
  </si>
  <si>
    <t>GLYMA_11G016300</t>
  </si>
  <si>
    <t>GLYMA_18G055200</t>
  </si>
  <si>
    <t>GLYMA_10G033700</t>
  </si>
  <si>
    <t>GLYMA_17G120100</t>
  </si>
  <si>
    <t>GLYMA_09G259500</t>
  </si>
  <si>
    <t>GLYMA_20G193000</t>
  </si>
  <si>
    <t>GLYMA_17G115500</t>
  </si>
  <si>
    <t>GLYMA_08G175500</t>
  </si>
  <si>
    <t>GLYMA_05G118500</t>
  </si>
  <si>
    <t>GLYMA_05G143900</t>
  </si>
  <si>
    <t>GLYMA_05G049000</t>
  </si>
  <si>
    <t>GLYMA_10G159300</t>
  </si>
  <si>
    <t>GLYMA_19G201500</t>
  </si>
  <si>
    <t>GLYMA_03G252200</t>
  </si>
  <si>
    <t>GLYMA_08G018100</t>
  </si>
  <si>
    <t>GLYMA_07G034100</t>
  </si>
  <si>
    <t>GLYMA_20G001100</t>
  </si>
  <si>
    <t>GLYMA_14G055800</t>
  </si>
  <si>
    <t>GLYMA_15G144500</t>
  </si>
  <si>
    <t>GLYMA_02G040500</t>
  </si>
  <si>
    <t>GLYMA_13G178200</t>
  </si>
  <si>
    <t>GLYMA_19G221200</t>
  </si>
  <si>
    <t>GLYMA_13G137500</t>
  </si>
  <si>
    <t>GLYMA_14G097000</t>
  </si>
  <si>
    <t>GLYMA_18G088800</t>
  </si>
  <si>
    <t>GLYMA_04G203600</t>
  </si>
  <si>
    <t>GLYMA_07G260000</t>
  </si>
  <si>
    <t>GLYMA_05G242000</t>
  </si>
  <si>
    <t>GLYMA_09G170600</t>
  </si>
  <si>
    <t>GLYMA_13G250000</t>
  </si>
  <si>
    <t>GLYMA_18G032000</t>
  </si>
  <si>
    <t>GLYMA_14G064600</t>
  </si>
  <si>
    <t>GLYMA_20G010000</t>
  </si>
  <si>
    <t>GLYMA_19G178900</t>
  </si>
  <si>
    <t>GLYMA_13G306000</t>
  </si>
  <si>
    <t>GLYMA_04G217300</t>
  </si>
  <si>
    <t>GLYMA_13G330900</t>
  </si>
  <si>
    <t>GLYMA_19G000900</t>
  </si>
  <si>
    <t>GLYMA_14G009200</t>
  </si>
  <si>
    <t>GLYMA_12G042600</t>
  </si>
  <si>
    <t>GLYMA_09G249700</t>
  </si>
  <si>
    <t>GLYMA_17G006100</t>
  </si>
  <si>
    <t>GLYMA_07G244000</t>
  </si>
  <si>
    <t>GLYMA_08G293900</t>
  </si>
  <si>
    <t>GLYMA_16G169600</t>
  </si>
  <si>
    <t>GLYMA_17G062400</t>
  </si>
  <si>
    <t>GLYMA_03G203600</t>
  </si>
  <si>
    <t>GLYMA_01G144500</t>
  </si>
  <si>
    <t>GLYMA_19G178800</t>
  </si>
  <si>
    <t>GLYMA_01G016900</t>
  </si>
  <si>
    <t>GLYMA_16G197700</t>
  </si>
  <si>
    <t>GLYMA_17G037500</t>
  </si>
  <si>
    <t>GLYMA_07G268700</t>
  </si>
  <si>
    <t>GLYMA_09G163000</t>
  </si>
  <si>
    <t>GLYMA_17G164100</t>
  </si>
  <si>
    <t>GLYMA_16G127700</t>
  </si>
  <si>
    <t>GLYMA_07G082800</t>
  </si>
  <si>
    <t>GLYMA_04G180600</t>
  </si>
  <si>
    <t>GLYMA_10G039700</t>
  </si>
  <si>
    <t>GLYMA_17G076700</t>
  </si>
  <si>
    <t>GLYMA_15G123900</t>
  </si>
  <si>
    <t>GLYMA_19G160000</t>
  </si>
  <si>
    <t>GLYMA_15G015500</t>
  </si>
  <si>
    <t>GLYMA_19G145400</t>
  </si>
  <si>
    <t>GLYMA_11G120900</t>
  </si>
  <si>
    <t>GLYMA_20G234100</t>
  </si>
  <si>
    <t>GLYMA_13G101000</t>
  </si>
  <si>
    <t>GLYMA_08G031900</t>
  </si>
  <si>
    <t>GLYMA_12G224600</t>
  </si>
  <si>
    <t>GLYMA_03G117000</t>
  </si>
  <si>
    <t>GLYMA_10G018000</t>
  </si>
  <si>
    <t>GLYMA_13G086500</t>
  </si>
  <si>
    <t>GLYMA_13G111000</t>
  </si>
  <si>
    <t>GLYMA_07G014800</t>
  </si>
  <si>
    <t>GLYMA_19G172100</t>
  </si>
  <si>
    <t>GLYMA_12G199900</t>
  </si>
  <si>
    <t>GLYMA_12G077800</t>
  </si>
  <si>
    <t>GLYMA_15G116400</t>
  </si>
  <si>
    <t>GlmaCp023</t>
  </si>
  <si>
    <t>GLYMA_06G139200</t>
  </si>
  <si>
    <t>GLYMA_15G095000</t>
  </si>
  <si>
    <t>GLYMA_17G259200</t>
  </si>
  <si>
    <t>GLYMA_17G005900</t>
  </si>
  <si>
    <t>GLYMA_17G060700</t>
  </si>
  <si>
    <t>GLYMA_01G006400</t>
  </si>
  <si>
    <t>GLYMA_08G033000</t>
  </si>
  <si>
    <t>GLYMA_10G219100</t>
  </si>
  <si>
    <t>GLYMA_20G214100</t>
  </si>
  <si>
    <t>GLYMA_18G024800</t>
  </si>
  <si>
    <t>GLYMA_03G253800</t>
  </si>
  <si>
    <t>GLYMA_08G018800</t>
  </si>
  <si>
    <t>GLYMA_20G136800</t>
  </si>
  <si>
    <t>GLYMA_11G172400</t>
  </si>
  <si>
    <t>GLYMA_11G169300</t>
  </si>
  <si>
    <t>GLYMA_18G076400</t>
  </si>
  <si>
    <t>GLYMA_05G225100</t>
  </si>
  <si>
    <t>GLYMA_10G292300</t>
  </si>
  <si>
    <t>GLYMA_11G048000</t>
  </si>
  <si>
    <t>GLYMA_18G089500</t>
  </si>
  <si>
    <t>GLYMA_10G104500</t>
  </si>
  <si>
    <t>GLYMA_09G077400</t>
  </si>
  <si>
    <t>GLYMA_04G086900</t>
  </si>
  <si>
    <t>GLYMA_07G248900</t>
  </si>
  <si>
    <t>GLYMA_05G145600</t>
  </si>
  <si>
    <t>GLYMA_14G069500</t>
  </si>
  <si>
    <t>GLYMA_07G023000</t>
  </si>
  <si>
    <t>GLYMA_03G040400</t>
  </si>
  <si>
    <t>GLYMA_16G156900</t>
  </si>
  <si>
    <t>GLYMA_12G074000</t>
  </si>
  <si>
    <t>GLYMA_03G007600</t>
  </si>
  <si>
    <t>GLYMA_04G021100</t>
  </si>
  <si>
    <t>GLYMA_05G116900</t>
  </si>
  <si>
    <t>GLYMA_03G191700</t>
  </si>
  <si>
    <t>GLYMA_08G145400</t>
  </si>
  <si>
    <t>GLYMA_12G001300</t>
  </si>
  <si>
    <t>GLYMA_06G030100</t>
  </si>
  <si>
    <t>GLYMA_02G225300</t>
  </si>
  <si>
    <t>GLYMA_09G178000</t>
  </si>
  <si>
    <t>GLYMA_16G057600</t>
  </si>
  <si>
    <t>GLYMA_14G148700</t>
  </si>
  <si>
    <t>GLYMA_05G050100</t>
  </si>
  <si>
    <t>GLYMA_12G009800</t>
  </si>
  <si>
    <t>GLYMA_19G021300</t>
  </si>
  <si>
    <t>GLYMA_17G023300</t>
  </si>
  <si>
    <t>GLYMA_17G057300</t>
  </si>
  <si>
    <t>GLYMA_06G296500</t>
  </si>
  <si>
    <t>GLYMA_11G026700</t>
  </si>
  <si>
    <t>GLYMA_13G224700</t>
  </si>
  <si>
    <t>GLYMA_04G030400</t>
  </si>
  <si>
    <t>GLYMA_18G053700</t>
  </si>
  <si>
    <t>GLYMA_05G236800</t>
  </si>
  <si>
    <t>GLYMA_11G057000</t>
  </si>
  <si>
    <t>GLYMA_08G062700</t>
  </si>
  <si>
    <t>GLYMA_15G210900</t>
  </si>
  <si>
    <t>GLYMA_08G236800</t>
  </si>
  <si>
    <t>GLYMA_07G046000</t>
  </si>
  <si>
    <t>GLYMA_12G076800</t>
  </si>
  <si>
    <t>GLYMA_13G302800</t>
  </si>
  <si>
    <t>GLYMA_18G017100</t>
  </si>
  <si>
    <t>GLYMA_08G152700</t>
  </si>
  <si>
    <t>GLYMA_13G287400</t>
  </si>
  <si>
    <t>GLYMA_13G178400</t>
  </si>
  <si>
    <t>GLYMA_17G134500</t>
  </si>
  <si>
    <t>GLYMA_06G027000</t>
  </si>
  <si>
    <t>GLYMA_11G059600</t>
  </si>
  <si>
    <t>GLYMA_19G107300</t>
  </si>
  <si>
    <t>GlmaCp053</t>
  </si>
  <si>
    <t>GLYMA_08G339500</t>
  </si>
  <si>
    <t>GLYMA_14G029100</t>
  </si>
  <si>
    <t>GLYMA_15G003500</t>
  </si>
  <si>
    <t>GLYMA_07G180000</t>
  </si>
  <si>
    <t>GLYMA_11G068500</t>
  </si>
  <si>
    <t>GLYMA_05G176300</t>
  </si>
  <si>
    <t>GLYMA_05G221100</t>
  </si>
  <si>
    <t>GLYMA_19G160100</t>
  </si>
  <si>
    <t>GLYMA_16G155200</t>
  </si>
  <si>
    <t>GLYMA_03G172300</t>
  </si>
  <si>
    <t>GLYMA_01G221600</t>
  </si>
  <si>
    <t>GLYMA_20G125800</t>
  </si>
  <si>
    <t>GLYMA_19G168200</t>
  </si>
  <si>
    <t>GLYMA_05G244300</t>
  </si>
  <si>
    <t>GLYMA_17G236400</t>
  </si>
  <si>
    <t>GLYMA_16G034200</t>
  </si>
  <si>
    <t>GLYMA_11G059800</t>
  </si>
  <si>
    <t>GLYMA_10G171300</t>
  </si>
  <si>
    <t>GLYMA_01G031200</t>
  </si>
  <si>
    <t>GLYMA_17G133400</t>
  </si>
  <si>
    <t>GLYMA_13G330200</t>
  </si>
  <si>
    <t>GLYMA_08G027300</t>
  </si>
  <si>
    <t>GLYMA_20G167000</t>
  </si>
  <si>
    <t>GLYMA_02G051800</t>
  </si>
  <si>
    <t>GLYMA_06G294000</t>
  </si>
  <si>
    <t>GLYMA_08G069000</t>
  </si>
  <si>
    <t>GLYMA_14G058900</t>
  </si>
  <si>
    <t>GLYMA_07G182200</t>
  </si>
  <si>
    <t>GLYMA_08G087900</t>
  </si>
  <si>
    <t>GLYMA_06G025500</t>
  </si>
  <si>
    <t>GLYMA_04G076700</t>
  </si>
  <si>
    <t>GLYMA_05G121200</t>
  </si>
  <si>
    <t>GLYMA_14G060000</t>
  </si>
  <si>
    <t>GLYMA_17G055400</t>
  </si>
  <si>
    <t>GLYMA_03G006500</t>
  </si>
  <si>
    <t>GLYMA_06G012700</t>
  </si>
  <si>
    <t>GLYMA_20G009400</t>
  </si>
  <si>
    <t>GLYMA_15G130800</t>
  </si>
  <si>
    <t>GLYMA_14G030400</t>
  </si>
  <si>
    <t>GLYMA_11G015200</t>
  </si>
  <si>
    <t>GLYMA_15G039400</t>
  </si>
  <si>
    <t>GLYMA_19G126500</t>
  </si>
  <si>
    <t>GLYMA_03G247600</t>
  </si>
  <si>
    <t>GLYMA_15G130300</t>
  </si>
  <si>
    <t>GLYMA_04G006600</t>
  </si>
  <si>
    <t>GLYMA_02G096800</t>
  </si>
  <si>
    <t>GLYMA_03G109000</t>
  </si>
  <si>
    <t>GLYMA_03G212700</t>
  </si>
  <si>
    <t>GLYMA_04G191100</t>
  </si>
  <si>
    <t>GLYMA_18G071500</t>
  </si>
  <si>
    <t>GLYMA_07G151900</t>
  </si>
  <si>
    <t>GLYMA_04G013400</t>
  </si>
  <si>
    <t>GLYMA_15G265300</t>
  </si>
  <si>
    <t>GLYMA_02G004100</t>
  </si>
  <si>
    <t>GLYMA_12G113400</t>
  </si>
  <si>
    <t>GLYMA_13G122600</t>
  </si>
  <si>
    <t>GLYMA_04G002500</t>
  </si>
  <si>
    <t>GLYMA_17G057400</t>
  </si>
  <si>
    <t>GLYMA_18G258900</t>
  </si>
  <si>
    <t>GLYMA_14G065800</t>
  </si>
  <si>
    <t>GLYMA_04G184500</t>
  </si>
  <si>
    <t>GLYMA_14G090000</t>
  </si>
  <si>
    <t>GLYMA_19G249200</t>
  </si>
  <si>
    <t>GLYMA_02G040400</t>
  </si>
  <si>
    <t>GLYMA_13G283600</t>
  </si>
  <si>
    <t>GLYMA_15G022000</t>
  </si>
  <si>
    <t>GLYMA_04G111600</t>
  </si>
  <si>
    <t>GLYMA_17G078800</t>
  </si>
  <si>
    <t>GLYMA_15G011800</t>
  </si>
  <si>
    <t>GLYMA_18G043600</t>
  </si>
  <si>
    <t>GLYMA_17G029800</t>
  </si>
  <si>
    <t>GLYMA_02G006900</t>
  </si>
  <si>
    <t>GLYMA_18G299900</t>
  </si>
  <si>
    <t>GLYMA_19G217100</t>
  </si>
  <si>
    <t>GLYMA_15G113700</t>
  </si>
  <si>
    <t>GLYMA_07G217800</t>
  </si>
  <si>
    <t>GLYMA_05G019700</t>
  </si>
  <si>
    <t>GLYMA_04G068000</t>
  </si>
  <si>
    <t>GLYMA_18G019600</t>
  </si>
  <si>
    <t>GLYMA_08G211500</t>
  </si>
  <si>
    <t>GLYMA_13G180600</t>
  </si>
  <si>
    <t>GLYMA_19G006200</t>
  </si>
  <si>
    <t>GLYMA_18G205300</t>
  </si>
  <si>
    <t>GLYMA_16G049400</t>
  </si>
  <si>
    <t>GLYMA_02G035800</t>
  </si>
  <si>
    <t>GLYMA_06G083800</t>
  </si>
  <si>
    <t>GLYMA_08G114100</t>
  </si>
  <si>
    <t>GLYMA_11G018800</t>
  </si>
  <si>
    <t>GLYMA_05G121400</t>
  </si>
  <si>
    <t>GLYMA_13G274800</t>
  </si>
  <si>
    <t>GLYMA_01G022900</t>
  </si>
  <si>
    <t>GLYMA_20G245600</t>
  </si>
  <si>
    <t>GLYMA_18G075500</t>
  </si>
  <si>
    <t>GLYMA_08G123200</t>
  </si>
  <si>
    <t>GLYMA_18G284200</t>
  </si>
  <si>
    <t>GLYMA_20G248500</t>
  </si>
  <si>
    <t>GLYMA_03G214500</t>
  </si>
  <si>
    <t>GLYMA_03G021400</t>
  </si>
  <si>
    <t>GLYMA_08G327800</t>
  </si>
  <si>
    <t>GLYMA_09G275300</t>
  </si>
  <si>
    <t>GLYMA_05G134800</t>
  </si>
  <si>
    <t>GLYMA_11G113800</t>
  </si>
  <si>
    <t>GLYMA_08G205300</t>
  </si>
  <si>
    <t>GLYMA_18G263200</t>
  </si>
  <si>
    <t>GLYMA_06G228700</t>
  </si>
  <si>
    <t>GLYMA_07G053900</t>
  </si>
  <si>
    <t>GLYMA_18G223400</t>
  </si>
  <si>
    <t>GLYMA_12G014600</t>
  </si>
  <si>
    <t>GLYMA_02G057900</t>
  </si>
  <si>
    <t>GLYMA_05G019500</t>
  </si>
  <si>
    <t>GLYMA_01G007900</t>
  </si>
  <si>
    <t>GLYMA_12G004300</t>
  </si>
  <si>
    <t>GLYMA_13G297200</t>
  </si>
  <si>
    <t>GLYMA_11G068600</t>
  </si>
  <si>
    <t>GLYMA_02G238000</t>
  </si>
  <si>
    <t>GLYMA_02G154700</t>
  </si>
  <si>
    <t>GLYMA_14G197000</t>
  </si>
  <si>
    <t>GLYMA_20G208900</t>
  </si>
  <si>
    <t>GLYMA_04G235700</t>
  </si>
  <si>
    <t>GLYMA_10G022400</t>
  </si>
  <si>
    <t>GLYMA_20G022500</t>
  </si>
  <si>
    <t>GLYMA_18G061800</t>
  </si>
  <si>
    <t>GLYMA_03G236500</t>
  </si>
  <si>
    <t>GLYMA_10G031100</t>
  </si>
  <si>
    <t>GLYMA_20G149100</t>
  </si>
  <si>
    <t>GLYMA_20G207300</t>
  </si>
  <si>
    <t>GLYMA_10G186900</t>
  </si>
  <si>
    <t>GLYMA_15G028200</t>
  </si>
  <si>
    <t>GLYMA_08G313800</t>
  </si>
  <si>
    <t>GLYMA_14G208400</t>
  </si>
  <si>
    <t>GLYMA_17G238400</t>
  </si>
  <si>
    <t>GLYMA_06G305600</t>
  </si>
  <si>
    <t>GLYMA_07G133900</t>
  </si>
  <si>
    <t>GLYMA_13G184300</t>
  </si>
  <si>
    <t>GLYMA_13G356500</t>
  </si>
  <si>
    <t>GLYMA_11G032600</t>
  </si>
  <si>
    <t>GLYMA_01G222700</t>
  </si>
  <si>
    <t>GLYMA_06G039600</t>
  </si>
  <si>
    <t>GLYMA_17G131200</t>
  </si>
  <si>
    <t>GLYMA_20G140500</t>
  </si>
  <si>
    <t>GLYMA_04G007400</t>
  </si>
  <si>
    <t>GLYMA_10G284000</t>
  </si>
  <si>
    <t>GLYMA_13G262100</t>
  </si>
  <si>
    <t>GLYMA_17G021700</t>
  </si>
  <si>
    <t>GLYMA_14G063900</t>
  </si>
  <si>
    <t>GLYMA_05G056000</t>
  </si>
  <si>
    <t>GLYMA_05G241100</t>
  </si>
  <si>
    <t>GLYMA_15G250700</t>
  </si>
  <si>
    <t>GLYMA_20G200400</t>
  </si>
  <si>
    <t>GLYMA_10G264300</t>
  </si>
  <si>
    <t>GLYMA_06G081400</t>
  </si>
  <si>
    <t>GLYMA_09G147300</t>
  </si>
  <si>
    <t>GLYMA_01G179100</t>
  </si>
  <si>
    <t>GLYMA_17G074200</t>
  </si>
  <si>
    <t>GLYMA_11G019600</t>
  </si>
  <si>
    <t>GLYMA_11G131800</t>
  </si>
  <si>
    <t>GLYMA_20G200300</t>
  </si>
  <si>
    <t>GLYMA_17G256900</t>
  </si>
  <si>
    <t>GlmaCp020</t>
  </si>
  <si>
    <t>GLYMA_04G238800</t>
  </si>
  <si>
    <t>GLYMA_05G173200</t>
  </si>
  <si>
    <t>GLYMA_10G279800</t>
  </si>
  <si>
    <t>GLYMA_19G184300</t>
  </si>
  <si>
    <t>GLYMA_11G166200</t>
  </si>
  <si>
    <t>GLYMA_20G159100</t>
  </si>
  <si>
    <t>GLYMA_08G195200</t>
  </si>
  <si>
    <t>GLYMA_18G012400</t>
  </si>
  <si>
    <t>GLYMA_06G313700</t>
  </si>
  <si>
    <t>GLYMA_16G010500</t>
  </si>
  <si>
    <t>GLYMA_11G073800</t>
  </si>
  <si>
    <t>GLYMA_18G250100</t>
  </si>
  <si>
    <t>GLYMA_09G061300</t>
  </si>
  <si>
    <t>GLYMA_19G240100</t>
  </si>
  <si>
    <t>GLYMA_15G073300</t>
  </si>
  <si>
    <t>GLYMA_02G241900</t>
  </si>
  <si>
    <t>GLYMA_19G118700</t>
  </si>
  <si>
    <t>GLYMA_19G157300</t>
  </si>
  <si>
    <t>GLYMA_07G255300</t>
  </si>
  <si>
    <t>GLYMA_11G143100</t>
  </si>
  <si>
    <t>GLYMA_11G143000</t>
  </si>
  <si>
    <t>GLYMA_03G146500</t>
  </si>
  <si>
    <t>GLYMA_08G247200</t>
  </si>
  <si>
    <t>GLYMA_20G097500</t>
  </si>
  <si>
    <t>GLYMA_09G255500</t>
  </si>
  <si>
    <t>GLYMA_02G217600</t>
  </si>
  <si>
    <t>GLYMA_19G211200</t>
  </si>
  <si>
    <t>GLYMA_11G098900</t>
  </si>
  <si>
    <t>GLYMA_05G181900</t>
  </si>
  <si>
    <t>GLYMA_13G262000</t>
  </si>
  <si>
    <t>GLYMA_19G128100</t>
  </si>
  <si>
    <t>GLYMA_11G099100</t>
  </si>
  <si>
    <t>GLYMA_01G026100</t>
  </si>
  <si>
    <t>GLYMA_08G223200</t>
  </si>
  <si>
    <t>GLYMA_16G215100</t>
  </si>
  <si>
    <t>GLYMA_16G001900</t>
  </si>
  <si>
    <t>GLYMA_06G024100</t>
  </si>
  <si>
    <t>GLYMA_02G002300</t>
  </si>
  <si>
    <t>GLYMA_04G071400</t>
  </si>
  <si>
    <t>GLYMA_18G002100</t>
  </si>
  <si>
    <t>GLYMA_05G241600</t>
  </si>
  <si>
    <t>GLYMA_03G025500</t>
  </si>
  <si>
    <t>GLYMA_18G035100</t>
  </si>
  <si>
    <t>GLYMA_15G008800</t>
  </si>
  <si>
    <t>GLYMA_02G286300</t>
  </si>
  <si>
    <t>GLYMA_08G218400</t>
  </si>
  <si>
    <t>GLYMA_11G043900</t>
  </si>
  <si>
    <t>GLYMA_16G005900</t>
  </si>
  <si>
    <t>GLYMA_17G038600</t>
  </si>
  <si>
    <t>GLYMA_13G289100</t>
  </si>
  <si>
    <t>GLYMA_07G118100</t>
  </si>
  <si>
    <t>GLYMA_07G190300</t>
  </si>
  <si>
    <t>GLYMA_04G027000</t>
  </si>
  <si>
    <t>GLYMA_10G134500</t>
  </si>
  <si>
    <t>GLYMA_07G015200</t>
  </si>
  <si>
    <t>GLYMA_03G090100</t>
  </si>
  <si>
    <t>GLYMA_15G136000</t>
  </si>
  <si>
    <t>GLYMA_12G062800</t>
  </si>
  <si>
    <t>GLYMA_14G039000</t>
  </si>
  <si>
    <t>GLYMA_01G001600</t>
  </si>
  <si>
    <t>GLYMA_12G078900</t>
  </si>
  <si>
    <t>GLYMA_04G040500</t>
  </si>
  <si>
    <t>GLYMA_11G120300</t>
  </si>
  <si>
    <t>GLYMA_19G114500</t>
  </si>
  <si>
    <t>GLYMA_10G107400</t>
  </si>
  <si>
    <t>GLYMA_04G014600</t>
  </si>
  <si>
    <t>GLYMA_08G321700</t>
  </si>
  <si>
    <t>GLYMA_04G080500</t>
  </si>
  <si>
    <t>GLYMA_20G185500</t>
  </si>
  <si>
    <t>GLYMA_07G225100</t>
  </si>
  <si>
    <t>GLYMA_08G097600</t>
  </si>
  <si>
    <t>GLYMA_02G042200</t>
  </si>
  <si>
    <t>GLYMA_12G069800</t>
  </si>
  <si>
    <t>GLYMA_19G179100</t>
  </si>
  <si>
    <t>GLYMA_05G235400</t>
  </si>
  <si>
    <t>GLYMA_18G039300</t>
  </si>
  <si>
    <t>GLYMA_15G147500</t>
  </si>
  <si>
    <t>GLYMA_05G032500</t>
  </si>
  <si>
    <t>GLYMA_15G057700</t>
  </si>
  <si>
    <t>GLYMA_07G227100</t>
  </si>
  <si>
    <t>GLYMA_14G030100</t>
  </si>
  <si>
    <t>GLYMA_04G009200</t>
  </si>
  <si>
    <t>GLYMA_06G308700</t>
  </si>
  <si>
    <t>GLYMA_04G007900</t>
  </si>
  <si>
    <t>GLYMA_17G115400</t>
  </si>
  <si>
    <t>GLYMA_13G165700</t>
  </si>
  <si>
    <t>GLYMA_06G193600</t>
  </si>
  <si>
    <t>GLYMA_17G088800</t>
  </si>
  <si>
    <t>GLYMA_09G044700</t>
  </si>
  <si>
    <t>GLYMA_15G134100</t>
  </si>
  <si>
    <t>GLYMA_01G209200</t>
  </si>
  <si>
    <t>GLYMA_14G103500</t>
  </si>
  <si>
    <t>GLYMA_06G014300</t>
  </si>
  <si>
    <t>GLYMA_13G265700</t>
  </si>
  <si>
    <t>GLYMA_04G233600</t>
  </si>
  <si>
    <t>GLYMA_04G006200</t>
  </si>
  <si>
    <t>GLYMA_19G019900</t>
  </si>
  <si>
    <t>GLYMA_19G160700</t>
  </si>
  <si>
    <t>GLYMA_11G121700</t>
  </si>
  <si>
    <t>GLYMA_05G238700</t>
  </si>
  <si>
    <t>GLYMA_08G075900</t>
  </si>
  <si>
    <t>GLYMA_19G092700</t>
  </si>
  <si>
    <t>GLYMA_14G065100</t>
  </si>
  <si>
    <t>GLYMA_06G123800</t>
  </si>
  <si>
    <t>GLYMA_15G040100</t>
  </si>
  <si>
    <t>GLYMA_17G104000</t>
  </si>
  <si>
    <t>GLYMA_07G255200</t>
  </si>
  <si>
    <t>GLYMA_16G141100</t>
  </si>
  <si>
    <t>GLYMA_10G291300</t>
  </si>
  <si>
    <t>GLYMA_16G163300</t>
  </si>
  <si>
    <t>GLYMA_06G317700</t>
  </si>
  <si>
    <t>GLYMA_09G254700</t>
  </si>
  <si>
    <t>GLYMA_12G003100</t>
  </si>
  <si>
    <t>GLYMA_07G091200</t>
  </si>
  <si>
    <t>GLYMA_08G121900</t>
  </si>
  <si>
    <t>GLYMA_08G176400</t>
  </si>
  <si>
    <t>GLYMA_11G097200</t>
  </si>
  <si>
    <t>GLYMA_18G121200</t>
  </si>
  <si>
    <t>GLYMA_10G016200</t>
  </si>
  <si>
    <t>GLYMA_15G197800</t>
  </si>
  <si>
    <t>GLYMA_09G214400</t>
  </si>
  <si>
    <t>GLYMA_12G065100</t>
  </si>
  <si>
    <t>GLYMA_19G028500</t>
  </si>
  <si>
    <t>GLYMA_20G111100</t>
  </si>
  <si>
    <t>GLYMA_08G199900</t>
  </si>
  <si>
    <t>GLYMA_11G001400</t>
  </si>
  <si>
    <t>GLYMA_17G142900</t>
  </si>
  <si>
    <t>GLYMA_13G326400</t>
  </si>
  <si>
    <t>GLYMA_08G103700</t>
  </si>
  <si>
    <t>GLYMA_10G246300</t>
  </si>
  <si>
    <t>GLYMA_02G003600</t>
  </si>
  <si>
    <t>GLYMA_05G244200</t>
  </si>
  <si>
    <t>GLYMA_19G252200</t>
  </si>
  <si>
    <t>GLYMA_02G015800</t>
  </si>
  <si>
    <t>GLYMA_03G130000</t>
  </si>
  <si>
    <t>GLYMA_08G010600</t>
  </si>
  <si>
    <t>GLYMA_08G094800</t>
  </si>
  <si>
    <t>GLYMA_14G033300</t>
  </si>
  <si>
    <t>GLYMA_17G103500</t>
  </si>
  <si>
    <t>GLYMA_18G016000</t>
  </si>
  <si>
    <t>GLYMA_08G010800</t>
  </si>
  <si>
    <t>GLYMA_09G024800</t>
  </si>
  <si>
    <t>GLYMA_13G326500</t>
  </si>
  <si>
    <t>GLYMA_01G150500</t>
  </si>
  <si>
    <t>GLYMA_08G087500</t>
  </si>
  <si>
    <t>GLYMA_04G067300</t>
  </si>
  <si>
    <t>GLYMA_10G066300</t>
  </si>
  <si>
    <t>GLYMA_14G029800</t>
  </si>
  <si>
    <t>GLYMA_05G032300</t>
  </si>
  <si>
    <t>GLYMA_17G020700</t>
  </si>
  <si>
    <t>GLYMA_15G130700</t>
  </si>
  <si>
    <t>GLYMA_20G158400</t>
  </si>
  <si>
    <t>GLYMA_06G141700</t>
  </si>
  <si>
    <t>GLYMA_17G034000</t>
  </si>
  <si>
    <t>GLYMA_06G161100</t>
  </si>
  <si>
    <t>GLYMA_04G010300</t>
  </si>
  <si>
    <t>GLYMA_09G003000</t>
  </si>
  <si>
    <t>GLYMA_20G159000</t>
  </si>
  <si>
    <t>GLYMA_14G014200</t>
  </si>
  <si>
    <t>GLYMA_06G069600</t>
  </si>
  <si>
    <t>GLYMA_04G026000</t>
  </si>
  <si>
    <t>GLYMA_18G265500</t>
  </si>
  <si>
    <t>GLYMA_05G184200</t>
  </si>
  <si>
    <t>GLYMA_16G013700</t>
  </si>
  <si>
    <t>GLYMA_04G213500</t>
  </si>
  <si>
    <t>GLYMA_13G118100</t>
  </si>
  <si>
    <t>GLYMA_16G197500</t>
  </si>
  <si>
    <t>GLYMA_12G196500</t>
  </si>
  <si>
    <t>GLYMA_15G008900</t>
  </si>
  <si>
    <t>GLYMA_10G119900</t>
  </si>
  <si>
    <t>GLYMA_10G152900</t>
  </si>
  <si>
    <t>GLYMA_02G038600</t>
  </si>
  <si>
    <t>GLYMA_15G040200</t>
  </si>
  <si>
    <t>GLYMA_10G264200</t>
  </si>
  <si>
    <t>GLYMA_06G140200</t>
  </si>
  <si>
    <t>GLYMA_10G148700</t>
  </si>
  <si>
    <t>GLYMA_06G145900</t>
  </si>
  <si>
    <t>GLYMA_06G204300</t>
  </si>
  <si>
    <t>GLYMA_17G023200</t>
  </si>
  <si>
    <t>GLYMA_15G267700</t>
  </si>
  <si>
    <t>GLYMA_05G053300</t>
  </si>
  <si>
    <t>GLYMA_09G099900</t>
  </si>
  <si>
    <t>GLYMA_03G204200</t>
  </si>
  <si>
    <t>GLYMA_09G218200</t>
  </si>
  <si>
    <t>GLYMA_07G231000</t>
  </si>
  <si>
    <t>GLYMA_11G113700</t>
  </si>
  <si>
    <t>GLYMA_19G241200</t>
  </si>
  <si>
    <t>GLYMA_16G129200</t>
  </si>
  <si>
    <t>GLYMA_13G361900</t>
  </si>
  <si>
    <t>GLYMA_08G173600</t>
  </si>
  <si>
    <t>GLYMA_03G186900</t>
  </si>
  <si>
    <t>GLYMA_17G006000</t>
  </si>
  <si>
    <t>GLYMA_13G151300</t>
  </si>
  <si>
    <t>GLYMA_05G079500</t>
  </si>
  <si>
    <t>GLYMA_16G042200</t>
  </si>
  <si>
    <t>GLYMA_11G115800</t>
  </si>
  <si>
    <t>GLYMA_20G247500</t>
  </si>
  <si>
    <t>GLYMA_04G043200</t>
  </si>
  <si>
    <t>GLYMA_20G195900</t>
  </si>
  <si>
    <t>GLYMA_05G130400</t>
  </si>
  <si>
    <t>GLYMA_14G205000</t>
  </si>
  <si>
    <t>GLYMA_08G182500</t>
  </si>
  <si>
    <t>GLYMA_10G004300</t>
  </si>
  <si>
    <t>GLYMA_20G185600</t>
  </si>
  <si>
    <t>GLYMA_10G007000</t>
  </si>
  <si>
    <t>GLYMA_08G285800</t>
  </si>
  <si>
    <t>GLYMA_20G158600</t>
  </si>
  <si>
    <t>GLYMA_12G069900</t>
  </si>
  <si>
    <t>GLYMA_09G262800</t>
  </si>
  <si>
    <t>GLYMA_12G106900</t>
  </si>
  <si>
    <t>GLYMA_20G017200</t>
  </si>
  <si>
    <t>GLYMA_04G226600</t>
  </si>
  <si>
    <t>GLYMA_19G216000</t>
  </si>
  <si>
    <t>GLYMA_13G117500</t>
  </si>
  <si>
    <t>GLYMA_15G049500</t>
  </si>
  <si>
    <t>GLYMA_09G051800</t>
  </si>
  <si>
    <t>GLYMA_13G214300</t>
  </si>
  <si>
    <t>GLYMA_17G143500</t>
  </si>
  <si>
    <t>GLYMA_08G139600</t>
  </si>
  <si>
    <t>GLYMA_08G013300</t>
  </si>
  <si>
    <t>GLYMA_09G090400</t>
  </si>
  <si>
    <t>GLYMA_11G023800</t>
  </si>
  <si>
    <t>GLYMA_13G046600</t>
  </si>
  <si>
    <t>GLYMA_12G026600</t>
  </si>
  <si>
    <t>GLYMA_02G076300</t>
  </si>
  <si>
    <t>GLYMA_16G049600</t>
  </si>
  <si>
    <t>GLYMA_02G286400</t>
  </si>
  <si>
    <t>GLYMA_01G025300</t>
  </si>
  <si>
    <t>GLYMA_05G165800</t>
  </si>
  <si>
    <t>GLYMA_20G106400</t>
  </si>
  <si>
    <t>GLYMA_08G192600</t>
  </si>
  <si>
    <t>GLYMA_18G224000</t>
  </si>
  <si>
    <t>GLYMA_03G180100</t>
  </si>
  <si>
    <t>GLYMA_19G187200</t>
  </si>
  <si>
    <t>GLYMA_09G232300</t>
  </si>
  <si>
    <t>GLYMA_07G255500</t>
  </si>
  <si>
    <t>GLYMA_19G259300</t>
  </si>
  <si>
    <t>GLYMA_08G190800</t>
  </si>
  <si>
    <t>GLYMA_08G105900</t>
  </si>
  <si>
    <t>GLYMA_02G066800</t>
  </si>
  <si>
    <t>GLYMA_03G232600</t>
  </si>
  <si>
    <t>GLYMA_07G125800</t>
  </si>
  <si>
    <t>GLYMA_20G161200</t>
  </si>
  <si>
    <t>GLYMA_17G085400</t>
  </si>
  <si>
    <t>GLYMA_05G115000</t>
  </si>
  <si>
    <t>GLYMA_02G094600</t>
  </si>
  <si>
    <t>GLYMA_10G194400</t>
  </si>
  <si>
    <t>GLYMA_05G139700</t>
  </si>
  <si>
    <t>GLYMA_08G143600</t>
  </si>
  <si>
    <t>GLYMA_18G246400</t>
  </si>
  <si>
    <t>GLYMA_15G162400</t>
  </si>
  <si>
    <t>GLYMA_09G001000</t>
  </si>
  <si>
    <t>GLYMA_17G014000</t>
  </si>
  <si>
    <t>GLYMA_13G298100</t>
  </si>
  <si>
    <t>GLYMA_17G130700</t>
  </si>
  <si>
    <t>GLYMA_08G339600</t>
  </si>
  <si>
    <t>GLYMA_08G223100</t>
  </si>
  <si>
    <t>GLYMA_08G014600</t>
  </si>
  <si>
    <t>GLYMA_13G132600</t>
  </si>
  <si>
    <t>GLYMA_01G157200</t>
  </si>
  <si>
    <t>GLYMA_11G019400</t>
  </si>
  <si>
    <t>GLYMA_13G133600</t>
  </si>
  <si>
    <t>GLYMA_14G008500</t>
  </si>
  <si>
    <t>GLYMA_13G147600</t>
  </si>
  <si>
    <t>GLYMA_06G070300</t>
  </si>
  <si>
    <t>GLYMA_08G345900</t>
  </si>
  <si>
    <t>GLYMA_17G062300</t>
  </si>
  <si>
    <t>GLYMA_06G113600</t>
  </si>
  <si>
    <t>GLYMA_18G030500</t>
  </si>
  <si>
    <t>GLYMA_13G309200</t>
  </si>
  <si>
    <t>GLYMA_09G192700</t>
  </si>
  <si>
    <t>GLYMA_18G022700</t>
  </si>
  <si>
    <t>GLYMA_19G128900</t>
  </si>
  <si>
    <t>GLYMA_02G251100</t>
  </si>
  <si>
    <t>GLYMA_14G003300</t>
  </si>
  <si>
    <t>GLYMA_10G234500</t>
  </si>
  <si>
    <t>GLYMA_16G144500</t>
  </si>
  <si>
    <t>GLYMA_16G072700</t>
  </si>
  <si>
    <t>GLYMA_06G015000</t>
  </si>
  <si>
    <t>GLYMA_16G207100</t>
  </si>
  <si>
    <t>GLYMA_03G251300</t>
  </si>
  <si>
    <t>GLYMA_11G032700</t>
  </si>
  <si>
    <t>GLYMA_06G317800</t>
  </si>
  <si>
    <t>GLYMA_07G179400</t>
  </si>
  <si>
    <t>GLYMA_13G167300</t>
  </si>
  <si>
    <t>GLYMA_17G046400</t>
  </si>
  <si>
    <t>GLYMA_15G040300</t>
  </si>
  <si>
    <t>GLYMA_07G047600</t>
  </si>
  <si>
    <t>GLYMA_19G009200</t>
  </si>
  <si>
    <t>GLYMA_13G215400</t>
  </si>
  <si>
    <t>GLYMA_02G017400</t>
  </si>
  <si>
    <t>GLYMA_08G030500</t>
  </si>
  <si>
    <t>GLYMA_06G010600</t>
  </si>
  <si>
    <t>GLYMA_05G019600</t>
  </si>
  <si>
    <t>GLYMA_11G020000</t>
  </si>
  <si>
    <t>GLYMA_17G149100</t>
  </si>
  <si>
    <t>GLYMA_08G297200</t>
  </si>
  <si>
    <t>GLYMA_05G172600</t>
  </si>
  <si>
    <t>GLYMA_18G008100</t>
  </si>
  <si>
    <t>GLYMA_06G163200</t>
  </si>
  <si>
    <t>GLYMA_17G201600</t>
  </si>
  <si>
    <t>GLYMA_17G103900</t>
  </si>
  <si>
    <t>GLYMA_16G133400</t>
  </si>
  <si>
    <t>GLYMA_14G060500</t>
  </si>
  <si>
    <t>GLYMA_01G225800</t>
  </si>
  <si>
    <t>GLYMA_19G131900</t>
  </si>
  <si>
    <t>GLYMA_06G007500</t>
  </si>
  <si>
    <t>GLYMA_17G160500</t>
  </si>
  <si>
    <t>GLYMA_04G210000</t>
  </si>
  <si>
    <t>GLYMA_08G340200</t>
  </si>
  <si>
    <t>GLYMA_08G096900</t>
  </si>
  <si>
    <t>GLYMA_08G022100</t>
  </si>
  <si>
    <t>GLYMA_12G039700</t>
  </si>
  <si>
    <t>GLYMA_09G000700</t>
  </si>
  <si>
    <t>GLYMA_06G001700</t>
  </si>
  <si>
    <t>GLYMA_18G280300</t>
  </si>
  <si>
    <t>GLYMA_13G294900</t>
  </si>
  <si>
    <t>GLYMA_11G141200</t>
  </si>
  <si>
    <t>GLYMA_09G008800</t>
  </si>
  <si>
    <t>GLYMA_13G356100</t>
  </si>
  <si>
    <t>GLYMA_14G196300</t>
  </si>
  <si>
    <t>GLYMA_05G175000</t>
  </si>
  <si>
    <t>GLYMA_16G025900</t>
  </si>
  <si>
    <t>GLYMA_12G168300</t>
  </si>
  <si>
    <t>GLYMA_08G104200</t>
  </si>
  <si>
    <t>GLYMA_20G000300</t>
  </si>
  <si>
    <t>GLYMA_03G181700</t>
  </si>
  <si>
    <t>GLYMA_20G158500</t>
  </si>
  <si>
    <t>GLYMA_05G130300</t>
  </si>
  <si>
    <t>GLYMA_13G092300</t>
  </si>
  <si>
    <t>GLYMA_09G034800</t>
  </si>
  <si>
    <t>GLYMA_12G042200</t>
  </si>
  <si>
    <t>GLYMA_08G052200</t>
  </si>
  <si>
    <t>GLYMA_12G240000</t>
  </si>
  <si>
    <t>GLYMA_18G003200</t>
  </si>
  <si>
    <t>GLYMA_20G186500</t>
  </si>
  <si>
    <t>GLYMA_07G238000</t>
  </si>
  <si>
    <t>GLYMA_15G079300</t>
  </si>
  <si>
    <t>GLYMA_15G267200</t>
  </si>
  <si>
    <t>GLYMA_20G095300</t>
  </si>
  <si>
    <t>GLYMA_15G068100</t>
  </si>
  <si>
    <t>GLYMA_19G179000</t>
  </si>
  <si>
    <t>GLYMA_03G046000</t>
  </si>
  <si>
    <t>GLYMA_17G155700</t>
  </si>
  <si>
    <t>GLYMA_19G245700</t>
  </si>
  <si>
    <t>GLYMA_08G217900</t>
  </si>
  <si>
    <t>GLYMA_08G072700</t>
  </si>
  <si>
    <t>GLYMA_14G078200</t>
  </si>
  <si>
    <t>GLYMA_06G006200</t>
  </si>
  <si>
    <t>GLYMA_11G141500</t>
  </si>
  <si>
    <t>GLYMA_11G100400</t>
  </si>
  <si>
    <t>GLYMA_04G043400</t>
  </si>
  <si>
    <t>GLYMA_14G011600</t>
  </si>
  <si>
    <t>GLYMA_01G235300</t>
  </si>
  <si>
    <t>GLYMA_16G208400</t>
  </si>
  <si>
    <t>GLYMA_08G047800</t>
  </si>
  <si>
    <t>GLYMA_13G049900</t>
  </si>
  <si>
    <t>GLYMA_07G118300</t>
  </si>
  <si>
    <t>GLYMA_13G141500</t>
  </si>
  <si>
    <t>GLYMA_06G090300</t>
  </si>
  <si>
    <t>GLYMA_17G009700</t>
  </si>
  <si>
    <t>GLYMA_01G238400</t>
  </si>
  <si>
    <t>GLYMA_13G010100</t>
  </si>
  <si>
    <t>GLYMA_02G312200</t>
  </si>
  <si>
    <t>GLYMA_11G012300</t>
  </si>
  <si>
    <t>GLYMA_12G024900</t>
  </si>
  <si>
    <t>GLYMA_18G205200</t>
  </si>
  <si>
    <t>GLYMA_08G341500</t>
  </si>
  <si>
    <t>GLYMA_03G224300</t>
  </si>
  <si>
    <t>GLYMA_11G099600</t>
  </si>
  <si>
    <t>GLYMA_09G023900</t>
  </si>
  <si>
    <t>GLYMA_02G222400</t>
  </si>
  <si>
    <t>GLYMA_10G264900</t>
  </si>
  <si>
    <t>GLYMA_11G086000</t>
  </si>
  <si>
    <t>GLYMA_15G090400</t>
  </si>
  <si>
    <t>GLYMA_04G083800</t>
  </si>
  <si>
    <t>GLYMA_09G024900</t>
  </si>
  <si>
    <t>GLYMA_12G029200</t>
  </si>
  <si>
    <t>GLYMA_14G211800</t>
  </si>
  <si>
    <t>GLYMA_08G026200</t>
  </si>
  <si>
    <t>GLYMA_15G267800</t>
  </si>
  <si>
    <t>GLYMA_19G212800</t>
  </si>
  <si>
    <t>GLYMA_05G028000</t>
  </si>
  <si>
    <t>GLYMA_15G063100</t>
  </si>
  <si>
    <t>GLYMA_12G219100</t>
  </si>
  <si>
    <t>GLYMA_04G073600</t>
  </si>
  <si>
    <t>GLYMA_12G233400</t>
  </si>
  <si>
    <t>GLYMA_17G004300</t>
  </si>
  <si>
    <t>GLYMA_18G118400</t>
  </si>
  <si>
    <t>GLYMA_01G045300</t>
  </si>
  <si>
    <t>GLYMA_16G125200</t>
  </si>
  <si>
    <t>GLYMA_07G056900</t>
  </si>
  <si>
    <t>GLYMA_05G142500</t>
  </si>
  <si>
    <t>GLYMA_03G226700</t>
  </si>
  <si>
    <t>GLYMA_06G179000</t>
  </si>
  <si>
    <t>GLYMA_02G120400</t>
  </si>
  <si>
    <t>GLYMA_08G021000</t>
  </si>
  <si>
    <t>GLYMA_12G095400</t>
  </si>
  <si>
    <t>GLYMA_13G343500</t>
  </si>
  <si>
    <t>GLYMA_18G009300</t>
  </si>
  <si>
    <t>GLYMA_09G278600</t>
  </si>
  <si>
    <t>GLYMA_18G166600</t>
  </si>
  <si>
    <t>GLYMA_03G256900</t>
  </si>
  <si>
    <t>GLYMA_01G013200</t>
  </si>
  <si>
    <t>GLYMA_12G068500</t>
  </si>
  <si>
    <t>GLYMA_02G050700</t>
  </si>
  <si>
    <t>GLYMA_03G264500</t>
  </si>
  <si>
    <t>GLYMA_18G278500</t>
  </si>
  <si>
    <t>GLYMA_13G094400</t>
  </si>
  <si>
    <t>GLYMA_17G131300</t>
  </si>
  <si>
    <t>GLYMA_03G045900</t>
  </si>
  <si>
    <t>GLYMA_06G138100</t>
  </si>
  <si>
    <t>GLYMA_01G027800</t>
  </si>
  <si>
    <t>GLYMA_19G238700</t>
  </si>
  <si>
    <t>GLYMA_20G119000</t>
  </si>
  <si>
    <t>GLYMA_06G137900</t>
  </si>
  <si>
    <t>GLYMA_10G158700</t>
  </si>
  <si>
    <t>GLYMA_08G300100</t>
  </si>
  <si>
    <t>GLYMA_02G003800</t>
  </si>
  <si>
    <t>GLYMA_03G201600</t>
  </si>
  <si>
    <t>GLYMA_14G006500</t>
  </si>
  <si>
    <t>GLYMA_02G231600</t>
  </si>
  <si>
    <t>GLYMA_15G028700</t>
  </si>
  <si>
    <t>GLYMA_04G011100</t>
  </si>
  <si>
    <t>GLYMA_11G099700</t>
  </si>
  <si>
    <t>GLYMA_14G006000</t>
  </si>
  <si>
    <t>GLYMA_08G037700</t>
  </si>
  <si>
    <t>GLYMA_18G298900</t>
  </si>
  <si>
    <t>GLYMA_20G032800</t>
  </si>
  <si>
    <t>GLYMA_11G167800</t>
  </si>
  <si>
    <t>GLYMA_17G142800</t>
  </si>
  <si>
    <t>GLYMA_17G027500</t>
  </si>
  <si>
    <t>GLYMA_15G043200</t>
  </si>
  <si>
    <t>GLYMA_18G107300</t>
  </si>
  <si>
    <t>GLYMA_10G285900</t>
  </si>
  <si>
    <t>GLYMA_04G236500</t>
  </si>
  <si>
    <t>GLYMA_15G042900</t>
  </si>
  <si>
    <t>GLYMA_10G232700</t>
  </si>
  <si>
    <t>GLYMA_02G288000</t>
  </si>
  <si>
    <t>GLYMA_05G000700</t>
  </si>
  <si>
    <t>GLYMA_18G266400</t>
  </si>
  <si>
    <t>GLYMA_15G102300</t>
  </si>
  <si>
    <t>GLYMA_02G002200</t>
  </si>
  <si>
    <t>GLYMA_13G001600</t>
  </si>
  <si>
    <t>GLYMA_08G162300</t>
  </si>
  <si>
    <t>GLYMA_09G023800</t>
  </si>
  <si>
    <t>GLYMA_13G301400</t>
  </si>
  <si>
    <t>GLYMA_05G056400</t>
  </si>
  <si>
    <t>GLYMA_14G196800</t>
  </si>
  <si>
    <t>GLYMA_10G035800</t>
  </si>
  <si>
    <t>GLYMA_09G215100</t>
  </si>
  <si>
    <t>GLYMA_04G003600</t>
  </si>
  <si>
    <t>GLYMA_15G028100</t>
  </si>
  <si>
    <t>GLYMA_06G137800</t>
  </si>
  <si>
    <t>GLYMA_06G073100</t>
  </si>
  <si>
    <t>GLYMA_07G119600</t>
  </si>
  <si>
    <t>GLYMA_01G217500</t>
  </si>
  <si>
    <t>GLYMA_05G062200</t>
  </si>
  <si>
    <t>GLYMA_13G180700</t>
  </si>
  <si>
    <t>GLYMA_18G096500</t>
  </si>
  <si>
    <t>GLYMA_11G119600</t>
  </si>
  <si>
    <t>GLYMA_10G011700</t>
  </si>
  <si>
    <t>GLYMA_06G054300</t>
  </si>
  <si>
    <t>GLYMA_16G209000</t>
  </si>
  <si>
    <t>GLYMA_16G210200</t>
  </si>
  <si>
    <t>GLYMA_04G108300</t>
  </si>
  <si>
    <t>GLYMA_18G261200</t>
  </si>
  <si>
    <t>GLYMA_18G084400</t>
  </si>
  <si>
    <t>GLYMA_20G160100</t>
  </si>
  <si>
    <t>GLYMA_06G314900</t>
  </si>
  <si>
    <t>GLYMA_04G227900</t>
  </si>
  <si>
    <t>GLYMA_06G135200</t>
  </si>
  <si>
    <t>GLYMA_11G068400</t>
  </si>
  <si>
    <t>GLYMA_13G356400</t>
  </si>
  <si>
    <t>GLYMA_12G064800</t>
  </si>
  <si>
    <t>GLYMA_14G091500</t>
  </si>
  <si>
    <t>GLYMA_10G037300</t>
  </si>
  <si>
    <t>GLYMA_04G068800</t>
  </si>
  <si>
    <t>GLYMA_08G084600</t>
  </si>
  <si>
    <t>GLYMA_09G267500</t>
  </si>
  <si>
    <t>GLYMA_06G198000</t>
  </si>
  <si>
    <t>GLYMA_15G171300</t>
  </si>
  <si>
    <t>GLYMA_15G089000</t>
  </si>
  <si>
    <t>GLYMA_08G228300</t>
  </si>
  <si>
    <t>GLYMA_12G061900</t>
  </si>
  <si>
    <t>GLYMA_19G171100</t>
  </si>
  <si>
    <t>GLYMA_03G221600</t>
  </si>
  <si>
    <t>GLYMA_07G143400</t>
  </si>
  <si>
    <t>GLYMA_11G015100</t>
  </si>
  <si>
    <t>GLYMA_08G328200</t>
  </si>
  <si>
    <t>GLYMA_03G043600</t>
  </si>
  <si>
    <t>GLYMA_11G135500</t>
  </si>
  <si>
    <t>GLYMA_01G215600</t>
  </si>
  <si>
    <t>GLYMA_11G101700</t>
  </si>
  <si>
    <t>GLYMA_10G296000</t>
  </si>
  <si>
    <t>GLYMA_13G148100</t>
  </si>
  <si>
    <t>GLYMA_18G208300</t>
  </si>
  <si>
    <t>GLYMA_13G026400</t>
  </si>
  <si>
    <t>GLYMA_12G011300</t>
  </si>
  <si>
    <t>GLYMA_03G233300</t>
  </si>
  <si>
    <t>GLYMA_13G275900</t>
  </si>
  <si>
    <t>GLYMA_07G228300</t>
  </si>
  <si>
    <t>GLYMA_13G243900</t>
  </si>
  <si>
    <t>GLYMA_09G020700</t>
  </si>
  <si>
    <t>GLYMA_12G076200</t>
  </si>
  <si>
    <t>GLYMA_05G194100</t>
  </si>
  <si>
    <t>GLYMA_01G194800</t>
  </si>
  <si>
    <t>GLYMA_09G205500</t>
  </si>
  <si>
    <t>GLYMA_18G003100</t>
  </si>
  <si>
    <t>GLYMA_15G004200</t>
  </si>
  <si>
    <t>GLYMA_11G036200</t>
  </si>
  <si>
    <t>GLYMA_08G099200</t>
  </si>
  <si>
    <t>GLYMA_02G044800</t>
  </si>
  <si>
    <t>GLYMA_14G019100</t>
  </si>
  <si>
    <t>GLYMA_01G226600</t>
  </si>
  <si>
    <t>GLYMA_06G034200</t>
  </si>
  <si>
    <t>GLYMA_08G091700</t>
  </si>
  <si>
    <t>GLYMA_12G185000</t>
  </si>
  <si>
    <t>GLYMA_04G225900</t>
  </si>
  <si>
    <t>GLYMA_13G077200</t>
  </si>
  <si>
    <t>GLYMA_01G034000</t>
  </si>
  <si>
    <t>GLYMA_08G152400</t>
  </si>
  <si>
    <t>GLYMA_10G047700</t>
  </si>
  <si>
    <t>GLYMA_19G170100</t>
  </si>
  <si>
    <t>GLYMA_18G297400</t>
  </si>
  <si>
    <t>GLYMA_09G199300</t>
  </si>
  <si>
    <t>GLYMA_06G191000</t>
  </si>
  <si>
    <t>GLYMA_17G148000</t>
  </si>
  <si>
    <t>GLYMA_12G199800</t>
  </si>
  <si>
    <t>GLYMA_20G021700</t>
  </si>
  <si>
    <t>GLYMA_10G183300</t>
  </si>
  <si>
    <t>GLYMA_11G011400</t>
  </si>
  <si>
    <t>GLYMA_03G028500</t>
  </si>
  <si>
    <t>GLYMA_15G041500</t>
  </si>
  <si>
    <t>GLYMA_05G004600</t>
  </si>
  <si>
    <t>GLYMA_08G191500</t>
  </si>
  <si>
    <t>GLYMA_15G080500</t>
  </si>
  <si>
    <t>GLYMA_04G032000</t>
  </si>
  <si>
    <t>GLYMA_01G244300</t>
  </si>
  <si>
    <t>GLYMA_13G286800</t>
  </si>
  <si>
    <t>GLYMA_01G187900</t>
  </si>
  <si>
    <t>GLYMA_15G077900</t>
  </si>
  <si>
    <t>GLYMA_13G363900</t>
  </si>
  <si>
    <t>GLYMA_14G007500</t>
  </si>
  <si>
    <t>GLYMA_03G235000</t>
  </si>
  <si>
    <t>GLYMA_09G007500</t>
  </si>
  <si>
    <t>GLYMA_14G197500</t>
  </si>
  <si>
    <t>GLYMA_02G072700</t>
  </si>
  <si>
    <t>GlmaCp001</t>
  </si>
  <si>
    <t>GLYMA_15G046800</t>
  </si>
  <si>
    <t>GLYMA_04G041400</t>
  </si>
  <si>
    <t>GLYMA_17G251600</t>
  </si>
  <si>
    <t>GLYMA_20G150400</t>
  </si>
  <si>
    <t>GLYMA_18G281300</t>
  </si>
  <si>
    <t>GLYMA_13G013400</t>
  </si>
  <si>
    <t>GLYMA_02G153500</t>
  </si>
  <si>
    <t>GLYMA_06G076400</t>
  </si>
  <si>
    <t>GLYMA_05G010600</t>
  </si>
  <si>
    <t>GLYMA_05G238500</t>
  </si>
  <si>
    <t>GLYMA_15G141500</t>
  </si>
  <si>
    <t>GLYMA_10G063800</t>
  </si>
  <si>
    <t>GLYMA_13G133500</t>
  </si>
  <si>
    <t>GLYMA_15G003900</t>
  </si>
  <si>
    <t>GLYMA_15G275000</t>
  </si>
  <si>
    <t>GLYMA_06G296100</t>
  </si>
  <si>
    <t>GLYMA_11G042300</t>
  </si>
  <si>
    <t>GLYMA_06G076100</t>
  </si>
  <si>
    <t>GLYMA_15G113800</t>
  </si>
  <si>
    <t>GLYMA_13G226900</t>
  </si>
  <si>
    <t>GLYMA_12G207900</t>
  </si>
  <si>
    <t>GLYMA_09G209900</t>
  </si>
  <si>
    <t>GLYMA_12G060500</t>
  </si>
  <si>
    <t>GLYMA_09G098800</t>
  </si>
  <si>
    <t>GLYMA_13G219900</t>
  </si>
  <si>
    <t>GLYMA_13G208800</t>
  </si>
  <si>
    <t>GLYMA_15G042000</t>
  </si>
  <si>
    <t>GLYMA_02G089500</t>
  </si>
  <si>
    <t>GLYMA_05G208000</t>
  </si>
  <si>
    <t>GLYMA_04G049700</t>
  </si>
  <si>
    <t>GLYMA_08G044700</t>
  </si>
  <si>
    <t>GLYMA_06G159100</t>
  </si>
  <si>
    <t>GLYMA_05G029100</t>
  </si>
  <si>
    <t>GLYMA_15G173200</t>
  </si>
  <si>
    <t>GLYMA_13G131300</t>
  </si>
  <si>
    <t>GLYMA_17G056900</t>
  </si>
  <si>
    <t>GLYMA_10G261400</t>
  </si>
  <si>
    <t>GLYMA_15G094000</t>
  </si>
  <si>
    <t>GLYMA_13G290900</t>
  </si>
  <si>
    <t>GLYMA_10G262200</t>
  </si>
  <si>
    <t>GLYMA_18G102800</t>
  </si>
  <si>
    <t>GLYMA_10G071000</t>
  </si>
  <si>
    <t>GLYMA_16G150700</t>
  </si>
  <si>
    <t>GLYMA_11G074500</t>
  </si>
  <si>
    <t>GLYMA_19G087600</t>
  </si>
  <si>
    <t>GLYMA_06G262300</t>
  </si>
  <si>
    <t>GLYMA_08G253200</t>
  </si>
  <si>
    <t>GLYMA_13G153000</t>
  </si>
  <si>
    <t>GLYMA_17G146700</t>
  </si>
  <si>
    <t>GLYMA_12G047700</t>
  </si>
  <si>
    <t>GLYMA_06G203800</t>
  </si>
  <si>
    <t>GLYMA_06G304900</t>
  </si>
  <si>
    <t>GLYMA_03G257300</t>
  </si>
  <si>
    <t>GLYMA_10G127100</t>
  </si>
  <si>
    <t>GLYMA_06G105700</t>
  </si>
  <si>
    <t>GLYMA_17G026600</t>
  </si>
  <si>
    <t>GLYMA_19G016500</t>
  </si>
  <si>
    <t>GLYMA_15G098000</t>
  </si>
  <si>
    <t>GLYMA_02G032800</t>
  </si>
  <si>
    <t>GLYMA_14G067200</t>
  </si>
  <si>
    <t>GLYMA_12G194100</t>
  </si>
  <si>
    <t>GLYMA_03G043100</t>
  </si>
  <si>
    <t>GLYMA_09G243500</t>
  </si>
  <si>
    <t>GLYMA_18G001100</t>
  </si>
  <si>
    <t>GLYMA_05G057800</t>
  </si>
  <si>
    <t>GLYMA_19G207300</t>
  </si>
  <si>
    <t>GLYMA_15G002200</t>
  </si>
  <si>
    <t>GLYMA_13G202500</t>
  </si>
  <si>
    <t>GLYMA_02G046800</t>
  </si>
  <si>
    <t>GLYMA_07G127400</t>
  </si>
  <si>
    <t>GLYMA_07G272500</t>
  </si>
  <si>
    <t>GLYMA_14G064500</t>
  </si>
  <si>
    <t>GLYMA_08G021800</t>
  </si>
  <si>
    <t>GLYMA_03G177200</t>
  </si>
  <si>
    <t>GLYMA_13G176800</t>
  </si>
  <si>
    <t>GLYMA_05G161400</t>
  </si>
  <si>
    <t>GLYMA_08G314800</t>
  </si>
  <si>
    <t>GLYMA_08G332300</t>
  </si>
  <si>
    <t>GLYMA_15G110700</t>
  </si>
  <si>
    <t>GLYMA_04G076900</t>
  </si>
  <si>
    <t>GLYMA_06G114100</t>
  </si>
  <si>
    <t>GLYMA_04G079200</t>
  </si>
  <si>
    <t>GLYMA_19G003000</t>
  </si>
  <si>
    <t>GLYMA_03G197500</t>
  </si>
  <si>
    <t>GLYMA_14G195300</t>
  </si>
  <si>
    <t>GLYMA_09G228100</t>
  </si>
  <si>
    <t>GLYMA_11G034500</t>
  </si>
  <si>
    <t>GLYMA_10G150000</t>
  </si>
  <si>
    <t>GLYMA_09G093600</t>
  </si>
  <si>
    <t>GLYMA_09G240100</t>
  </si>
  <si>
    <t>GLYMA_08G289800</t>
  </si>
  <si>
    <t>GLYMA_01G187600</t>
  </si>
  <si>
    <t>GLYMA_06G062600</t>
  </si>
  <si>
    <t>GLYMA_02G267700</t>
  </si>
  <si>
    <t>GLYMA_14G179400</t>
  </si>
  <si>
    <t>GLYMA_06G103200</t>
  </si>
  <si>
    <t>GLYMA_08G122200</t>
  </si>
  <si>
    <t>GLYMA_09G190800</t>
  </si>
  <si>
    <t>GLYMA_06G113300</t>
  </si>
  <si>
    <t>GLYMA_09G018800</t>
  </si>
  <si>
    <t>GLYMA_11G110600</t>
  </si>
  <si>
    <t>GLYMA_08G105700</t>
  </si>
  <si>
    <t>GLYMA_05G009400</t>
  </si>
  <si>
    <t>GLYMA_04G233000</t>
  </si>
  <si>
    <t>GLYMA_17G088300</t>
  </si>
  <si>
    <t>GLYMA_09G230300</t>
  </si>
  <si>
    <t>GLYMA_05G248400</t>
  </si>
  <si>
    <t>GLYMA_08G341800</t>
  </si>
  <si>
    <t>GLYMA_18G072700</t>
  </si>
  <si>
    <t>GLYMA_13G280700</t>
  </si>
  <si>
    <t>GLYMA_14G187100</t>
  </si>
  <si>
    <t>GLYMA_20G241200</t>
  </si>
  <si>
    <t>GLYMA_04G178700</t>
  </si>
  <si>
    <t>GLYMA_13G362500</t>
  </si>
  <si>
    <t>GLYMA_07G008800</t>
  </si>
  <si>
    <t>GLYMA_17G087400</t>
  </si>
  <si>
    <t>GLYMA_10G285000</t>
  </si>
  <si>
    <t>GLYMA_05G143200</t>
  </si>
  <si>
    <t>GLYMA_10G178600</t>
  </si>
  <si>
    <t>GLYMA_07G069700</t>
  </si>
  <si>
    <t>GLYMA_13G195500</t>
  </si>
  <si>
    <t>GLYMA_19G209000</t>
  </si>
  <si>
    <t>GLYMA_18G242200</t>
  </si>
  <si>
    <t>GLYMA_02G069100</t>
  </si>
  <si>
    <t>GLYMA_06G087000</t>
  </si>
  <si>
    <t>GLYMA_01G176700</t>
  </si>
  <si>
    <t>GLYMA_19G116300</t>
  </si>
  <si>
    <t>GLYMA_12G063400</t>
  </si>
  <si>
    <t>GLYMA_05G243700</t>
  </si>
  <si>
    <t>GLYMA_20G119300</t>
  </si>
  <si>
    <t>GLYMA_16G203900</t>
  </si>
  <si>
    <t>GLYMA_06G040000</t>
  </si>
  <si>
    <t>GLYMA_14G121500</t>
  </si>
  <si>
    <t>GLYMA_03G117300</t>
  </si>
  <si>
    <t>GLYMA_19G010600</t>
  </si>
  <si>
    <t>GLYMA_09G277000</t>
  </si>
  <si>
    <t>GLYMA_17G084700</t>
  </si>
  <si>
    <t>GLYMA_13G331400</t>
  </si>
  <si>
    <t>GLYMA_19G137400</t>
  </si>
  <si>
    <t>GLYMA_08G237400</t>
  </si>
  <si>
    <t>GLYMA_06G278400</t>
  </si>
  <si>
    <t>GLYMA_01G218600</t>
  </si>
  <si>
    <t>GLYMA_10G150600</t>
  </si>
  <si>
    <t>GLYMA_10G142600</t>
  </si>
  <si>
    <t>GLYMA_07G046400</t>
  </si>
  <si>
    <t>GLYMA_14G221200</t>
  </si>
  <si>
    <t>GLYMA_15G138200</t>
  </si>
  <si>
    <t>GLYMA_19G111300</t>
  </si>
  <si>
    <t>GLYMA_17G121400</t>
  </si>
  <si>
    <t>GLYMA_16G158700</t>
  </si>
  <si>
    <t>GLYMA_06G063200</t>
  </si>
  <si>
    <t>GLYMA_03G230400</t>
  </si>
  <si>
    <t>GLYMA_19G010300</t>
  </si>
  <si>
    <t>GLYMA_18G239000</t>
  </si>
  <si>
    <t>GLYMA_15G226200</t>
  </si>
  <si>
    <t>GLYMA_10G020000</t>
  </si>
  <si>
    <t>GLYMA_15G012000</t>
  </si>
  <si>
    <t>GLYMA_05G191000</t>
  </si>
  <si>
    <t>GLYMA_10G216700</t>
  </si>
  <si>
    <t>GLYMA_05G192900</t>
  </si>
  <si>
    <t>GLYMA_04G119300</t>
  </si>
  <si>
    <t>GLYMA_01G174700</t>
  </si>
  <si>
    <t>GLYMA_20G044000</t>
  </si>
  <si>
    <t>GLYMA_01G001900</t>
  </si>
  <si>
    <t>GLYMA_06G175300</t>
  </si>
  <si>
    <t>GLYMA_05G224300</t>
  </si>
  <si>
    <t>GLYMA_08G241200</t>
  </si>
  <si>
    <t>GLYMA_10G035900</t>
  </si>
  <si>
    <t>GLYMA_04G204100</t>
  </si>
  <si>
    <t>GLYMA_11G026100</t>
  </si>
  <si>
    <t>GLYMA_07G055600</t>
  </si>
  <si>
    <t>GLYMA_08G219200</t>
  </si>
  <si>
    <t>GLYMA_08G351400</t>
  </si>
  <si>
    <t>GLYMA_02G264500</t>
  </si>
  <si>
    <t>GLYMA_16G014200</t>
  </si>
  <si>
    <t>GLYMA_06G003100</t>
  </si>
  <si>
    <t>GLYMA_16G033900</t>
  </si>
  <si>
    <t>GLYMA_12G011600</t>
  </si>
  <si>
    <t>GLYMA_08G310900</t>
  </si>
  <si>
    <t>GLYMA_20G156600</t>
  </si>
  <si>
    <t>GLYMA_12G215100</t>
  </si>
  <si>
    <t>GLYMA_07G221200</t>
  </si>
  <si>
    <t>GLYMA_08G171000</t>
  </si>
  <si>
    <t>GLYMA_14G181000</t>
  </si>
  <si>
    <t>GLYMA_19G252100</t>
  </si>
  <si>
    <t>GLYMA_07G256900</t>
  </si>
  <si>
    <t>GLYMA_18G241400</t>
  </si>
  <si>
    <t>GLYMA_19G217300</t>
  </si>
  <si>
    <t>GLYMA_16G151800</t>
  </si>
  <si>
    <t>GLYMA_20G209200</t>
  </si>
  <si>
    <t>GLYMA_17G146900</t>
  </si>
  <si>
    <t>GLYMA_19G007900</t>
  </si>
  <si>
    <t>GLYMA_17G147700</t>
  </si>
  <si>
    <t>GLYMA_08G105500</t>
  </si>
  <si>
    <t>GLYMA_03G263100</t>
  </si>
  <si>
    <t>GLYMA_09G279100</t>
  </si>
  <si>
    <t>GLYMA_10G230500</t>
  </si>
  <si>
    <t>GLYMA_08G207600</t>
  </si>
  <si>
    <t>GLYMA_09G265100</t>
  </si>
  <si>
    <t>GLYMA_04G192900</t>
  </si>
  <si>
    <t>GLYMA_09G240600</t>
  </si>
  <si>
    <t>GLYMA_09G263300</t>
  </si>
  <si>
    <t>GLYMA_20G236700</t>
  </si>
  <si>
    <t>GLYMA_08G258900</t>
  </si>
  <si>
    <t>GLYMA_06G061300</t>
  </si>
  <si>
    <t>GLYMA_06G025100</t>
  </si>
  <si>
    <t>GLYMA_14G041100</t>
  </si>
  <si>
    <t>GLYMA_19G130700</t>
  </si>
  <si>
    <t>GLYMA_14G215300</t>
  </si>
  <si>
    <t>GLYMA_05G182600</t>
  </si>
  <si>
    <t>GLYMA_08G122000</t>
  </si>
  <si>
    <t>GLYMA_03G145900</t>
  </si>
  <si>
    <t>GLYMA_10G268400</t>
  </si>
  <si>
    <t>GLYMA_03G255000</t>
  </si>
  <si>
    <t>GLYMA_13G255100</t>
  </si>
  <si>
    <t>GLYMA_15G133100</t>
  </si>
  <si>
    <t>GLYMA_08G070200</t>
  </si>
  <si>
    <t>GLYMA_15G107000</t>
  </si>
  <si>
    <t>GLYMA_15G118200</t>
  </si>
  <si>
    <t>GLYMA_19G180900</t>
  </si>
  <si>
    <t>GLYMA_13G101600</t>
  </si>
  <si>
    <t>GLYMA_20G229600</t>
  </si>
  <si>
    <t>GLYMA_07G018700</t>
  </si>
  <si>
    <t>GLYMA_08G259100</t>
  </si>
  <si>
    <t>GLYMA_11G001800</t>
  </si>
  <si>
    <t>GLYMA_05G124400</t>
  </si>
  <si>
    <t>GLYMA_12G103400</t>
  </si>
  <si>
    <t>GLYMA_09G161200</t>
  </si>
  <si>
    <t>GLYMA_01G222500</t>
  </si>
  <si>
    <t>GLYMA_07G231800</t>
  </si>
  <si>
    <t>GLYMA_17G121600</t>
  </si>
  <si>
    <t>GLYMA_08G000500</t>
  </si>
  <si>
    <t>GLYMA_06G309100</t>
  </si>
  <si>
    <t>GLYMA_02G011900</t>
  </si>
  <si>
    <t>GLYMA_03G261600</t>
  </si>
  <si>
    <t>GLYMA_12G041800</t>
  </si>
  <si>
    <t>GLYMA_08G246200</t>
  </si>
  <si>
    <t>GLYMA_12G086300</t>
  </si>
  <si>
    <t>GLYMA_06G134200</t>
  </si>
  <si>
    <t>GLYMA_18G075400</t>
  </si>
  <si>
    <t>GLYMA_16G040600</t>
  </si>
  <si>
    <t>GLYMA_15G106600</t>
  </si>
  <si>
    <t>GLYMA_12G194000</t>
  </si>
  <si>
    <t>GLYMA_06G063100</t>
  </si>
  <si>
    <t>GLYMA_06G169000</t>
  </si>
  <si>
    <t>GLYMA_10G016300</t>
  </si>
  <si>
    <t>GLYMA_04G022700</t>
  </si>
  <si>
    <t>GLYMA_04G081700</t>
  </si>
  <si>
    <t>GLYMA_05G002700</t>
  </si>
  <si>
    <t>GLYMA_02G091300</t>
  </si>
  <si>
    <t>GLYMA_02G294500</t>
  </si>
  <si>
    <t>GLYMA_06G133500</t>
  </si>
  <si>
    <t>GLYMA_16G023500</t>
  </si>
  <si>
    <t>GLYMA_02G041300</t>
  </si>
  <si>
    <t>GLYMA_15G045800</t>
  </si>
  <si>
    <t>GLYMA_01G037700</t>
  </si>
  <si>
    <t>GLYMA_12G229000</t>
  </si>
  <si>
    <t>GLYMA_11G139700</t>
  </si>
  <si>
    <t>GLYMA_12G027400</t>
  </si>
  <si>
    <t>GLYMA_13G330600</t>
  </si>
  <si>
    <t>GLYMA_09G052600</t>
  </si>
  <si>
    <t>GLYMA_01G230300</t>
  </si>
  <si>
    <t>GLYMA_07G243900</t>
  </si>
  <si>
    <t>GLYMA_10G173300</t>
  </si>
  <si>
    <t>GLYMA_05G104300</t>
  </si>
  <si>
    <t>GLYMA_10G037400</t>
  </si>
  <si>
    <t>GLYMA_07G247500</t>
  </si>
  <si>
    <t>GLYMA_03G046400</t>
  </si>
  <si>
    <t>GLYMA_15G050000</t>
  </si>
  <si>
    <t>GLYMA_15G072300</t>
  </si>
  <si>
    <t>GLYMA_03G173900</t>
  </si>
  <si>
    <t>GLYMA_16G006900</t>
  </si>
  <si>
    <t>GLYMA_02G263400</t>
  </si>
  <si>
    <t>GLYMA_17G250900</t>
  </si>
  <si>
    <t>GLYMA_09G184900</t>
  </si>
  <si>
    <t>GLYMA_19G130000</t>
  </si>
  <si>
    <t>GLYMA_17G135200</t>
  </si>
  <si>
    <t>GLYMA_09G256700</t>
  </si>
  <si>
    <t>GLYMA_04G222500</t>
  </si>
  <si>
    <t>GLYMA_17G074400</t>
  </si>
  <si>
    <t>GLYMA_02G119300</t>
  </si>
  <si>
    <t>GLYMA_11G034000</t>
  </si>
  <si>
    <t>GLYMA_10G005400</t>
  </si>
  <si>
    <t>GLYMA_12G085900</t>
  </si>
  <si>
    <t>GLYMA_10G252100</t>
  </si>
  <si>
    <t>GLYMA_14G010500</t>
  </si>
  <si>
    <t>GLYMA_10G001800</t>
  </si>
  <si>
    <t>GLYMA_20G100500</t>
  </si>
  <si>
    <t>GLYMA_11G013100</t>
  </si>
  <si>
    <t>GLYMA_07G017800</t>
  </si>
  <si>
    <t>GLYMA_17G261600</t>
  </si>
  <si>
    <t>GLYMA_06G045600</t>
  </si>
  <si>
    <t>GLYMA_04G232900</t>
  </si>
  <si>
    <t>GLYMA_01G128500</t>
  </si>
  <si>
    <t>GLYMA_04G024300</t>
  </si>
  <si>
    <t>GLYMA_15G133200</t>
  </si>
  <si>
    <t>GLYMA_07G272400</t>
  </si>
  <si>
    <t>GLYMA_11G023600</t>
  </si>
  <si>
    <t>GLYMA_07G084000</t>
  </si>
  <si>
    <t>GLYMA_19G238300</t>
  </si>
  <si>
    <t>GLYMA_18G281800</t>
  </si>
  <si>
    <t>GLYMA_11G008400</t>
  </si>
  <si>
    <t>GLYMA_15G092400</t>
  </si>
  <si>
    <t>GLYMA_05G040300</t>
  </si>
  <si>
    <t>GLYMA_05G227100</t>
  </si>
  <si>
    <t>GLYMA_13G297100</t>
  </si>
  <si>
    <t>GLYMA_02G001000</t>
  </si>
  <si>
    <t>GLYMA_09G284700</t>
  </si>
  <si>
    <t>GLYMA_01G204000</t>
  </si>
  <si>
    <t>GLYMA_03G229700</t>
  </si>
  <si>
    <t>GLYMA_16G026300</t>
  </si>
  <si>
    <t>GLYMA_15G079000</t>
  </si>
  <si>
    <t>GLYMA_15G109500</t>
  </si>
  <si>
    <t>GLYMA_09G272100</t>
  </si>
  <si>
    <t>GLYMA_05G190300</t>
  </si>
  <si>
    <t>GLYMA_01G161500</t>
  </si>
  <si>
    <t>GLYMA_02G264000</t>
  </si>
  <si>
    <t>GLYMA_16G125100</t>
  </si>
  <si>
    <t>GLYMA_04G090400</t>
  </si>
  <si>
    <t>GLYMA_18G294300</t>
  </si>
  <si>
    <t>GLYMA_07G090800</t>
  </si>
  <si>
    <t>GLYMA_18G234200</t>
  </si>
  <si>
    <t>GLYMA_02G230700</t>
  </si>
  <si>
    <t>GLYMA_01G222100</t>
  </si>
  <si>
    <t>GLYMA_02G072800</t>
  </si>
  <si>
    <t>GLYMA_14G051600</t>
  </si>
  <si>
    <t>GLYMA_20G151100</t>
  </si>
  <si>
    <t>GLYMA_10G260200</t>
  </si>
  <si>
    <t>GLYMA_20G205000</t>
  </si>
  <si>
    <t>GLYMA_14G090500</t>
  </si>
  <si>
    <t>GLYMA_16G199700</t>
  </si>
  <si>
    <t>GLYMA_19G004200</t>
  </si>
  <si>
    <t>GLYMA_02G226800</t>
  </si>
  <si>
    <t>GLYMA_07G046900</t>
  </si>
  <si>
    <t>GLYMA_17G007700</t>
  </si>
  <si>
    <t>GLYMA_17G022200</t>
  </si>
  <si>
    <t>GLYMA_06G190500</t>
  </si>
  <si>
    <t>GLYMA_07G264700</t>
  </si>
  <si>
    <t>GLYMA_20G180900</t>
  </si>
  <si>
    <t>GLYMA_02G260100</t>
  </si>
  <si>
    <t>GLYMA_05G098800</t>
  </si>
  <si>
    <t>GLYMA_17G242500</t>
  </si>
  <si>
    <t>GLYMA_16G059700</t>
  </si>
  <si>
    <t>GLYMA_08G011700</t>
  </si>
  <si>
    <t>GLYMA_08G141400</t>
  </si>
  <si>
    <t>GLYMA_03G181200</t>
  </si>
  <si>
    <t>GLYMA_08G148100</t>
  </si>
  <si>
    <t>GLYMA_18G288400</t>
  </si>
  <si>
    <t>GLYMA_18G271200</t>
  </si>
  <si>
    <t>GLYMA_06G216600</t>
  </si>
  <si>
    <t>GLYMA_15G072100</t>
  </si>
  <si>
    <t>GLYMA_07G055500</t>
  </si>
  <si>
    <t>GLYMA_16G008100</t>
  </si>
  <si>
    <t>GLYMA_15G120500</t>
  </si>
  <si>
    <t>GLYMA_09G150000</t>
  </si>
  <si>
    <t>GLYMA_07G026400</t>
  </si>
  <si>
    <t>GLYMA_03G151500</t>
  </si>
  <si>
    <t>GLYMA_06G112900</t>
  </si>
  <si>
    <t>GLYMA_02G007400</t>
  </si>
  <si>
    <t>GLYMA_10G275100</t>
  </si>
  <si>
    <t>GLYMA_02G276700</t>
  </si>
  <si>
    <t>GLYMA_02G046400</t>
  </si>
  <si>
    <t>GLYMA_07G083900</t>
  </si>
  <si>
    <t>GLYMA_16G063200</t>
  </si>
  <si>
    <t>GLYMA_19G122000</t>
  </si>
  <si>
    <t>GLYMA_13G297000</t>
  </si>
  <si>
    <t>GLYMA_08G209800</t>
  </si>
  <si>
    <t>GLYMA_18G006800</t>
  </si>
  <si>
    <t>GLYMA_08G359000</t>
  </si>
  <si>
    <t>GLYMA_03G007200</t>
  </si>
  <si>
    <t>GLYMA_16G161500</t>
  </si>
  <si>
    <t>GLYMA_20G011100</t>
  </si>
  <si>
    <t>GLYMA_12G013500</t>
  </si>
  <si>
    <t>GLYMA_17G069100</t>
  </si>
  <si>
    <t>GLYMA_16G013400</t>
  </si>
  <si>
    <t>GLYMA_17G041500</t>
  </si>
  <si>
    <t>GLYMA_01G163500</t>
  </si>
  <si>
    <t>GLYMA_17G204700</t>
  </si>
  <si>
    <t>GLYMA_02G067000</t>
  </si>
  <si>
    <t>GLYMA_07G013700</t>
  </si>
  <si>
    <t>GLYMA_09G236200</t>
  </si>
  <si>
    <t>GLYMA_20G238600</t>
  </si>
  <si>
    <t>GLYMA_08G190500</t>
  </si>
  <si>
    <t>GLYMA_13G074700</t>
  </si>
  <si>
    <t>GLYMA_06G290300</t>
  </si>
  <si>
    <t>GLYMA_03G037400</t>
  </si>
  <si>
    <t>GLYMA_03G205000</t>
  </si>
  <si>
    <t>GLYMA_08G189900</t>
  </si>
  <si>
    <t>GLYMA_14G213800</t>
  </si>
  <si>
    <t>GLYMA_14G012400</t>
  </si>
  <si>
    <t>GLYMA_20G240900</t>
  </si>
  <si>
    <t>GLYMA_03G254500</t>
  </si>
  <si>
    <t>GLYMA_08G180900</t>
  </si>
  <si>
    <t>GLYMA_10G185700</t>
  </si>
  <si>
    <t>GLYMA_06G117400</t>
  </si>
  <si>
    <t>GLYMA_08G251200</t>
  </si>
  <si>
    <t>GLYMA_03G076500</t>
  </si>
  <si>
    <t>GLYMA_05G002600</t>
  </si>
  <si>
    <t>GLYMA_17G093900</t>
  </si>
  <si>
    <t>GLYMA_04G121000</t>
  </si>
  <si>
    <t>Bin name</t>
  </si>
  <si>
    <t>ID</t>
  </si>
  <si>
    <t>Annotation</t>
  </si>
  <si>
    <r>
      <t>Log2</t>
    </r>
    <r>
      <rPr>
        <b/>
        <sz val="12"/>
        <color theme="1"/>
        <rFont val="Times New Roman"/>
        <family val="1"/>
      </rPr>
      <t xml:space="preserve"> </t>
    </r>
    <r>
      <rPr>
        <b/>
        <sz val="10"/>
        <color theme="1"/>
        <rFont val="Times New Roman"/>
        <family val="1"/>
      </rPr>
      <t>(FC)</t>
    </r>
  </si>
  <si>
    <t>Cell wall proteins AGPs</t>
  </si>
  <si>
    <t>GLYMA_03G179900</t>
  </si>
  <si>
    <t>FAS1 domain-containing protein</t>
  </si>
  <si>
    <t>2.65</t>
  </si>
  <si>
    <t>GLYMA_13G293500</t>
  </si>
  <si>
    <t>3.64</t>
  </si>
  <si>
    <t>GLYMA_14G005300</t>
  </si>
  <si>
    <t>0.87</t>
  </si>
  <si>
    <t>Cell wall proteins HRGP</t>
  </si>
  <si>
    <t>GLYMA_02G297300</t>
  </si>
  <si>
    <t>FRIGIDA-like protein</t>
  </si>
  <si>
    <t>1.59</t>
  </si>
  <si>
    <t>Cell wall proteins LRR</t>
  </si>
  <si>
    <t>GLYMA_08G039400</t>
  </si>
  <si>
    <t>LRRNT_2 domain-containing protein</t>
  </si>
  <si>
    <t>3.49</t>
  </si>
  <si>
    <t>Cell wall proteins RGP</t>
  </si>
  <si>
    <t>GLYMA_08G249900</t>
  </si>
  <si>
    <t>UDP-arabinopyranose mutase (EC 5.4.99.30)</t>
  </si>
  <si>
    <t>1.75</t>
  </si>
  <si>
    <t>Cellulose synthesis</t>
  </si>
  <si>
    <t>GLYMA_04G048100</t>
  </si>
  <si>
    <t>Glyco_trans_2-like domain-containing protein</t>
  </si>
  <si>
    <t>2.24</t>
  </si>
  <si>
    <t>GLYMA_20G188600</t>
  </si>
  <si>
    <t>1.53</t>
  </si>
  <si>
    <t>GLYMA_10G201700</t>
  </si>
  <si>
    <t>0.75</t>
  </si>
  <si>
    <t>GLYMA_19G190600</t>
  </si>
  <si>
    <t>highly similar to ( 929)AT5G03760 ATCSLA09 (resistant to agrobacterium transformation 4)</t>
  </si>
  <si>
    <t>1.00</t>
  </si>
  <si>
    <t>Cellulose synthesis cellulose synthase</t>
  </si>
  <si>
    <t>GLYMA_01G014000</t>
  </si>
  <si>
    <t>nearly identical (1656)AT3G03050 CSLD3 (CELLULOSE SYNTHASE-LIKE 3)</t>
  </si>
  <si>
    <t>3.80</t>
  </si>
  <si>
    <t>nearly identical (1688)AT1G02730 ATCSLD5 (cellulose synthase-like D5)</t>
  </si>
  <si>
    <t>1.66</t>
  </si>
  <si>
    <t>GLYMA_08G330700</t>
  </si>
  <si>
    <t>highly similar to ( 817)AT1G55850 ATCSLE1 (Cellulose synthase-like E1)</t>
  </si>
  <si>
    <t>1.19</t>
  </si>
  <si>
    <t>GLYMA_09G051100</t>
  </si>
  <si>
    <t>Cellulose synthase (EC 2.4.1.12)</t>
  </si>
  <si>
    <t>3.44</t>
  </si>
  <si>
    <t>GLYMA_11G010400</t>
  </si>
  <si>
    <t>nearly identical (2074)AT3G03050 CSLD3 (cellulose synthase-like 3)</t>
  </si>
  <si>
    <t>3.08</t>
  </si>
  <si>
    <t>GLYMA_02G080900</t>
  </si>
  <si>
    <t>0.95</t>
  </si>
  <si>
    <t>Degradation mannan-xylose-arabinose-fucose</t>
  </si>
  <si>
    <t>GLYMA_09G273500</t>
  </si>
  <si>
    <t>Mannan endo-1,4-beta-mannosidase (EC 3.2.1.78)</t>
  </si>
  <si>
    <t>1.56</t>
  </si>
  <si>
    <t>GLYMA_06G105300</t>
  </si>
  <si>
    <t>Fn3_like domain-containing protein</t>
  </si>
  <si>
    <t>0.67</t>
  </si>
  <si>
    <t>Degradation pectate lyases and polygalacturonases</t>
  </si>
  <si>
    <t>GLYMA_06G174700</t>
  </si>
  <si>
    <t>Pectate lyase (EC 4.2.2.2)</t>
  </si>
  <si>
    <t>1.31</t>
  </si>
  <si>
    <t>GLYMA_07G245100</t>
  </si>
  <si>
    <t xml:space="preserve">moderately similar to ( 306)AT4G18180  glycoside hydrolase family 28 protein / polygalacturonase (pectinase) family protein </t>
  </si>
  <si>
    <t>1.65</t>
  </si>
  <si>
    <t>GLYMA_09G006000</t>
  </si>
  <si>
    <t>6.07</t>
  </si>
  <si>
    <t>GLYMA_15G127500</t>
  </si>
  <si>
    <t xml:space="preserve">moderately similar to ( 452)AT2G43870  polygalacturonase, putative / pectinase, putative </t>
  </si>
  <si>
    <t>4.83</t>
  </si>
  <si>
    <t>GLYMA_19G221600</t>
  </si>
  <si>
    <t>Pectate_lyase_3 domain-containing protein</t>
  </si>
  <si>
    <t>1.38</t>
  </si>
  <si>
    <t>GLYMA_20G112600</t>
  </si>
  <si>
    <t>1.84</t>
  </si>
  <si>
    <t>GLYMA_01G042700</t>
  </si>
  <si>
    <t>0.99</t>
  </si>
  <si>
    <t>Hemicellulose synthesis</t>
  </si>
  <si>
    <t>GLYMA_10G217800</t>
  </si>
  <si>
    <t>highly similar to ( 573)AT1G71990 FUT13 (fucosyltransferase 13)</t>
  </si>
  <si>
    <t>1.14</t>
  </si>
  <si>
    <t>Cell wall modification</t>
  </si>
  <si>
    <t>GLYMA_05G065700</t>
  </si>
  <si>
    <r>
      <t>moderately similar to ( 216)AT4G17030 ATEXLB1 (</t>
    </r>
    <r>
      <rPr>
        <i/>
        <sz val="10"/>
        <color theme="1"/>
        <rFont val="Calibri"/>
        <family val="2"/>
      </rPr>
      <t>Arabidopsis thaliana</t>
    </r>
    <r>
      <rPr>
        <sz val="10"/>
        <color theme="1"/>
        <rFont val="Calibri"/>
        <family val="2"/>
      </rPr>
      <t xml:space="preserve"> expansin-like b1) </t>
    </r>
  </si>
  <si>
    <t>2.28</t>
  </si>
  <si>
    <t>GLYMA_06G294500</t>
  </si>
  <si>
    <t>Expansin B protein</t>
  </si>
  <si>
    <t>Expansin</t>
  </si>
  <si>
    <t>7.16</t>
  </si>
  <si>
    <t>GLYMA_12G062700</t>
  </si>
  <si>
    <t>2.12</t>
  </si>
  <si>
    <t>Xyloglucan endotransglucosylase/hydrolase (EC 2.4.1.207)</t>
  </si>
  <si>
    <t>4.39</t>
  </si>
  <si>
    <t>GLYMA_17G147200</t>
  </si>
  <si>
    <r>
      <t>moderately similar to ( 243)AT4G17030 ATEXLB1 (</t>
    </r>
    <r>
      <rPr>
        <i/>
        <sz val="10"/>
        <color theme="1"/>
        <rFont val="Calibri"/>
        <family val="2"/>
      </rPr>
      <t>Arabidopsis thaliana</t>
    </r>
    <r>
      <rPr>
        <sz val="10"/>
        <color theme="1"/>
        <rFont val="Calibri"/>
        <family val="2"/>
      </rPr>
      <t xml:space="preserve"> expansin-like B1) </t>
    </r>
  </si>
  <si>
    <t>3.47</t>
  </si>
  <si>
    <t>Pectin*esterases acetyl esterase</t>
  </si>
  <si>
    <t>GLYMA_16G107600</t>
  </si>
  <si>
    <t>Pectin acetylesterase (EC 3.1.1.-)</t>
  </si>
  <si>
    <t>2.60</t>
  </si>
  <si>
    <t>Pectin*esterases PME</t>
  </si>
  <si>
    <t>GLYMA_03G215900</t>
  </si>
  <si>
    <t>Pectinesterase (EC 3.1.1.11)</t>
  </si>
  <si>
    <t>0.72</t>
  </si>
  <si>
    <t>GLYMA_03G216000</t>
  </si>
  <si>
    <t>0.85</t>
  </si>
  <si>
    <t>GLYMA_10G150700</t>
  </si>
  <si>
    <t>0.63</t>
  </si>
  <si>
    <t>Precursor synthesis</t>
  </si>
  <si>
    <t>GLYMA_16G014800</t>
  </si>
  <si>
    <t>O-fucosyltransferase family protein</t>
  </si>
  <si>
    <t>2.78</t>
  </si>
  <si>
    <t>Precursor synthesis RHM</t>
  </si>
  <si>
    <t>nearly identical (1225)AT1G78570 RHM1/ROL1 (rhamnose biosynthesis1)</t>
  </si>
  <si>
    <t>4.71</t>
  </si>
  <si>
    <t>Precursor synthesis.UGD</t>
  </si>
  <si>
    <t>glyma13g06050.1</t>
  </si>
  <si>
    <t>UDP-glucose 6-dehydrogenase</t>
  </si>
  <si>
    <t>1.09</t>
  </si>
  <si>
    <t>Cell wall proteins.RGP</t>
  </si>
  <si>
    <t>glyma08g27590.1</t>
  </si>
  <si>
    <t>UDP-arabinopyranose mutase</t>
  </si>
  <si>
    <t>2.46</t>
  </si>
  <si>
    <t>glyma13g06690.1</t>
  </si>
  <si>
    <t>2.23</t>
  </si>
  <si>
    <t>glyma04g32080.1</t>
  </si>
  <si>
    <t>1.17</t>
  </si>
  <si>
    <t>glyma01g07930.1</t>
  </si>
  <si>
    <t>1.11</t>
  </si>
  <si>
    <t>glyma19g04240.1</t>
  </si>
  <si>
    <t>2.99</t>
  </si>
  <si>
    <t>glyma05g29690.1</t>
  </si>
  <si>
    <t>Xyloglucan endotransglucosylase/hydrolase</t>
  </si>
  <si>
    <t>3.87</t>
  </si>
  <si>
    <t>glyma17g15690.1</t>
  </si>
  <si>
    <r>
      <t>moderately similar to ( 223)AT4G17030| ATEXLB1 (A</t>
    </r>
    <r>
      <rPr>
        <i/>
        <sz val="10"/>
        <color rgb="FF000000"/>
        <rFont val="Calibri"/>
        <family val="2"/>
      </rPr>
      <t>rabidopsis thaliana</t>
    </r>
    <r>
      <rPr>
        <sz val="10"/>
        <color rgb="FF000000"/>
        <rFont val="Calibri"/>
        <family val="2"/>
      </rPr>
      <t xml:space="preserve"> expansin-like B1)</t>
    </r>
  </si>
  <si>
    <t>4.00</t>
  </si>
  <si>
    <t>Pectin*esterases.PME</t>
  </si>
  <si>
    <t>glyma12g00700.1</t>
  </si>
  <si>
    <t>Pectinesterase</t>
  </si>
  <si>
    <t>2.63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</si>
</sst>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i/>
      <sz val="10"/>
      <color theme="1"/>
      <name val="Calibri"/>
      <family val="2"/>
    </font>
    <font>
      <b/>
      <sz val="10"/>
      <color rgb="FF000000"/>
      <name val="Calibri"/>
      <family val="2"/>
    </font>
    <font>
      <i/>
      <sz val="10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5"/>
        <bgColor theme="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DEDED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5"/>
      </top>
      <bottom/>
      <diagonal/>
    </border>
    <border>
      <left/>
      <right/>
      <top/>
      <bottom style="thick">
        <color rgb="FFC9C9C9"/>
      </bottom>
      <diagonal/>
    </border>
    <border>
      <left/>
      <right style="medium">
        <color rgb="FFC9C9C9"/>
      </right>
      <top/>
      <bottom style="medium">
        <color rgb="FFC9C9C9"/>
      </bottom>
      <diagonal/>
    </border>
    <border>
      <left/>
      <right/>
      <top/>
      <bottom style="medium">
        <color rgb="FFC9C9C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Border="1"/>
    <xf numFmtId="0" fontId="0" fillId="0" borderId="0" xfId="0" applyBorder="1"/>
    <xf numFmtId="0" fontId="0" fillId="0" borderId="1" xfId="0" applyBorder="1"/>
    <xf numFmtId="11" fontId="0" fillId="0" borderId="1" xfId="0" applyNumberFormat="1" applyBorder="1"/>
    <xf numFmtId="0" fontId="1" fillId="3" borderId="0" xfId="0" applyFont="1" applyFill="1" applyBorder="1"/>
    <xf numFmtId="0" fontId="0" fillId="0" borderId="2" xfId="0" applyBorder="1"/>
    <xf numFmtId="11" fontId="0" fillId="0" borderId="2" xfId="0" applyNumberFormat="1" applyBorder="1"/>
    <xf numFmtId="0" fontId="0" fillId="4" borderId="2" xfId="0" applyFill="1" applyBorder="1"/>
    <xf numFmtId="0" fontId="3" fillId="5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5" fillId="6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6" fillId="6" borderId="4" xfId="0" applyFont="1" applyFill="1" applyBorder="1" applyAlignment="1">
      <alignment horizontal="left" vertical="center"/>
    </xf>
    <xf numFmtId="0" fontId="8" fillId="6" borderId="4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right" vertical="center"/>
    </xf>
  </cellXfs>
  <cellStyles count="1">
    <cellStyle name="Normal" xfId="0" builtinId="0"/>
  </cellStyles>
  <dxfs count="10">
    <dxf>
      <border diagonalUp="0" diagonalDown="0">
        <left/>
        <right/>
        <top style="thin">
          <color theme="4"/>
        </top>
        <bottom/>
        <vertical/>
        <horizontal/>
      </border>
    </dxf>
    <dxf>
      <border diagonalUp="0" diagonalDown="0">
        <left/>
        <right/>
        <top style="thin">
          <color theme="4"/>
        </top>
        <bottom/>
        <vertical/>
        <horizontal/>
      </border>
    </dxf>
    <dxf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top style="thin">
          <color theme="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outline="0">
        <left style="thin">
          <color theme="5"/>
        </left>
        <top style="thin">
          <color theme="5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5"/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1ED3384-8419-457F-9ED7-3D49B96DFD75}" name="Tableau2" displayName="Tableau2" ref="A1:C554" totalsRowShown="0" headerRowDxfId="9" tableBorderDxfId="8">
  <autoFilter ref="A1:C554" xr:uid="{CC99A9BE-62BF-4CBC-BF02-AE3594B3EC4A}"/>
  <sortState ref="A2:C554">
    <sortCondition ref="A1:A554"/>
  </sortState>
  <tableColumns count="3">
    <tableColumn id="1" xr3:uid="{6460AB92-48FB-4066-B383-FF0DEE856BA8}" name="GeneID" dataDxfId="7"/>
    <tableColumn id="2" xr3:uid="{65F6914D-AE22-435E-B00D-4BB49838DA91}" name="logFC" dataDxfId="6"/>
    <tableColumn id="3" xr3:uid="{C1723788-C390-4A05-993D-693514D965F7}" name="PValue" dataDxfId="5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0D0256-BD3D-47FF-8933-987C0DEC8B56}" name="Tableau1" displayName="Tableau1" ref="A1:C2296" totalsRowShown="0" headerRowDxfId="4" tableBorderDxfId="3">
  <autoFilter ref="A1:C2296" xr:uid="{AC625D50-605F-45FA-A637-BAA265B0554A}"/>
  <sortState ref="A2:C2296">
    <sortCondition ref="A1:A2296"/>
  </sortState>
  <tableColumns count="3">
    <tableColumn id="1" xr3:uid="{F7E4BE7D-B830-4D71-B710-BFF17DF0A151}" name="GeneID" dataDxfId="2"/>
    <tableColumn id="2" xr3:uid="{164FA472-501B-43DB-8586-291F5352931F}" name="logFC" dataDxfId="1"/>
    <tableColumn id="3" xr3:uid="{36945B7B-9F6E-4973-8DDE-6AD1380EC5A0}" name="PValu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E5456-9CFD-4A84-A572-55922A5BFA2F}">
  <dimension ref="A1:D48"/>
  <sheetViews>
    <sheetView tabSelected="1" workbookViewId="0">
      <selection activeCell="E6" sqref="E6"/>
    </sheetView>
  </sheetViews>
  <sheetFormatPr baseColWidth="10" defaultRowHeight="14.4" x14ac:dyDescent="0.3"/>
  <cols>
    <col min="1" max="1" width="46.44140625" customWidth="1"/>
    <col min="2" max="2" width="20.33203125" customWidth="1"/>
    <col min="3" max="3" width="74.6640625" customWidth="1"/>
  </cols>
  <sheetData>
    <row r="1" spans="1:4" ht="16.2" thickBot="1" x14ac:dyDescent="0.35">
      <c r="A1" s="9" t="s">
        <v>2767</v>
      </c>
      <c r="B1" s="9" t="s">
        <v>2768</v>
      </c>
      <c r="C1" s="9" t="s">
        <v>2769</v>
      </c>
      <c r="D1" s="9" t="s">
        <v>2770</v>
      </c>
    </row>
    <row r="2" spans="1:4" ht="15.6" thickTop="1" thickBot="1" x14ac:dyDescent="0.35">
      <c r="A2" s="10" t="s">
        <v>2771</v>
      </c>
      <c r="B2" s="11" t="s">
        <v>2772</v>
      </c>
      <c r="C2" s="11" t="s">
        <v>2773</v>
      </c>
      <c r="D2" s="12" t="s">
        <v>2774</v>
      </c>
    </row>
    <row r="3" spans="1:4" ht="15" thickBot="1" x14ac:dyDescent="0.35">
      <c r="A3" s="13" t="s">
        <v>2771</v>
      </c>
      <c r="B3" s="14" t="s">
        <v>2775</v>
      </c>
      <c r="C3" s="14" t="s">
        <v>2773</v>
      </c>
      <c r="D3" s="15" t="s">
        <v>2776</v>
      </c>
    </row>
    <row r="4" spans="1:4" ht="15" thickBot="1" x14ac:dyDescent="0.35">
      <c r="A4" s="10" t="s">
        <v>2771</v>
      </c>
      <c r="B4" s="11" t="s">
        <v>2777</v>
      </c>
      <c r="C4" s="16" t="s">
        <v>2773</v>
      </c>
      <c r="D4" s="12" t="s">
        <v>2778</v>
      </c>
    </row>
    <row r="5" spans="1:4" ht="15" thickBot="1" x14ac:dyDescent="0.35">
      <c r="A5" s="13" t="s">
        <v>2779</v>
      </c>
      <c r="B5" s="14" t="s">
        <v>2780</v>
      </c>
      <c r="C5" s="14" t="s">
        <v>2781</v>
      </c>
      <c r="D5" s="15" t="s">
        <v>2782</v>
      </c>
    </row>
    <row r="6" spans="1:4" ht="15" thickBot="1" x14ac:dyDescent="0.35">
      <c r="A6" s="10" t="s">
        <v>2783</v>
      </c>
      <c r="B6" s="11" t="s">
        <v>2784</v>
      </c>
      <c r="C6" s="11" t="s">
        <v>2785</v>
      </c>
      <c r="D6" s="12" t="s">
        <v>2786</v>
      </c>
    </row>
    <row r="7" spans="1:4" ht="15" thickBot="1" x14ac:dyDescent="0.35">
      <c r="A7" s="13" t="s">
        <v>2787</v>
      </c>
      <c r="B7" s="14" t="s">
        <v>2788</v>
      </c>
      <c r="C7" s="14" t="s">
        <v>2789</v>
      </c>
      <c r="D7" s="15" t="s">
        <v>2790</v>
      </c>
    </row>
    <row r="8" spans="1:4" ht="15" thickBot="1" x14ac:dyDescent="0.35">
      <c r="A8" s="10" t="s">
        <v>2791</v>
      </c>
      <c r="B8" s="11" t="s">
        <v>2792</v>
      </c>
      <c r="C8" s="11" t="s">
        <v>2793</v>
      </c>
      <c r="D8" s="12" t="s">
        <v>2794</v>
      </c>
    </row>
    <row r="9" spans="1:4" ht="15" thickBot="1" x14ac:dyDescent="0.35">
      <c r="A9" s="13" t="s">
        <v>2791</v>
      </c>
      <c r="B9" s="14" t="s">
        <v>2795</v>
      </c>
      <c r="C9" s="14" t="s">
        <v>2793</v>
      </c>
      <c r="D9" s="15" t="s">
        <v>2796</v>
      </c>
    </row>
    <row r="10" spans="1:4" ht="15" thickBot="1" x14ac:dyDescent="0.35">
      <c r="A10" s="10" t="s">
        <v>2791</v>
      </c>
      <c r="B10" s="11" t="s">
        <v>2797</v>
      </c>
      <c r="C10" s="11" t="s">
        <v>2793</v>
      </c>
      <c r="D10" s="12" t="s">
        <v>2798</v>
      </c>
    </row>
    <row r="11" spans="1:4" ht="15" thickBot="1" x14ac:dyDescent="0.35">
      <c r="A11" s="13" t="s">
        <v>2791</v>
      </c>
      <c r="B11" s="14" t="s">
        <v>2799</v>
      </c>
      <c r="C11" s="14" t="s">
        <v>2800</v>
      </c>
      <c r="D11" s="15" t="s">
        <v>2801</v>
      </c>
    </row>
    <row r="12" spans="1:4" ht="15" thickBot="1" x14ac:dyDescent="0.35">
      <c r="A12" s="10" t="s">
        <v>2802</v>
      </c>
      <c r="B12" s="11" t="s">
        <v>2803</v>
      </c>
      <c r="C12" s="11" t="s">
        <v>2804</v>
      </c>
      <c r="D12" s="12" t="s">
        <v>2805</v>
      </c>
    </row>
    <row r="13" spans="1:4" ht="15" thickBot="1" x14ac:dyDescent="0.35">
      <c r="A13" s="13" t="s">
        <v>2802</v>
      </c>
      <c r="B13" s="14" t="s">
        <v>51</v>
      </c>
      <c r="C13" s="14" t="s">
        <v>2806</v>
      </c>
      <c r="D13" s="15" t="s">
        <v>2807</v>
      </c>
    </row>
    <row r="14" spans="1:4" ht="15" thickBot="1" x14ac:dyDescent="0.35">
      <c r="A14" s="10" t="s">
        <v>2802</v>
      </c>
      <c r="B14" s="11" t="s">
        <v>2808</v>
      </c>
      <c r="C14" s="11" t="s">
        <v>2809</v>
      </c>
      <c r="D14" s="12" t="s">
        <v>2810</v>
      </c>
    </row>
    <row r="15" spans="1:4" ht="15" thickBot="1" x14ac:dyDescent="0.35">
      <c r="A15" s="13" t="s">
        <v>2802</v>
      </c>
      <c r="B15" s="14" t="s">
        <v>2811</v>
      </c>
      <c r="C15" s="14" t="s">
        <v>2812</v>
      </c>
      <c r="D15" s="15" t="s">
        <v>2813</v>
      </c>
    </row>
    <row r="16" spans="1:4" ht="15" thickBot="1" x14ac:dyDescent="0.35">
      <c r="A16" s="10" t="s">
        <v>2802</v>
      </c>
      <c r="B16" s="11" t="s">
        <v>2814</v>
      </c>
      <c r="C16" s="11" t="s">
        <v>2815</v>
      </c>
      <c r="D16" s="12" t="s">
        <v>2816</v>
      </c>
    </row>
    <row r="17" spans="1:4" ht="15" thickBot="1" x14ac:dyDescent="0.35">
      <c r="A17" s="13" t="s">
        <v>2802</v>
      </c>
      <c r="B17" s="14" t="s">
        <v>2817</v>
      </c>
      <c r="C17" s="14" t="s">
        <v>2812</v>
      </c>
      <c r="D17" s="15" t="s">
        <v>2818</v>
      </c>
    </row>
    <row r="18" spans="1:4" ht="15" thickBot="1" x14ac:dyDescent="0.35">
      <c r="A18" s="10" t="s">
        <v>2819</v>
      </c>
      <c r="B18" s="11" t="s">
        <v>2820</v>
      </c>
      <c r="C18" s="11" t="s">
        <v>2821</v>
      </c>
      <c r="D18" s="12" t="s">
        <v>2822</v>
      </c>
    </row>
    <row r="19" spans="1:4" ht="15" thickBot="1" x14ac:dyDescent="0.35">
      <c r="A19" s="13" t="s">
        <v>2819</v>
      </c>
      <c r="B19" s="14" t="s">
        <v>2823</v>
      </c>
      <c r="C19" s="14" t="s">
        <v>2824</v>
      </c>
      <c r="D19" s="15" t="s">
        <v>2825</v>
      </c>
    </row>
    <row r="20" spans="1:4" ht="15" thickBot="1" x14ac:dyDescent="0.35">
      <c r="A20" s="10" t="s">
        <v>2826</v>
      </c>
      <c r="B20" s="11" t="s">
        <v>2827</v>
      </c>
      <c r="C20" s="11" t="s">
        <v>2828</v>
      </c>
      <c r="D20" s="12" t="s">
        <v>2829</v>
      </c>
    </row>
    <row r="21" spans="1:4" ht="15" thickBot="1" x14ac:dyDescent="0.35">
      <c r="A21" s="13" t="s">
        <v>2826</v>
      </c>
      <c r="B21" s="14" t="s">
        <v>2830</v>
      </c>
      <c r="C21" s="14" t="s">
        <v>2831</v>
      </c>
      <c r="D21" s="15" t="s">
        <v>2832</v>
      </c>
    </row>
    <row r="22" spans="1:4" ht="15" thickBot="1" x14ac:dyDescent="0.35">
      <c r="A22" s="10" t="s">
        <v>2826</v>
      </c>
      <c r="B22" s="11" t="s">
        <v>2833</v>
      </c>
      <c r="C22" s="11" t="s">
        <v>2828</v>
      </c>
      <c r="D22" s="12" t="s">
        <v>2834</v>
      </c>
    </row>
    <row r="23" spans="1:4" ht="15" thickBot="1" x14ac:dyDescent="0.35">
      <c r="A23" s="13" t="s">
        <v>2826</v>
      </c>
      <c r="B23" s="14" t="s">
        <v>2835</v>
      </c>
      <c r="C23" s="14" t="s">
        <v>2836</v>
      </c>
      <c r="D23" s="15" t="s">
        <v>2837</v>
      </c>
    </row>
    <row r="24" spans="1:4" ht="15" thickBot="1" x14ac:dyDescent="0.35">
      <c r="A24" s="10" t="s">
        <v>2826</v>
      </c>
      <c r="B24" s="11" t="s">
        <v>2838</v>
      </c>
      <c r="C24" s="11" t="s">
        <v>2839</v>
      </c>
      <c r="D24" s="12" t="s">
        <v>2840</v>
      </c>
    </row>
    <row r="25" spans="1:4" ht="15" thickBot="1" x14ac:dyDescent="0.35">
      <c r="A25" s="13" t="s">
        <v>2826</v>
      </c>
      <c r="B25" s="14" t="s">
        <v>2841</v>
      </c>
      <c r="C25" s="14" t="s">
        <v>2828</v>
      </c>
      <c r="D25" s="15" t="s">
        <v>2842</v>
      </c>
    </row>
    <row r="26" spans="1:4" ht="15" thickBot="1" x14ac:dyDescent="0.35">
      <c r="A26" s="10" t="s">
        <v>2826</v>
      </c>
      <c r="B26" s="11" t="s">
        <v>2843</v>
      </c>
      <c r="C26" s="11" t="s">
        <v>2828</v>
      </c>
      <c r="D26" s="12" t="s">
        <v>2844</v>
      </c>
    </row>
    <row r="27" spans="1:4" ht="15" thickBot="1" x14ac:dyDescent="0.35">
      <c r="A27" s="13" t="s">
        <v>2845</v>
      </c>
      <c r="B27" s="14" t="s">
        <v>2846</v>
      </c>
      <c r="C27" s="14" t="s">
        <v>2847</v>
      </c>
      <c r="D27" s="15" t="s">
        <v>2848</v>
      </c>
    </row>
    <row r="28" spans="1:4" ht="15" thickBot="1" x14ac:dyDescent="0.35">
      <c r="A28" s="10" t="s">
        <v>2849</v>
      </c>
      <c r="B28" s="11" t="s">
        <v>2850</v>
      </c>
      <c r="C28" s="11" t="s">
        <v>2851</v>
      </c>
      <c r="D28" s="12" t="s">
        <v>2852</v>
      </c>
    </row>
    <row r="29" spans="1:4" ht="15" thickBot="1" x14ac:dyDescent="0.35">
      <c r="A29" s="13" t="s">
        <v>2849</v>
      </c>
      <c r="B29" s="14" t="s">
        <v>2853</v>
      </c>
      <c r="C29" s="14" t="s">
        <v>2854</v>
      </c>
      <c r="D29" s="15" t="s">
        <v>2848</v>
      </c>
    </row>
    <row r="30" spans="1:4" ht="15" thickBot="1" x14ac:dyDescent="0.35">
      <c r="A30" s="10" t="s">
        <v>2849</v>
      </c>
      <c r="B30" s="11" t="s">
        <v>2747</v>
      </c>
      <c r="C30" s="11" t="s">
        <v>2855</v>
      </c>
      <c r="D30" s="12" t="s">
        <v>2856</v>
      </c>
    </row>
    <row r="31" spans="1:4" ht="15" thickBot="1" x14ac:dyDescent="0.35">
      <c r="A31" s="13" t="s">
        <v>2849</v>
      </c>
      <c r="B31" s="14" t="s">
        <v>2857</v>
      </c>
      <c r="C31" s="14" t="s">
        <v>2855</v>
      </c>
      <c r="D31" s="15" t="s">
        <v>2858</v>
      </c>
    </row>
    <row r="32" spans="1:4" ht="15" thickBot="1" x14ac:dyDescent="0.35">
      <c r="A32" s="10" t="s">
        <v>2849</v>
      </c>
      <c r="B32" s="11" t="s">
        <v>2857</v>
      </c>
      <c r="C32" s="11" t="s">
        <v>2859</v>
      </c>
      <c r="D32" s="12" t="s">
        <v>2860</v>
      </c>
    </row>
    <row r="33" spans="1:4" ht="15" thickBot="1" x14ac:dyDescent="0.35">
      <c r="A33" s="13" t="s">
        <v>2849</v>
      </c>
      <c r="B33" s="14" t="s">
        <v>2861</v>
      </c>
      <c r="C33" s="14" t="s">
        <v>2862</v>
      </c>
      <c r="D33" s="15" t="s">
        <v>2863</v>
      </c>
    </row>
    <row r="34" spans="1:4" ht="15" thickBot="1" x14ac:dyDescent="0.35">
      <c r="A34" s="10" t="s">
        <v>2864</v>
      </c>
      <c r="B34" s="11" t="s">
        <v>2865</v>
      </c>
      <c r="C34" s="11" t="s">
        <v>2866</v>
      </c>
      <c r="D34" s="12" t="s">
        <v>2867</v>
      </c>
    </row>
    <row r="35" spans="1:4" ht="15" thickBot="1" x14ac:dyDescent="0.35">
      <c r="A35" s="13" t="s">
        <v>2868</v>
      </c>
      <c r="B35" s="14" t="s">
        <v>2869</v>
      </c>
      <c r="C35" s="14" t="s">
        <v>2870</v>
      </c>
      <c r="D35" s="15" t="s">
        <v>2871</v>
      </c>
    </row>
    <row r="36" spans="1:4" ht="15" thickBot="1" x14ac:dyDescent="0.35">
      <c r="A36" s="10" t="s">
        <v>2868</v>
      </c>
      <c r="B36" s="11" t="s">
        <v>2872</v>
      </c>
      <c r="C36" s="11" t="s">
        <v>2870</v>
      </c>
      <c r="D36" s="12" t="s">
        <v>2873</v>
      </c>
    </row>
    <row r="37" spans="1:4" ht="15" thickBot="1" x14ac:dyDescent="0.35">
      <c r="A37" s="13" t="s">
        <v>2868</v>
      </c>
      <c r="B37" s="14" t="s">
        <v>2874</v>
      </c>
      <c r="C37" s="14" t="s">
        <v>2870</v>
      </c>
      <c r="D37" s="15" t="s">
        <v>2875</v>
      </c>
    </row>
    <row r="38" spans="1:4" ht="15" thickBot="1" x14ac:dyDescent="0.35">
      <c r="A38" s="10" t="s">
        <v>2876</v>
      </c>
      <c r="B38" s="11" t="s">
        <v>2877</v>
      </c>
      <c r="C38" s="11" t="s">
        <v>2878</v>
      </c>
      <c r="D38" s="12" t="s">
        <v>2879</v>
      </c>
    </row>
    <row r="39" spans="1:4" ht="15" thickBot="1" x14ac:dyDescent="0.35">
      <c r="A39" s="13" t="s">
        <v>2880</v>
      </c>
      <c r="B39" s="14" t="s">
        <v>2713</v>
      </c>
      <c r="C39" s="14" t="s">
        <v>2881</v>
      </c>
      <c r="D39" s="15" t="s">
        <v>2882</v>
      </c>
    </row>
    <row r="40" spans="1:4" ht="15" thickBot="1" x14ac:dyDescent="0.35">
      <c r="A40" s="17" t="s">
        <v>2883</v>
      </c>
      <c r="B40" s="17" t="s">
        <v>2884</v>
      </c>
      <c r="C40" s="16" t="s">
        <v>2885</v>
      </c>
      <c r="D40" s="18" t="s">
        <v>2886</v>
      </c>
    </row>
    <row r="41" spans="1:4" ht="15" thickBot="1" x14ac:dyDescent="0.35">
      <c r="A41" s="19" t="s">
        <v>2887</v>
      </c>
      <c r="B41" s="19" t="s">
        <v>2888</v>
      </c>
      <c r="C41" s="20" t="s">
        <v>2889</v>
      </c>
      <c r="D41" s="21" t="s">
        <v>2890</v>
      </c>
    </row>
    <row r="42" spans="1:4" ht="15" thickBot="1" x14ac:dyDescent="0.35">
      <c r="A42" s="17" t="s">
        <v>2887</v>
      </c>
      <c r="B42" s="17" t="s">
        <v>2891</v>
      </c>
      <c r="C42" s="16" t="s">
        <v>2889</v>
      </c>
      <c r="D42" s="18" t="s">
        <v>2892</v>
      </c>
    </row>
    <row r="43" spans="1:4" ht="15" thickBot="1" x14ac:dyDescent="0.35">
      <c r="A43" s="19" t="s">
        <v>2887</v>
      </c>
      <c r="B43" s="19" t="s">
        <v>2893</v>
      </c>
      <c r="C43" s="20" t="s">
        <v>2889</v>
      </c>
      <c r="D43" s="21" t="s">
        <v>2894</v>
      </c>
    </row>
    <row r="44" spans="1:4" ht="15" thickBot="1" x14ac:dyDescent="0.35">
      <c r="A44" s="17" t="s">
        <v>2887</v>
      </c>
      <c r="B44" s="17" t="s">
        <v>2895</v>
      </c>
      <c r="C44" s="16" t="s">
        <v>2889</v>
      </c>
      <c r="D44" s="18" t="s">
        <v>2896</v>
      </c>
    </row>
    <row r="45" spans="1:4" ht="15" thickBot="1" x14ac:dyDescent="0.35">
      <c r="A45" s="19" t="s">
        <v>2887</v>
      </c>
      <c r="B45" s="19" t="s">
        <v>2897</v>
      </c>
      <c r="C45" s="20" t="s">
        <v>2889</v>
      </c>
      <c r="D45" s="21" t="s">
        <v>2898</v>
      </c>
    </row>
    <row r="46" spans="1:4" ht="15" thickBot="1" x14ac:dyDescent="0.35">
      <c r="A46" s="17" t="s">
        <v>2849</v>
      </c>
      <c r="B46" s="17" t="s">
        <v>2899</v>
      </c>
      <c r="C46" s="16" t="s">
        <v>2900</v>
      </c>
      <c r="D46" s="18" t="s">
        <v>2901</v>
      </c>
    </row>
    <row r="47" spans="1:4" ht="15" thickBot="1" x14ac:dyDescent="0.35">
      <c r="A47" s="19" t="s">
        <v>2849</v>
      </c>
      <c r="B47" s="19" t="s">
        <v>2902</v>
      </c>
      <c r="C47" s="20" t="s">
        <v>2903</v>
      </c>
      <c r="D47" s="21" t="s">
        <v>2904</v>
      </c>
    </row>
    <row r="48" spans="1:4" ht="15" thickBot="1" x14ac:dyDescent="0.35">
      <c r="A48" s="17" t="s">
        <v>2905</v>
      </c>
      <c r="B48" s="17" t="s">
        <v>2906</v>
      </c>
      <c r="C48" s="16" t="s">
        <v>2907</v>
      </c>
      <c r="D48" s="18" t="s">
        <v>2908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E7F2F-0B43-45CD-8DEC-20671F0FB31E}">
  <dimension ref="A1:C554"/>
  <sheetViews>
    <sheetView workbookViewId="0">
      <selection activeCell="E27" sqref="E27"/>
    </sheetView>
  </sheetViews>
  <sheetFormatPr baseColWidth="10" defaultRowHeight="14.4" x14ac:dyDescent="0.3"/>
  <cols>
    <col min="1" max="1" width="23" customWidth="1"/>
    <col min="2" max="3" width="19.21875" customWidth="1"/>
  </cols>
  <sheetData>
    <row r="1" spans="1:3" x14ac:dyDescent="0.3">
      <c r="A1" s="5" t="s">
        <v>0</v>
      </c>
      <c r="B1" s="5" t="s">
        <v>1</v>
      </c>
      <c r="C1" s="5" t="s">
        <v>2</v>
      </c>
    </row>
    <row r="2" spans="1:3" x14ac:dyDescent="0.3">
      <c r="A2" s="6" t="s">
        <v>2366</v>
      </c>
      <c r="B2" s="6">
        <v>1.2880780308942199</v>
      </c>
      <c r="C2" s="6">
        <v>4.35438830037271E-2</v>
      </c>
    </row>
    <row r="3" spans="1:3" x14ac:dyDescent="0.3">
      <c r="A3" s="6" t="s">
        <v>2530</v>
      </c>
      <c r="B3" s="6">
        <v>4.9471055446649803</v>
      </c>
      <c r="C3" s="6">
        <v>2.5957666783447599E-2</v>
      </c>
    </row>
    <row r="4" spans="1:3" x14ac:dyDescent="0.3">
      <c r="A4" s="6" t="s">
        <v>199</v>
      </c>
      <c r="B4" s="6">
        <v>0.71101497442371098</v>
      </c>
      <c r="C4" s="6">
        <v>4.1211246075432299E-2</v>
      </c>
    </row>
    <row r="5" spans="1:3" x14ac:dyDescent="0.3">
      <c r="A5" s="6" t="s">
        <v>1158</v>
      </c>
      <c r="B5" s="6">
        <v>1.0198044724125599</v>
      </c>
      <c r="C5" s="6">
        <v>4.2984270384851302E-2</v>
      </c>
    </row>
    <row r="6" spans="1:3" x14ac:dyDescent="0.3">
      <c r="A6" s="6" t="s">
        <v>2338</v>
      </c>
      <c r="B6" s="6">
        <f>-2.03292120673413</f>
        <v>-2.0329212067341298</v>
      </c>
      <c r="C6" s="6">
        <v>4.55427411629983E-2</v>
      </c>
    </row>
    <row r="7" spans="1:3" x14ac:dyDescent="0.3">
      <c r="A7" s="6" t="s">
        <v>2622</v>
      </c>
      <c r="B7" s="6">
        <v>0.76439470555297095</v>
      </c>
      <c r="C7" s="6">
        <v>1.7197510995150999E-2</v>
      </c>
    </row>
    <row r="8" spans="1:3" x14ac:dyDescent="0.3">
      <c r="A8" s="6" t="s">
        <v>2660</v>
      </c>
      <c r="B8" s="6">
        <v>2.19968751307524</v>
      </c>
      <c r="C8" s="6">
        <v>1.32245971499501E-2</v>
      </c>
    </row>
    <row r="9" spans="1:3" x14ac:dyDescent="0.3">
      <c r="A9" s="6" t="s">
        <v>2682</v>
      </c>
      <c r="B9" s="6">
        <f>0.992042466371481</f>
        <v>0.99204246637148097</v>
      </c>
      <c r="C9" s="6">
        <v>1.0233375809833099E-2</v>
      </c>
    </row>
    <row r="10" spans="1:3" x14ac:dyDescent="0.3">
      <c r="A10" s="6" t="s">
        <v>2743</v>
      </c>
      <c r="B10" s="6">
        <v>3.8869892310554799</v>
      </c>
      <c r="C10" s="6">
        <v>2.9556560067997601E-3</v>
      </c>
    </row>
    <row r="11" spans="1:3" x14ac:dyDescent="0.3">
      <c r="A11" s="6" t="s">
        <v>2528</v>
      </c>
      <c r="B11" s="6">
        <f>-1.1286469069694</f>
        <v>-1.1286469069694001</v>
      </c>
      <c r="C11" s="6">
        <v>2.6197973312023299E-2</v>
      </c>
    </row>
    <row r="12" spans="1:3" x14ac:dyDescent="0.3">
      <c r="A12" s="6" t="s">
        <v>2492</v>
      </c>
      <c r="B12" s="6">
        <v>1.9096859390976899</v>
      </c>
      <c r="C12" s="6">
        <v>3.0047296855102702E-2</v>
      </c>
    </row>
    <row r="13" spans="1:3" x14ac:dyDescent="0.3">
      <c r="A13" s="6" t="s">
        <v>2458</v>
      </c>
      <c r="B13" s="6">
        <f>0.644083654092241</f>
        <v>0.644083654092241</v>
      </c>
      <c r="C13" s="6">
        <v>3.4833575627618699E-2</v>
      </c>
    </row>
    <row r="14" spans="1:3" x14ac:dyDescent="0.3">
      <c r="A14" s="6" t="s">
        <v>2358</v>
      </c>
      <c r="B14" s="6">
        <f>-1.24688926554541</f>
        <v>-1.24688926554541</v>
      </c>
      <c r="C14" s="6">
        <v>4.40536667987547E-2</v>
      </c>
    </row>
    <row r="15" spans="1:3" x14ac:dyDescent="0.3">
      <c r="A15" s="6" t="s">
        <v>1165</v>
      </c>
      <c r="B15" s="6">
        <v>4.74329010770398</v>
      </c>
      <c r="C15" s="6">
        <v>5.8560011045461404E-3</v>
      </c>
    </row>
    <row r="16" spans="1:3" x14ac:dyDescent="0.3">
      <c r="A16" s="6" t="s">
        <v>2324</v>
      </c>
      <c r="B16" s="6">
        <v>4.4500157863984597</v>
      </c>
      <c r="C16" s="6">
        <v>4.71566055825983E-2</v>
      </c>
    </row>
    <row r="17" spans="1:3" x14ac:dyDescent="0.3">
      <c r="A17" s="6" t="s">
        <v>2675</v>
      </c>
      <c r="B17" s="6">
        <f>-2.66506812938453</f>
        <v>-2.66506812938453</v>
      </c>
      <c r="C17" s="6">
        <v>1.0793436943309E-2</v>
      </c>
    </row>
    <row r="18" spans="1:3" x14ac:dyDescent="0.3">
      <c r="A18" s="6" t="s">
        <v>2310</v>
      </c>
      <c r="B18" s="6">
        <f>-4.40121884096806</f>
        <v>-4.4012188409680597</v>
      </c>
      <c r="C18" s="6">
        <v>4.8609934951317199E-2</v>
      </c>
    </row>
    <row r="19" spans="1:3" x14ac:dyDescent="0.3">
      <c r="A19" s="6" t="s">
        <v>2508</v>
      </c>
      <c r="B19" s="6">
        <f>-3.21844943949822</f>
        <v>-3.2184494394982202</v>
      </c>
      <c r="C19" s="6">
        <v>2.8703892120462499E-2</v>
      </c>
    </row>
    <row r="20" spans="1:3" x14ac:dyDescent="0.3">
      <c r="A20" s="6" t="s">
        <v>2690</v>
      </c>
      <c r="B20" s="6">
        <f>0.998892724733127</f>
        <v>0.99889272473312696</v>
      </c>
      <c r="C20" s="6">
        <v>9.1636050875072705E-3</v>
      </c>
    </row>
    <row r="21" spans="1:3" x14ac:dyDescent="0.3">
      <c r="A21" s="6" t="s">
        <v>2595</v>
      </c>
      <c r="B21" s="6">
        <f>-1.53669972806047</f>
        <v>-1.5366997280604699</v>
      </c>
      <c r="C21" s="6">
        <v>1.9614781122507301E-2</v>
      </c>
    </row>
    <row r="22" spans="1:3" x14ac:dyDescent="0.3">
      <c r="A22" s="6" t="s">
        <v>2332</v>
      </c>
      <c r="B22" s="6">
        <v>2.01116502370285</v>
      </c>
      <c r="C22" s="6">
        <v>4.6193993531318603E-2</v>
      </c>
    </row>
    <row r="23" spans="1:3" x14ac:dyDescent="0.3">
      <c r="A23" s="6" t="s">
        <v>2628</v>
      </c>
      <c r="B23" s="6">
        <f>-1.50391353385491</f>
        <v>-1.5039135338549099</v>
      </c>
      <c r="C23" s="6">
        <v>1.6558751392551901E-2</v>
      </c>
    </row>
    <row r="24" spans="1:3" x14ac:dyDescent="0.3">
      <c r="A24" s="6" t="s">
        <v>2356</v>
      </c>
      <c r="B24" s="6">
        <f>0.731361753467852</f>
        <v>0.73136175346785204</v>
      </c>
      <c r="C24" s="6">
        <v>4.41741742641341E-2</v>
      </c>
    </row>
    <row r="25" spans="1:3" x14ac:dyDescent="0.3">
      <c r="A25" s="6" t="s">
        <v>2673</v>
      </c>
      <c r="B25" s="6">
        <f>-1.35691052220202</f>
        <v>-1.3569105222020199</v>
      </c>
      <c r="C25" s="6">
        <v>1.08744504776714E-2</v>
      </c>
    </row>
    <row r="26" spans="1:3" x14ac:dyDescent="0.3">
      <c r="A26" s="6" t="s">
        <v>2725</v>
      </c>
      <c r="B26" s="6">
        <v>1.70588764589648</v>
      </c>
      <c r="C26" s="6">
        <v>5.3761172649168503E-3</v>
      </c>
    </row>
    <row r="27" spans="1:3" x14ac:dyDescent="0.3">
      <c r="A27" s="6" t="s">
        <v>2600</v>
      </c>
      <c r="B27" s="6">
        <v>0.99534311387363805</v>
      </c>
      <c r="C27" s="6">
        <v>1.89322460373532E-2</v>
      </c>
    </row>
    <row r="28" spans="1:3" x14ac:dyDescent="0.3">
      <c r="A28" s="6" t="s">
        <v>2425</v>
      </c>
      <c r="B28" s="6">
        <f>0.841120414034344</f>
        <v>0.84112041403434401</v>
      </c>
      <c r="C28" s="6">
        <v>3.8465051138738098E-2</v>
      </c>
    </row>
    <row r="29" spans="1:3" x14ac:dyDescent="0.3">
      <c r="A29" s="6" t="s">
        <v>2620</v>
      </c>
      <c r="B29" s="6">
        <f>-1.30471349946292</f>
        <v>-1.3047134994629199</v>
      </c>
      <c r="C29" s="6">
        <v>1.7274448912982202E-2</v>
      </c>
    </row>
    <row r="30" spans="1:3" x14ac:dyDescent="0.3">
      <c r="A30" s="6" t="s">
        <v>1889</v>
      </c>
      <c r="B30" s="6">
        <v>1.0854773366589401</v>
      </c>
      <c r="C30" s="6">
        <v>1.2412673979723299E-3</v>
      </c>
    </row>
    <row r="31" spans="1:3" x14ac:dyDescent="0.3">
      <c r="A31" s="6" t="s">
        <v>2330</v>
      </c>
      <c r="B31" s="6">
        <v>0.64101566647844599</v>
      </c>
      <c r="C31" s="6">
        <v>4.6424706039331E-2</v>
      </c>
    </row>
    <row r="32" spans="1:3" x14ac:dyDescent="0.3">
      <c r="A32" s="6" t="s">
        <v>2728</v>
      </c>
      <c r="B32" s="6">
        <v>3.384296091465</v>
      </c>
      <c r="C32" s="6">
        <v>4.7255362194649096E-3</v>
      </c>
    </row>
    <row r="33" spans="1:3" x14ac:dyDescent="0.3">
      <c r="A33" s="6" t="s">
        <v>2435</v>
      </c>
      <c r="B33" s="6">
        <v>0.59260454065942703</v>
      </c>
      <c r="C33" s="6">
        <v>3.7234357366462099E-2</v>
      </c>
    </row>
    <row r="34" spans="1:3" x14ac:dyDescent="0.3">
      <c r="A34" s="6" t="s">
        <v>691</v>
      </c>
      <c r="B34" s="6">
        <f>0.820052385059876</f>
        <v>0.82005238505987599</v>
      </c>
      <c r="C34" s="6">
        <v>8.3057298042903006E-3</v>
      </c>
    </row>
    <row r="35" spans="1:3" x14ac:dyDescent="0.3">
      <c r="A35" s="6" t="s">
        <v>2745</v>
      </c>
      <c r="B35" s="6">
        <v>4.9926282244978299</v>
      </c>
      <c r="C35" s="6">
        <v>2.8779560144580598E-3</v>
      </c>
    </row>
    <row r="36" spans="1:3" x14ac:dyDescent="0.3">
      <c r="A36" s="6" t="s">
        <v>2490</v>
      </c>
      <c r="B36" s="6">
        <v>0.70695051504278905</v>
      </c>
      <c r="C36" s="6">
        <v>3.0310822827463901E-2</v>
      </c>
    </row>
    <row r="37" spans="1:3" x14ac:dyDescent="0.3">
      <c r="A37" s="6" t="s">
        <v>2365</v>
      </c>
      <c r="B37" s="6">
        <f>0.90909839622609</f>
        <v>0.90909839622609001</v>
      </c>
      <c r="C37" s="6">
        <v>4.3647865428211398E-2</v>
      </c>
    </row>
    <row r="38" spans="1:3" x14ac:dyDescent="0.3">
      <c r="A38" s="6" t="s">
        <v>2691</v>
      </c>
      <c r="B38" s="6">
        <v>5.4364116179731203</v>
      </c>
      <c r="C38" s="6">
        <v>9.1156386277698696E-3</v>
      </c>
    </row>
    <row r="39" spans="1:3" x14ac:dyDescent="0.3">
      <c r="A39" s="6" t="s">
        <v>2394</v>
      </c>
      <c r="B39" s="6">
        <f>-4.78342530549478</f>
        <v>-4.78342530549478</v>
      </c>
      <c r="C39" s="6">
        <v>4.0824130709711103E-2</v>
      </c>
    </row>
    <row r="40" spans="1:3" x14ac:dyDescent="0.3">
      <c r="A40" s="6" t="s">
        <v>2616</v>
      </c>
      <c r="B40" s="6">
        <f>0.724531560333067</f>
        <v>0.72453156033306698</v>
      </c>
      <c r="C40" s="6">
        <v>1.7755771177346901E-2</v>
      </c>
    </row>
    <row r="41" spans="1:3" x14ac:dyDescent="0.3">
      <c r="A41" s="6" t="s">
        <v>2647</v>
      </c>
      <c r="B41" s="6">
        <v>1.9993218646038999</v>
      </c>
      <c r="C41" s="6">
        <v>1.46158548936564E-2</v>
      </c>
    </row>
    <row r="42" spans="1:3" x14ac:dyDescent="0.3">
      <c r="A42" s="6" t="s">
        <v>2213</v>
      </c>
      <c r="B42" s="6">
        <f>-1.54139297882525</f>
        <v>-1.5413929788252501</v>
      </c>
      <c r="C42" s="6">
        <v>1.15835148971467E-2</v>
      </c>
    </row>
    <row r="43" spans="1:3" x14ac:dyDescent="0.3">
      <c r="A43" s="6" t="s">
        <v>2373</v>
      </c>
      <c r="B43" s="6">
        <v>0.66716370564425298</v>
      </c>
      <c r="C43" s="6">
        <v>4.32202277905782E-2</v>
      </c>
    </row>
    <row r="44" spans="1:3" x14ac:dyDescent="0.3">
      <c r="A44" s="6" t="s">
        <v>2699</v>
      </c>
      <c r="B44" s="6">
        <v>1.06272084750785</v>
      </c>
      <c r="C44" s="6">
        <v>8.3144918253890907E-3</v>
      </c>
    </row>
    <row r="45" spans="1:3" x14ac:dyDescent="0.3">
      <c r="A45" s="6" t="s">
        <v>2689</v>
      </c>
      <c r="B45" s="6">
        <f>-5.58181319169323</f>
        <v>-5.5818131916932296</v>
      </c>
      <c r="C45" s="6">
        <v>9.2147465679701598E-3</v>
      </c>
    </row>
    <row r="46" spans="1:3" x14ac:dyDescent="0.3">
      <c r="A46" s="6" t="s">
        <v>2706</v>
      </c>
      <c r="B46" s="6">
        <f>-2.54317143808378</f>
        <v>-2.54317143808378</v>
      </c>
      <c r="C46" s="6">
        <v>7.5103532152509698E-3</v>
      </c>
    </row>
    <row r="47" spans="1:3" x14ac:dyDescent="0.3">
      <c r="A47" s="6" t="s">
        <v>2639</v>
      </c>
      <c r="B47" s="6">
        <f>-2.01386256933872</f>
        <v>-2.0138625693387202</v>
      </c>
      <c r="C47" s="6">
        <v>1.55104132809121E-2</v>
      </c>
    </row>
    <row r="48" spans="1:3" x14ac:dyDescent="0.3">
      <c r="A48" s="6" t="s">
        <v>2683</v>
      </c>
      <c r="B48" s="6">
        <v>2.78287122194754</v>
      </c>
      <c r="C48" s="6">
        <v>1.0105810692879099E-2</v>
      </c>
    </row>
    <row r="49" spans="1:3" x14ac:dyDescent="0.3">
      <c r="A49" s="6" t="s">
        <v>2540</v>
      </c>
      <c r="B49" s="6">
        <f>-1.55399908402615</f>
        <v>-1.5539990840261499</v>
      </c>
      <c r="C49" s="6">
        <v>2.4561034033233901E-2</v>
      </c>
    </row>
    <row r="50" spans="1:3" x14ac:dyDescent="0.3">
      <c r="A50" s="6" t="s">
        <v>2460</v>
      </c>
      <c r="B50" s="6">
        <v>2.0990599489652801</v>
      </c>
      <c r="C50" s="6">
        <v>3.4497613234920899E-2</v>
      </c>
    </row>
    <row r="51" spans="1:3" x14ac:dyDescent="0.3">
      <c r="A51" s="6" t="s">
        <v>2727</v>
      </c>
      <c r="B51" s="6">
        <f>-1.12794295606123</f>
        <v>-1.12794295606123</v>
      </c>
      <c r="C51" s="6">
        <v>4.8470633980632503E-3</v>
      </c>
    </row>
    <row r="52" spans="1:3" x14ac:dyDescent="0.3">
      <c r="A52" s="6" t="s">
        <v>2617</v>
      </c>
      <c r="B52" s="6">
        <f>-1.87993007495059</f>
        <v>-1.8799300749505901</v>
      </c>
      <c r="C52" s="6">
        <v>1.7599977599139401E-2</v>
      </c>
    </row>
    <row r="53" spans="1:3" x14ac:dyDescent="0.3">
      <c r="A53" s="6" t="s">
        <v>2736</v>
      </c>
      <c r="B53" s="6">
        <f>0.991964887901033</f>
        <v>0.99196488790103299</v>
      </c>
      <c r="C53" s="6">
        <v>4.1104935029028997E-3</v>
      </c>
    </row>
    <row r="54" spans="1:3" x14ac:dyDescent="0.3">
      <c r="A54" s="6" t="s">
        <v>1621</v>
      </c>
      <c r="B54" s="6">
        <v>1.5651357009639699</v>
      </c>
      <c r="C54" s="6">
        <v>2.63584897956377E-2</v>
      </c>
    </row>
    <row r="55" spans="1:3" x14ac:dyDescent="0.3">
      <c r="A55" s="6" t="s">
        <v>2350</v>
      </c>
      <c r="B55" s="6">
        <v>2.2246301009098999</v>
      </c>
      <c r="C55" s="6">
        <v>4.4466335247265898E-2</v>
      </c>
    </row>
    <row r="56" spans="1:3" x14ac:dyDescent="0.3">
      <c r="A56" s="6" t="s">
        <v>2752</v>
      </c>
      <c r="B56" s="6">
        <v>2.43052420979765</v>
      </c>
      <c r="C56" s="6">
        <v>1.7936174101890799E-3</v>
      </c>
    </row>
    <row r="57" spans="1:3" x14ac:dyDescent="0.3">
      <c r="A57" s="6" t="s">
        <v>2428</v>
      </c>
      <c r="B57" s="6">
        <f>-3.76390235154294</f>
        <v>-3.76390235154294</v>
      </c>
      <c r="C57" s="6">
        <v>3.8325624091584999E-2</v>
      </c>
    </row>
    <row r="58" spans="1:3" x14ac:dyDescent="0.3">
      <c r="A58" s="6" t="s">
        <v>2308</v>
      </c>
      <c r="B58" s="6">
        <v>0.59721963288272695</v>
      </c>
      <c r="C58" s="6">
        <v>4.8706796067561099E-2</v>
      </c>
    </row>
    <row r="59" spans="1:3" x14ac:dyDescent="0.3">
      <c r="A59" s="6" t="s">
        <v>2634</v>
      </c>
      <c r="B59" s="6">
        <v>2.6830425648706702</v>
      </c>
      <c r="C59" s="6">
        <v>1.6039386866604902E-2</v>
      </c>
    </row>
    <row r="60" spans="1:3" x14ac:dyDescent="0.3">
      <c r="A60" s="6" t="s">
        <v>2763</v>
      </c>
      <c r="B60" s="6">
        <v>2.1786238495285999</v>
      </c>
      <c r="C60" s="6">
        <v>2.30654483628533E-4</v>
      </c>
    </row>
    <row r="61" spans="1:3" x14ac:dyDescent="0.3">
      <c r="A61" s="6" t="s">
        <v>2500</v>
      </c>
      <c r="B61" s="6">
        <f>-1.5211746508186</f>
        <v>-1.5211746508185999</v>
      </c>
      <c r="C61" s="6">
        <v>2.95537148953408E-2</v>
      </c>
    </row>
    <row r="62" spans="1:3" x14ac:dyDescent="0.3">
      <c r="A62" s="6" t="s">
        <v>2578</v>
      </c>
      <c r="B62" s="6">
        <f>0.701529688505556</f>
        <v>0.70152968850555597</v>
      </c>
      <c r="C62" s="6">
        <v>2.0648950628183501E-2</v>
      </c>
    </row>
    <row r="63" spans="1:3" x14ac:dyDescent="0.3">
      <c r="A63" s="6" t="s">
        <v>2723</v>
      </c>
      <c r="B63" s="6">
        <v>5.6325152015189097</v>
      </c>
      <c r="C63" s="6">
        <v>5.6209814888675798E-3</v>
      </c>
    </row>
    <row r="64" spans="1:3" x14ac:dyDescent="0.3">
      <c r="A64" s="6" t="s">
        <v>2637</v>
      </c>
      <c r="B64" s="6">
        <v>3.5734775925725102</v>
      </c>
      <c r="C64" s="6">
        <v>1.5756033834193699E-2</v>
      </c>
    </row>
    <row r="65" spans="1:3" x14ac:dyDescent="0.3">
      <c r="A65" s="6" t="s">
        <v>2440</v>
      </c>
      <c r="B65" s="6">
        <f>-1.36311083674083</f>
        <v>-1.36311083674083</v>
      </c>
      <c r="C65" s="6">
        <v>3.6946072064136699E-2</v>
      </c>
    </row>
    <row r="66" spans="1:3" x14ac:dyDescent="0.3">
      <c r="A66" s="6" t="s">
        <v>2712</v>
      </c>
      <c r="B66" s="6">
        <f>-1.04419904756732</f>
        <v>-1.04419904756732</v>
      </c>
      <c r="C66" s="6">
        <v>6.7324074832860997E-3</v>
      </c>
    </row>
    <row r="67" spans="1:3" x14ac:dyDescent="0.3">
      <c r="A67" s="6" t="s">
        <v>2450</v>
      </c>
      <c r="B67" s="6">
        <v>1.25044601000545</v>
      </c>
      <c r="C67" s="6">
        <v>3.55495415753996E-2</v>
      </c>
    </row>
    <row r="68" spans="1:3" x14ac:dyDescent="0.3">
      <c r="A68" s="6" t="s">
        <v>2753</v>
      </c>
      <c r="B68" s="6">
        <f>-1.55822872522457</f>
        <v>-1.5582287252245699</v>
      </c>
      <c r="C68" s="6">
        <v>1.3229894117755699E-3</v>
      </c>
    </row>
    <row r="69" spans="1:3" x14ac:dyDescent="0.3">
      <c r="A69" s="6" t="s">
        <v>2304</v>
      </c>
      <c r="B69" s="6">
        <v>1.38611626239732</v>
      </c>
      <c r="C69" s="6">
        <v>4.9060633189306903E-2</v>
      </c>
    </row>
    <row r="70" spans="1:3" x14ac:dyDescent="0.3">
      <c r="A70" s="6" t="s">
        <v>2676</v>
      </c>
      <c r="B70" s="6">
        <v>2.1685904792566402</v>
      </c>
      <c r="C70" s="6">
        <v>1.0687900605968401E-2</v>
      </c>
    </row>
    <row r="71" spans="1:3" x14ac:dyDescent="0.3">
      <c r="A71" s="6" t="s">
        <v>2518</v>
      </c>
      <c r="B71" s="6">
        <v>0.90296473939398803</v>
      </c>
      <c r="C71" s="6">
        <v>2.7321717746821999E-2</v>
      </c>
    </row>
    <row r="72" spans="1:3" x14ac:dyDescent="0.3">
      <c r="A72" s="6" t="s">
        <v>2317</v>
      </c>
      <c r="B72" s="6">
        <f>-2.05910989680317</f>
        <v>-2.0591098968031698</v>
      </c>
      <c r="C72" s="6">
        <v>4.7772953767942501E-2</v>
      </c>
    </row>
    <row r="73" spans="1:3" x14ac:dyDescent="0.3">
      <c r="A73" s="6" t="s">
        <v>2362</v>
      </c>
      <c r="B73" s="6">
        <f>0.785704101868752</f>
        <v>0.78570410186875195</v>
      </c>
      <c r="C73" s="6">
        <v>4.3859559333975902E-2</v>
      </c>
    </row>
    <row r="74" spans="1:3" x14ac:dyDescent="0.3">
      <c r="A74" s="6" t="s">
        <v>2758</v>
      </c>
      <c r="B74" s="6">
        <v>7.1263742438282502</v>
      </c>
      <c r="C74" s="6">
        <v>7.1196488855224897E-4</v>
      </c>
    </row>
    <row r="75" spans="1:3" x14ac:dyDescent="0.3">
      <c r="A75" s="6" t="s">
        <v>2580</v>
      </c>
      <c r="B75" s="6">
        <v>1.2928638418518601</v>
      </c>
      <c r="C75" s="6">
        <v>2.0413606492788599E-2</v>
      </c>
    </row>
    <row r="76" spans="1:3" x14ac:dyDescent="0.3">
      <c r="A76" s="6" t="s">
        <v>2419</v>
      </c>
      <c r="B76" s="6">
        <v>1.63402579882104</v>
      </c>
      <c r="C76" s="6">
        <v>3.8839804641179698E-2</v>
      </c>
    </row>
    <row r="77" spans="1:3" x14ac:dyDescent="0.3">
      <c r="A77" s="6" t="s">
        <v>2601</v>
      </c>
      <c r="B77" s="6">
        <f>-1.3884554283682</f>
        <v>-1.3884554283682</v>
      </c>
      <c r="C77" s="6">
        <v>1.8737419249357699E-2</v>
      </c>
    </row>
    <row r="78" spans="1:3" x14ac:dyDescent="0.3">
      <c r="A78" s="6" t="s">
        <v>2561</v>
      </c>
      <c r="B78" s="6">
        <v>3.34524712384435</v>
      </c>
      <c r="C78" s="6">
        <v>2.2011878883271101E-2</v>
      </c>
    </row>
    <row r="79" spans="1:3" x14ac:dyDescent="0.3">
      <c r="A79" s="6" t="s">
        <v>1394</v>
      </c>
      <c r="B79" s="6">
        <v>0.96843258745699501</v>
      </c>
      <c r="C79" s="6">
        <v>3.3621539681984502E-2</v>
      </c>
    </row>
    <row r="80" spans="1:3" x14ac:dyDescent="0.3">
      <c r="A80" s="6" t="s">
        <v>2613</v>
      </c>
      <c r="B80" s="6">
        <v>4.3626735094792304</v>
      </c>
      <c r="C80" s="6">
        <v>1.7834223900236899E-2</v>
      </c>
    </row>
    <row r="81" spans="1:3" x14ac:dyDescent="0.3">
      <c r="A81" s="6" t="s">
        <v>2661</v>
      </c>
      <c r="B81" s="6">
        <f>-1.49367575639624</f>
        <v>-1.49367575639624</v>
      </c>
      <c r="C81" s="6">
        <v>1.3059862244979599E-2</v>
      </c>
    </row>
    <row r="82" spans="1:3" x14ac:dyDescent="0.3">
      <c r="A82" s="6" t="s">
        <v>2355</v>
      </c>
      <c r="B82" s="6">
        <f>-1.36599691682047</f>
        <v>-1.36599691682047</v>
      </c>
      <c r="C82" s="6">
        <v>4.4206556559070097E-2</v>
      </c>
    </row>
    <row r="83" spans="1:3" x14ac:dyDescent="0.3">
      <c r="A83" s="6" t="s">
        <v>2368</v>
      </c>
      <c r="B83" s="6">
        <v>4.6341558839444001</v>
      </c>
      <c r="C83" s="6">
        <v>4.34763253285479E-2</v>
      </c>
    </row>
    <row r="84" spans="1:3" x14ac:dyDescent="0.3">
      <c r="A84" s="6" t="s">
        <v>2396</v>
      </c>
      <c r="B84" s="6">
        <v>4.2592239275320498</v>
      </c>
      <c r="C84" s="6">
        <v>4.0735548479026697E-2</v>
      </c>
    </row>
    <row r="85" spans="1:3" x14ac:dyDescent="0.3">
      <c r="A85" s="6" t="s">
        <v>204</v>
      </c>
      <c r="B85" s="6">
        <v>2.0959508856833899</v>
      </c>
      <c r="C85" s="6">
        <v>2.9862171514844101E-2</v>
      </c>
    </row>
    <row r="86" spans="1:3" x14ac:dyDescent="0.3">
      <c r="A86" s="6" t="s">
        <v>97</v>
      </c>
      <c r="B86" s="6">
        <v>0.82303616769784005</v>
      </c>
      <c r="C86" s="6">
        <v>3.4728687070736702E-2</v>
      </c>
    </row>
    <row r="87" spans="1:3" x14ac:dyDescent="0.3">
      <c r="A87" s="6" t="s">
        <v>1736</v>
      </c>
      <c r="B87" s="6">
        <f>-3.74003327276445</f>
        <v>-3.7400332727644501</v>
      </c>
      <c r="C87" s="6">
        <v>1.4885022580940399E-2</v>
      </c>
    </row>
    <row r="88" spans="1:3" x14ac:dyDescent="0.3">
      <c r="A88" s="6" t="s">
        <v>2446</v>
      </c>
      <c r="B88" s="6">
        <f>0.738068185707937</f>
        <v>0.73806818570793697</v>
      </c>
      <c r="C88" s="6">
        <v>3.64141490626936E-2</v>
      </c>
    </row>
    <row r="89" spans="1:3" x14ac:dyDescent="0.3">
      <c r="A89" s="6" t="s">
        <v>2448</v>
      </c>
      <c r="B89" s="6">
        <v>6.4543123557936601</v>
      </c>
      <c r="C89" s="6">
        <v>3.6104112388695597E-2</v>
      </c>
    </row>
    <row r="90" spans="1:3" x14ac:dyDescent="0.3">
      <c r="A90" s="6" t="s">
        <v>2614</v>
      </c>
      <c r="B90" s="6">
        <f>0.815801428256922</f>
        <v>0.81580142825692203</v>
      </c>
      <c r="C90" s="6">
        <v>1.7832365738671099E-2</v>
      </c>
    </row>
    <row r="91" spans="1:3" x14ac:dyDescent="0.3">
      <c r="A91" s="6" t="s">
        <v>2685</v>
      </c>
      <c r="B91" s="6">
        <f>-4.18862293646849</f>
        <v>-4.1886229364684899</v>
      </c>
      <c r="C91" s="6">
        <v>9.5776462209776307E-3</v>
      </c>
    </row>
    <row r="92" spans="1:3" x14ac:dyDescent="0.3">
      <c r="A92" s="6" t="s">
        <v>2527</v>
      </c>
      <c r="B92" s="6">
        <f>-1.03744814340529</f>
        <v>-1.03744814340529</v>
      </c>
      <c r="C92" s="6">
        <v>2.6198049624203398E-2</v>
      </c>
    </row>
    <row r="93" spans="1:3" x14ac:dyDescent="0.3">
      <c r="A93" s="6" t="s">
        <v>2766</v>
      </c>
      <c r="B93" s="6">
        <f>-1.97027980913553</f>
        <v>-1.97027980913553</v>
      </c>
      <c r="C93" s="7">
        <v>2.65498531143181E-5</v>
      </c>
    </row>
    <row r="94" spans="1:3" x14ac:dyDescent="0.3">
      <c r="A94" s="6" t="s">
        <v>2479</v>
      </c>
      <c r="B94" s="6">
        <f>0.730183089260731</f>
        <v>0.73018308926073106</v>
      </c>
      <c r="C94" s="6">
        <v>3.1583441313310499E-2</v>
      </c>
    </row>
    <row r="95" spans="1:3" x14ac:dyDescent="0.3">
      <c r="A95" s="6" t="s">
        <v>2566</v>
      </c>
      <c r="B95" s="6">
        <f>0.780215950979109</f>
        <v>0.78021595097910901</v>
      </c>
      <c r="C95" s="6">
        <v>2.1298200628604099E-2</v>
      </c>
    </row>
    <row r="96" spans="1:3" x14ac:dyDescent="0.3">
      <c r="A96" s="6" t="s">
        <v>2535</v>
      </c>
      <c r="B96" s="6">
        <v>1.9089198719906899</v>
      </c>
      <c r="C96" s="6">
        <v>2.5139635875334101E-2</v>
      </c>
    </row>
    <row r="97" spans="1:3" x14ac:dyDescent="0.3">
      <c r="A97" s="6" t="s">
        <v>2645</v>
      </c>
      <c r="B97" s="6">
        <f>-1.70953132556323</f>
        <v>-1.7095313255632301</v>
      </c>
      <c r="C97" s="6">
        <v>1.5037945895458E-2</v>
      </c>
    </row>
    <row r="98" spans="1:3" x14ac:dyDescent="0.3">
      <c r="A98" s="6" t="s">
        <v>2336</v>
      </c>
      <c r="B98" s="6">
        <v>0.76056426334577798</v>
      </c>
      <c r="C98" s="6">
        <v>4.5628825488841299E-2</v>
      </c>
    </row>
    <row r="99" spans="1:3" x14ac:dyDescent="0.3">
      <c r="A99" s="6" t="s">
        <v>2659</v>
      </c>
      <c r="B99" s="6">
        <f>-1.39397550336828</f>
        <v>-1.3939755033682799</v>
      </c>
      <c r="C99" s="6">
        <v>1.3231840990003499E-2</v>
      </c>
    </row>
    <row r="100" spans="1:3" x14ac:dyDescent="0.3">
      <c r="A100" s="6" t="s">
        <v>2470</v>
      </c>
      <c r="B100" s="6">
        <f>-1.81226237550999</f>
        <v>-1.81226237550999</v>
      </c>
      <c r="C100" s="6">
        <v>3.2505959153959499E-2</v>
      </c>
    </row>
    <row r="101" spans="1:3" x14ac:dyDescent="0.3">
      <c r="A101" s="6" t="s">
        <v>2764</v>
      </c>
      <c r="B101" s="6">
        <f>-1.53860299557377</f>
        <v>-1.5386029955737699</v>
      </c>
      <c r="C101" s="6">
        <v>1.12600870132684E-4</v>
      </c>
    </row>
    <row r="102" spans="1:3" x14ac:dyDescent="0.3">
      <c r="A102" s="6" t="s">
        <v>2615</v>
      </c>
      <c r="B102" s="6">
        <f>-1.85282470533713</f>
        <v>-1.8528247053371301</v>
      </c>
      <c r="C102" s="6">
        <v>1.7806277611002501E-2</v>
      </c>
    </row>
    <row r="103" spans="1:3" x14ac:dyDescent="0.3">
      <c r="A103" s="6" t="s">
        <v>2352</v>
      </c>
      <c r="B103" s="6">
        <v>1.9115581009036999</v>
      </c>
      <c r="C103" s="6">
        <v>4.4388974464291298E-2</v>
      </c>
    </row>
    <row r="104" spans="1:3" x14ac:dyDescent="0.3">
      <c r="A104" s="6" t="s">
        <v>2469</v>
      </c>
      <c r="B104" s="6">
        <f>-1.01536141292287</f>
        <v>-1.0153614129228701</v>
      </c>
      <c r="C104" s="6">
        <v>3.2577180399082299E-2</v>
      </c>
    </row>
    <row r="105" spans="1:3" x14ac:dyDescent="0.3">
      <c r="A105" s="6" t="s">
        <v>2375</v>
      </c>
      <c r="B105" s="6">
        <f>-1.35864993577797</f>
        <v>-1.35864993577797</v>
      </c>
      <c r="C105" s="6">
        <v>4.2764715744010799E-2</v>
      </c>
    </row>
    <row r="106" spans="1:3" x14ac:dyDescent="0.3">
      <c r="A106" s="6" t="s">
        <v>2399</v>
      </c>
      <c r="B106" s="6">
        <f>-1.32245160423411</f>
        <v>-1.3224516042341099</v>
      </c>
      <c r="C106" s="6">
        <v>4.0501759538069303E-2</v>
      </c>
    </row>
    <row r="107" spans="1:3" x14ac:dyDescent="0.3">
      <c r="A107" s="6" t="s">
        <v>2670</v>
      </c>
      <c r="B107" s="6">
        <f>-2.59033560398948</f>
        <v>-2.5903356039894798</v>
      </c>
      <c r="C107" s="6">
        <v>1.10717228664328E-2</v>
      </c>
    </row>
    <row r="108" spans="1:3" x14ac:dyDescent="0.3">
      <c r="A108" s="6" t="s">
        <v>1147</v>
      </c>
      <c r="B108" s="6">
        <v>0.77125474057663501</v>
      </c>
      <c r="C108" s="6">
        <v>2.5681374979164898E-2</v>
      </c>
    </row>
    <row r="109" spans="1:3" x14ac:dyDescent="0.3">
      <c r="A109" s="6" t="s">
        <v>2431</v>
      </c>
      <c r="B109" s="6">
        <f>-1.12156758407704</f>
        <v>-1.12156758407704</v>
      </c>
      <c r="C109" s="6">
        <v>3.7849968197783697E-2</v>
      </c>
    </row>
    <row r="110" spans="1:3" x14ac:dyDescent="0.3">
      <c r="A110" s="6" t="s">
        <v>2707</v>
      </c>
      <c r="B110" s="6">
        <f>-1.30458036097565</f>
        <v>-1.3045803609756501</v>
      </c>
      <c r="C110" s="6">
        <v>7.3613887790800704E-3</v>
      </c>
    </row>
    <row r="111" spans="1:3" x14ac:dyDescent="0.3">
      <c r="A111" s="6" t="s">
        <v>2631</v>
      </c>
      <c r="B111" s="6">
        <f>-2.36027445459989</f>
        <v>-2.3602744545998902</v>
      </c>
      <c r="C111" s="6">
        <v>1.6262174026342599E-2</v>
      </c>
    </row>
    <row r="112" spans="1:3" x14ac:dyDescent="0.3">
      <c r="A112" s="6" t="s">
        <v>2592</v>
      </c>
      <c r="B112" s="6">
        <f>-3.5903215611973</f>
        <v>-3.5903215611973001</v>
      </c>
      <c r="C112" s="6">
        <v>1.98624746807767E-2</v>
      </c>
    </row>
    <row r="113" spans="1:3" x14ac:dyDescent="0.3">
      <c r="A113" s="6" t="s">
        <v>2484</v>
      </c>
      <c r="B113" s="6">
        <f>-1.25410418265411</f>
        <v>-1.2541041826541099</v>
      </c>
      <c r="C113" s="6">
        <v>3.1044869869089199E-2</v>
      </c>
    </row>
    <row r="114" spans="1:3" x14ac:dyDescent="0.3">
      <c r="A114" s="6" t="s">
        <v>1615</v>
      </c>
      <c r="B114" s="6">
        <f>-1.77899705273995</f>
        <v>-1.7789970527399499</v>
      </c>
      <c r="C114" s="6">
        <v>3.1965516640273202E-2</v>
      </c>
    </row>
    <row r="115" spans="1:3" x14ac:dyDescent="0.3">
      <c r="A115" s="6" t="s">
        <v>2442</v>
      </c>
      <c r="B115" s="6">
        <f>-1.19155858828708</f>
        <v>-1.1915585882870801</v>
      </c>
      <c r="C115" s="6">
        <v>3.6818821530091903E-2</v>
      </c>
    </row>
    <row r="116" spans="1:3" x14ac:dyDescent="0.3">
      <c r="A116" s="6" t="s">
        <v>1664</v>
      </c>
      <c r="B116" s="6">
        <f>-2.0684486875876</f>
        <v>-2.0684486875875998</v>
      </c>
      <c r="C116" s="6">
        <v>2.8737523495811702E-2</v>
      </c>
    </row>
    <row r="117" spans="1:3" x14ac:dyDescent="0.3">
      <c r="A117" s="6" t="s">
        <v>2576</v>
      </c>
      <c r="B117" s="6">
        <v>0.96622642293747696</v>
      </c>
      <c r="C117" s="6">
        <v>2.0754219506796099E-2</v>
      </c>
    </row>
    <row r="118" spans="1:3" x14ac:dyDescent="0.3">
      <c r="A118" s="6" t="s">
        <v>2681</v>
      </c>
      <c r="B118" s="6">
        <v>2.3724910876555301</v>
      </c>
      <c r="C118" s="6">
        <v>1.0260653519292E-2</v>
      </c>
    </row>
    <row r="119" spans="1:3" x14ac:dyDescent="0.3">
      <c r="A119" s="6" t="s">
        <v>2524</v>
      </c>
      <c r="B119" s="6">
        <v>3.9795918322971802</v>
      </c>
      <c r="C119" s="6">
        <v>2.6350940917189401E-2</v>
      </c>
    </row>
    <row r="120" spans="1:3" x14ac:dyDescent="0.3">
      <c r="A120" s="6" t="s">
        <v>2526</v>
      </c>
      <c r="B120" s="6">
        <f>0.960125117434202</f>
        <v>0.96012511743420204</v>
      </c>
      <c r="C120" s="6">
        <v>2.6209548661970599E-2</v>
      </c>
    </row>
    <row r="121" spans="1:3" x14ac:dyDescent="0.3">
      <c r="A121" s="6" t="s">
        <v>2323</v>
      </c>
      <c r="B121" s="6">
        <f>0.959053586377871</f>
        <v>0.95905358637787097</v>
      </c>
      <c r="C121" s="6">
        <v>4.7326007188375797E-2</v>
      </c>
    </row>
    <row r="122" spans="1:3" x14ac:dyDescent="0.3">
      <c r="A122" s="6" t="s">
        <v>2395</v>
      </c>
      <c r="B122" s="6">
        <f>-1.11515019312913</f>
        <v>-1.1151501931291301</v>
      </c>
      <c r="C122" s="6">
        <v>4.0808771217169797E-2</v>
      </c>
    </row>
    <row r="123" spans="1:3" x14ac:dyDescent="0.3">
      <c r="A123" s="6" t="s">
        <v>2532</v>
      </c>
      <c r="B123" s="6">
        <v>2.7347276300484502</v>
      </c>
      <c r="C123" s="6">
        <v>2.5611240008910002E-2</v>
      </c>
    </row>
    <row r="124" spans="1:3" x14ac:dyDescent="0.3">
      <c r="A124" s="6" t="s">
        <v>2671</v>
      </c>
      <c r="B124" s="6">
        <f>-5.35799209223511</f>
        <v>-5.3579920922351096</v>
      </c>
      <c r="C124" s="6">
        <v>1.0986198316413801E-2</v>
      </c>
    </row>
    <row r="125" spans="1:3" x14ac:dyDescent="0.3">
      <c r="A125" s="6" t="s">
        <v>2376</v>
      </c>
      <c r="B125" s="6">
        <v>0.75876145356757996</v>
      </c>
      <c r="C125" s="6">
        <v>4.2658552638330599E-2</v>
      </c>
    </row>
    <row r="126" spans="1:3" x14ac:dyDescent="0.3">
      <c r="A126" s="6" t="s">
        <v>1539</v>
      </c>
      <c r="B126" s="6">
        <f>0.723301397484948</f>
        <v>0.72330139748494804</v>
      </c>
      <c r="C126" s="6">
        <v>3.2742535981442299E-2</v>
      </c>
    </row>
    <row r="127" spans="1:3" x14ac:dyDescent="0.3">
      <c r="A127" s="6" t="s">
        <v>2495</v>
      </c>
      <c r="B127" s="6">
        <v>1.37367040184346</v>
      </c>
      <c r="C127" s="6">
        <v>2.9794490205427699E-2</v>
      </c>
    </row>
    <row r="128" spans="1:3" x14ac:dyDescent="0.3">
      <c r="A128" s="6" t="s">
        <v>2473</v>
      </c>
      <c r="B128" s="6">
        <f>-2.30318285592777</f>
        <v>-2.3031828559277701</v>
      </c>
      <c r="C128" s="6">
        <v>3.2057355636469602E-2</v>
      </c>
    </row>
    <row r="129" spans="1:3" x14ac:dyDescent="0.3">
      <c r="A129" s="6" t="s">
        <v>2542</v>
      </c>
      <c r="B129" s="6">
        <f>-1.34981203261174</f>
        <v>-1.34981203261174</v>
      </c>
      <c r="C129" s="6">
        <v>2.4422681791870099E-2</v>
      </c>
    </row>
    <row r="130" spans="1:3" x14ac:dyDescent="0.3">
      <c r="A130" s="6" t="s">
        <v>2572</v>
      </c>
      <c r="B130" s="8">
        <v>1.2795700108572701</v>
      </c>
      <c r="C130" s="6">
        <v>2.10107848927686E-2</v>
      </c>
    </row>
    <row r="131" spans="1:3" x14ac:dyDescent="0.3">
      <c r="A131" s="6" t="s">
        <v>2333</v>
      </c>
      <c r="B131" s="6">
        <f>0.935302271849697</f>
        <v>0.93530227184969705</v>
      </c>
      <c r="C131" s="6">
        <v>4.6179726719526297E-2</v>
      </c>
    </row>
    <row r="132" spans="1:3" x14ac:dyDescent="0.3">
      <c r="A132" s="6" t="s">
        <v>2498</v>
      </c>
      <c r="B132" s="6">
        <f>-1.68988277536676</f>
        <v>-1.68988277536676</v>
      </c>
      <c r="C132" s="6">
        <v>2.9692475449702299E-2</v>
      </c>
    </row>
    <row r="133" spans="1:3" x14ac:dyDescent="0.3">
      <c r="A133" s="6" t="s">
        <v>2658</v>
      </c>
      <c r="B133" s="6">
        <f>-1.03842474008322</f>
        <v>-1.0384247400832201</v>
      </c>
      <c r="C133" s="6">
        <v>1.34163058626653E-2</v>
      </c>
    </row>
    <row r="134" spans="1:3" x14ac:dyDescent="0.3">
      <c r="A134" s="6" t="s">
        <v>2571</v>
      </c>
      <c r="B134" s="6">
        <f>0.996681140012737</f>
        <v>0.996681140012737</v>
      </c>
      <c r="C134" s="6">
        <v>2.10160964192753E-2</v>
      </c>
    </row>
    <row r="135" spans="1:3" x14ac:dyDescent="0.3">
      <c r="A135" s="6" t="s">
        <v>2459</v>
      </c>
      <c r="B135" s="6">
        <f>0.643579994499567</f>
        <v>0.64357999449956704</v>
      </c>
      <c r="C135" s="6">
        <v>3.4754775055800297E-2</v>
      </c>
    </row>
    <row r="136" spans="1:3" x14ac:dyDescent="0.3">
      <c r="A136" s="6" t="s">
        <v>2610</v>
      </c>
      <c r="B136" s="6">
        <f>-1.19321770416787</f>
        <v>-1.19321770416787</v>
      </c>
      <c r="C136" s="6">
        <v>1.83296079750381E-2</v>
      </c>
    </row>
    <row r="137" spans="1:3" x14ac:dyDescent="0.3">
      <c r="A137" s="6" t="s">
        <v>2517</v>
      </c>
      <c r="B137" s="6">
        <f>0.657353832810816</f>
        <v>0.65735383281081605</v>
      </c>
      <c r="C137" s="6">
        <v>2.74965336338725E-2</v>
      </c>
    </row>
    <row r="138" spans="1:3" x14ac:dyDescent="0.3">
      <c r="A138" s="6" t="s">
        <v>1977</v>
      </c>
      <c r="B138" s="6">
        <f>-3.08682214021533</f>
        <v>-3.0868221402153302</v>
      </c>
      <c r="C138" s="6">
        <v>2.1392539523719601E-2</v>
      </c>
    </row>
    <row r="139" spans="1:3" x14ac:dyDescent="0.3">
      <c r="A139" s="6" t="s">
        <v>2384</v>
      </c>
      <c r="B139" s="6">
        <v>0.66205199720631203</v>
      </c>
      <c r="C139" s="6">
        <v>4.1836062029068803E-2</v>
      </c>
    </row>
    <row r="140" spans="1:3" x14ac:dyDescent="0.3">
      <c r="A140" s="6" t="s">
        <v>2374</v>
      </c>
      <c r="B140" s="6">
        <v>1.71295120057338</v>
      </c>
      <c r="C140" s="6">
        <v>4.29915207256856E-2</v>
      </c>
    </row>
    <row r="141" spans="1:3" x14ac:dyDescent="0.3">
      <c r="A141" s="6" t="s">
        <v>2491</v>
      </c>
      <c r="B141" s="6">
        <f>-1.65599248472761</f>
        <v>-1.65599248472761</v>
      </c>
      <c r="C141" s="6">
        <v>3.0235712715595098E-2</v>
      </c>
    </row>
    <row r="142" spans="1:3" x14ac:dyDescent="0.3">
      <c r="A142" s="6" t="s">
        <v>2462</v>
      </c>
      <c r="B142" s="6">
        <v>1.9481369327567699</v>
      </c>
      <c r="C142" s="6">
        <v>3.3975579351560203E-2</v>
      </c>
    </row>
    <row r="143" spans="1:3" x14ac:dyDescent="0.3">
      <c r="A143" s="6" t="s">
        <v>2421</v>
      </c>
      <c r="B143" s="6">
        <f>0.634636960682707</f>
        <v>0.63463696068270703</v>
      </c>
      <c r="C143" s="6">
        <v>3.8722700541301197E-2</v>
      </c>
    </row>
    <row r="144" spans="1:3" x14ac:dyDescent="0.3">
      <c r="A144" s="6" t="s">
        <v>436</v>
      </c>
      <c r="B144" s="6">
        <f>-2.51569668518517</f>
        <v>-2.5156966851851701</v>
      </c>
      <c r="C144" s="6">
        <v>1.54226393339412E-4</v>
      </c>
    </row>
    <row r="145" spans="1:3" x14ac:dyDescent="0.3">
      <c r="A145" s="6" t="s">
        <v>2724</v>
      </c>
      <c r="B145" s="6">
        <f>-2.54344087324712</f>
        <v>-2.5434408732471199</v>
      </c>
      <c r="C145" s="6">
        <v>5.4869296413483804E-3</v>
      </c>
    </row>
    <row r="146" spans="1:3" x14ac:dyDescent="0.3">
      <c r="A146" s="6" t="s">
        <v>2465</v>
      </c>
      <c r="B146" s="6">
        <v>4.58069495420159</v>
      </c>
      <c r="C146" s="6">
        <v>3.3304036152967502E-2</v>
      </c>
    </row>
    <row r="147" spans="1:3" x14ac:dyDescent="0.3">
      <c r="A147" s="6" t="s">
        <v>2447</v>
      </c>
      <c r="B147" s="6">
        <f>0.622013351560804</f>
        <v>0.62201335156080395</v>
      </c>
      <c r="C147" s="6">
        <v>3.6118900949624E-2</v>
      </c>
    </row>
    <row r="148" spans="1:3" x14ac:dyDescent="0.3">
      <c r="A148" s="6" t="s">
        <v>2761</v>
      </c>
      <c r="B148" s="6">
        <f>-1.44593738158269</f>
        <v>-1.4459373815826899</v>
      </c>
      <c r="C148" s="6">
        <v>4.6866401481973998E-4</v>
      </c>
    </row>
    <row r="149" spans="1:3" x14ac:dyDescent="0.3">
      <c r="A149" s="6" t="s">
        <v>2618</v>
      </c>
      <c r="B149" s="6">
        <f>0.725258503084595</f>
        <v>0.72525850308459505</v>
      </c>
      <c r="C149" s="6">
        <v>1.7557432393837901E-2</v>
      </c>
    </row>
    <row r="150" spans="1:3" x14ac:dyDescent="0.3">
      <c r="A150" s="6" t="s">
        <v>2605</v>
      </c>
      <c r="B150" s="6">
        <f>-2.57777903617461</f>
        <v>-2.57777903617461</v>
      </c>
      <c r="C150" s="6">
        <v>1.86175041709686E-2</v>
      </c>
    </row>
    <row r="151" spans="1:3" x14ac:dyDescent="0.3">
      <c r="A151" s="6" t="s">
        <v>2398</v>
      </c>
      <c r="B151" s="6">
        <v>1.4127432803700699</v>
      </c>
      <c r="C151" s="6">
        <v>4.0519195532697803E-2</v>
      </c>
    </row>
    <row r="152" spans="1:3" x14ac:dyDescent="0.3">
      <c r="A152" s="6" t="s">
        <v>1457</v>
      </c>
      <c r="B152" s="6">
        <f>0.643929300991415</f>
        <v>0.64392930099141499</v>
      </c>
      <c r="C152" s="6">
        <v>4.22505313150731E-2</v>
      </c>
    </row>
    <row r="153" spans="1:3" x14ac:dyDescent="0.3">
      <c r="A153" s="6" t="s">
        <v>2611</v>
      </c>
      <c r="B153" s="6">
        <f>-1.45376551182912</f>
        <v>-1.4537655118291199</v>
      </c>
      <c r="C153" s="6">
        <v>1.78893922124773E-2</v>
      </c>
    </row>
    <row r="154" spans="1:3" x14ac:dyDescent="0.3">
      <c r="A154" s="6" t="s">
        <v>2531</v>
      </c>
      <c r="B154" s="6">
        <v>4.9610804478041199</v>
      </c>
      <c r="C154" s="6">
        <v>2.5829722998428901E-2</v>
      </c>
    </row>
    <row r="155" spans="1:3" x14ac:dyDescent="0.3">
      <c r="A155" s="6" t="s">
        <v>2703</v>
      </c>
      <c r="B155" s="6">
        <v>2.3300880406426501</v>
      </c>
      <c r="C155" s="6">
        <v>7.6887409106773698E-3</v>
      </c>
    </row>
    <row r="156" spans="1:3" x14ac:dyDescent="0.3">
      <c r="A156" s="6" t="s">
        <v>2344</v>
      </c>
      <c r="B156" s="6">
        <v>3.17099246687249</v>
      </c>
      <c r="C156" s="6">
        <v>4.5212892990815601E-2</v>
      </c>
    </row>
    <row r="157" spans="1:3" x14ac:dyDescent="0.3">
      <c r="A157" s="6" t="s">
        <v>2298</v>
      </c>
      <c r="B157" s="6">
        <v>4.6431489945998301</v>
      </c>
      <c r="C157" s="6">
        <v>4.9924823951517497E-2</v>
      </c>
    </row>
    <row r="158" spans="1:3" x14ac:dyDescent="0.3">
      <c r="A158" s="6" t="s">
        <v>2417</v>
      </c>
      <c r="B158" s="6">
        <f>0.702394647247545</f>
        <v>0.70239464724754497</v>
      </c>
      <c r="C158" s="6">
        <v>3.8909120307648502E-2</v>
      </c>
    </row>
    <row r="159" spans="1:3" x14ac:dyDescent="0.3">
      <c r="A159" s="6" t="s">
        <v>2716</v>
      </c>
      <c r="B159" s="6">
        <f>-4.71672156789875</f>
        <v>-4.71672156789875</v>
      </c>
      <c r="C159" s="6">
        <v>6.1624805154137704E-3</v>
      </c>
    </row>
    <row r="160" spans="1:3" x14ac:dyDescent="0.3">
      <c r="A160" s="6" t="s">
        <v>2412</v>
      </c>
      <c r="B160" s="6">
        <v>0.70718915633229296</v>
      </c>
      <c r="C160" s="6">
        <v>3.9316442575279602E-2</v>
      </c>
    </row>
    <row r="161" spans="1:3" x14ac:dyDescent="0.3">
      <c r="A161" s="6" t="s">
        <v>2507</v>
      </c>
      <c r="B161" s="6">
        <f>-4.56001212100665</f>
        <v>-4.5600121210066504</v>
      </c>
      <c r="C161" s="6">
        <v>2.90482461011458E-2</v>
      </c>
    </row>
    <row r="162" spans="1:3" x14ac:dyDescent="0.3">
      <c r="A162" s="6" t="s">
        <v>2751</v>
      </c>
      <c r="B162" s="6">
        <v>3.4651816979558498</v>
      </c>
      <c r="C162" s="6">
        <v>1.95649762495083E-3</v>
      </c>
    </row>
    <row r="163" spans="1:3" x14ac:dyDescent="0.3">
      <c r="A163" s="6" t="s">
        <v>2382</v>
      </c>
      <c r="B163" s="6">
        <f>-2.44138110633771</f>
        <v>-2.44138110633771</v>
      </c>
      <c r="C163" s="6">
        <v>4.1995181854560498E-2</v>
      </c>
    </row>
    <row r="164" spans="1:3" x14ac:dyDescent="0.3">
      <c r="A164" s="6" t="s">
        <v>1637</v>
      </c>
      <c r="B164" s="6">
        <f>0.678388677913804</f>
        <v>0.67838867791380397</v>
      </c>
      <c r="C164" s="6">
        <v>3.9357333225041397E-2</v>
      </c>
    </row>
    <row r="165" spans="1:3" x14ac:dyDescent="0.3">
      <c r="A165" s="6" t="s">
        <v>2418</v>
      </c>
      <c r="B165" s="6">
        <v>0.93731905183006403</v>
      </c>
      <c r="C165" s="6">
        <v>3.8898610993517102E-2</v>
      </c>
    </row>
    <row r="166" spans="1:3" x14ac:dyDescent="0.3">
      <c r="A166" s="6" t="s">
        <v>2599</v>
      </c>
      <c r="B166" s="6">
        <f>-1.62660393962517</f>
        <v>-1.6266039396251699</v>
      </c>
      <c r="C166" s="6">
        <v>1.90291831591205E-2</v>
      </c>
    </row>
    <row r="167" spans="1:3" x14ac:dyDescent="0.3">
      <c r="A167" s="6" t="s">
        <v>2481</v>
      </c>
      <c r="B167" s="6">
        <v>0.69005533189757495</v>
      </c>
      <c r="C167" s="6">
        <v>3.1409498224749102E-2</v>
      </c>
    </row>
    <row r="168" spans="1:3" x14ac:dyDescent="0.3">
      <c r="A168" s="6" t="s">
        <v>2746</v>
      </c>
      <c r="B168" s="6">
        <v>2.4048573253853598</v>
      </c>
      <c r="C168" s="6">
        <v>2.8142898257103601E-3</v>
      </c>
    </row>
    <row r="169" spans="1:3" x14ac:dyDescent="0.3">
      <c r="A169" s="6" t="s">
        <v>1585</v>
      </c>
      <c r="B169" s="6">
        <f>-1.58434850329432</f>
        <v>-1.5843485032943201</v>
      </c>
      <c r="C169" s="6">
        <v>4.0498527876263901E-2</v>
      </c>
    </row>
    <row r="170" spans="1:3" x14ac:dyDescent="0.3">
      <c r="A170" s="6" t="s">
        <v>2656</v>
      </c>
      <c r="B170" s="6">
        <v>1.25361646129562</v>
      </c>
      <c r="C170" s="6">
        <v>1.36275234262216E-2</v>
      </c>
    </row>
    <row r="171" spans="1:3" x14ac:dyDescent="0.3">
      <c r="A171" s="6" t="s">
        <v>2589</v>
      </c>
      <c r="B171" s="6">
        <f>0.873239335918141</f>
        <v>0.87323933591814096</v>
      </c>
      <c r="C171" s="6">
        <v>1.99828733813418E-2</v>
      </c>
    </row>
    <row r="172" spans="1:3" x14ac:dyDescent="0.3">
      <c r="A172" s="6" t="s">
        <v>2722</v>
      </c>
      <c r="B172" s="6">
        <f>-1.20195681742277</f>
        <v>-1.2019568174227699</v>
      </c>
      <c r="C172" s="6">
        <v>5.7037228084103799E-3</v>
      </c>
    </row>
    <row r="173" spans="1:3" x14ac:dyDescent="0.3">
      <c r="A173" s="6" t="s">
        <v>2511</v>
      </c>
      <c r="B173" s="6">
        <v>0.65343891174397695</v>
      </c>
      <c r="C173" s="6">
        <v>2.8469673463254099E-2</v>
      </c>
    </row>
    <row r="174" spans="1:3" x14ac:dyDescent="0.3">
      <c r="A174" s="6" t="s">
        <v>2700</v>
      </c>
      <c r="B174" s="6">
        <f>-1.4731081623096</f>
        <v>-1.4731081623096001</v>
      </c>
      <c r="C174" s="6">
        <v>8.3100402039457399E-3</v>
      </c>
    </row>
    <row r="175" spans="1:3" x14ac:dyDescent="0.3">
      <c r="A175" s="6" t="s">
        <v>2718</v>
      </c>
      <c r="B175" s="6">
        <f>-1.77304232632435</f>
        <v>-1.77304232632435</v>
      </c>
      <c r="C175" s="6">
        <v>6.0059139625687E-3</v>
      </c>
    </row>
    <row r="176" spans="1:3" x14ac:dyDescent="0.3">
      <c r="A176" s="6" t="s">
        <v>2537</v>
      </c>
      <c r="B176" s="6">
        <f>-1.71631053669853</f>
        <v>-1.7163105366985301</v>
      </c>
      <c r="C176" s="6">
        <v>2.4737670700723999E-2</v>
      </c>
    </row>
    <row r="177" spans="1:3" x14ac:dyDescent="0.3">
      <c r="A177" s="6" t="s">
        <v>2486</v>
      </c>
      <c r="B177" s="6">
        <f>-4.2262890821285</f>
        <v>-4.2262890821285</v>
      </c>
      <c r="C177" s="6">
        <v>3.0806953146614299E-2</v>
      </c>
    </row>
    <row r="178" spans="1:3" x14ac:dyDescent="0.3">
      <c r="A178" s="6" t="s">
        <v>2729</v>
      </c>
      <c r="B178" s="6">
        <v>0.87221460647236704</v>
      </c>
      <c r="C178" s="6">
        <v>4.7197856584725697E-3</v>
      </c>
    </row>
    <row r="179" spans="1:3" x14ac:dyDescent="0.3">
      <c r="A179" s="6" t="s">
        <v>2665</v>
      </c>
      <c r="B179" s="6">
        <v>0.83377551160508301</v>
      </c>
      <c r="C179" s="6">
        <v>1.1731369063254201E-2</v>
      </c>
    </row>
    <row r="180" spans="1:3" x14ac:dyDescent="0.3">
      <c r="A180" s="6" t="s">
        <v>761</v>
      </c>
      <c r="B180" s="6">
        <v>4.9607114515341504</v>
      </c>
      <c r="C180" s="6">
        <v>1.7514386453459201E-2</v>
      </c>
    </row>
    <row r="181" spans="1:3" x14ac:dyDescent="0.3">
      <c r="A181" s="6" t="s">
        <v>2687</v>
      </c>
      <c r="B181" s="6">
        <f>-1.29896854176146</f>
        <v>-1.29896854176146</v>
      </c>
      <c r="C181" s="6">
        <v>9.4195833209786504E-3</v>
      </c>
    </row>
    <row r="182" spans="1:3" x14ac:dyDescent="0.3">
      <c r="A182" s="6" t="s">
        <v>2436</v>
      </c>
      <c r="B182" s="6">
        <v>1.1471598171303601</v>
      </c>
      <c r="C182" s="6">
        <v>3.72111898148971E-2</v>
      </c>
    </row>
    <row r="183" spans="1:3" x14ac:dyDescent="0.3">
      <c r="A183" s="6" t="s">
        <v>621</v>
      </c>
      <c r="B183" s="6">
        <f>0.82148800845066</f>
        <v>0.82148800845065995</v>
      </c>
      <c r="C183" s="6">
        <v>9.7904324911411208E-3</v>
      </c>
    </row>
    <row r="184" spans="1:3" x14ac:dyDescent="0.3">
      <c r="A184" s="6" t="s">
        <v>2305</v>
      </c>
      <c r="B184" s="6">
        <f>-2.88088410184271</f>
        <v>-2.8808841018427098</v>
      </c>
      <c r="C184" s="6">
        <v>4.9057624363970903E-2</v>
      </c>
    </row>
    <row r="185" spans="1:3" x14ac:dyDescent="0.3">
      <c r="A185" s="6" t="s">
        <v>2101</v>
      </c>
      <c r="B185" s="6">
        <f>-4.09980614726042</f>
        <v>-4.0998061472604199</v>
      </c>
      <c r="C185" s="6">
        <v>2.1530359039680399E-3</v>
      </c>
    </row>
    <row r="186" spans="1:3" x14ac:dyDescent="0.3">
      <c r="A186" s="6" t="s">
        <v>2548</v>
      </c>
      <c r="B186" s="6">
        <f>-2.33453495180537</f>
        <v>-2.3345349518053702</v>
      </c>
      <c r="C186" s="6">
        <v>2.4136638310555701E-2</v>
      </c>
    </row>
    <row r="187" spans="1:3" x14ac:dyDescent="0.3">
      <c r="A187" s="6" t="s">
        <v>2319</v>
      </c>
      <c r="B187" s="6">
        <f>-2.57190916435782</f>
        <v>-2.57190916435782</v>
      </c>
      <c r="C187" s="6">
        <v>4.7552268317296101E-2</v>
      </c>
    </row>
    <row r="188" spans="1:3" x14ac:dyDescent="0.3">
      <c r="A188" s="6" t="s">
        <v>2596</v>
      </c>
      <c r="B188" s="6">
        <f>-3.46021995528478</f>
        <v>-3.4602199552847801</v>
      </c>
      <c r="C188" s="6">
        <v>1.9568308843797299E-2</v>
      </c>
    </row>
    <row r="189" spans="1:3" x14ac:dyDescent="0.3">
      <c r="A189" s="6" t="s">
        <v>2629</v>
      </c>
      <c r="B189" s="6">
        <v>5.2798714382518197</v>
      </c>
      <c r="C189" s="6">
        <v>1.6391209206301199E-2</v>
      </c>
    </row>
    <row r="190" spans="1:3" x14ac:dyDescent="0.3">
      <c r="A190" s="6" t="s">
        <v>2633</v>
      </c>
      <c r="B190" s="6">
        <f>-1.17321261284282</f>
        <v>-1.17321261284282</v>
      </c>
      <c r="C190" s="6">
        <v>1.6084421528030201E-2</v>
      </c>
    </row>
    <row r="191" spans="1:3" x14ac:dyDescent="0.3">
      <c r="A191" s="6" t="s">
        <v>2552</v>
      </c>
      <c r="B191" s="6">
        <f>0.841608412087199</f>
        <v>0.84160841208719905</v>
      </c>
      <c r="C191" s="6">
        <v>2.3068203255658601E-2</v>
      </c>
    </row>
    <row r="192" spans="1:3" x14ac:dyDescent="0.3">
      <c r="A192" s="6" t="s">
        <v>2704</v>
      </c>
      <c r="B192" s="6">
        <f>-3.98997203427477</f>
        <v>-3.98997203427477</v>
      </c>
      <c r="C192" s="6">
        <v>7.6482442278195803E-3</v>
      </c>
    </row>
    <row r="193" spans="1:3" x14ac:dyDescent="0.3">
      <c r="A193" s="6" t="s">
        <v>2663</v>
      </c>
      <c r="B193" s="6">
        <f>-1.34152060712752</f>
        <v>-1.3415206071275201</v>
      </c>
      <c r="C193" s="6">
        <v>1.28677573794628E-2</v>
      </c>
    </row>
    <row r="194" spans="1:3" x14ac:dyDescent="0.3">
      <c r="A194" s="6" t="s">
        <v>2437</v>
      </c>
      <c r="B194" s="6">
        <f>-1.23072696264946</f>
        <v>-1.2307269626494599</v>
      </c>
      <c r="C194" s="6">
        <v>3.7188548868085002E-2</v>
      </c>
    </row>
    <row r="195" spans="1:3" x14ac:dyDescent="0.3">
      <c r="A195" s="6" t="s">
        <v>2598</v>
      </c>
      <c r="B195" s="6">
        <v>2.4656506759607302</v>
      </c>
      <c r="C195" s="6">
        <v>1.9037248295962601E-2</v>
      </c>
    </row>
    <row r="196" spans="1:3" x14ac:dyDescent="0.3">
      <c r="A196" s="6" t="s">
        <v>2710</v>
      </c>
      <c r="B196" s="6">
        <v>2.8144335973115</v>
      </c>
      <c r="C196" s="6">
        <v>7.1371529371204801E-3</v>
      </c>
    </row>
    <row r="197" spans="1:3" x14ac:dyDescent="0.3">
      <c r="A197" s="6" t="s">
        <v>622</v>
      </c>
      <c r="B197" s="6">
        <f>0.708813476065673</f>
        <v>0.70881347606567302</v>
      </c>
      <c r="C197" s="6">
        <v>4.8484829119135299E-2</v>
      </c>
    </row>
    <row r="198" spans="1:3" x14ac:dyDescent="0.3">
      <c r="A198" s="6" t="s">
        <v>2439</v>
      </c>
      <c r="B198" s="6">
        <v>1.2896704140991</v>
      </c>
      <c r="C198" s="6">
        <v>3.7108669074867602E-2</v>
      </c>
    </row>
    <row r="199" spans="1:3" x14ac:dyDescent="0.3">
      <c r="A199" s="6" t="s">
        <v>2397</v>
      </c>
      <c r="B199" s="6">
        <f>0.707802879885601</f>
        <v>0.70780287988560098</v>
      </c>
      <c r="C199" s="6">
        <v>4.0707896565671697E-2</v>
      </c>
    </row>
    <row r="200" spans="1:3" x14ac:dyDescent="0.3">
      <c r="A200" s="6" t="s">
        <v>2583</v>
      </c>
      <c r="B200" s="6">
        <v>1.1107134266516601</v>
      </c>
      <c r="C200" s="6">
        <v>2.0360453686779599E-2</v>
      </c>
    </row>
    <row r="201" spans="1:3" x14ac:dyDescent="0.3">
      <c r="A201" s="6" t="s">
        <v>2334</v>
      </c>
      <c r="B201" s="6">
        <f>-3.32476989559187</f>
        <v>-3.3247698955918699</v>
      </c>
      <c r="C201" s="6">
        <v>4.5692980652853502E-2</v>
      </c>
    </row>
    <row r="202" spans="1:3" x14ac:dyDescent="0.3">
      <c r="A202" s="6" t="s">
        <v>1888</v>
      </c>
      <c r="B202" s="6">
        <v>3.89771543938663</v>
      </c>
      <c r="C202" s="6">
        <v>1.02904998449397E-2</v>
      </c>
    </row>
    <row r="203" spans="1:3" x14ac:dyDescent="0.3">
      <c r="A203" s="6" t="s">
        <v>2329</v>
      </c>
      <c r="B203" s="6">
        <f>0.99854175071826</f>
        <v>0.99854175071826001</v>
      </c>
      <c r="C203" s="6">
        <v>4.6440620526271299E-2</v>
      </c>
    </row>
    <row r="204" spans="1:3" x14ac:dyDescent="0.3">
      <c r="A204" s="6" t="s">
        <v>2142</v>
      </c>
      <c r="B204" s="6">
        <f>0.759352546070105</f>
        <v>0.75935254607010505</v>
      </c>
      <c r="C204" s="6">
        <v>1.7090336176245099E-2</v>
      </c>
    </row>
    <row r="205" spans="1:3" x14ac:dyDescent="0.3">
      <c r="A205" s="6" t="s">
        <v>2560</v>
      </c>
      <c r="B205" s="6">
        <f>-2.00317794812703</f>
        <v>-2.0031779481270302</v>
      </c>
      <c r="C205" s="6">
        <v>2.2089765937796699E-2</v>
      </c>
    </row>
    <row r="206" spans="1:3" x14ac:dyDescent="0.3">
      <c r="A206" s="6" t="s">
        <v>2468</v>
      </c>
      <c r="B206" s="6">
        <v>1.3421267690080201</v>
      </c>
      <c r="C206" s="6">
        <v>3.2670761630331002E-2</v>
      </c>
    </row>
    <row r="207" spans="1:3" x14ac:dyDescent="0.3">
      <c r="A207" s="6" t="s">
        <v>82</v>
      </c>
      <c r="B207" s="6">
        <f>0.798789405938628</f>
        <v>0.79878940593862802</v>
      </c>
      <c r="C207" s="6">
        <v>9.2185637789012204E-3</v>
      </c>
    </row>
    <row r="208" spans="1:3" x14ac:dyDescent="0.3">
      <c r="A208" s="6" t="s">
        <v>2577</v>
      </c>
      <c r="B208" s="6">
        <f>0.915116458228505</f>
        <v>0.91511645822850496</v>
      </c>
      <c r="C208" s="6">
        <v>2.0709471403163399E-2</v>
      </c>
    </row>
    <row r="209" spans="1:3" x14ac:dyDescent="0.3">
      <c r="A209" s="6" t="s">
        <v>2463</v>
      </c>
      <c r="B209" s="6">
        <f>-1.78422706095922</f>
        <v>-1.7842270609592199</v>
      </c>
      <c r="C209" s="6">
        <v>3.37484827376014E-2</v>
      </c>
    </row>
    <row r="210" spans="1:3" x14ac:dyDescent="0.3">
      <c r="A210" s="6" t="s">
        <v>2711</v>
      </c>
      <c r="B210" s="6">
        <v>1.8035755681433601</v>
      </c>
      <c r="C210" s="6">
        <v>7.0272568410751097E-3</v>
      </c>
    </row>
    <row r="211" spans="1:3" x14ac:dyDescent="0.3">
      <c r="A211" s="6" t="s">
        <v>2713</v>
      </c>
      <c r="B211" s="6">
        <v>1.7578725596435401</v>
      </c>
      <c r="C211" s="6">
        <v>6.6890972031222202E-3</v>
      </c>
    </row>
    <row r="212" spans="1:3" x14ac:dyDescent="0.3">
      <c r="A212" s="6" t="s">
        <v>2339</v>
      </c>
      <c r="B212" s="6">
        <f>-1.38383523608739</f>
        <v>-1.38383523608739</v>
      </c>
      <c r="C212" s="6">
        <v>4.5466448908253597E-2</v>
      </c>
    </row>
    <row r="213" spans="1:3" x14ac:dyDescent="0.3">
      <c r="A213" s="6" t="s">
        <v>2549</v>
      </c>
      <c r="B213" s="6">
        <f>-2.41746430660001</f>
        <v>-2.4174643066000101</v>
      </c>
      <c r="C213" s="6">
        <v>2.3943690110874698E-2</v>
      </c>
    </row>
    <row r="214" spans="1:3" x14ac:dyDescent="0.3">
      <c r="A214" s="6" t="s">
        <v>2759</v>
      </c>
      <c r="B214" s="6">
        <f>-3.88886214955974</f>
        <v>-3.8888621495597402</v>
      </c>
      <c r="C214" s="6">
        <v>6.0186350999136295E-4</v>
      </c>
    </row>
    <row r="215" spans="1:3" x14ac:dyDescent="0.3">
      <c r="A215" s="6" t="s">
        <v>432</v>
      </c>
      <c r="B215" s="6">
        <f>-1.06031853720504</f>
        <v>-1.0603185372050401</v>
      </c>
      <c r="C215" s="6">
        <v>3.2846558126484501E-2</v>
      </c>
    </row>
    <row r="216" spans="1:3" x14ac:dyDescent="0.3">
      <c r="A216" s="6" t="s">
        <v>2754</v>
      </c>
      <c r="B216" s="6">
        <v>2.3931843232022598</v>
      </c>
      <c r="C216" s="6">
        <v>9.2749809935766404E-4</v>
      </c>
    </row>
    <row r="217" spans="1:3" x14ac:dyDescent="0.3">
      <c r="A217" s="6" t="s">
        <v>2749</v>
      </c>
      <c r="B217" s="6">
        <f>-1.10060703000062</f>
        <v>-1.1006070300006201</v>
      </c>
      <c r="C217" s="6">
        <v>2.0248833158920398E-3</v>
      </c>
    </row>
    <row r="218" spans="1:3" x14ac:dyDescent="0.3">
      <c r="A218" s="6" t="s">
        <v>2353</v>
      </c>
      <c r="B218" s="6">
        <v>1.92744136535864</v>
      </c>
      <c r="C218" s="6">
        <v>4.4292631613102297E-2</v>
      </c>
    </row>
    <row r="219" spans="1:3" x14ac:dyDescent="0.3">
      <c r="A219" s="6" t="s">
        <v>1942</v>
      </c>
      <c r="B219" s="6">
        <v>1.5444383068936101</v>
      </c>
      <c r="C219" s="6">
        <v>2.03891321593376E-4</v>
      </c>
    </row>
    <row r="220" spans="1:3" x14ac:dyDescent="0.3">
      <c r="A220" s="6" t="s">
        <v>2564</v>
      </c>
      <c r="B220" s="6">
        <v>1.5386417979582301</v>
      </c>
      <c r="C220" s="6">
        <v>2.15625094854054E-2</v>
      </c>
    </row>
    <row r="221" spans="1:3" x14ac:dyDescent="0.3">
      <c r="A221" s="6" t="s">
        <v>2733</v>
      </c>
      <c r="B221" s="6">
        <v>2.8160907926992902</v>
      </c>
      <c r="C221" s="6">
        <v>4.2769714652360303E-3</v>
      </c>
    </row>
    <row r="222" spans="1:3" x14ac:dyDescent="0.3">
      <c r="A222" s="6" t="s">
        <v>2538</v>
      </c>
      <c r="B222" s="6">
        <v>0.95840365781490899</v>
      </c>
      <c r="C222" s="6">
        <v>2.46270862231735E-2</v>
      </c>
    </row>
    <row r="223" spans="1:3" x14ac:dyDescent="0.3">
      <c r="A223" s="6" t="s">
        <v>2301</v>
      </c>
      <c r="B223" s="6">
        <f>0.647245246485581</f>
        <v>0.64724524648558102</v>
      </c>
      <c r="C223" s="6">
        <v>4.9761992233456599E-2</v>
      </c>
    </row>
    <row r="224" spans="1:3" x14ac:dyDescent="0.3">
      <c r="A224" s="6" t="s">
        <v>2506</v>
      </c>
      <c r="B224" s="6">
        <f>-1.30112486969528</f>
        <v>-1.30112486969528</v>
      </c>
      <c r="C224" s="6">
        <v>2.9163311598281901E-2</v>
      </c>
    </row>
    <row r="225" spans="1:3" x14ac:dyDescent="0.3">
      <c r="A225" s="6" t="s">
        <v>2533</v>
      </c>
      <c r="B225" s="6">
        <f>-1.49599654626795</f>
        <v>-1.4959965462679501</v>
      </c>
      <c r="C225" s="6">
        <v>2.5566178649800101E-2</v>
      </c>
    </row>
    <row r="226" spans="1:3" x14ac:dyDescent="0.3">
      <c r="A226" s="6" t="s">
        <v>2603</v>
      </c>
      <c r="B226" s="6">
        <f>-2.71779802117883</f>
        <v>-2.71779802117883</v>
      </c>
      <c r="C226" s="6">
        <v>1.8673233859107199E-2</v>
      </c>
    </row>
    <row r="227" spans="1:3" x14ac:dyDescent="0.3">
      <c r="A227" s="6" t="s">
        <v>2762</v>
      </c>
      <c r="B227" s="6">
        <v>3.4366586246498199</v>
      </c>
      <c r="C227" s="6">
        <v>4.2275313560330202E-4</v>
      </c>
    </row>
    <row r="228" spans="1:3" x14ac:dyDescent="0.3">
      <c r="A228" s="6" t="s">
        <v>2413</v>
      </c>
      <c r="B228" s="6">
        <f>-3.38815111722536</f>
        <v>-3.3881511172253602</v>
      </c>
      <c r="C228" s="6">
        <v>3.91022839153587E-2</v>
      </c>
    </row>
    <row r="229" spans="1:3" x14ac:dyDescent="0.3">
      <c r="A229" s="6" t="s">
        <v>2570</v>
      </c>
      <c r="B229" s="6">
        <f>-1.91896658630972</f>
        <v>-1.9189665863097201</v>
      </c>
      <c r="C229" s="6">
        <v>2.1046472375830301E-2</v>
      </c>
    </row>
    <row r="230" spans="1:3" x14ac:dyDescent="0.3">
      <c r="A230" s="6" t="s">
        <v>2590</v>
      </c>
      <c r="B230" s="6">
        <f>-1.62123899608414</f>
        <v>-1.62123899608414</v>
      </c>
      <c r="C230" s="6">
        <v>1.9975400424109401E-2</v>
      </c>
    </row>
    <row r="231" spans="1:3" x14ac:dyDescent="0.3">
      <c r="A231" s="6" t="s">
        <v>2457</v>
      </c>
      <c r="B231" s="6">
        <v>4.6178642991793</v>
      </c>
      <c r="C231" s="6">
        <v>3.5056500806513402E-2</v>
      </c>
    </row>
    <row r="232" spans="1:3" x14ac:dyDescent="0.3">
      <c r="A232" s="6" t="s">
        <v>2545</v>
      </c>
      <c r="B232" s="6">
        <f>-2.98301418571881</f>
        <v>-2.9830141857188099</v>
      </c>
      <c r="C232" s="6">
        <v>2.4206108194192201E-2</v>
      </c>
    </row>
    <row r="233" spans="1:3" x14ac:dyDescent="0.3">
      <c r="A233" s="6" t="s">
        <v>876</v>
      </c>
      <c r="B233" s="6">
        <f>-2.83563715340022</f>
        <v>-2.8356371534002198</v>
      </c>
      <c r="C233" s="6">
        <v>1.44949680666946E-2</v>
      </c>
    </row>
    <row r="234" spans="1:3" x14ac:dyDescent="0.3">
      <c r="A234" s="6" t="s">
        <v>2443</v>
      </c>
      <c r="B234" s="6">
        <f>-3.07381463550748</f>
        <v>-3.07381463550748</v>
      </c>
      <c r="C234" s="6">
        <v>3.6794069413785699E-2</v>
      </c>
    </row>
    <row r="235" spans="1:3" x14ac:dyDescent="0.3">
      <c r="A235" s="6" t="s">
        <v>626</v>
      </c>
      <c r="B235" s="6">
        <v>3.4312909506794802</v>
      </c>
      <c r="C235" s="6">
        <v>7.8326639808010707E-3</v>
      </c>
    </row>
    <row r="236" spans="1:3" x14ac:dyDescent="0.3">
      <c r="A236" s="6" t="s">
        <v>1884</v>
      </c>
      <c r="B236" s="6">
        <f>-1.47562915336161</f>
        <v>-1.4756291533616099</v>
      </c>
      <c r="C236" s="6">
        <v>2.2177996915341901E-2</v>
      </c>
    </row>
    <row r="237" spans="1:3" x14ac:dyDescent="0.3">
      <c r="A237" s="6" t="s">
        <v>2307</v>
      </c>
      <c r="B237" s="6">
        <f>-2.26701986487967</f>
        <v>-2.26701986487967</v>
      </c>
      <c r="C237" s="6">
        <v>4.8854687524840401E-2</v>
      </c>
    </row>
    <row r="238" spans="1:3" x14ac:dyDescent="0.3">
      <c r="A238" s="6" t="s">
        <v>2444</v>
      </c>
      <c r="B238" s="6">
        <f>-2.94598507609791</f>
        <v>-2.94598507609791</v>
      </c>
      <c r="C238" s="6">
        <v>3.6745216353818298E-2</v>
      </c>
    </row>
    <row r="239" spans="1:3" x14ac:dyDescent="0.3">
      <c r="A239" s="6" t="s">
        <v>1247</v>
      </c>
      <c r="B239" s="6">
        <f>-1.80297324154339</f>
        <v>-1.8029732415433899</v>
      </c>
      <c r="C239" s="6">
        <v>3.2514080922391102E-2</v>
      </c>
    </row>
    <row r="240" spans="1:3" x14ac:dyDescent="0.3">
      <c r="A240" s="6" t="s">
        <v>2474</v>
      </c>
      <c r="B240" s="6">
        <v>4.6026318871046703</v>
      </c>
      <c r="C240" s="6">
        <v>3.2042196531927997E-2</v>
      </c>
    </row>
    <row r="241" spans="1:3" x14ac:dyDescent="0.3">
      <c r="A241" s="6" t="s">
        <v>2539</v>
      </c>
      <c r="B241" s="6">
        <v>1.2665703607448999</v>
      </c>
      <c r="C241" s="6">
        <v>2.4623001993430701E-2</v>
      </c>
    </row>
    <row r="242" spans="1:3" x14ac:dyDescent="0.3">
      <c r="A242" s="6" t="s">
        <v>2735</v>
      </c>
      <c r="B242" s="6">
        <v>1.5604612638469799</v>
      </c>
      <c r="C242" s="6">
        <v>4.2000177343551898E-3</v>
      </c>
    </row>
    <row r="243" spans="1:3" x14ac:dyDescent="0.3">
      <c r="A243" s="6" t="s">
        <v>2363</v>
      </c>
      <c r="B243" s="6">
        <f>-1.7819696491757</f>
        <v>-1.7819696491757</v>
      </c>
      <c r="C243" s="6">
        <v>4.3761740886706903E-2</v>
      </c>
    </row>
    <row r="244" spans="1:3" x14ac:dyDescent="0.3">
      <c r="A244" s="6" t="s">
        <v>2466</v>
      </c>
      <c r="B244" s="6">
        <v>1.6658075373926</v>
      </c>
      <c r="C244" s="6">
        <v>3.3198091562723797E-2</v>
      </c>
    </row>
    <row r="245" spans="1:3" x14ac:dyDescent="0.3">
      <c r="A245" s="6" t="s">
        <v>2321</v>
      </c>
      <c r="B245" s="6">
        <v>2.1978064581558399</v>
      </c>
      <c r="C245" s="6">
        <v>4.7473184198577198E-2</v>
      </c>
    </row>
    <row r="246" spans="1:3" x14ac:dyDescent="0.3">
      <c r="A246" s="6" t="s">
        <v>2627</v>
      </c>
      <c r="B246" s="6">
        <f>-3.99724925660648</f>
        <v>-3.9972492566064801</v>
      </c>
      <c r="C246" s="6">
        <v>1.6630990741836001E-2</v>
      </c>
    </row>
    <row r="247" spans="1:3" x14ac:dyDescent="0.3">
      <c r="A247" s="6" t="s">
        <v>2455</v>
      </c>
      <c r="B247" s="6">
        <v>0.95307694196458304</v>
      </c>
      <c r="C247" s="6">
        <v>3.5224316813655003E-2</v>
      </c>
    </row>
    <row r="248" spans="1:3" x14ac:dyDescent="0.3">
      <c r="A248" s="6" t="s">
        <v>2390</v>
      </c>
      <c r="B248" s="6">
        <v>2.4711934601054599</v>
      </c>
      <c r="C248" s="6">
        <v>4.1406396270955201E-2</v>
      </c>
    </row>
    <row r="249" spans="1:3" x14ac:dyDescent="0.3">
      <c r="A249" s="6" t="s">
        <v>2721</v>
      </c>
      <c r="B249" s="6">
        <f>-2.65712585150061</f>
        <v>-2.6571258515006102</v>
      </c>
      <c r="C249" s="6">
        <v>5.89612584843864E-3</v>
      </c>
    </row>
    <row r="250" spans="1:3" x14ac:dyDescent="0.3">
      <c r="A250" s="6" t="s">
        <v>2594</v>
      </c>
      <c r="B250" s="6">
        <f>-4.76576507773356</f>
        <v>-4.7657650777335601</v>
      </c>
      <c r="C250" s="6">
        <v>1.9619633818666399E-2</v>
      </c>
    </row>
    <row r="251" spans="1:3" x14ac:dyDescent="0.3">
      <c r="A251" s="6" t="s">
        <v>2641</v>
      </c>
      <c r="B251" s="6">
        <v>3.5473220981244098</v>
      </c>
      <c r="C251" s="6">
        <v>1.54749821841386E-2</v>
      </c>
    </row>
    <row r="252" spans="1:3" x14ac:dyDescent="0.3">
      <c r="A252" s="6" t="s">
        <v>2464</v>
      </c>
      <c r="B252" s="6">
        <v>0.88309871058178901</v>
      </c>
      <c r="C252" s="6">
        <v>3.3426954751795898E-2</v>
      </c>
    </row>
    <row r="253" spans="1:3" x14ac:dyDescent="0.3">
      <c r="A253" s="6" t="s">
        <v>2343</v>
      </c>
      <c r="B253" s="6">
        <f>-2.08770341327527</f>
        <v>-2.0877034132752699</v>
      </c>
      <c r="C253" s="6">
        <v>4.5241785605637803E-2</v>
      </c>
    </row>
    <row r="254" spans="1:3" x14ac:dyDescent="0.3">
      <c r="A254" s="6" t="s">
        <v>1037</v>
      </c>
      <c r="B254" s="6">
        <v>0.67843953430293902</v>
      </c>
      <c r="C254" s="6">
        <v>4.3366522205653797E-2</v>
      </c>
    </row>
    <row r="255" spans="1:3" x14ac:dyDescent="0.3">
      <c r="A255" s="6" t="s">
        <v>2325</v>
      </c>
      <c r="B255" s="6">
        <f>-1.08769626992905</f>
        <v>-1.08769626992905</v>
      </c>
      <c r="C255" s="6">
        <v>4.7044957864765702E-2</v>
      </c>
    </row>
    <row r="256" spans="1:3" x14ac:dyDescent="0.3">
      <c r="A256" s="6" t="s">
        <v>2388</v>
      </c>
      <c r="B256" s="6">
        <v>3.5141070976039899</v>
      </c>
      <c r="C256" s="6">
        <v>4.1708830689009602E-2</v>
      </c>
    </row>
    <row r="257" spans="1:3" x14ac:dyDescent="0.3">
      <c r="A257" s="6" t="s">
        <v>2268</v>
      </c>
      <c r="B257" s="6">
        <v>1.26532120996775</v>
      </c>
      <c r="C257" s="6">
        <v>7.4646164291288898E-3</v>
      </c>
    </row>
    <row r="258" spans="1:3" x14ac:dyDescent="0.3">
      <c r="A258" s="6" t="s">
        <v>2452</v>
      </c>
      <c r="B258" s="6">
        <f>0.655509125343883</f>
        <v>0.65550912534388295</v>
      </c>
      <c r="C258" s="6">
        <v>3.5393333277676499E-2</v>
      </c>
    </row>
    <row r="259" spans="1:3" x14ac:dyDescent="0.3">
      <c r="A259" s="6" t="s">
        <v>2472</v>
      </c>
      <c r="B259" s="6">
        <f>-1.36779984121769</f>
        <v>-1.3677998412176899</v>
      </c>
      <c r="C259" s="6">
        <v>3.2074359942116701E-2</v>
      </c>
    </row>
    <row r="260" spans="1:3" x14ac:dyDescent="0.3">
      <c r="A260" s="6" t="s">
        <v>2747</v>
      </c>
      <c r="B260" s="6">
        <v>3.1668161332892</v>
      </c>
      <c r="C260" s="6">
        <v>2.6429815301308602E-3</v>
      </c>
    </row>
    <row r="261" spans="1:3" x14ac:dyDescent="0.3">
      <c r="A261" s="6" t="s">
        <v>2456</v>
      </c>
      <c r="B261" s="6">
        <v>3.1103710339359401</v>
      </c>
      <c r="C261" s="6">
        <v>3.5167711789173897E-2</v>
      </c>
    </row>
    <row r="262" spans="1:3" x14ac:dyDescent="0.3">
      <c r="A262" s="6" t="s">
        <v>2567</v>
      </c>
      <c r="B262" s="6">
        <f>-1.43234159920999</f>
        <v>-1.4323415992099899</v>
      </c>
      <c r="C262" s="6">
        <v>2.11123328410617E-2</v>
      </c>
    </row>
    <row r="263" spans="1:3" x14ac:dyDescent="0.3">
      <c r="A263" s="6" t="s">
        <v>2429</v>
      </c>
      <c r="B263" s="6">
        <v>1.3051107291677799</v>
      </c>
      <c r="C263" s="6">
        <v>3.8106793924388302E-2</v>
      </c>
    </row>
    <row r="264" spans="1:3" x14ac:dyDescent="0.3">
      <c r="A264" s="6" t="s">
        <v>2644</v>
      </c>
      <c r="B264" s="6">
        <v>0.94236479468231005</v>
      </c>
      <c r="C264" s="6">
        <v>1.5208212342866199E-2</v>
      </c>
    </row>
    <row r="265" spans="1:3" x14ac:dyDescent="0.3">
      <c r="A265" s="6" t="s">
        <v>2568</v>
      </c>
      <c r="B265" s="6">
        <f>-1.07833807782153</f>
        <v>-1.0783380778215299</v>
      </c>
      <c r="C265" s="6">
        <v>2.1088988818928001E-2</v>
      </c>
    </row>
    <row r="266" spans="1:3" x14ac:dyDescent="0.3">
      <c r="A266" s="6" t="s">
        <v>2565</v>
      </c>
      <c r="B266" s="6">
        <f>-2.55312338484895</f>
        <v>-2.5531233848489499</v>
      </c>
      <c r="C266" s="6">
        <v>2.1529635079196498E-2</v>
      </c>
    </row>
    <row r="267" spans="1:3" x14ac:dyDescent="0.3">
      <c r="A267" s="6" t="s">
        <v>2680</v>
      </c>
      <c r="B267" s="6">
        <f>-1.5023396957401</f>
        <v>-1.5023396957401001</v>
      </c>
      <c r="C267" s="6">
        <v>1.0346131379388701E-2</v>
      </c>
    </row>
    <row r="268" spans="1:3" x14ac:dyDescent="0.3">
      <c r="A268" s="6" t="s">
        <v>2502</v>
      </c>
      <c r="B268" s="6">
        <f>0.706389955305779</f>
        <v>0.70638995530577897</v>
      </c>
      <c r="C268" s="6">
        <v>2.9491731848547101E-2</v>
      </c>
    </row>
    <row r="269" spans="1:3" x14ac:dyDescent="0.3">
      <c r="A269" s="6" t="s">
        <v>2562</v>
      </c>
      <c r="B269" s="6">
        <f>-1.43748443062002</f>
        <v>-1.4374844306200201</v>
      </c>
      <c r="C269" s="6">
        <v>2.1656268060719901E-2</v>
      </c>
    </row>
    <row r="270" spans="1:3" x14ac:dyDescent="0.3">
      <c r="A270" s="6" t="s">
        <v>2674</v>
      </c>
      <c r="B270" s="6">
        <f>-1.88774589254131</f>
        <v>-1.88774589254131</v>
      </c>
      <c r="C270" s="6">
        <v>1.08506089011455E-2</v>
      </c>
    </row>
    <row r="271" spans="1:3" x14ac:dyDescent="0.3">
      <c r="A271" s="6" t="s">
        <v>2653</v>
      </c>
      <c r="B271" s="6">
        <v>5.5884240715470801</v>
      </c>
      <c r="C271" s="6">
        <v>1.4167394807321499E-2</v>
      </c>
    </row>
    <row r="272" spans="1:3" x14ac:dyDescent="0.3">
      <c r="A272" s="6" t="s">
        <v>2649</v>
      </c>
      <c r="B272" s="6">
        <v>2.2574477607565901</v>
      </c>
      <c r="C272" s="6">
        <v>1.43214648693207E-2</v>
      </c>
    </row>
    <row r="273" spans="1:3" x14ac:dyDescent="0.3">
      <c r="A273" s="6" t="s">
        <v>2022</v>
      </c>
      <c r="B273" s="6">
        <f>-1.93913910708789</f>
        <v>-1.9391391070878901</v>
      </c>
      <c r="C273" s="6">
        <v>7.4164757382281597E-3</v>
      </c>
    </row>
    <row r="274" spans="1:3" x14ac:dyDescent="0.3">
      <c r="A274" s="6" t="s">
        <v>2612</v>
      </c>
      <c r="B274" s="6">
        <f>-1.55444664717128</f>
        <v>-1.5544466471712799</v>
      </c>
      <c r="C274" s="6">
        <v>1.7848861229345401E-2</v>
      </c>
    </row>
    <row r="275" spans="1:3" x14ac:dyDescent="0.3">
      <c r="A275" s="6" t="s">
        <v>2522</v>
      </c>
      <c r="B275" s="6">
        <v>3.01926807039185</v>
      </c>
      <c r="C275" s="6">
        <v>2.6601095308727198E-2</v>
      </c>
    </row>
    <row r="276" spans="1:3" x14ac:dyDescent="0.3">
      <c r="A276" s="6" t="s">
        <v>2534</v>
      </c>
      <c r="B276" s="6">
        <v>2.7604908876719398</v>
      </c>
      <c r="C276" s="6">
        <v>2.53915744811565E-2</v>
      </c>
    </row>
    <row r="277" spans="1:3" x14ac:dyDescent="0.3">
      <c r="A277" s="6" t="s">
        <v>2632</v>
      </c>
      <c r="B277" s="6">
        <f>0.871909289314543</f>
        <v>0.87190928931454303</v>
      </c>
      <c r="C277" s="6">
        <v>1.6094757515394499E-2</v>
      </c>
    </row>
    <row r="278" spans="1:3" x14ac:dyDescent="0.3">
      <c r="A278" s="6" t="s">
        <v>2340</v>
      </c>
      <c r="B278" s="6">
        <v>1.6679092071572199</v>
      </c>
      <c r="C278" s="6">
        <v>4.5424404846182598E-2</v>
      </c>
    </row>
    <row r="279" spans="1:3" x14ac:dyDescent="0.3">
      <c r="A279" s="6" t="s">
        <v>2378</v>
      </c>
      <c r="B279" s="6">
        <v>4.3470614042162703</v>
      </c>
      <c r="C279" s="6">
        <v>4.25120561065346E-2</v>
      </c>
    </row>
    <row r="280" spans="1:3" x14ac:dyDescent="0.3">
      <c r="A280" s="6" t="s">
        <v>2408</v>
      </c>
      <c r="B280" s="6">
        <v>1.8817780447567301</v>
      </c>
      <c r="C280" s="6">
        <v>3.9736317475176197E-2</v>
      </c>
    </row>
    <row r="281" spans="1:3" x14ac:dyDescent="0.3">
      <c r="A281" s="6" t="s">
        <v>2420</v>
      </c>
      <c r="B281" s="6">
        <v>0.75440978404246395</v>
      </c>
      <c r="C281" s="6">
        <v>3.87659767563849E-2</v>
      </c>
    </row>
    <row r="282" spans="1:3" x14ac:dyDescent="0.3">
      <c r="A282" s="6" t="s">
        <v>2510</v>
      </c>
      <c r="B282" s="6">
        <v>0.75543859664506396</v>
      </c>
      <c r="C282" s="6">
        <v>2.8611470348379301E-2</v>
      </c>
    </row>
    <row r="283" spans="1:3" x14ac:dyDescent="0.3">
      <c r="A283" s="6" t="s">
        <v>53</v>
      </c>
      <c r="B283" s="6">
        <f>-1.02999511549072</f>
        <v>-1.0299951154907201</v>
      </c>
      <c r="C283" s="6">
        <v>4.6106067940119297E-3</v>
      </c>
    </row>
    <row r="284" spans="1:3" x14ac:dyDescent="0.3">
      <c r="A284" s="6" t="s">
        <v>2454</v>
      </c>
      <c r="B284" s="6">
        <f>-1.09632677259872</f>
        <v>-1.09632677259872</v>
      </c>
      <c r="C284" s="6">
        <v>3.5345702746749898E-2</v>
      </c>
    </row>
    <row r="285" spans="1:3" x14ac:dyDescent="0.3">
      <c r="A285" s="6" t="s">
        <v>2509</v>
      </c>
      <c r="B285" s="6">
        <f>-3.68673711773942</f>
        <v>-3.6867371177394199</v>
      </c>
      <c r="C285" s="6">
        <v>2.8654531661375101E-2</v>
      </c>
    </row>
    <row r="286" spans="1:3" x14ac:dyDescent="0.3">
      <c r="A286" s="6" t="s">
        <v>506</v>
      </c>
      <c r="B286" s="6">
        <f>-2.88262329936131</f>
        <v>-2.8826232993613101</v>
      </c>
      <c r="C286" s="6">
        <v>4.67385442400121E-2</v>
      </c>
    </row>
    <row r="287" spans="1:3" x14ac:dyDescent="0.3">
      <c r="A287" s="6" t="s">
        <v>813</v>
      </c>
      <c r="B287" s="6">
        <f>0.775833138982783</f>
        <v>0.77583313898278305</v>
      </c>
      <c r="C287" s="6">
        <v>1.3848966703775899E-2</v>
      </c>
    </row>
    <row r="288" spans="1:3" x14ac:dyDescent="0.3">
      <c r="A288" s="6" t="s">
        <v>2630</v>
      </c>
      <c r="B288" s="6">
        <f>-1.23713218850257</f>
        <v>-1.2371321885025699</v>
      </c>
      <c r="C288" s="6">
        <v>1.6348762962241799E-2</v>
      </c>
    </row>
    <row r="289" spans="1:3" x14ac:dyDescent="0.3">
      <c r="A289" s="6" t="s">
        <v>2485</v>
      </c>
      <c r="B289" s="6">
        <f>0.803546687436839</f>
        <v>0.80354668743683899</v>
      </c>
      <c r="C289" s="6">
        <v>3.0998016923911801E-2</v>
      </c>
    </row>
    <row r="290" spans="1:3" x14ac:dyDescent="0.3">
      <c r="A290" s="6" t="s">
        <v>2348</v>
      </c>
      <c r="B290" s="6">
        <v>0.64304137224652003</v>
      </c>
      <c r="C290" s="6">
        <v>4.4719443795766999E-2</v>
      </c>
    </row>
    <row r="291" spans="1:3" x14ac:dyDescent="0.3">
      <c r="A291" s="6" t="s">
        <v>2760</v>
      </c>
      <c r="B291" s="6">
        <v>3.4225263862291002</v>
      </c>
      <c r="C291" s="6">
        <v>4.9618538205588498E-4</v>
      </c>
    </row>
    <row r="292" spans="1:3" x14ac:dyDescent="0.3">
      <c r="A292" s="6" t="s">
        <v>1117</v>
      </c>
      <c r="B292" s="6">
        <f>-1.6303899130707</f>
        <v>-1.6303899130707</v>
      </c>
      <c r="C292" s="6">
        <v>4.1499599440885999E-2</v>
      </c>
    </row>
    <row r="293" spans="1:3" x14ac:dyDescent="0.3">
      <c r="A293" s="6" t="s">
        <v>2525</v>
      </c>
      <c r="B293" s="6">
        <v>0.76636433519027003</v>
      </c>
      <c r="C293" s="6">
        <v>2.6223634613193401E-2</v>
      </c>
    </row>
    <row r="294" spans="1:3" x14ac:dyDescent="0.3">
      <c r="A294" s="6" t="s">
        <v>2563</v>
      </c>
      <c r="B294" s="6">
        <v>1.5000236932478199</v>
      </c>
      <c r="C294" s="6">
        <v>2.15744135763574E-2</v>
      </c>
    </row>
    <row r="295" spans="1:3" x14ac:dyDescent="0.3">
      <c r="A295" s="6" t="s">
        <v>2651</v>
      </c>
      <c r="B295" s="6">
        <f>-1.29168904630322</f>
        <v>-1.29168904630322</v>
      </c>
      <c r="C295" s="6">
        <v>1.4209508813237201E-2</v>
      </c>
    </row>
    <row r="296" spans="1:3" x14ac:dyDescent="0.3">
      <c r="A296" s="6" t="s">
        <v>2694</v>
      </c>
      <c r="B296" s="6">
        <v>1.5857644057917499</v>
      </c>
      <c r="C296" s="6">
        <v>8.6566331009327799E-3</v>
      </c>
    </row>
    <row r="297" spans="1:3" x14ac:dyDescent="0.3">
      <c r="A297" s="6" t="s">
        <v>2403</v>
      </c>
      <c r="B297" s="6">
        <f>0.643647524736402</f>
        <v>0.64364752473640197</v>
      </c>
      <c r="C297" s="6">
        <v>4.0258853466046497E-2</v>
      </c>
    </row>
    <row r="298" spans="1:3" x14ac:dyDescent="0.3">
      <c r="A298" s="6" t="s">
        <v>2406</v>
      </c>
      <c r="B298" s="6">
        <f>0.831801227767195</f>
        <v>0.83180122776719501</v>
      </c>
      <c r="C298" s="6">
        <v>3.9819948637598301E-2</v>
      </c>
    </row>
    <row r="299" spans="1:3" x14ac:dyDescent="0.3">
      <c r="A299" s="6" t="s">
        <v>2579</v>
      </c>
      <c r="B299" s="6">
        <v>5.0466193764376301</v>
      </c>
      <c r="C299" s="6">
        <v>2.0636265748635099E-2</v>
      </c>
    </row>
    <row r="300" spans="1:3" x14ac:dyDescent="0.3">
      <c r="A300" s="6" t="s">
        <v>2726</v>
      </c>
      <c r="B300" s="6">
        <v>1.87831110192061</v>
      </c>
      <c r="C300" s="6">
        <v>5.14145850301606E-3</v>
      </c>
    </row>
    <row r="301" spans="1:3" x14ac:dyDescent="0.3">
      <c r="A301" s="6" t="s">
        <v>2483</v>
      </c>
      <c r="B301" s="6">
        <f>-1.42749895958167</f>
        <v>-1.4274989595816701</v>
      </c>
      <c r="C301" s="6">
        <v>3.1230282293508101E-2</v>
      </c>
    </row>
    <row r="302" spans="1:3" x14ac:dyDescent="0.3">
      <c r="A302" s="6" t="s">
        <v>2312</v>
      </c>
      <c r="B302" s="6">
        <f>0.804844803197826</f>
        <v>0.80484480319782603</v>
      </c>
      <c r="C302" s="6">
        <v>4.8383062082805101E-2</v>
      </c>
    </row>
    <row r="303" spans="1:3" x14ac:dyDescent="0.3">
      <c r="A303" s="6" t="s">
        <v>2591</v>
      </c>
      <c r="B303" s="6">
        <f>-1.66899562517891</f>
        <v>-1.66899562517891</v>
      </c>
      <c r="C303" s="6">
        <v>1.9903903632175202E-2</v>
      </c>
    </row>
    <row r="304" spans="1:3" x14ac:dyDescent="0.3">
      <c r="A304" s="6" t="s">
        <v>2668</v>
      </c>
      <c r="B304" s="6">
        <f>-2.21453405395728</f>
        <v>-2.21453405395728</v>
      </c>
      <c r="C304" s="6">
        <v>1.1391808780377599E-2</v>
      </c>
    </row>
    <row r="305" spans="1:3" x14ac:dyDescent="0.3">
      <c r="A305" s="6" t="s">
        <v>2349</v>
      </c>
      <c r="B305" s="6">
        <f>0.670132900519628</f>
        <v>0.67013290051962804</v>
      </c>
      <c r="C305" s="6">
        <v>4.4616967962753301E-2</v>
      </c>
    </row>
    <row r="306" spans="1:3" x14ac:dyDescent="0.3">
      <c r="A306" s="6" t="s">
        <v>2655</v>
      </c>
      <c r="B306" s="6">
        <f>-1.88158160209202</f>
        <v>-1.88158160209202</v>
      </c>
      <c r="C306" s="6">
        <v>1.40846217310952E-2</v>
      </c>
    </row>
    <row r="307" spans="1:3" x14ac:dyDescent="0.3">
      <c r="A307" s="6" t="s">
        <v>2306</v>
      </c>
      <c r="B307" s="6">
        <v>3.7604452259361301</v>
      </c>
      <c r="C307" s="6">
        <v>4.8905980026385E-2</v>
      </c>
    </row>
    <row r="308" spans="1:3" x14ac:dyDescent="0.3">
      <c r="A308" s="6" t="s">
        <v>2664</v>
      </c>
      <c r="B308" s="6">
        <f>-1.22769623001795</f>
        <v>-1.2276962300179499</v>
      </c>
      <c r="C308" s="6">
        <v>1.2292763331660499E-2</v>
      </c>
    </row>
    <row r="309" spans="1:3" x14ac:dyDescent="0.3">
      <c r="A309" s="6" t="s">
        <v>2536</v>
      </c>
      <c r="B309" s="6">
        <v>1.1890032428730199</v>
      </c>
      <c r="C309" s="6">
        <v>2.5003939011855401E-2</v>
      </c>
    </row>
    <row r="310" spans="1:3" x14ac:dyDescent="0.3">
      <c r="A310" s="6" t="s">
        <v>2648</v>
      </c>
      <c r="B310" s="6">
        <f>-1.33287458972086</f>
        <v>-1.33287458972086</v>
      </c>
      <c r="C310" s="6">
        <v>1.4407100491154E-2</v>
      </c>
    </row>
    <row r="311" spans="1:3" x14ac:dyDescent="0.3">
      <c r="A311" s="6" t="s">
        <v>2453</v>
      </c>
      <c r="B311" s="6">
        <f>-2.78704155453088</f>
        <v>-2.7870415545308802</v>
      </c>
      <c r="C311" s="6">
        <v>3.5360139849044098E-2</v>
      </c>
    </row>
    <row r="312" spans="1:3" x14ac:dyDescent="0.3">
      <c r="A312" s="6" t="s">
        <v>2328</v>
      </c>
      <c r="B312" s="6">
        <f>-1.03007240358893</f>
        <v>-1.0300724035889299</v>
      </c>
      <c r="C312" s="6">
        <v>4.6769045880277298E-2</v>
      </c>
    </row>
    <row r="313" spans="1:3" x14ac:dyDescent="0.3">
      <c r="A313" s="6" t="s">
        <v>1366</v>
      </c>
      <c r="B313" s="6">
        <f>-1.89310282249702</f>
        <v>-1.8931028224970201</v>
      </c>
      <c r="C313" s="6">
        <v>1.4599732567019101E-2</v>
      </c>
    </row>
    <row r="314" spans="1:3" x14ac:dyDescent="0.3">
      <c r="A314" s="6" t="s">
        <v>2383</v>
      </c>
      <c r="B314" s="6">
        <f>0.639795563463191</f>
        <v>0.639795563463191</v>
      </c>
      <c r="C314" s="6">
        <v>4.1898869728142198E-2</v>
      </c>
    </row>
    <row r="315" spans="1:3" x14ac:dyDescent="0.3">
      <c r="A315" s="6" t="s">
        <v>2410</v>
      </c>
      <c r="B315" s="6">
        <f>-1.72582200936305</f>
        <v>-1.7258220093630501</v>
      </c>
      <c r="C315" s="6">
        <v>3.9628921880402498E-2</v>
      </c>
    </row>
    <row r="316" spans="1:3" x14ac:dyDescent="0.3">
      <c r="A316" s="6" t="s">
        <v>2311</v>
      </c>
      <c r="B316" s="6">
        <f>0.624322880329283</f>
        <v>0.62432288032928296</v>
      </c>
      <c r="C316" s="6">
        <v>4.85691387008374E-2</v>
      </c>
    </row>
    <row r="317" spans="1:3" x14ac:dyDescent="0.3">
      <c r="A317" s="6" t="s">
        <v>2467</v>
      </c>
      <c r="B317" s="6">
        <f>-1.62296665947587</f>
        <v>-1.62296665947587</v>
      </c>
      <c r="C317" s="6">
        <v>3.28198542260731E-2</v>
      </c>
    </row>
    <row r="318" spans="1:3" x14ac:dyDescent="0.3">
      <c r="A318" s="6" t="s">
        <v>2278</v>
      </c>
      <c r="B318" s="6">
        <f>-1.46917641834045</f>
        <v>-1.4691764183404501</v>
      </c>
      <c r="C318" s="6">
        <v>6.6927632742959696E-3</v>
      </c>
    </row>
    <row r="319" spans="1:3" x14ac:dyDescent="0.3">
      <c r="A319" s="6" t="s">
        <v>2309</v>
      </c>
      <c r="B319" s="6">
        <f>0.625564701721352</f>
        <v>0.62556470172135203</v>
      </c>
      <c r="C319" s="6">
        <v>4.8641567676868301E-2</v>
      </c>
    </row>
    <row r="320" spans="1:3" x14ac:dyDescent="0.3">
      <c r="A320" s="6" t="s">
        <v>2624</v>
      </c>
      <c r="B320" s="6">
        <f>-1.27557725097588</f>
        <v>-1.27557725097588</v>
      </c>
      <c r="C320" s="6">
        <v>1.69418323093397E-2</v>
      </c>
    </row>
    <row r="321" spans="1:3" x14ac:dyDescent="0.3">
      <c r="A321" s="6" t="s">
        <v>1118</v>
      </c>
      <c r="B321" s="6">
        <f>-1.84489767902091</f>
        <v>-1.84489767902091</v>
      </c>
      <c r="C321" s="6">
        <v>3.8521780688832899E-2</v>
      </c>
    </row>
    <row r="322" spans="1:3" x14ac:dyDescent="0.3">
      <c r="A322" s="6" t="s">
        <v>2316</v>
      </c>
      <c r="B322" s="6">
        <f>-4.71297965226115</f>
        <v>-4.7129796522611498</v>
      </c>
      <c r="C322" s="6">
        <v>4.7958384374035302E-2</v>
      </c>
    </row>
    <row r="323" spans="1:3" x14ac:dyDescent="0.3">
      <c r="A323" s="6" t="s">
        <v>2544</v>
      </c>
      <c r="B323" s="6">
        <f>-1.38028525974174</f>
        <v>-1.3802852597417401</v>
      </c>
      <c r="C323" s="6">
        <v>2.4318719779464801E-2</v>
      </c>
    </row>
    <row r="324" spans="1:3" x14ac:dyDescent="0.3">
      <c r="A324" s="6" t="s">
        <v>2739</v>
      </c>
      <c r="B324" s="6">
        <f>0.90968449377444</f>
        <v>0.90968449377444005</v>
      </c>
      <c r="C324" s="6">
        <v>3.6043103956408399E-3</v>
      </c>
    </row>
    <row r="325" spans="1:3" x14ac:dyDescent="0.3">
      <c r="A325" s="6" t="s">
        <v>2625</v>
      </c>
      <c r="B325" s="6">
        <f>0.865588639173076</f>
        <v>0.86558863917307605</v>
      </c>
      <c r="C325" s="6">
        <v>1.67025848565573E-2</v>
      </c>
    </row>
    <row r="326" spans="1:3" x14ac:dyDescent="0.3">
      <c r="A326" s="6" t="s">
        <v>2602</v>
      </c>
      <c r="B326" s="6">
        <f>-1.39267532209208</f>
        <v>-1.39267532209208</v>
      </c>
      <c r="C326" s="6">
        <v>1.8733754281579699E-2</v>
      </c>
    </row>
    <row r="327" spans="1:3" x14ac:dyDescent="0.3">
      <c r="A327" s="6" t="s">
        <v>2416</v>
      </c>
      <c r="B327" s="6">
        <v>4.1910297809949499</v>
      </c>
      <c r="C327" s="6">
        <v>3.9043443529616903E-2</v>
      </c>
    </row>
    <row r="328" spans="1:3" x14ac:dyDescent="0.3">
      <c r="A328" s="6" t="s">
        <v>2389</v>
      </c>
      <c r="B328" s="6">
        <f>0.966731005917884</f>
        <v>0.96673100591788397</v>
      </c>
      <c r="C328" s="6">
        <v>4.1499927680719799E-2</v>
      </c>
    </row>
    <row r="329" spans="1:3" x14ac:dyDescent="0.3">
      <c r="A329" s="6" t="s">
        <v>2302</v>
      </c>
      <c r="B329" s="6">
        <f>-1.53177262928869</f>
        <v>-1.53177262928869</v>
      </c>
      <c r="C329" s="6">
        <v>4.9280762225776598E-2</v>
      </c>
    </row>
    <row r="330" spans="1:3" x14ac:dyDescent="0.3">
      <c r="A330" s="6" t="s">
        <v>2494</v>
      </c>
      <c r="B330" s="6">
        <f>-1.06804519176648</f>
        <v>-1.0680451917664799</v>
      </c>
      <c r="C330" s="6">
        <v>2.9895845480605698E-2</v>
      </c>
    </row>
    <row r="331" spans="1:3" x14ac:dyDescent="0.3">
      <c r="A331" s="6" t="s">
        <v>2322</v>
      </c>
      <c r="B331" s="6">
        <f>-1.87952876306274</f>
        <v>-1.87952876306274</v>
      </c>
      <c r="C331" s="6">
        <v>4.7436275648868202E-2</v>
      </c>
    </row>
    <row r="332" spans="1:3" x14ac:dyDescent="0.3">
      <c r="A332" s="6" t="s">
        <v>2650</v>
      </c>
      <c r="B332" s="6">
        <v>0.91014630494869897</v>
      </c>
      <c r="C332" s="6">
        <v>1.4275496265688701E-2</v>
      </c>
    </row>
    <row r="333" spans="1:3" x14ac:dyDescent="0.3">
      <c r="A333" s="6" t="s">
        <v>2604</v>
      </c>
      <c r="B333" s="6">
        <f>-1.4430849227047</f>
        <v>-1.4430849227047</v>
      </c>
      <c r="C333" s="6">
        <v>1.8654546879774799E-2</v>
      </c>
    </row>
    <row r="334" spans="1:3" x14ac:dyDescent="0.3">
      <c r="A334" s="6" t="s">
        <v>2593</v>
      </c>
      <c r="B334" s="6">
        <v>4.0958247350162997</v>
      </c>
      <c r="C334" s="6">
        <v>1.9639651716505901E-2</v>
      </c>
    </row>
    <row r="335" spans="1:3" x14ac:dyDescent="0.3">
      <c r="A335" s="6" t="s">
        <v>2141</v>
      </c>
      <c r="B335" s="6">
        <f>-1.30052671313044</f>
        <v>-1.3005267131304401</v>
      </c>
      <c r="C335" s="6">
        <v>3.9558168794168597E-2</v>
      </c>
    </row>
    <row r="336" spans="1:3" x14ac:dyDescent="0.3">
      <c r="A336" s="6" t="s">
        <v>2335</v>
      </c>
      <c r="B336" s="6">
        <f>-1.28931285576284</f>
        <v>-1.2893128557628399</v>
      </c>
      <c r="C336" s="6">
        <v>4.5637744595896701E-2</v>
      </c>
    </row>
    <row r="337" spans="1:3" x14ac:dyDescent="0.3">
      <c r="A337" s="6" t="s">
        <v>2609</v>
      </c>
      <c r="B337" s="6">
        <f>0.936580964055085</f>
        <v>0.93658096405508495</v>
      </c>
      <c r="C337" s="6">
        <v>1.8387500890776402E-2</v>
      </c>
    </row>
    <row r="338" spans="1:3" x14ac:dyDescent="0.3">
      <c r="A338" s="6" t="s">
        <v>2427</v>
      </c>
      <c r="B338" s="6">
        <f>0.727545837285451</f>
        <v>0.72754583728545097</v>
      </c>
      <c r="C338" s="6">
        <v>3.8327174154250902E-2</v>
      </c>
    </row>
    <row r="339" spans="1:3" x14ac:dyDescent="0.3">
      <c r="A339" s="6" t="s">
        <v>2346</v>
      </c>
      <c r="B339" s="6">
        <v>0.715028946857033</v>
      </c>
      <c r="C339" s="6">
        <v>4.4901259230252101E-2</v>
      </c>
    </row>
    <row r="340" spans="1:3" x14ac:dyDescent="0.3">
      <c r="A340" s="6" t="s">
        <v>2387</v>
      </c>
      <c r="B340" s="6">
        <f>-1.84735903856775</f>
        <v>-1.8473590385677501</v>
      </c>
      <c r="C340" s="6">
        <v>4.1761651268655199E-2</v>
      </c>
    </row>
    <row r="341" spans="1:3" x14ac:dyDescent="0.3">
      <c r="A341" s="6" t="s">
        <v>2547</v>
      </c>
      <c r="B341" s="6">
        <v>1.2396720118201301</v>
      </c>
      <c r="C341" s="6">
        <v>2.4179744051535501E-2</v>
      </c>
    </row>
    <row r="342" spans="1:3" x14ac:dyDescent="0.3">
      <c r="A342" s="6" t="s">
        <v>2623</v>
      </c>
      <c r="B342" s="6">
        <v>1.07206685191924</v>
      </c>
      <c r="C342" s="6">
        <v>1.70507202852931E-2</v>
      </c>
    </row>
    <row r="343" spans="1:3" x14ac:dyDescent="0.3">
      <c r="A343" s="6" t="s">
        <v>2372</v>
      </c>
      <c r="B343" s="6">
        <v>2.1985982993263402</v>
      </c>
      <c r="C343" s="6">
        <v>4.32931928767189E-2</v>
      </c>
    </row>
    <row r="344" spans="1:3" x14ac:dyDescent="0.3">
      <c r="A344" s="6" t="s">
        <v>2315</v>
      </c>
      <c r="B344" s="6">
        <f>-4.35321385168885</f>
        <v>-4.3532138516888503</v>
      </c>
      <c r="C344" s="6">
        <v>4.7971732725275697E-2</v>
      </c>
    </row>
    <row r="345" spans="1:3" x14ac:dyDescent="0.3">
      <c r="A345" s="6" t="s">
        <v>2750</v>
      </c>
      <c r="B345" s="6">
        <f>-1.3955802190567</f>
        <v>-1.3955802190566999</v>
      </c>
      <c r="C345" s="6">
        <v>1.9698767975540698E-3</v>
      </c>
    </row>
    <row r="346" spans="1:3" x14ac:dyDescent="0.3">
      <c r="A346" s="6" t="s">
        <v>2337</v>
      </c>
      <c r="B346" s="6">
        <v>2.6493951531944799</v>
      </c>
      <c r="C346" s="6">
        <v>4.56021385579038E-2</v>
      </c>
    </row>
    <row r="347" spans="1:3" x14ac:dyDescent="0.3">
      <c r="A347" s="6" t="s">
        <v>2587</v>
      </c>
      <c r="B347" s="6">
        <f>-1.66882634889405</f>
        <v>-1.66882634889405</v>
      </c>
      <c r="C347" s="6">
        <v>2.0047343755150101E-2</v>
      </c>
    </row>
    <row r="348" spans="1:3" x14ac:dyDescent="0.3">
      <c r="A348" s="6" t="s">
        <v>2401</v>
      </c>
      <c r="B348" s="6">
        <f>-1.26499022901584</f>
        <v>-1.2649902290158399</v>
      </c>
      <c r="C348" s="6">
        <v>4.0394020475575998E-2</v>
      </c>
    </row>
    <row r="349" spans="1:3" x14ac:dyDescent="0.3">
      <c r="A349" s="6" t="s">
        <v>2379</v>
      </c>
      <c r="B349" s="6">
        <f>-1.65042159713366</f>
        <v>-1.65042159713366</v>
      </c>
      <c r="C349" s="6">
        <v>4.2267449059440597E-2</v>
      </c>
    </row>
    <row r="350" spans="1:3" x14ac:dyDescent="0.3">
      <c r="A350" s="6" t="s">
        <v>2081</v>
      </c>
      <c r="B350" s="6">
        <v>2.62185893777295</v>
      </c>
      <c r="C350" s="6">
        <v>6.6612307501766003E-3</v>
      </c>
    </row>
    <row r="351" spans="1:3" x14ac:dyDescent="0.3">
      <c r="A351" s="6" t="s">
        <v>2313</v>
      </c>
      <c r="B351" s="6">
        <v>2.2252989624746302</v>
      </c>
      <c r="C351" s="6">
        <v>4.8341710564248297E-2</v>
      </c>
    </row>
    <row r="352" spans="1:3" x14ac:dyDescent="0.3">
      <c r="A352" s="6" t="s">
        <v>2414</v>
      </c>
      <c r="B352" s="6">
        <f>0.731450934506426</f>
        <v>0.73145093450642595</v>
      </c>
      <c r="C352" s="6">
        <v>3.9096549260766701E-2</v>
      </c>
    </row>
    <row r="353" spans="1:3" x14ac:dyDescent="0.3">
      <c r="A353" s="6" t="s">
        <v>2441</v>
      </c>
      <c r="B353" s="6">
        <f>-2.68094649128731</f>
        <v>-2.68094649128731</v>
      </c>
      <c r="C353" s="6">
        <v>3.6894740216300098E-2</v>
      </c>
    </row>
    <row r="354" spans="1:3" x14ac:dyDescent="0.3">
      <c r="A354" s="6" t="s">
        <v>2487</v>
      </c>
      <c r="B354" s="6">
        <v>2.1243367864004301</v>
      </c>
      <c r="C354" s="6">
        <v>3.0794364678101E-2</v>
      </c>
    </row>
    <row r="355" spans="1:3" x14ac:dyDescent="0.3">
      <c r="A355" s="6" t="s">
        <v>2434</v>
      </c>
      <c r="B355" s="6">
        <v>3.22282472581219</v>
      </c>
      <c r="C355" s="6">
        <v>3.7452833261405E-2</v>
      </c>
    </row>
    <row r="356" spans="1:3" x14ac:dyDescent="0.3">
      <c r="A356" s="6" t="s">
        <v>2392</v>
      </c>
      <c r="B356" s="6">
        <f>0.727118389058128</f>
        <v>0.72711838905812798</v>
      </c>
      <c r="C356" s="6">
        <v>4.1188872996086097E-2</v>
      </c>
    </row>
    <row r="357" spans="1:3" x14ac:dyDescent="0.3">
      <c r="A357" s="6" t="s">
        <v>2391</v>
      </c>
      <c r="B357" s="6">
        <v>1.1085378798129499</v>
      </c>
      <c r="C357" s="6">
        <v>4.1210317431925998E-2</v>
      </c>
    </row>
    <row r="358" spans="1:3" x14ac:dyDescent="0.3">
      <c r="A358" s="6" t="s">
        <v>2386</v>
      </c>
      <c r="B358" s="6">
        <f>-3.37762142533779</f>
        <v>-3.3776214253377899</v>
      </c>
      <c r="C358" s="6">
        <v>4.1775766942166698E-2</v>
      </c>
    </row>
    <row r="359" spans="1:3" x14ac:dyDescent="0.3">
      <c r="A359" s="6" t="s">
        <v>2320</v>
      </c>
      <c r="B359" s="6">
        <f>-2.03508369468062</f>
        <v>-2.0350836946806199</v>
      </c>
      <c r="C359" s="6">
        <v>4.7492385878618502E-2</v>
      </c>
    </row>
    <row r="360" spans="1:3" x14ac:dyDescent="0.3">
      <c r="A360" s="6" t="s">
        <v>2581</v>
      </c>
      <c r="B360" s="6">
        <v>2.62160635392565</v>
      </c>
      <c r="C360" s="6">
        <v>2.0400751215018699E-2</v>
      </c>
    </row>
    <row r="361" spans="1:3" x14ac:dyDescent="0.3">
      <c r="A361" s="6" t="s">
        <v>2318</v>
      </c>
      <c r="B361" s="6">
        <v>1.2149929109499</v>
      </c>
      <c r="C361" s="6">
        <v>4.7614610702998099E-2</v>
      </c>
    </row>
    <row r="362" spans="1:3" x14ac:dyDescent="0.3">
      <c r="A362" s="6" t="s">
        <v>2476</v>
      </c>
      <c r="B362" s="6">
        <f>-2.32167261609701</f>
        <v>-2.3216726160970098</v>
      </c>
      <c r="C362" s="6">
        <v>3.1805671780390003E-2</v>
      </c>
    </row>
    <row r="363" spans="1:3" x14ac:dyDescent="0.3">
      <c r="A363" s="6" t="s">
        <v>696</v>
      </c>
      <c r="B363" s="6">
        <f>-1.30837781840725</f>
        <v>-1.3083778184072501</v>
      </c>
      <c r="C363" s="6">
        <v>2.6915338052345299E-2</v>
      </c>
    </row>
    <row r="364" spans="1:3" x14ac:dyDescent="0.3">
      <c r="A364" s="6" t="s">
        <v>2357</v>
      </c>
      <c r="B364" s="6">
        <v>4.48957129258054</v>
      </c>
      <c r="C364" s="6">
        <v>4.4093274753906897E-2</v>
      </c>
    </row>
    <row r="365" spans="1:3" x14ac:dyDescent="0.3">
      <c r="A365" s="6" t="s">
        <v>2405</v>
      </c>
      <c r="B365" s="6">
        <v>2.4214078900231102</v>
      </c>
      <c r="C365" s="6">
        <v>3.98840026096959E-2</v>
      </c>
    </row>
    <row r="366" spans="1:3" x14ac:dyDescent="0.3">
      <c r="A366" s="6" t="s">
        <v>2732</v>
      </c>
      <c r="B366" s="6">
        <v>1.2634302800930499</v>
      </c>
      <c r="C366" s="6">
        <v>4.5326148559406499E-3</v>
      </c>
    </row>
    <row r="367" spans="1:3" x14ac:dyDescent="0.3">
      <c r="A367" s="6" t="s">
        <v>2672</v>
      </c>
      <c r="B367" s="6">
        <v>1.3210873743326501</v>
      </c>
      <c r="C367" s="6">
        <v>1.0947710514660701E-2</v>
      </c>
    </row>
    <row r="368" spans="1:3" x14ac:dyDescent="0.3">
      <c r="A368" s="6" t="s">
        <v>1771</v>
      </c>
      <c r="B368" s="6">
        <f>-1.91297668010636</f>
        <v>-1.9129766801063599</v>
      </c>
      <c r="C368" s="6">
        <v>4.9180391710337501E-2</v>
      </c>
    </row>
    <row r="369" spans="1:3" x14ac:dyDescent="0.3">
      <c r="A369" s="6" t="s">
        <v>365</v>
      </c>
      <c r="B369" s="6">
        <f>-1.19815980963911</f>
        <v>-1.19815980963911</v>
      </c>
      <c r="C369" s="6">
        <v>3.12300288827198E-2</v>
      </c>
    </row>
    <row r="370" spans="1:3" x14ac:dyDescent="0.3">
      <c r="A370" s="6" t="s">
        <v>2626</v>
      </c>
      <c r="B370" s="6">
        <v>0.88397509395338303</v>
      </c>
      <c r="C370" s="6">
        <v>1.66354999475796E-2</v>
      </c>
    </row>
    <row r="371" spans="1:3" x14ac:dyDescent="0.3">
      <c r="A371" s="6" t="s">
        <v>2504</v>
      </c>
      <c r="B371" s="6">
        <f>0.660684123240312</f>
        <v>0.660684123240312</v>
      </c>
      <c r="C371" s="6">
        <v>2.9375839031818798E-2</v>
      </c>
    </row>
    <row r="372" spans="1:3" x14ac:dyDescent="0.3">
      <c r="A372" s="6" t="s">
        <v>1793</v>
      </c>
      <c r="B372" s="6">
        <f>-1.6473327596505</f>
        <v>-1.6473327596505001</v>
      </c>
      <c r="C372" s="6">
        <v>1.31081150777766E-3</v>
      </c>
    </row>
    <row r="373" spans="1:3" x14ac:dyDescent="0.3">
      <c r="A373" s="6" t="s">
        <v>2480</v>
      </c>
      <c r="B373" s="6">
        <f>0.805560878925187</f>
        <v>0.80556087892518702</v>
      </c>
      <c r="C373" s="6">
        <v>3.1522201225274903E-2</v>
      </c>
    </row>
    <row r="374" spans="1:3" x14ac:dyDescent="0.3">
      <c r="A374" s="6" t="s">
        <v>2360</v>
      </c>
      <c r="B374" s="6">
        <v>0.64692921222532696</v>
      </c>
      <c r="C374" s="6">
        <v>4.3946978103008703E-2</v>
      </c>
    </row>
    <row r="375" spans="1:3" x14ac:dyDescent="0.3">
      <c r="A375" s="6" t="s">
        <v>2361</v>
      </c>
      <c r="B375" s="6">
        <f>0.721476492214638</f>
        <v>0.72147649221463805</v>
      </c>
      <c r="C375" s="6">
        <v>4.3879413066599399E-2</v>
      </c>
    </row>
    <row r="376" spans="1:3" x14ac:dyDescent="0.3">
      <c r="A376" s="6" t="s">
        <v>2652</v>
      </c>
      <c r="B376" s="6">
        <f>0.895393756716992</f>
        <v>0.89539375671699195</v>
      </c>
      <c r="C376" s="6">
        <v>1.41703917652054E-2</v>
      </c>
    </row>
    <row r="377" spans="1:3" x14ac:dyDescent="0.3">
      <c r="A377" s="6" t="s">
        <v>2756</v>
      </c>
      <c r="B377" s="6">
        <f>-3.59139629635589</f>
        <v>-3.5913962963558901</v>
      </c>
      <c r="C377" s="6">
        <v>7.8428410222699098E-4</v>
      </c>
    </row>
    <row r="378" spans="1:3" x14ac:dyDescent="0.3">
      <c r="A378" s="6" t="s">
        <v>2331</v>
      </c>
      <c r="B378" s="6">
        <f>-1.12027288268752</f>
        <v>-1.1202728826875199</v>
      </c>
      <c r="C378" s="6">
        <v>4.6270007123279701E-2</v>
      </c>
    </row>
    <row r="379" spans="1:3" x14ac:dyDescent="0.3">
      <c r="A379" s="6" t="s">
        <v>2573</v>
      </c>
      <c r="B379" s="6">
        <f>0.858571630359744</f>
        <v>0.85857163035974404</v>
      </c>
      <c r="C379" s="6">
        <v>2.1001270492956099E-2</v>
      </c>
    </row>
    <row r="380" spans="1:3" x14ac:dyDescent="0.3">
      <c r="A380" s="6" t="s">
        <v>2692</v>
      </c>
      <c r="B380" s="6">
        <f>-3.80155399296649</f>
        <v>-3.8015539929664901</v>
      </c>
      <c r="C380" s="6">
        <v>8.7633660025066094E-3</v>
      </c>
    </row>
    <row r="381" spans="1:3" x14ac:dyDescent="0.3">
      <c r="A381" s="6" t="s">
        <v>1005</v>
      </c>
      <c r="B381" s="6">
        <f>-1.1443725829757</f>
        <v>-1.1443725829757001</v>
      </c>
      <c r="C381" s="6">
        <v>4.3045837105419801E-2</v>
      </c>
    </row>
    <row r="382" spans="1:3" x14ac:dyDescent="0.3">
      <c r="A382" s="6" t="s">
        <v>2438</v>
      </c>
      <c r="B382" s="6">
        <f>0.612118914950853</f>
        <v>0.61211891495085302</v>
      </c>
      <c r="C382" s="6">
        <v>3.7187416800071801E-2</v>
      </c>
    </row>
    <row r="383" spans="1:3" x14ac:dyDescent="0.3">
      <c r="A383" s="6" t="s">
        <v>2426</v>
      </c>
      <c r="B383" s="6">
        <f>-1.61001449770884</f>
        <v>-1.61001449770884</v>
      </c>
      <c r="C383" s="6">
        <v>3.8431352738797303E-2</v>
      </c>
    </row>
    <row r="384" spans="1:3" x14ac:dyDescent="0.3">
      <c r="A384" s="6" t="s">
        <v>2696</v>
      </c>
      <c r="B384" s="6">
        <f>-1.73487827063426</f>
        <v>-1.73487827063426</v>
      </c>
      <c r="C384" s="6">
        <v>8.51290285277298E-3</v>
      </c>
    </row>
    <row r="385" spans="1:3" x14ac:dyDescent="0.3">
      <c r="A385" s="6" t="s">
        <v>2499</v>
      </c>
      <c r="B385" s="6">
        <f>-1.37916390943604</f>
        <v>-1.3791639094360399</v>
      </c>
      <c r="C385" s="6">
        <v>2.96680242637638E-2</v>
      </c>
    </row>
    <row r="386" spans="1:3" x14ac:dyDescent="0.3">
      <c r="A386" s="6" t="s">
        <v>1631</v>
      </c>
      <c r="B386" s="6">
        <v>0.67863987575388895</v>
      </c>
      <c r="C386" s="6">
        <v>3.1050777956100999E-2</v>
      </c>
    </row>
    <row r="387" spans="1:3" x14ac:dyDescent="0.3">
      <c r="A387" s="6" t="s">
        <v>2461</v>
      </c>
      <c r="B387" s="6">
        <v>1.7945013564182499</v>
      </c>
      <c r="C387" s="6">
        <v>3.4150674260764798E-2</v>
      </c>
    </row>
    <row r="388" spans="1:3" x14ac:dyDescent="0.3">
      <c r="A388" s="6" t="s">
        <v>2550</v>
      </c>
      <c r="B388" s="6">
        <v>0.72415136868249197</v>
      </c>
      <c r="C388" s="6">
        <v>2.3509012272593902E-2</v>
      </c>
    </row>
    <row r="389" spans="1:3" x14ac:dyDescent="0.3">
      <c r="A389" s="6" t="s">
        <v>2477</v>
      </c>
      <c r="B389" s="6">
        <f>-1.40142188188884</f>
        <v>-1.40142188188884</v>
      </c>
      <c r="C389" s="6">
        <v>3.1688337580662099E-2</v>
      </c>
    </row>
    <row r="390" spans="1:3" x14ac:dyDescent="0.3">
      <c r="A390" s="6" t="s">
        <v>2451</v>
      </c>
      <c r="B390" s="6">
        <f>0.822499932447348</f>
        <v>0.82249993244734798</v>
      </c>
      <c r="C390" s="6">
        <v>3.54132975161301E-2</v>
      </c>
    </row>
    <row r="391" spans="1:3" x14ac:dyDescent="0.3">
      <c r="A391" s="6" t="s">
        <v>2364</v>
      </c>
      <c r="B391" s="6">
        <f>0.806618360632019</f>
        <v>0.80661836063201897</v>
      </c>
      <c r="C391" s="6">
        <v>4.3755038257377102E-2</v>
      </c>
    </row>
    <row r="392" spans="1:3" x14ac:dyDescent="0.3">
      <c r="A392" s="6" t="s">
        <v>2755</v>
      </c>
      <c r="B392" s="6">
        <v>1.42614108905378</v>
      </c>
      <c r="C392" s="6">
        <v>7.8968200171052895E-4</v>
      </c>
    </row>
    <row r="393" spans="1:3" x14ac:dyDescent="0.3">
      <c r="A393" s="6" t="s">
        <v>2575</v>
      </c>
      <c r="B393" s="6">
        <v>1.4254403803351601</v>
      </c>
      <c r="C393" s="6">
        <v>2.0926256001414002E-2</v>
      </c>
    </row>
    <row r="394" spans="1:3" x14ac:dyDescent="0.3">
      <c r="A394" s="6" t="s">
        <v>2512</v>
      </c>
      <c r="B394" s="6">
        <f>-1.41272470057682</f>
        <v>-1.41272470057682</v>
      </c>
      <c r="C394" s="6">
        <v>2.80795917371491E-2</v>
      </c>
    </row>
    <row r="395" spans="1:3" x14ac:dyDescent="0.3">
      <c r="A395" s="6" t="s">
        <v>2433</v>
      </c>
      <c r="B395" s="6">
        <f>-1.94024023905455</f>
        <v>-1.9402402390545499</v>
      </c>
      <c r="C395" s="6">
        <v>3.77282350074215E-2</v>
      </c>
    </row>
    <row r="396" spans="1:3" x14ac:dyDescent="0.3">
      <c r="A396" s="6" t="s">
        <v>247</v>
      </c>
      <c r="B396" s="6">
        <f>-1.08434260008442</f>
        <v>-1.0843426000844201</v>
      </c>
      <c r="C396" s="6">
        <v>2.8896120520571E-2</v>
      </c>
    </row>
    <row r="397" spans="1:3" x14ac:dyDescent="0.3">
      <c r="A397" s="6" t="s">
        <v>2380</v>
      </c>
      <c r="B397" s="6">
        <v>0.69497046643466898</v>
      </c>
      <c r="C397" s="6">
        <v>4.21162648098602E-2</v>
      </c>
    </row>
    <row r="398" spans="1:3" x14ac:dyDescent="0.3">
      <c r="A398" s="6" t="s">
        <v>2327</v>
      </c>
      <c r="B398" s="6">
        <v>1.39322955407303</v>
      </c>
      <c r="C398" s="6">
        <v>4.6955838062837603E-2</v>
      </c>
    </row>
    <row r="399" spans="1:3" x14ac:dyDescent="0.3">
      <c r="A399" s="6" t="s">
        <v>2523</v>
      </c>
      <c r="B399" s="6">
        <f>-2.0745056279342</f>
        <v>-2.0745056279342</v>
      </c>
      <c r="C399" s="6">
        <v>2.6397378082096801E-2</v>
      </c>
    </row>
    <row r="400" spans="1:3" x14ac:dyDescent="0.3">
      <c r="A400" s="6" t="s">
        <v>2351</v>
      </c>
      <c r="B400" s="6">
        <v>4.7370461843242904</v>
      </c>
      <c r="C400" s="6">
        <v>4.4397723746128402E-2</v>
      </c>
    </row>
    <row r="401" spans="1:3" x14ac:dyDescent="0.3">
      <c r="A401" s="6" t="s">
        <v>2393</v>
      </c>
      <c r="B401" s="6">
        <f>0.907343703609128</f>
        <v>0.90734370360912797</v>
      </c>
      <c r="C401" s="6">
        <v>4.0977453035943003E-2</v>
      </c>
    </row>
    <row r="402" spans="1:3" x14ac:dyDescent="0.3">
      <c r="A402" s="6" t="s">
        <v>2621</v>
      </c>
      <c r="B402" s="6">
        <f>0.859842011018041</f>
        <v>0.85984201101804103</v>
      </c>
      <c r="C402" s="6">
        <v>1.72695719047933E-2</v>
      </c>
    </row>
    <row r="403" spans="1:3" x14ac:dyDescent="0.3">
      <c r="A403" s="6" t="s">
        <v>2367</v>
      </c>
      <c r="B403" s="6">
        <f>-1.83432544322675</f>
        <v>-1.83432544322675</v>
      </c>
      <c r="C403" s="6">
        <v>4.3512525639752303E-2</v>
      </c>
    </row>
    <row r="404" spans="1:3" x14ac:dyDescent="0.3">
      <c r="A404" s="6" t="s">
        <v>2635</v>
      </c>
      <c r="B404" s="6">
        <v>3.0655557498648198</v>
      </c>
      <c r="C404" s="6">
        <v>1.5994574733613001E-2</v>
      </c>
    </row>
    <row r="405" spans="1:3" x14ac:dyDescent="0.3">
      <c r="A405" s="6" t="s">
        <v>2717</v>
      </c>
      <c r="B405" s="6">
        <v>3.6224830207335801</v>
      </c>
      <c r="C405" s="6">
        <v>6.0978186929006402E-3</v>
      </c>
    </row>
    <row r="406" spans="1:3" x14ac:dyDescent="0.3">
      <c r="A406" s="6" t="s">
        <v>2636</v>
      </c>
      <c r="B406" s="6">
        <f>-1.01341429732812</f>
        <v>-1.0134142973281199</v>
      </c>
      <c r="C406" s="6">
        <v>1.58290559301291E-2</v>
      </c>
    </row>
    <row r="407" spans="1:3" x14ac:dyDescent="0.3">
      <c r="A407" s="6" t="s">
        <v>2359</v>
      </c>
      <c r="B407" s="6">
        <f>-1.36168170174029</f>
        <v>-1.36168170174029</v>
      </c>
      <c r="C407" s="6">
        <v>4.4034133144630797E-2</v>
      </c>
    </row>
    <row r="408" spans="1:3" x14ac:dyDescent="0.3">
      <c r="A408" s="6" t="s">
        <v>2678</v>
      </c>
      <c r="B408" s="6">
        <f>-1.07300041588665</f>
        <v>-1.07300041588665</v>
      </c>
      <c r="C408" s="6">
        <v>1.0466058540327601E-2</v>
      </c>
    </row>
    <row r="409" spans="1:3" x14ac:dyDescent="0.3">
      <c r="A409" s="6" t="s">
        <v>2354</v>
      </c>
      <c r="B409" s="6">
        <v>1.8901474017598601</v>
      </c>
      <c r="C409" s="6">
        <v>4.4223056210136599E-2</v>
      </c>
    </row>
    <row r="410" spans="1:3" x14ac:dyDescent="0.3">
      <c r="A410" s="6" t="s">
        <v>2300</v>
      </c>
      <c r="B410" s="6">
        <v>1.9171800868644699</v>
      </c>
      <c r="C410" s="6">
        <v>4.98551129360413E-2</v>
      </c>
    </row>
    <row r="411" spans="1:3" x14ac:dyDescent="0.3">
      <c r="A411" s="6" t="s">
        <v>2669</v>
      </c>
      <c r="B411" s="6">
        <f>-1.08870916823907</f>
        <v>-1.0887091682390699</v>
      </c>
      <c r="C411" s="6">
        <v>1.1211596709469401E-2</v>
      </c>
    </row>
    <row r="412" spans="1:3" x14ac:dyDescent="0.3">
      <c r="A412" s="6" t="s">
        <v>2404</v>
      </c>
      <c r="B412" s="6">
        <f>-1.53977369326083</f>
        <v>-1.5397736932608299</v>
      </c>
      <c r="C412" s="6">
        <v>4.0200825557148698E-2</v>
      </c>
    </row>
    <row r="413" spans="1:3" x14ac:dyDescent="0.3">
      <c r="A413" s="6" t="s">
        <v>2424</v>
      </c>
      <c r="B413" s="6">
        <v>0.66138542676498602</v>
      </c>
      <c r="C413" s="6">
        <v>3.8585465544623297E-2</v>
      </c>
    </row>
    <row r="414" spans="1:3" x14ac:dyDescent="0.3">
      <c r="A414" s="6" t="s">
        <v>503</v>
      </c>
      <c r="B414" s="6">
        <v>1.0379298271141699</v>
      </c>
      <c r="C414" s="6">
        <v>1.03373065279894E-3</v>
      </c>
    </row>
    <row r="415" spans="1:3" x14ac:dyDescent="0.3">
      <c r="A415" s="6" t="s">
        <v>2608</v>
      </c>
      <c r="B415" s="6">
        <v>1.11642276340243</v>
      </c>
      <c r="C415" s="6">
        <v>1.8519805313356601E-2</v>
      </c>
    </row>
    <row r="416" spans="1:3" x14ac:dyDescent="0.3">
      <c r="A416" s="6" t="s">
        <v>2584</v>
      </c>
      <c r="B416" s="6">
        <v>1.3287048603782701</v>
      </c>
      <c r="C416" s="6">
        <v>2.0305296101615598E-2</v>
      </c>
    </row>
    <row r="417" spans="1:3" x14ac:dyDescent="0.3">
      <c r="A417" s="6" t="s">
        <v>2679</v>
      </c>
      <c r="B417" s="6">
        <f>-3.31933800247405</f>
        <v>-3.31933800247405</v>
      </c>
      <c r="C417" s="6">
        <v>1.04371673550169E-2</v>
      </c>
    </row>
    <row r="418" spans="1:3" x14ac:dyDescent="0.3">
      <c r="A418" s="6" t="s">
        <v>2445</v>
      </c>
      <c r="B418" s="6">
        <v>1.5222697599113899</v>
      </c>
      <c r="C418" s="6">
        <v>3.6742657006315599E-2</v>
      </c>
    </row>
    <row r="419" spans="1:3" x14ac:dyDescent="0.3">
      <c r="A419" s="6" t="s">
        <v>2385</v>
      </c>
      <c r="B419" s="6">
        <f>0.72797244949171</f>
        <v>0.72797244949171003</v>
      </c>
      <c r="C419" s="6">
        <v>4.18027693243858E-2</v>
      </c>
    </row>
    <row r="420" spans="1:3" x14ac:dyDescent="0.3">
      <c r="A420" s="6" t="s">
        <v>1589</v>
      </c>
      <c r="B420" s="6">
        <v>2.0890126325992902</v>
      </c>
      <c r="C420" s="6">
        <v>4.3061768083325298E-2</v>
      </c>
    </row>
    <row r="421" spans="1:3" x14ac:dyDescent="0.3">
      <c r="A421" s="6" t="s">
        <v>2585</v>
      </c>
      <c r="B421" s="6">
        <f>-1.5870412535576</f>
        <v>-1.5870412535576</v>
      </c>
      <c r="C421" s="6">
        <v>2.03043938789896E-2</v>
      </c>
    </row>
    <row r="422" spans="1:3" x14ac:dyDescent="0.3">
      <c r="A422" s="6" t="s">
        <v>2720</v>
      </c>
      <c r="B422" s="6">
        <f>-3.17172439012478</f>
        <v>-3.1717243901247798</v>
      </c>
      <c r="C422" s="6">
        <v>5.92672356644104E-3</v>
      </c>
    </row>
    <row r="423" spans="1:3" x14ac:dyDescent="0.3">
      <c r="A423" s="6" t="s">
        <v>1364</v>
      </c>
      <c r="B423" s="6">
        <v>1.1159642122790701</v>
      </c>
      <c r="C423" s="6">
        <v>2.2925350341850299E-2</v>
      </c>
    </row>
    <row r="424" spans="1:3" x14ac:dyDescent="0.3">
      <c r="A424" s="6" t="s">
        <v>2582</v>
      </c>
      <c r="B424" s="6">
        <f>-2.32618361680654</f>
        <v>-2.32618361680654</v>
      </c>
      <c r="C424" s="6">
        <v>2.0390620566575701E-2</v>
      </c>
    </row>
    <row r="425" spans="1:3" x14ac:dyDescent="0.3">
      <c r="A425" s="6" t="s">
        <v>2662</v>
      </c>
      <c r="B425" s="6">
        <v>1.98351090854082</v>
      </c>
      <c r="C425" s="6">
        <v>1.30431560486369E-2</v>
      </c>
    </row>
    <row r="426" spans="1:3" x14ac:dyDescent="0.3">
      <c r="A426" s="6" t="s">
        <v>2513</v>
      </c>
      <c r="B426" s="6">
        <v>2.0627611882166601</v>
      </c>
      <c r="C426" s="6">
        <v>2.80763569953374E-2</v>
      </c>
    </row>
    <row r="427" spans="1:3" x14ac:dyDescent="0.3">
      <c r="A427" s="6" t="s">
        <v>2377</v>
      </c>
      <c r="B427" s="6">
        <f>-4.79489948462944</f>
        <v>-4.7948994846294397</v>
      </c>
      <c r="C427" s="6">
        <v>4.2635588056690599E-2</v>
      </c>
    </row>
    <row r="428" spans="1:3" x14ac:dyDescent="0.3">
      <c r="A428" s="6" t="s">
        <v>2299</v>
      </c>
      <c r="B428" s="6">
        <v>4.2086853783995002</v>
      </c>
      <c r="C428" s="6">
        <v>4.9865272955772498E-2</v>
      </c>
    </row>
    <row r="429" spans="1:3" x14ac:dyDescent="0.3">
      <c r="A429" s="6" t="s">
        <v>2400</v>
      </c>
      <c r="B429" s="6">
        <f>0.647388535584463</f>
        <v>0.64738853558446297</v>
      </c>
      <c r="C429" s="6">
        <v>4.0487490370056299E-2</v>
      </c>
    </row>
    <row r="430" spans="1:3" x14ac:dyDescent="0.3">
      <c r="A430" s="6" t="s">
        <v>2521</v>
      </c>
      <c r="B430" s="6">
        <f>0.825626016113336</f>
        <v>0.82562601611333597</v>
      </c>
      <c r="C430" s="6">
        <v>2.66840013434805E-2</v>
      </c>
    </row>
    <row r="431" spans="1:3" x14ac:dyDescent="0.3">
      <c r="A431" s="6" t="s">
        <v>2156</v>
      </c>
      <c r="B431" s="6">
        <f>-1.11541945123837</f>
        <v>-1.1154194512383699</v>
      </c>
      <c r="C431" s="6">
        <v>6.1676340692779798E-4</v>
      </c>
    </row>
    <row r="432" spans="1:3" x14ac:dyDescent="0.3">
      <c r="A432" s="6" t="s">
        <v>2381</v>
      </c>
      <c r="B432" s="6">
        <f>-1.15302595602331</f>
        <v>-1.15302595602331</v>
      </c>
      <c r="C432" s="6">
        <v>4.2061758797073599E-2</v>
      </c>
    </row>
    <row r="433" spans="1:3" x14ac:dyDescent="0.3">
      <c r="A433" s="6" t="s">
        <v>2638</v>
      </c>
      <c r="B433" s="6">
        <f>-1.87538652083416</f>
        <v>-1.87538652083416</v>
      </c>
      <c r="C433" s="6">
        <v>1.5727987050014599E-2</v>
      </c>
    </row>
    <row r="434" spans="1:3" x14ac:dyDescent="0.3">
      <c r="A434" s="6" t="s">
        <v>2719</v>
      </c>
      <c r="B434" s="6">
        <f>-2.19469682973226</f>
        <v>-2.1946968297322602</v>
      </c>
      <c r="C434" s="6">
        <v>5.9818381222934399E-3</v>
      </c>
    </row>
    <row r="435" spans="1:3" x14ac:dyDescent="0.3">
      <c r="A435" s="6" t="s">
        <v>2741</v>
      </c>
      <c r="B435" s="6">
        <f>-2.24759968353113</f>
        <v>-2.24759968353113</v>
      </c>
      <c r="C435" s="6">
        <v>3.3710505870255202E-3</v>
      </c>
    </row>
    <row r="436" spans="1:3" x14ac:dyDescent="0.3">
      <c r="A436" s="6" t="s">
        <v>2541</v>
      </c>
      <c r="B436" s="6">
        <f>0.755925142793263</f>
        <v>0.75592514279326295</v>
      </c>
      <c r="C436" s="6">
        <v>2.4533432229496901E-2</v>
      </c>
    </row>
    <row r="437" spans="1:3" x14ac:dyDescent="0.3">
      <c r="A437" s="6" t="s">
        <v>2619</v>
      </c>
      <c r="B437" s="6">
        <f>0.836392842913233</f>
        <v>0.83639284291323301</v>
      </c>
      <c r="C437" s="6">
        <v>1.7281889091935902E-2</v>
      </c>
    </row>
    <row r="438" spans="1:3" x14ac:dyDescent="0.3">
      <c r="A438" s="6" t="s">
        <v>2677</v>
      </c>
      <c r="B438" s="6">
        <f>-3.10035201301159</f>
        <v>-3.10035201301159</v>
      </c>
      <c r="C438" s="6">
        <v>1.0472292510208901E-2</v>
      </c>
    </row>
    <row r="439" spans="1:3" x14ac:dyDescent="0.3">
      <c r="A439" s="6" t="s">
        <v>1064</v>
      </c>
      <c r="B439" s="6">
        <v>1.63779294491795</v>
      </c>
      <c r="C439" s="6">
        <v>4.3805431544849602E-2</v>
      </c>
    </row>
    <row r="440" spans="1:3" x14ac:dyDescent="0.3">
      <c r="A440" s="6" t="s">
        <v>2543</v>
      </c>
      <c r="B440" s="6">
        <v>1.5108746123822301</v>
      </c>
      <c r="C440" s="6">
        <v>2.4373413788244799E-2</v>
      </c>
    </row>
    <row r="441" spans="1:3" x14ac:dyDescent="0.3">
      <c r="A441" s="6" t="s">
        <v>2607</v>
      </c>
      <c r="B441" s="6">
        <v>2.25009289862472</v>
      </c>
      <c r="C441" s="6">
        <v>1.85760658498948E-2</v>
      </c>
    </row>
    <row r="442" spans="1:3" x14ac:dyDescent="0.3">
      <c r="A442" s="6" t="s">
        <v>2709</v>
      </c>
      <c r="B442" s="6">
        <f>-1.04701668702502</f>
        <v>-1.0470166870250199</v>
      </c>
      <c r="C442" s="6">
        <v>7.3040729069099603E-3</v>
      </c>
    </row>
    <row r="443" spans="1:3" x14ac:dyDescent="0.3">
      <c r="A443" s="6" t="s">
        <v>2730</v>
      </c>
      <c r="B443" s="6">
        <v>3.13741764495798</v>
      </c>
      <c r="C443" s="6">
        <v>4.6312988793276496E-3</v>
      </c>
    </row>
    <row r="444" spans="1:3" x14ac:dyDescent="0.3">
      <c r="A444" s="6" t="s">
        <v>2684</v>
      </c>
      <c r="B444" s="6">
        <v>1.5528788102767499</v>
      </c>
      <c r="C444" s="6">
        <v>9.6914413669146708E-3</v>
      </c>
    </row>
    <row r="445" spans="1:3" x14ac:dyDescent="0.3">
      <c r="A445" s="6" t="s">
        <v>2409</v>
      </c>
      <c r="B445" s="6">
        <v>2.2067451321366098</v>
      </c>
      <c r="C445" s="6">
        <v>3.9727024373938602E-2</v>
      </c>
    </row>
    <row r="446" spans="1:3" x14ac:dyDescent="0.3">
      <c r="A446" s="6" t="s">
        <v>2555</v>
      </c>
      <c r="B446" s="6">
        <f>-1.67067961277627</f>
        <v>-1.67067961277627</v>
      </c>
      <c r="C446" s="6">
        <v>2.2700158431111402E-2</v>
      </c>
    </row>
    <row r="447" spans="1:3" x14ac:dyDescent="0.3">
      <c r="A447" s="6" t="s">
        <v>2516</v>
      </c>
      <c r="B447" s="6">
        <v>0.90322954322418103</v>
      </c>
      <c r="C447" s="6">
        <v>2.7562139914055501E-2</v>
      </c>
    </row>
    <row r="448" spans="1:3" x14ac:dyDescent="0.3">
      <c r="A448" s="6" t="s">
        <v>2737</v>
      </c>
      <c r="B448" s="6">
        <f>0.95601789634295</f>
        <v>0.95601789634294998</v>
      </c>
      <c r="C448" s="6">
        <v>3.9170686348106304E-3</v>
      </c>
    </row>
    <row r="449" spans="1:3" x14ac:dyDescent="0.3">
      <c r="A449" s="6" t="s">
        <v>1984</v>
      </c>
      <c r="B449" s="6">
        <f>-2.0356179288654</f>
        <v>-2.0356179288653999</v>
      </c>
      <c r="C449" s="6">
        <v>1.4000263685007499E-2</v>
      </c>
    </row>
    <row r="450" spans="1:3" x14ac:dyDescent="0.3">
      <c r="A450" s="6" t="s">
        <v>2697</v>
      </c>
      <c r="B450" s="6">
        <v>3.1628366417449998</v>
      </c>
      <c r="C450" s="6">
        <v>8.3860673640873806E-3</v>
      </c>
    </row>
    <row r="451" spans="1:3" x14ac:dyDescent="0.3">
      <c r="A451" s="6" t="s">
        <v>2497</v>
      </c>
      <c r="B451" s="6">
        <f>0.657251335983299</f>
        <v>0.65725133598329899</v>
      </c>
      <c r="C451" s="6">
        <v>2.97553369553731E-2</v>
      </c>
    </row>
    <row r="452" spans="1:3" x14ac:dyDescent="0.3">
      <c r="A452" s="6" t="s">
        <v>2701</v>
      </c>
      <c r="B452" s="6">
        <f>-1.18167364158278</f>
        <v>-1.18167364158278</v>
      </c>
      <c r="C452" s="6">
        <v>7.8638434821988908E-3</v>
      </c>
    </row>
    <row r="453" spans="1:3" x14ac:dyDescent="0.3">
      <c r="A453" s="6" t="s">
        <v>2702</v>
      </c>
      <c r="B453" s="6">
        <f>-1.83850118355347</f>
        <v>-1.8385011835534699</v>
      </c>
      <c r="C453" s="6">
        <v>7.7116776964101397E-3</v>
      </c>
    </row>
    <row r="454" spans="1:3" x14ac:dyDescent="0.3">
      <c r="A454" s="6" t="s">
        <v>2422</v>
      </c>
      <c r="B454" s="6">
        <f>0.765580833122406</f>
        <v>0.76558083312240599</v>
      </c>
      <c r="C454" s="6">
        <v>3.87033346325837E-2</v>
      </c>
    </row>
    <row r="455" spans="1:3" x14ac:dyDescent="0.3">
      <c r="A455" s="6" t="s">
        <v>2249</v>
      </c>
      <c r="B455" s="6">
        <f>-1.33750787600094</f>
        <v>-1.33750787600094</v>
      </c>
      <c r="C455" s="6">
        <v>2.8546999349715801E-2</v>
      </c>
    </row>
    <row r="456" spans="1:3" x14ac:dyDescent="0.3">
      <c r="A456" s="6" t="s">
        <v>1971</v>
      </c>
      <c r="B456" s="6">
        <v>1.15457018186756</v>
      </c>
      <c r="C456" s="6">
        <v>3.5424712369296001E-2</v>
      </c>
    </row>
    <row r="457" spans="1:3" x14ac:dyDescent="0.3">
      <c r="A457" s="6" t="s">
        <v>1866</v>
      </c>
      <c r="B457" s="6">
        <v>2.7473581244896002</v>
      </c>
      <c r="C457" s="6">
        <v>5.5056886561970497E-3</v>
      </c>
    </row>
    <row r="458" spans="1:3" x14ac:dyDescent="0.3">
      <c r="A458" s="6" t="s">
        <v>2742</v>
      </c>
      <c r="B458" s="6">
        <f>-1.09647091879901</f>
        <v>-1.09647091879901</v>
      </c>
      <c r="C458" s="6">
        <v>3.1965172349843001E-3</v>
      </c>
    </row>
    <row r="459" spans="1:3" x14ac:dyDescent="0.3">
      <c r="A459" s="6" t="s">
        <v>1456</v>
      </c>
      <c r="B459" s="6">
        <f>-2.04745105152073</f>
        <v>-2.04745105152073</v>
      </c>
      <c r="C459" s="6">
        <v>4.6971331838609798E-2</v>
      </c>
    </row>
    <row r="460" spans="1:3" x14ac:dyDescent="0.3">
      <c r="A460" s="6" t="s">
        <v>2402</v>
      </c>
      <c r="B460" s="6">
        <f>-1.53858729883352</f>
        <v>-1.5385872988335201</v>
      </c>
      <c r="C460" s="6">
        <v>4.0302881268680403E-2</v>
      </c>
    </row>
    <row r="461" spans="1:3" x14ac:dyDescent="0.3">
      <c r="A461" s="6" t="s">
        <v>2740</v>
      </c>
      <c r="B461" s="6">
        <v>2.3483983295663999</v>
      </c>
      <c r="C461" s="6">
        <v>3.5118512127173401E-3</v>
      </c>
    </row>
    <row r="462" spans="1:3" x14ac:dyDescent="0.3">
      <c r="A462" s="6" t="s">
        <v>1812</v>
      </c>
      <c r="B462" s="6">
        <f>0.744442946943234</f>
        <v>0.74444294694323399</v>
      </c>
      <c r="C462" s="6">
        <v>1.9132122012951398E-2</v>
      </c>
    </row>
    <row r="463" spans="1:3" x14ac:dyDescent="0.3">
      <c r="A463" s="6" t="s">
        <v>2646</v>
      </c>
      <c r="B463" s="6">
        <v>1.4005706023728799</v>
      </c>
      <c r="C463" s="6">
        <v>1.4947597913863801E-2</v>
      </c>
    </row>
    <row r="464" spans="1:3" x14ac:dyDescent="0.3">
      <c r="A464" s="6" t="s">
        <v>2503</v>
      </c>
      <c r="B464" s="6">
        <f>0.751344053373662</f>
        <v>0.75134405337366195</v>
      </c>
      <c r="C464" s="6">
        <v>2.93829491730754E-2</v>
      </c>
    </row>
    <row r="465" spans="1:3" x14ac:dyDescent="0.3">
      <c r="A465" s="6" t="s">
        <v>2482</v>
      </c>
      <c r="B465" s="6">
        <f>0.972703269767655</f>
        <v>0.97270326976765498</v>
      </c>
      <c r="C465" s="6">
        <v>3.1287074794701303E-2</v>
      </c>
    </row>
    <row r="466" spans="1:3" x14ac:dyDescent="0.3">
      <c r="A466" s="6" t="s">
        <v>2471</v>
      </c>
      <c r="B466" s="6">
        <f>-2.68713582674116</f>
        <v>-2.68713582674116</v>
      </c>
      <c r="C466" s="6">
        <v>3.2315413463748499E-2</v>
      </c>
    </row>
    <row r="467" spans="1:3" x14ac:dyDescent="0.3">
      <c r="A467" s="6" t="s">
        <v>1905</v>
      </c>
      <c r="B467" s="6">
        <f>-2.74678005761207</f>
        <v>-2.74678005761207</v>
      </c>
      <c r="C467" s="6">
        <v>1.9960574913641298E-3</v>
      </c>
    </row>
    <row r="468" spans="1:3" x14ac:dyDescent="0.3">
      <c r="A468" s="6" t="s">
        <v>2765</v>
      </c>
      <c r="B468" s="6">
        <f>-1.54143291733886</f>
        <v>-1.5414329173388599</v>
      </c>
      <c r="C468" s="7">
        <v>9.6495591112165594E-5</v>
      </c>
    </row>
    <row r="469" spans="1:3" x14ac:dyDescent="0.3">
      <c r="A469" s="6" t="s">
        <v>2515</v>
      </c>
      <c r="B469" s="6">
        <f>0.671892397385322</f>
        <v>0.67189239738532203</v>
      </c>
      <c r="C469" s="6">
        <v>2.7802214917028001E-2</v>
      </c>
    </row>
    <row r="470" spans="1:3" x14ac:dyDescent="0.3">
      <c r="A470" s="6" t="s">
        <v>2597</v>
      </c>
      <c r="B470" s="6">
        <f>0.804742027499777</f>
        <v>0.80474202749977697</v>
      </c>
      <c r="C470" s="6">
        <v>1.9112053868791098E-2</v>
      </c>
    </row>
    <row r="471" spans="1:3" x14ac:dyDescent="0.3">
      <c r="A471" s="6" t="s">
        <v>2643</v>
      </c>
      <c r="B471" s="6">
        <f>-1.14155502623189</f>
        <v>-1.1415550262318901</v>
      </c>
      <c r="C471" s="6">
        <v>1.5227374360356399E-2</v>
      </c>
    </row>
    <row r="472" spans="1:3" x14ac:dyDescent="0.3">
      <c r="A472" s="6" t="s">
        <v>2415</v>
      </c>
      <c r="B472" s="6">
        <v>1.89061496363889</v>
      </c>
      <c r="C472" s="6">
        <v>3.9077092390017699E-2</v>
      </c>
    </row>
    <row r="473" spans="1:3" x14ac:dyDescent="0.3">
      <c r="A473" s="6" t="s">
        <v>2557</v>
      </c>
      <c r="B473" s="6">
        <v>1.8870727117694199</v>
      </c>
      <c r="C473" s="6">
        <v>2.23316834870491E-2</v>
      </c>
    </row>
    <row r="474" spans="1:3" x14ac:dyDescent="0.3">
      <c r="A474" s="6" t="s">
        <v>2559</v>
      </c>
      <c r="B474" s="6">
        <f>0.860593790947976</f>
        <v>0.86059379094797595</v>
      </c>
      <c r="C474" s="6">
        <v>2.21485582427405E-2</v>
      </c>
    </row>
    <row r="475" spans="1:3" x14ac:dyDescent="0.3">
      <c r="A475" s="6" t="s">
        <v>2345</v>
      </c>
      <c r="B475" s="6">
        <f>-1.76059155946659</f>
        <v>-1.76059155946659</v>
      </c>
      <c r="C475" s="6">
        <v>4.5012955908779399E-2</v>
      </c>
    </row>
    <row r="476" spans="1:3" x14ac:dyDescent="0.3">
      <c r="A476" s="6" t="s">
        <v>2744</v>
      </c>
      <c r="B476" s="6">
        <v>1.5629105467192299</v>
      </c>
      <c r="C476" s="6">
        <v>2.9331464082274499E-3</v>
      </c>
    </row>
    <row r="477" spans="1:3" x14ac:dyDescent="0.3">
      <c r="A477" s="6" t="s">
        <v>369</v>
      </c>
      <c r="B477" s="6">
        <f>-1.17420274821311</f>
        <v>-1.1742027482131101</v>
      </c>
      <c r="C477" s="6">
        <v>1.9394528964017901E-2</v>
      </c>
    </row>
    <row r="478" spans="1:3" x14ac:dyDescent="0.3">
      <c r="A478" s="6" t="s">
        <v>1673</v>
      </c>
      <c r="B478" s="6">
        <f>0.756355171707874</f>
        <v>0.75635517170787403</v>
      </c>
      <c r="C478" s="6">
        <v>4.8984595273726499E-2</v>
      </c>
    </row>
    <row r="479" spans="1:3" x14ac:dyDescent="0.3">
      <c r="A479" s="6" t="s">
        <v>2708</v>
      </c>
      <c r="B479" s="6">
        <f>0.973024223807262</f>
        <v>0.97302422380726195</v>
      </c>
      <c r="C479" s="6">
        <v>7.3190978518509701E-3</v>
      </c>
    </row>
    <row r="480" spans="1:3" x14ac:dyDescent="0.3">
      <c r="A480" s="6" t="s">
        <v>723</v>
      </c>
      <c r="B480" s="6">
        <f>-2.3342798191124</f>
        <v>-2.3342798191124001</v>
      </c>
      <c r="C480" s="6">
        <v>4.2699207903316501E-2</v>
      </c>
    </row>
    <row r="481" spans="1:3" x14ac:dyDescent="0.3">
      <c r="A481" s="6" t="s">
        <v>2640</v>
      </c>
      <c r="B481" s="6">
        <v>4.1641446248857497</v>
      </c>
      <c r="C481" s="6">
        <v>1.5479133896044399E-2</v>
      </c>
    </row>
    <row r="482" spans="1:3" x14ac:dyDescent="0.3">
      <c r="A482" s="6" t="s">
        <v>2369</v>
      </c>
      <c r="B482" s="6">
        <v>1.99737989421152</v>
      </c>
      <c r="C482" s="6">
        <v>4.33988696098071E-2</v>
      </c>
    </row>
    <row r="483" spans="1:3" x14ac:dyDescent="0.3">
      <c r="A483" s="6" t="s">
        <v>2657</v>
      </c>
      <c r="B483" s="6">
        <f>0.983420420360705</f>
        <v>0.98342042036070498</v>
      </c>
      <c r="C483" s="6">
        <v>1.3440199887723501E-2</v>
      </c>
    </row>
    <row r="484" spans="1:3" x14ac:dyDescent="0.3">
      <c r="A484" s="6" t="s">
        <v>2430</v>
      </c>
      <c r="B484" s="6">
        <f>0.885899080605769</f>
        <v>0.88589908060576905</v>
      </c>
      <c r="C484" s="6">
        <v>3.7866183102581198E-2</v>
      </c>
    </row>
    <row r="485" spans="1:3" x14ac:dyDescent="0.3">
      <c r="A485" s="6" t="s">
        <v>2326</v>
      </c>
      <c r="B485" s="6">
        <f>0.64739189295797</f>
        <v>0.64739189295796995</v>
      </c>
      <c r="C485" s="6">
        <v>4.7006776071233498E-2</v>
      </c>
    </row>
    <row r="486" spans="1:3" x14ac:dyDescent="0.3">
      <c r="A486" s="6" t="s">
        <v>2734</v>
      </c>
      <c r="B486" s="6">
        <v>2.3903959364291301</v>
      </c>
      <c r="C486" s="6">
        <v>4.20579675939174E-3</v>
      </c>
    </row>
    <row r="487" spans="1:3" x14ac:dyDescent="0.3">
      <c r="A487" s="6" t="s">
        <v>2086</v>
      </c>
      <c r="B487" s="6">
        <v>2.2737399878842699</v>
      </c>
      <c r="C487" s="6">
        <v>7.6788420301250101E-3</v>
      </c>
    </row>
    <row r="488" spans="1:3" x14ac:dyDescent="0.3">
      <c r="A488" s="6" t="s">
        <v>1035</v>
      </c>
      <c r="B488" s="6">
        <v>2.5393502393034502</v>
      </c>
      <c r="C488" s="6">
        <v>1.0036447509987501E-2</v>
      </c>
    </row>
    <row r="489" spans="1:3" x14ac:dyDescent="0.3">
      <c r="A489" s="6" t="s">
        <v>2475</v>
      </c>
      <c r="B489" s="6">
        <v>2.9139636662384398</v>
      </c>
      <c r="C489" s="6">
        <v>3.1939302320200799E-2</v>
      </c>
    </row>
    <row r="490" spans="1:3" x14ac:dyDescent="0.3">
      <c r="A490" s="6" t="s">
        <v>2606</v>
      </c>
      <c r="B490" s="6">
        <f>-1.70324126993968</f>
        <v>-1.7032412699396799</v>
      </c>
      <c r="C490" s="6">
        <v>1.8603435523245899E-2</v>
      </c>
    </row>
    <row r="491" spans="1:3" x14ac:dyDescent="0.3">
      <c r="A491" s="6" t="s">
        <v>414</v>
      </c>
      <c r="B491" s="6">
        <f>-1.93275599124664</f>
        <v>-1.9327559912466401</v>
      </c>
      <c r="C491" s="6">
        <v>3.56094473544201E-2</v>
      </c>
    </row>
    <row r="492" spans="1:3" x14ac:dyDescent="0.3">
      <c r="A492" s="6" t="s">
        <v>2407</v>
      </c>
      <c r="B492" s="6">
        <f>-2.15876300071615</f>
        <v>-2.1587630007161498</v>
      </c>
      <c r="C492" s="6">
        <v>3.9781825225426802E-2</v>
      </c>
    </row>
    <row r="493" spans="1:3" x14ac:dyDescent="0.3">
      <c r="A493" s="6" t="s">
        <v>2314</v>
      </c>
      <c r="B493" s="6">
        <f>-1.20920908488093</f>
        <v>-1.20920908488093</v>
      </c>
      <c r="C493" s="6">
        <v>4.8015473238603099E-2</v>
      </c>
    </row>
    <row r="494" spans="1:3" x14ac:dyDescent="0.3">
      <c r="A494" s="6" t="s">
        <v>2688</v>
      </c>
      <c r="B494" s="6">
        <f>-2.67236594108037</f>
        <v>-2.6723659410803702</v>
      </c>
      <c r="C494" s="6">
        <v>9.2311049259455203E-3</v>
      </c>
    </row>
    <row r="495" spans="1:3" x14ac:dyDescent="0.3">
      <c r="A495" s="6" t="s">
        <v>2520</v>
      </c>
      <c r="B495" s="6">
        <v>2.1195905854910699</v>
      </c>
      <c r="C495" s="6">
        <v>2.6757006710614002E-2</v>
      </c>
    </row>
    <row r="496" spans="1:3" x14ac:dyDescent="0.3">
      <c r="A496" s="6" t="s">
        <v>2553</v>
      </c>
      <c r="B496" s="6">
        <v>1.4658097460788799</v>
      </c>
      <c r="C496" s="6">
        <v>2.28410862545823E-2</v>
      </c>
    </row>
    <row r="497" spans="1:3" x14ac:dyDescent="0.3">
      <c r="A497" s="6" t="s">
        <v>2489</v>
      </c>
      <c r="B497" s="6">
        <f>-2.5959817208687</f>
        <v>-2.5959817208686999</v>
      </c>
      <c r="C497" s="6">
        <v>3.0539449045607601E-2</v>
      </c>
    </row>
    <row r="498" spans="1:3" x14ac:dyDescent="0.3">
      <c r="A498" s="6" t="s">
        <v>233</v>
      </c>
      <c r="B498" s="6">
        <f>0.924227341819414</f>
        <v>0.92422734181941402</v>
      </c>
      <c r="C498" s="6">
        <v>3.9446942757967798E-2</v>
      </c>
    </row>
    <row r="499" spans="1:3" x14ac:dyDescent="0.3">
      <c r="A499" s="6" t="s">
        <v>2715</v>
      </c>
      <c r="B499" s="6">
        <v>5.6358221830058302</v>
      </c>
      <c r="C499" s="6">
        <v>6.6360755478868504E-3</v>
      </c>
    </row>
    <row r="500" spans="1:3" x14ac:dyDescent="0.3">
      <c r="A500" s="6" t="s">
        <v>2371</v>
      </c>
      <c r="B500" s="6">
        <f>-4.71109451134625</f>
        <v>-4.7110945113462499</v>
      </c>
      <c r="C500" s="6">
        <v>4.3374543103652803E-2</v>
      </c>
    </row>
    <row r="501" spans="1:3" x14ac:dyDescent="0.3">
      <c r="A501" s="6" t="s">
        <v>2667</v>
      </c>
      <c r="B501" s="6">
        <v>4.9403346087303603</v>
      </c>
      <c r="C501" s="6">
        <v>1.1534799698447999E-2</v>
      </c>
    </row>
    <row r="502" spans="1:3" x14ac:dyDescent="0.3">
      <c r="A502" s="6" t="s">
        <v>2714</v>
      </c>
      <c r="B502" s="6">
        <f>-1.09098926305607</f>
        <v>-1.09098926305607</v>
      </c>
      <c r="C502" s="6">
        <v>6.6760550841511003E-3</v>
      </c>
    </row>
    <row r="503" spans="1:3" x14ac:dyDescent="0.3">
      <c r="A503" s="6" t="s">
        <v>2686</v>
      </c>
      <c r="B503" s="6">
        <v>1.4549975661655199</v>
      </c>
      <c r="C503" s="6">
        <v>9.5589893573911205E-3</v>
      </c>
    </row>
    <row r="504" spans="1:3" x14ac:dyDescent="0.3">
      <c r="A504" s="6" t="s">
        <v>2342</v>
      </c>
      <c r="B504" s="6">
        <v>1.3641057225067199</v>
      </c>
      <c r="C504" s="6">
        <v>4.5258443948440898E-2</v>
      </c>
    </row>
    <row r="505" spans="1:3" x14ac:dyDescent="0.3">
      <c r="A505" s="6" t="s">
        <v>419</v>
      </c>
      <c r="B505" s="6">
        <f>0.6651199597969</f>
        <v>0.66511995979689997</v>
      </c>
      <c r="C505" s="6">
        <v>3.9806139249782699E-2</v>
      </c>
    </row>
    <row r="506" spans="1:3" x14ac:dyDescent="0.3">
      <c r="A506" s="6" t="s">
        <v>2449</v>
      </c>
      <c r="B506" s="6">
        <f>-2.98699490170661</f>
        <v>-2.98699490170661</v>
      </c>
      <c r="C506" s="6">
        <v>3.5914515099513197E-2</v>
      </c>
    </row>
    <row r="507" spans="1:3" x14ac:dyDescent="0.3">
      <c r="A507" s="6" t="s">
        <v>2698</v>
      </c>
      <c r="B507" s="6">
        <f>0.919202661003508</f>
        <v>0.919202661003508</v>
      </c>
      <c r="C507" s="6">
        <v>8.3766632331391706E-3</v>
      </c>
    </row>
    <row r="508" spans="1:3" x14ac:dyDescent="0.3">
      <c r="A508" s="6" t="s">
        <v>2558</v>
      </c>
      <c r="B508" s="6">
        <f>0.78179317301548</f>
        <v>0.78179317301548001</v>
      </c>
      <c r="C508" s="6">
        <v>2.2210449406270399E-2</v>
      </c>
    </row>
    <row r="509" spans="1:3" x14ac:dyDescent="0.3">
      <c r="A509" s="6" t="s">
        <v>2519</v>
      </c>
      <c r="B509" s="6">
        <v>0.75102549076688596</v>
      </c>
      <c r="C509" s="6">
        <v>2.7068990101216901E-2</v>
      </c>
    </row>
    <row r="510" spans="1:3" x14ac:dyDescent="0.3">
      <c r="A510" s="6" t="s">
        <v>2501</v>
      </c>
      <c r="B510" s="6">
        <v>1.14456481752952</v>
      </c>
      <c r="C510" s="6">
        <v>2.9527017156321299E-2</v>
      </c>
    </row>
    <row r="511" spans="1:3" x14ac:dyDescent="0.3">
      <c r="A511" s="6" t="s">
        <v>2423</v>
      </c>
      <c r="B511" s="6">
        <f>-2.24150356439069</f>
        <v>-2.24150356439069</v>
      </c>
      <c r="C511" s="6">
        <v>3.8700149133514897E-2</v>
      </c>
    </row>
    <row r="512" spans="1:3" x14ac:dyDescent="0.3">
      <c r="A512" s="6" t="s">
        <v>2411</v>
      </c>
      <c r="B512" s="6">
        <v>4.3473623595451301</v>
      </c>
      <c r="C512" s="6">
        <v>3.9495731835603197E-2</v>
      </c>
    </row>
    <row r="513" spans="1:3" x14ac:dyDescent="0.3">
      <c r="A513" s="6" t="s">
        <v>2514</v>
      </c>
      <c r="B513" s="6">
        <f>-1.00711628800363</f>
        <v>-1.00711628800363</v>
      </c>
      <c r="C513" s="6">
        <v>2.8021361621941101E-2</v>
      </c>
    </row>
    <row r="514" spans="1:3" x14ac:dyDescent="0.3">
      <c r="A514" s="6" t="s">
        <v>2493</v>
      </c>
      <c r="B514" s="6">
        <v>0.744434038238593</v>
      </c>
      <c r="C514" s="6">
        <v>2.9954024792624399E-2</v>
      </c>
    </row>
    <row r="515" spans="1:3" x14ac:dyDescent="0.3">
      <c r="A515" s="6" t="s">
        <v>2731</v>
      </c>
      <c r="B515" s="6">
        <v>2.7866959239900302</v>
      </c>
      <c r="C515" s="6">
        <v>4.6251356634229501E-3</v>
      </c>
    </row>
    <row r="516" spans="1:3" x14ac:dyDescent="0.3">
      <c r="A516" s="6" t="s">
        <v>631</v>
      </c>
      <c r="B516" s="6">
        <f>0.755224343301062</f>
        <v>0.75522434330106203</v>
      </c>
      <c r="C516" s="6">
        <v>1.6055754675077801E-2</v>
      </c>
    </row>
    <row r="517" spans="1:3" x14ac:dyDescent="0.3">
      <c r="A517" s="6" t="s">
        <v>2642</v>
      </c>
      <c r="B517" s="6">
        <f>-1.04330126798234</f>
        <v>-1.0433012679823399</v>
      </c>
      <c r="C517" s="6">
        <v>1.52716611444342E-2</v>
      </c>
    </row>
    <row r="518" spans="1:3" x14ac:dyDescent="0.3">
      <c r="A518" s="6" t="s">
        <v>2574</v>
      </c>
      <c r="B518" s="6">
        <v>4.0510471401530896</v>
      </c>
      <c r="C518" s="6">
        <v>2.0974284338213099E-2</v>
      </c>
    </row>
    <row r="519" spans="1:3" x14ac:dyDescent="0.3">
      <c r="A519" s="6" t="s">
        <v>2505</v>
      </c>
      <c r="B519" s="6">
        <f>-1.15125873128535</f>
        <v>-1.1512587312853499</v>
      </c>
      <c r="C519" s="6">
        <v>2.93068134459698E-2</v>
      </c>
    </row>
    <row r="520" spans="1:3" x14ac:dyDescent="0.3">
      <c r="A520" s="6" t="s">
        <v>1671</v>
      </c>
      <c r="B520" s="6">
        <f>-1.4305527572611</f>
        <v>-1.4305527572611001</v>
      </c>
      <c r="C520" s="6">
        <v>2.6866075675112601E-2</v>
      </c>
    </row>
    <row r="521" spans="1:3" x14ac:dyDescent="0.3">
      <c r="A521" s="6" t="s">
        <v>2341</v>
      </c>
      <c r="B521" s="6">
        <f>-1.04974784346592</f>
        <v>-1.04974784346592</v>
      </c>
      <c r="C521" s="6">
        <v>4.5275183586695598E-2</v>
      </c>
    </row>
    <row r="522" spans="1:3" x14ac:dyDescent="0.3">
      <c r="A522" s="6" t="s">
        <v>2303</v>
      </c>
      <c r="B522" s="6">
        <f>0.989094685136508</f>
        <v>0.989094685136508</v>
      </c>
      <c r="C522" s="6">
        <v>4.9110403272930397E-2</v>
      </c>
    </row>
    <row r="523" spans="1:3" x14ac:dyDescent="0.3">
      <c r="A523" s="6" t="s">
        <v>2586</v>
      </c>
      <c r="B523" s="6">
        <v>1.6401781385532801</v>
      </c>
      <c r="C523" s="6">
        <v>2.0271650147603001E-2</v>
      </c>
    </row>
    <row r="524" spans="1:3" x14ac:dyDescent="0.3">
      <c r="A524" s="6" t="s">
        <v>166</v>
      </c>
      <c r="B524" s="6">
        <v>2.06872304455969</v>
      </c>
      <c r="C524" s="6">
        <v>2.98296606411756E-2</v>
      </c>
    </row>
    <row r="525" spans="1:3" x14ac:dyDescent="0.3">
      <c r="A525" s="6" t="s">
        <v>2432</v>
      </c>
      <c r="B525" s="6">
        <f>0.840075239550309</f>
        <v>0.84007523955030905</v>
      </c>
      <c r="C525" s="6">
        <v>3.7758298815738903E-2</v>
      </c>
    </row>
    <row r="526" spans="1:3" x14ac:dyDescent="0.3">
      <c r="A526" s="6" t="s">
        <v>2488</v>
      </c>
      <c r="B526" s="6">
        <v>3.7362881563145902</v>
      </c>
      <c r="C526" s="6">
        <v>3.0623639886970699E-2</v>
      </c>
    </row>
    <row r="527" spans="1:3" x14ac:dyDescent="0.3">
      <c r="A527" s="6" t="s">
        <v>2554</v>
      </c>
      <c r="B527" s="6">
        <f>-1.9146696685809</f>
        <v>-1.9146696685808999</v>
      </c>
      <c r="C527" s="6">
        <v>2.27738115990632E-2</v>
      </c>
    </row>
    <row r="528" spans="1:3" x14ac:dyDescent="0.3">
      <c r="A528" s="6" t="s">
        <v>1323</v>
      </c>
      <c r="B528" s="6">
        <f>0.981637406128625</f>
        <v>0.98163740612862505</v>
      </c>
      <c r="C528" s="6">
        <v>6.6388678158135397E-3</v>
      </c>
    </row>
    <row r="529" spans="1:3" x14ac:dyDescent="0.3">
      <c r="A529" s="6" t="s">
        <v>2666</v>
      </c>
      <c r="B529" s="6">
        <f>0.951480976785495</f>
        <v>0.95148097678549504</v>
      </c>
      <c r="C529" s="6">
        <v>1.15897744595458E-2</v>
      </c>
    </row>
    <row r="530" spans="1:3" x14ac:dyDescent="0.3">
      <c r="A530" s="6" t="s">
        <v>2231</v>
      </c>
      <c r="B530" s="6">
        <f>0.920514620280352</f>
        <v>0.92051462028035203</v>
      </c>
      <c r="C530" s="6">
        <v>4.9889603199894599E-2</v>
      </c>
    </row>
    <row r="531" spans="1:3" x14ac:dyDescent="0.3">
      <c r="A531" s="6" t="s">
        <v>2551</v>
      </c>
      <c r="B531" s="6">
        <v>1.7039046396238799</v>
      </c>
      <c r="C531" s="6">
        <v>2.3498808065086401E-2</v>
      </c>
    </row>
    <row r="532" spans="1:3" x14ac:dyDescent="0.3">
      <c r="A532" s="6" t="s">
        <v>1544</v>
      </c>
      <c r="B532" s="6">
        <f>-5.85360739421321</f>
        <v>-5.8536073942132099</v>
      </c>
      <c r="C532" s="6">
        <v>4.5071708679272297E-3</v>
      </c>
    </row>
    <row r="533" spans="1:3" x14ac:dyDescent="0.3">
      <c r="A533" s="6" t="s">
        <v>2738</v>
      </c>
      <c r="B533" s="6">
        <f>-1.43409048628345</f>
        <v>-1.43409048628345</v>
      </c>
      <c r="C533" s="6">
        <v>3.85780256485861E-3</v>
      </c>
    </row>
    <row r="534" spans="1:3" x14ac:dyDescent="0.3">
      <c r="A534" s="6" t="s">
        <v>2347</v>
      </c>
      <c r="B534" s="6">
        <f>0.945913420202499</f>
        <v>0.94591342020249902</v>
      </c>
      <c r="C534" s="6">
        <v>4.4894097440769998E-2</v>
      </c>
    </row>
    <row r="535" spans="1:3" x14ac:dyDescent="0.3">
      <c r="A535" s="6" t="s">
        <v>2529</v>
      </c>
      <c r="B535" s="6">
        <v>1.37637248966503</v>
      </c>
      <c r="C535" s="6">
        <v>2.6169558839103602E-2</v>
      </c>
    </row>
    <row r="536" spans="1:3" x14ac:dyDescent="0.3">
      <c r="A536" s="6" t="s">
        <v>2654</v>
      </c>
      <c r="B536" s="6">
        <v>4.9704494441950402</v>
      </c>
      <c r="C536" s="6">
        <v>1.4108817287663999E-2</v>
      </c>
    </row>
    <row r="537" spans="1:3" x14ac:dyDescent="0.3">
      <c r="A537" s="6" t="s">
        <v>2496</v>
      </c>
      <c r="B537" s="6">
        <v>2.9980363016600302</v>
      </c>
      <c r="C537" s="6">
        <v>2.9761092895339399E-2</v>
      </c>
    </row>
    <row r="538" spans="1:3" x14ac:dyDescent="0.3">
      <c r="A538" s="6" t="s">
        <v>1097</v>
      </c>
      <c r="B538" s="6">
        <v>1.56768323611021</v>
      </c>
      <c r="C538" s="6">
        <v>3.7188902133937003E-2</v>
      </c>
    </row>
    <row r="539" spans="1:3" x14ac:dyDescent="0.3">
      <c r="A539" s="6" t="s">
        <v>1309</v>
      </c>
      <c r="B539" s="6">
        <v>1.2849157494939301</v>
      </c>
      <c r="C539" s="6">
        <v>3.3477940240158398E-2</v>
      </c>
    </row>
    <row r="540" spans="1:3" x14ac:dyDescent="0.3">
      <c r="A540" s="6" t="s">
        <v>2370</v>
      </c>
      <c r="B540" s="6">
        <v>0.93497254375873595</v>
      </c>
      <c r="C540" s="6">
        <v>4.3379115835792903E-2</v>
      </c>
    </row>
    <row r="541" spans="1:3" x14ac:dyDescent="0.3">
      <c r="A541" s="6" t="s">
        <v>2693</v>
      </c>
      <c r="B541" s="6">
        <v>5.3336510530686496</v>
      </c>
      <c r="C541" s="6">
        <v>8.6927090584943204E-3</v>
      </c>
    </row>
    <row r="542" spans="1:3" x14ac:dyDescent="0.3">
      <c r="A542" s="6" t="s">
        <v>2546</v>
      </c>
      <c r="B542" s="6">
        <v>2.4811997855149102</v>
      </c>
      <c r="C542" s="6">
        <v>2.4182829849209601E-2</v>
      </c>
    </row>
    <row r="543" spans="1:3" x14ac:dyDescent="0.3">
      <c r="A543" s="6" t="s">
        <v>1823</v>
      </c>
      <c r="B543" s="6">
        <v>3.4546524556193701</v>
      </c>
      <c r="C543" s="6">
        <v>1.36176519692535E-2</v>
      </c>
    </row>
    <row r="544" spans="1:3" x14ac:dyDescent="0.3">
      <c r="A544" s="6" t="s">
        <v>1438</v>
      </c>
      <c r="B544" s="6">
        <v>1.4408479921647801</v>
      </c>
      <c r="C544" s="6">
        <v>2.2809718244729299E-2</v>
      </c>
    </row>
    <row r="545" spans="1:3" x14ac:dyDescent="0.3">
      <c r="A545" s="6" t="s">
        <v>2705</v>
      </c>
      <c r="B545" s="6">
        <v>2.2031433225856198</v>
      </c>
      <c r="C545" s="6">
        <v>7.5506682067661198E-3</v>
      </c>
    </row>
    <row r="546" spans="1:3" x14ac:dyDescent="0.3">
      <c r="A546" s="6" t="s">
        <v>2016</v>
      </c>
      <c r="B546" s="6">
        <v>1.2424468041938099</v>
      </c>
      <c r="C546" s="6">
        <v>1.89356076944456E-4</v>
      </c>
    </row>
    <row r="547" spans="1:3" x14ac:dyDescent="0.3">
      <c r="A547" s="6" t="s">
        <v>1157</v>
      </c>
      <c r="B547" s="6">
        <f>-2.42890395389478</f>
        <v>-2.4289039538947801</v>
      </c>
      <c r="C547" s="6">
        <v>2.9159853649741899E-2</v>
      </c>
    </row>
    <row r="548" spans="1:3" x14ac:dyDescent="0.3">
      <c r="A548" s="6" t="s">
        <v>2695</v>
      </c>
      <c r="B548" s="6">
        <v>0.97780440129464097</v>
      </c>
      <c r="C548" s="6">
        <v>8.6289735195232298E-3</v>
      </c>
    </row>
    <row r="549" spans="1:3" x14ac:dyDescent="0.3">
      <c r="A549" s="6" t="s">
        <v>2556</v>
      </c>
      <c r="B549" s="6">
        <v>0.94786504595436805</v>
      </c>
      <c r="C549" s="6">
        <v>2.2670845148791599E-2</v>
      </c>
    </row>
    <row r="550" spans="1:3" x14ac:dyDescent="0.3">
      <c r="A550" s="6" t="s">
        <v>2588</v>
      </c>
      <c r="B550" s="6">
        <v>4.4483797752789398</v>
      </c>
      <c r="C550" s="6">
        <v>2.00189954934341E-2</v>
      </c>
    </row>
    <row r="551" spans="1:3" x14ac:dyDescent="0.3">
      <c r="A551" s="6" t="s">
        <v>2569</v>
      </c>
      <c r="B551" s="6">
        <v>1.25606682179524</v>
      </c>
      <c r="C551" s="6">
        <v>2.1073759613087498E-2</v>
      </c>
    </row>
    <row r="552" spans="1:3" x14ac:dyDescent="0.3">
      <c r="A552" s="6" t="s">
        <v>2748</v>
      </c>
      <c r="B552" s="6">
        <f>-1.92600308568425</f>
        <v>-1.92600308568425</v>
      </c>
      <c r="C552" s="6">
        <v>2.39162425319049E-3</v>
      </c>
    </row>
    <row r="553" spans="1:3" x14ac:dyDescent="0.3">
      <c r="A553" s="6" t="s">
        <v>2757</v>
      </c>
      <c r="B553" s="6">
        <v>1.14840024532044</v>
      </c>
      <c r="C553" s="6">
        <v>7.2869689047984896E-4</v>
      </c>
    </row>
    <row r="554" spans="1:3" x14ac:dyDescent="0.3">
      <c r="A554" s="6" t="s">
        <v>2478</v>
      </c>
      <c r="B554" s="6">
        <v>0.97939962586613205</v>
      </c>
      <c r="C554" s="6">
        <v>3.1685339767811203E-2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96"/>
  <sheetViews>
    <sheetView workbookViewId="0">
      <selection activeCell="F28" sqref="F28"/>
    </sheetView>
  </sheetViews>
  <sheetFormatPr baseColWidth="10" defaultColWidth="8.88671875" defaultRowHeight="14.4" x14ac:dyDescent="0.3"/>
  <cols>
    <col min="1" max="1" width="23.77734375" customWidth="1"/>
    <col min="2" max="3" width="17.6640625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s="2" t="s">
        <v>789</v>
      </c>
      <c r="B2" s="2">
        <v>0.67592786436885199</v>
      </c>
      <c r="C2" s="2">
        <v>2.69844529027281E-2</v>
      </c>
    </row>
    <row r="3" spans="1:3" x14ac:dyDescent="0.3">
      <c r="A3" s="3" t="s">
        <v>1817</v>
      </c>
      <c r="B3" s="3">
        <v>-1.09989685710459</v>
      </c>
      <c r="C3" s="3">
        <v>3.8498416358227101E-3</v>
      </c>
    </row>
    <row r="4" spans="1:3" x14ac:dyDescent="0.3">
      <c r="A4" s="3" t="s">
        <v>551</v>
      </c>
      <c r="B4" s="3">
        <v>0.76613046589369904</v>
      </c>
      <c r="C4" s="3">
        <v>3.3113792173435699E-2</v>
      </c>
    </row>
    <row r="5" spans="1:3" x14ac:dyDescent="0.3">
      <c r="A5" s="3" t="s">
        <v>1590</v>
      </c>
      <c r="B5" s="3">
        <v>0.95214474257901904</v>
      </c>
      <c r="C5" s="3">
        <v>7.4544342366926197E-3</v>
      </c>
    </row>
    <row r="6" spans="1:3" x14ac:dyDescent="0.3">
      <c r="A6" s="3" t="s">
        <v>1343</v>
      </c>
      <c r="B6" s="3">
        <v>0.75918018178286795</v>
      </c>
      <c r="C6" s="3">
        <v>1.30018580379819E-2</v>
      </c>
    </row>
    <row r="7" spans="1:3" x14ac:dyDescent="0.3">
      <c r="A7" s="3" t="s">
        <v>1658</v>
      </c>
      <c r="B7" s="3">
        <v>-1.15193890052748</v>
      </c>
      <c r="C7" s="3">
        <v>6.3807374974884203E-3</v>
      </c>
    </row>
    <row r="8" spans="1:3" x14ac:dyDescent="0.3">
      <c r="A8" s="3" t="s">
        <v>341</v>
      </c>
      <c r="B8" s="3">
        <v>0.75557437827846696</v>
      </c>
      <c r="C8" s="3">
        <v>3.9671593511596999E-2</v>
      </c>
    </row>
    <row r="9" spans="1:3" x14ac:dyDescent="0.3">
      <c r="A9" s="3" t="s">
        <v>1282</v>
      </c>
      <c r="B9" s="3">
        <v>-2.4260883005049698</v>
      </c>
      <c r="C9" s="3">
        <v>1.4353607159351999E-2</v>
      </c>
    </row>
    <row r="10" spans="1:3" x14ac:dyDescent="0.3">
      <c r="A10" s="3" t="s">
        <v>331</v>
      </c>
      <c r="B10" s="3">
        <v>0.61710616374841298</v>
      </c>
      <c r="C10" s="3">
        <v>4.0039602384554E-2</v>
      </c>
    </row>
    <row r="11" spans="1:3" x14ac:dyDescent="0.3">
      <c r="A11" s="3" t="s">
        <v>218</v>
      </c>
      <c r="B11" s="3">
        <v>-1.6915892273333</v>
      </c>
      <c r="C11" s="3">
        <v>4.3197133996111997E-2</v>
      </c>
    </row>
    <row r="12" spans="1:3" x14ac:dyDescent="0.3">
      <c r="A12" s="3" t="s">
        <v>150</v>
      </c>
      <c r="B12" s="3">
        <v>-1.31199938358019</v>
      </c>
      <c r="C12" s="3">
        <v>4.51360461107028E-2</v>
      </c>
    </row>
    <row r="13" spans="1:3" x14ac:dyDescent="0.3">
      <c r="A13" s="3" t="s">
        <v>578</v>
      </c>
      <c r="B13" s="3">
        <v>0.85707293065049395</v>
      </c>
      <c r="C13" s="3">
        <v>3.2377671781290099E-2</v>
      </c>
    </row>
    <row r="14" spans="1:3" x14ac:dyDescent="0.3">
      <c r="A14" s="3" t="s">
        <v>57</v>
      </c>
      <c r="B14" s="3">
        <v>-2.31833250824773</v>
      </c>
      <c r="C14" s="3">
        <v>4.8010804078769599E-2</v>
      </c>
    </row>
    <row r="15" spans="1:3" x14ac:dyDescent="0.3">
      <c r="A15" s="3" t="s">
        <v>315</v>
      </c>
      <c r="B15" s="3">
        <v>-2.31442393814423</v>
      </c>
      <c r="C15" s="3">
        <v>4.0761757727726902E-2</v>
      </c>
    </row>
    <row r="16" spans="1:3" x14ac:dyDescent="0.3">
      <c r="A16" s="3" t="s">
        <v>1326</v>
      </c>
      <c r="B16" s="3">
        <v>-1.0141383894973299</v>
      </c>
      <c r="C16" s="3">
        <v>1.33291142038491E-2</v>
      </c>
    </row>
    <row r="17" spans="1:3" x14ac:dyDescent="0.3">
      <c r="A17" s="3" t="s">
        <v>1021</v>
      </c>
      <c r="B17" s="3">
        <v>-4.3689498860856402</v>
      </c>
      <c r="C17" s="3">
        <v>2.0682321625005901E-2</v>
      </c>
    </row>
    <row r="18" spans="1:3" x14ac:dyDescent="0.3">
      <c r="A18" s="3" t="s">
        <v>1877</v>
      </c>
      <c r="B18" s="3">
        <v>-1.4485243240010499</v>
      </c>
      <c r="C18" s="3">
        <v>3.11122513290704E-3</v>
      </c>
    </row>
    <row r="19" spans="1:3" x14ac:dyDescent="0.3">
      <c r="A19" s="3" t="s">
        <v>785</v>
      </c>
      <c r="B19" s="3">
        <v>-1.7592685565197701</v>
      </c>
      <c r="C19" s="3">
        <v>2.7029374197348899E-2</v>
      </c>
    </row>
    <row r="20" spans="1:3" x14ac:dyDescent="0.3">
      <c r="A20" s="3" t="s">
        <v>199</v>
      </c>
      <c r="B20" s="3">
        <v>0.68706643538465195</v>
      </c>
      <c r="C20" s="3">
        <v>4.37792308688447E-2</v>
      </c>
    </row>
    <row r="21" spans="1:3" x14ac:dyDescent="0.3">
      <c r="A21" s="3" t="s">
        <v>1596</v>
      </c>
      <c r="B21" s="3">
        <v>-1.26398306011044</v>
      </c>
      <c r="C21" s="3">
        <v>7.3734211213713902E-3</v>
      </c>
    </row>
    <row r="22" spans="1:3" x14ac:dyDescent="0.3">
      <c r="A22" s="3" t="s">
        <v>582</v>
      </c>
      <c r="B22" s="3">
        <v>-3.21254841700897</v>
      </c>
      <c r="C22" s="3">
        <v>3.2258225103154098E-2</v>
      </c>
    </row>
    <row r="23" spans="1:3" x14ac:dyDescent="0.3">
      <c r="A23" s="3" t="s">
        <v>1769</v>
      </c>
      <c r="B23" s="3">
        <v>-2.1475699622319699</v>
      </c>
      <c r="C23" s="3">
        <v>4.5759995881490302E-3</v>
      </c>
    </row>
    <row r="24" spans="1:3" x14ac:dyDescent="0.3">
      <c r="A24" s="3" t="s">
        <v>709</v>
      </c>
      <c r="B24" s="3">
        <v>0.65307803929837405</v>
      </c>
      <c r="C24" s="3">
        <v>2.8996261195211901E-2</v>
      </c>
    </row>
    <row r="25" spans="1:3" x14ac:dyDescent="0.3">
      <c r="A25" s="3" t="s">
        <v>27</v>
      </c>
      <c r="B25" s="3">
        <v>-2.3057450742493399</v>
      </c>
      <c r="C25" s="3">
        <v>4.9257235333906399E-2</v>
      </c>
    </row>
    <row r="26" spans="1:3" x14ac:dyDescent="0.3">
      <c r="A26" s="3" t="s">
        <v>243</v>
      </c>
      <c r="B26" s="3">
        <v>-5.0852144012170699</v>
      </c>
      <c r="C26" s="3">
        <v>4.2718018351208899E-2</v>
      </c>
    </row>
    <row r="27" spans="1:3" x14ac:dyDescent="0.3">
      <c r="A27" s="3" t="s">
        <v>2221</v>
      </c>
      <c r="B27" s="3">
        <v>-7.1240051899498598</v>
      </c>
      <c r="C27" s="3">
        <v>2.2761510316883201E-4</v>
      </c>
    </row>
    <row r="28" spans="1:3" x14ac:dyDescent="0.3">
      <c r="A28" s="3" t="s">
        <v>1033</v>
      </c>
      <c r="B28" s="3">
        <v>0.84884903377661403</v>
      </c>
      <c r="C28" s="3">
        <v>2.03799264961892E-2</v>
      </c>
    </row>
    <row r="29" spans="1:3" x14ac:dyDescent="0.3">
      <c r="A29" s="3" t="s">
        <v>528</v>
      </c>
      <c r="B29" s="3">
        <v>-1.6646812133253599</v>
      </c>
      <c r="C29" s="3">
        <v>3.3556204550587797E-2</v>
      </c>
    </row>
    <row r="30" spans="1:3" x14ac:dyDescent="0.3">
      <c r="A30" s="3" t="s">
        <v>1561</v>
      </c>
      <c r="B30" s="3">
        <v>-1.22721609663063</v>
      </c>
      <c r="C30" s="3">
        <v>8.0514745137849307E-3</v>
      </c>
    </row>
    <row r="31" spans="1:3" x14ac:dyDescent="0.3">
      <c r="A31" s="3" t="s">
        <v>1321</v>
      </c>
      <c r="B31" s="3">
        <v>-1.5870724872636801</v>
      </c>
      <c r="C31" s="3">
        <v>1.3479835533276099E-2</v>
      </c>
    </row>
    <row r="32" spans="1:3" x14ac:dyDescent="0.3">
      <c r="A32" s="3" t="s">
        <v>509</v>
      </c>
      <c r="B32" s="3">
        <v>0.77348020982364396</v>
      </c>
      <c r="C32" s="3">
        <v>3.4105651387201098E-2</v>
      </c>
    </row>
    <row r="33" spans="1:3" x14ac:dyDescent="0.3">
      <c r="A33" s="3" t="s">
        <v>1749</v>
      </c>
      <c r="B33" s="3">
        <v>-2.2218938312908301</v>
      </c>
      <c r="C33" s="3">
        <v>4.9435430448798601E-3</v>
      </c>
    </row>
    <row r="34" spans="1:3" x14ac:dyDescent="0.3">
      <c r="A34" s="3" t="s">
        <v>426</v>
      </c>
      <c r="B34" s="3">
        <v>-1.2556440988234501</v>
      </c>
      <c r="C34" s="3">
        <v>3.6569051804320303E-2</v>
      </c>
    </row>
    <row r="35" spans="1:3" x14ac:dyDescent="0.3">
      <c r="A35" s="3" t="s">
        <v>1158</v>
      </c>
      <c r="B35" s="3">
        <v>1.05742801549774</v>
      </c>
      <c r="C35" s="3">
        <v>1.7244657542698601E-2</v>
      </c>
    </row>
    <row r="36" spans="1:3" x14ac:dyDescent="0.3">
      <c r="A36" s="3" t="s">
        <v>2045</v>
      </c>
      <c r="B36" s="3">
        <v>-2.0335222995731601</v>
      </c>
      <c r="C36" s="3">
        <v>1.26029903981478E-3</v>
      </c>
    </row>
    <row r="37" spans="1:3" x14ac:dyDescent="0.3">
      <c r="A37" s="3" t="s">
        <v>648</v>
      </c>
      <c r="B37" s="3">
        <v>0.71680351445784096</v>
      </c>
      <c r="C37" s="3">
        <v>3.04465636690497E-2</v>
      </c>
    </row>
    <row r="38" spans="1:3" x14ac:dyDescent="0.3">
      <c r="A38" s="3" t="s">
        <v>1850</v>
      </c>
      <c r="B38" s="3">
        <v>-1.03835406460974</v>
      </c>
      <c r="C38" s="3">
        <v>3.4766769828688199E-3</v>
      </c>
    </row>
    <row r="39" spans="1:3" x14ac:dyDescent="0.3">
      <c r="A39" s="3" t="s">
        <v>277</v>
      </c>
      <c r="B39" s="3">
        <v>0.63087176169055204</v>
      </c>
      <c r="C39" s="3">
        <v>4.19174536453603E-2</v>
      </c>
    </row>
    <row r="40" spans="1:3" x14ac:dyDescent="0.3">
      <c r="A40" s="3" t="s">
        <v>1391</v>
      </c>
      <c r="B40" s="3">
        <v>-1.94094393936323</v>
      </c>
      <c r="C40" s="3">
        <v>1.1980957682671401E-2</v>
      </c>
    </row>
    <row r="41" spans="1:3" x14ac:dyDescent="0.3">
      <c r="A41" s="3" t="s">
        <v>2230</v>
      </c>
      <c r="B41" s="3">
        <v>-2.0346570969253799</v>
      </c>
      <c r="C41" s="3">
        <v>1.98600510352694E-4</v>
      </c>
    </row>
    <row r="42" spans="1:3" x14ac:dyDescent="0.3">
      <c r="A42" s="3" t="s">
        <v>913</v>
      </c>
      <c r="B42" s="3">
        <v>0.65915078227413504</v>
      </c>
      <c r="C42" s="3">
        <v>2.3904416194664001E-2</v>
      </c>
    </row>
    <row r="43" spans="1:3" x14ac:dyDescent="0.3">
      <c r="A43" s="3" t="s">
        <v>1677</v>
      </c>
      <c r="B43" s="3">
        <v>-1.8980724930759201</v>
      </c>
      <c r="C43" s="3">
        <v>6.1709546505008296E-3</v>
      </c>
    </row>
    <row r="44" spans="1:3" x14ac:dyDescent="0.3">
      <c r="A44" s="3" t="s">
        <v>574</v>
      </c>
      <c r="B44" s="3">
        <v>0.64027249966201605</v>
      </c>
      <c r="C44" s="3">
        <v>3.2484919208061999E-2</v>
      </c>
    </row>
    <row r="45" spans="1:3" x14ac:dyDescent="0.3">
      <c r="A45" s="3" t="s">
        <v>600</v>
      </c>
      <c r="B45" s="3">
        <v>-2.0180064248583598</v>
      </c>
      <c r="C45" s="3">
        <v>3.17665077647485E-2</v>
      </c>
    </row>
    <row r="46" spans="1:3" x14ac:dyDescent="0.3">
      <c r="A46" s="3" t="s">
        <v>68</v>
      </c>
      <c r="B46" s="3">
        <v>1.1356106272911399</v>
      </c>
      <c r="C46" s="3">
        <v>4.7555464129738698E-2</v>
      </c>
    </row>
    <row r="47" spans="1:3" x14ac:dyDescent="0.3">
      <c r="A47" s="3" t="s">
        <v>587</v>
      </c>
      <c r="B47" s="3">
        <v>-1.4083609588066299</v>
      </c>
      <c r="C47" s="3">
        <v>3.20686780978377E-2</v>
      </c>
    </row>
    <row r="48" spans="1:3" x14ac:dyDescent="0.3">
      <c r="A48" s="3" t="s">
        <v>2207</v>
      </c>
      <c r="B48" s="3">
        <v>-2.6686812434388001</v>
      </c>
      <c r="C48" s="3">
        <v>3.1103354671927998E-4</v>
      </c>
    </row>
    <row r="49" spans="1:3" x14ac:dyDescent="0.3">
      <c r="A49" s="3" t="s">
        <v>1299</v>
      </c>
      <c r="B49" s="3">
        <v>-4.8660912478792504</v>
      </c>
      <c r="C49" s="3">
        <v>1.3999392066282699E-2</v>
      </c>
    </row>
    <row r="50" spans="1:3" x14ac:dyDescent="0.3">
      <c r="A50" s="3" t="s">
        <v>589</v>
      </c>
      <c r="B50" s="3">
        <v>-1.19989950794376</v>
      </c>
      <c r="C50" s="3">
        <v>3.20154183069482E-2</v>
      </c>
    </row>
    <row r="51" spans="1:3" x14ac:dyDescent="0.3">
      <c r="A51" s="3" t="s">
        <v>370</v>
      </c>
      <c r="B51" s="3">
        <v>-2.0518825035445101</v>
      </c>
      <c r="C51" s="3">
        <v>3.8701668503218899E-2</v>
      </c>
    </row>
    <row r="52" spans="1:3" x14ac:dyDescent="0.3">
      <c r="A52" s="3" t="s">
        <v>580</v>
      </c>
      <c r="B52" s="3">
        <v>-2.51499273764232</v>
      </c>
      <c r="C52" s="3">
        <v>3.23043156540406E-2</v>
      </c>
    </row>
    <row r="53" spans="1:3" x14ac:dyDescent="0.3">
      <c r="A53" s="3" t="s">
        <v>210</v>
      </c>
      <c r="B53" s="3">
        <v>2.7059162264180801</v>
      </c>
      <c r="C53" s="3">
        <v>4.3435607426034403E-2</v>
      </c>
    </row>
    <row r="54" spans="1:3" x14ac:dyDescent="0.3">
      <c r="A54" s="3" t="s">
        <v>915</v>
      </c>
      <c r="B54" s="3">
        <v>-1.2075540529387101</v>
      </c>
      <c r="C54" s="3">
        <v>2.3847569685633101E-2</v>
      </c>
    </row>
    <row r="55" spans="1:3" x14ac:dyDescent="0.3">
      <c r="A55" s="3" t="s">
        <v>1369</v>
      </c>
      <c r="B55" s="3">
        <v>-2.2303326671227599</v>
      </c>
      <c r="C55" s="3">
        <v>1.24710870247572E-2</v>
      </c>
    </row>
    <row r="56" spans="1:3" x14ac:dyDescent="0.3">
      <c r="A56" s="3" t="s">
        <v>643</v>
      </c>
      <c r="B56" s="3">
        <v>-4.5152145424238297</v>
      </c>
      <c r="C56" s="3">
        <v>3.0726723598219999E-2</v>
      </c>
    </row>
    <row r="57" spans="1:3" x14ac:dyDescent="0.3">
      <c r="A57" s="3" t="s">
        <v>1016</v>
      </c>
      <c r="B57" s="3">
        <v>-2.0459827058853102</v>
      </c>
      <c r="C57" s="3">
        <v>2.09366112637893E-2</v>
      </c>
    </row>
    <row r="58" spans="1:3" x14ac:dyDescent="0.3">
      <c r="A58" s="3" t="s">
        <v>1559</v>
      </c>
      <c r="B58" s="3">
        <v>0.95511857253038002</v>
      </c>
      <c r="C58" s="3">
        <v>8.1150457186741094E-3</v>
      </c>
    </row>
    <row r="59" spans="1:3" x14ac:dyDescent="0.3">
      <c r="A59" s="3" t="s">
        <v>1961</v>
      </c>
      <c r="B59" s="3">
        <v>-1.77553800003539</v>
      </c>
      <c r="C59" s="3">
        <v>2.1929010629404798E-3</v>
      </c>
    </row>
    <row r="60" spans="1:3" x14ac:dyDescent="0.3">
      <c r="A60" s="3" t="s">
        <v>335</v>
      </c>
      <c r="B60" s="3">
        <v>0.67238961339313197</v>
      </c>
      <c r="C60" s="3">
        <v>3.9878971337395097E-2</v>
      </c>
    </row>
    <row r="61" spans="1:3" x14ac:dyDescent="0.3">
      <c r="A61" s="3" t="s">
        <v>2077</v>
      </c>
      <c r="B61" s="3">
        <v>-3.34841453422723</v>
      </c>
      <c r="C61" s="3">
        <v>1.0422422709671E-3</v>
      </c>
    </row>
    <row r="62" spans="1:3" x14ac:dyDescent="0.3">
      <c r="A62" s="3" t="s">
        <v>942</v>
      </c>
      <c r="B62" s="3">
        <v>0.682575853134326</v>
      </c>
      <c r="C62" s="3">
        <v>2.31575844441167E-2</v>
      </c>
    </row>
    <row r="63" spans="1:3" x14ac:dyDescent="0.3">
      <c r="A63" s="3" t="s">
        <v>1374</v>
      </c>
      <c r="B63" s="3">
        <v>0.90318083793383197</v>
      </c>
      <c r="C63" s="3">
        <v>1.2338964200560101E-2</v>
      </c>
    </row>
    <row r="64" spans="1:3" x14ac:dyDescent="0.3">
      <c r="A64" s="3" t="s">
        <v>1811</v>
      </c>
      <c r="B64" s="3">
        <v>-1.2009052979556001</v>
      </c>
      <c r="C64" s="3">
        <v>3.9018666073970401E-3</v>
      </c>
    </row>
    <row r="65" spans="1:3" x14ac:dyDescent="0.3">
      <c r="A65" s="3" t="s">
        <v>1100</v>
      </c>
      <c r="B65" s="3">
        <v>-2.6668712283730902</v>
      </c>
      <c r="C65" s="3">
        <v>1.8551673087640001E-2</v>
      </c>
    </row>
    <row r="66" spans="1:3" x14ac:dyDescent="0.3">
      <c r="A66" s="3" t="s">
        <v>363</v>
      </c>
      <c r="B66" s="3">
        <v>-4.0488694056144601</v>
      </c>
      <c r="C66" s="3">
        <v>3.8911590989056402E-2</v>
      </c>
    </row>
    <row r="67" spans="1:3" x14ac:dyDescent="0.3">
      <c r="A67" s="3" t="s">
        <v>611</v>
      </c>
      <c r="B67" s="3">
        <v>-1.96662470907746</v>
      </c>
      <c r="C67" s="3">
        <v>3.1510790673477701E-2</v>
      </c>
    </row>
    <row r="68" spans="1:3" x14ac:dyDescent="0.3">
      <c r="A68" s="3" t="s">
        <v>1046</v>
      </c>
      <c r="B68" s="3">
        <v>-2.2596730863290202</v>
      </c>
      <c r="C68" s="3">
        <v>1.9973383353904601E-2</v>
      </c>
    </row>
    <row r="69" spans="1:3" x14ac:dyDescent="0.3">
      <c r="A69" s="3" t="s">
        <v>1138</v>
      </c>
      <c r="B69" s="3">
        <v>0.76209723436772103</v>
      </c>
      <c r="C69" s="3">
        <v>1.76174360414427E-2</v>
      </c>
    </row>
    <row r="70" spans="1:3" x14ac:dyDescent="0.3">
      <c r="A70" s="3" t="s">
        <v>672</v>
      </c>
      <c r="B70" s="3">
        <v>2.1597363901764601</v>
      </c>
      <c r="C70" s="3">
        <v>2.9759801947072399E-2</v>
      </c>
    </row>
    <row r="71" spans="1:3" x14ac:dyDescent="0.3">
      <c r="A71" s="3" t="s">
        <v>875</v>
      </c>
      <c r="B71" s="3">
        <v>0.93125739395866403</v>
      </c>
      <c r="C71" s="3">
        <v>2.48147644094984E-2</v>
      </c>
    </row>
    <row r="72" spans="1:3" x14ac:dyDescent="0.3">
      <c r="A72" s="3" t="s">
        <v>851</v>
      </c>
      <c r="B72" s="3">
        <v>-2.9642066590965102</v>
      </c>
      <c r="C72" s="3">
        <v>2.5381161956912899E-2</v>
      </c>
    </row>
    <row r="73" spans="1:3" x14ac:dyDescent="0.3">
      <c r="A73" s="3" t="s">
        <v>1165</v>
      </c>
      <c r="B73" s="3">
        <v>2.3607617385587401</v>
      </c>
      <c r="C73" s="3">
        <v>1.70137915720119E-2</v>
      </c>
    </row>
    <row r="74" spans="1:3" x14ac:dyDescent="0.3">
      <c r="A74" s="3" t="s">
        <v>496</v>
      </c>
      <c r="B74" s="3">
        <v>-1.4961849873025299</v>
      </c>
      <c r="C74" s="3">
        <v>3.43960459909817E-2</v>
      </c>
    </row>
    <row r="75" spans="1:3" x14ac:dyDescent="0.3">
      <c r="A75" s="3" t="s">
        <v>513</v>
      </c>
      <c r="B75" s="3">
        <v>-4.6808197452885896</v>
      </c>
      <c r="C75" s="3">
        <v>3.40350498077132E-2</v>
      </c>
    </row>
    <row r="76" spans="1:3" x14ac:dyDescent="0.3">
      <c r="A76" s="3" t="s">
        <v>1143</v>
      </c>
      <c r="B76" s="3">
        <v>0.84557350371712403</v>
      </c>
      <c r="C76" s="3">
        <v>1.75049777921043E-2</v>
      </c>
    </row>
    <row r="77" spans="1:3" x14ac:dyDescent="0.3">
      <c r="A77" s="3" t="s">
        <v>39</v>
      </c>
      <c r="B77" s="3">
        <v>4.3520406295415004</v>
      </c>
      <c r="C77" s="3">
        <v>4.8924549917429699E-2</v>
      </c>
    </row>
    <row r="78" spans="1:3" x14ac:dyDescent="0.3">
      <c r="A78" s="3" t="s">
        <v>1908</v>
      </c>
      <c r="B78" s="3">
        <v>-4.2417376327659104</v>
      </c>
      <c r="C78" s="3">
        <v>2.7900286160473602E-3</v>
      </c>
    </row>
    <row r="79" spans="1:3" x14ac:dyDescent="0.3">
      <c r="A79" s="3" t="s">
        <v>660</v>
      </c>
      <c r="B79" s="3">
        <v>-1.2458811692456799</v>
      </c>
      <c r="C79" s="3">
        <v>3.0124942486373599E-2</v>
      </c>
    </row>
    <row r="80" spans="1:3" x14ac:dyDescent="0.3">
      <c r="A80" s="3" t="s">
        <v>802</v>
      </c>
      <c r="B80" s="3">
        <v>-1.9770218615122599</v>
      </c>
      <c r="C80" s="3">
        <v>2.6692644904321002E-2</v>
      </c>
    </row>
    <row r="81" spans="1:3" x14ac:dyDescent="0.3">
      <c r="A81" s="3" t="s">
        <v>2274</v>
      </c>
      <c r="B81" s="3">
        <v>1.3972957506380601</v>
      </c>
      <c r="C81" s="4">
        <v>4.3310809083896598E-5</v>
      </c>
    </row>
    <row r="82" spans="1:3" x14ac:dyDescent="0.3">
      <c r="A82" s="3" t="s">
        <v>1669</v>
      </c>
      <c r="B82" s="3">
        <v>-1.56722419585714</v>
      </c>
      <c r="C82" s="3">
        <v>6.2647943949890803E-3</v>
      </c>
    </row>
    <row r="83" spans="1:3" x14ac:dyDescent="0.3">
      <c r="A83" s="3" t="s">
        <v>1795</v>
      </c>
      <c r="B83" s="3">
        <v>-1.8250742224991201</v>
      </c>
      <c r="C83" s="3">
        <v>4.1482193685814898E-3</v>
      </c>
    </row>
    <row r="84" spans="1:3" x14ac:dyDescent="0.3">
      <c r="A84" s="3" t="s">
        <v>1249</v>
      </c>
      <c r="B84" s="3">
        <v>1.3752683379638999</v>
      </c>
      <c r="C84" s="3">
        <v>1.5213473696188799E-2</v>
      </c>
    </row>
    <row r="85" spans="1:3" x14ac:dyDescent="0.3">
      <c r="A85" s="3" t="s">
        <v>133</v>
      </c>
      <c r="B85" s="3">
        <v>-1.6449074530134</v>
      </c>
      <c r="C85" s="3">
        <v>4.5464431877957602E-2</v>
      </c>
    </row>
    <row r="86" spans="1:3" x14ac:dyDescent="0.3">
      <c r="A86" s="3" t="s">
        <v>2122</v>
      </c>
      <c r="B86" s="3">
        <v>-1.60182115394229</v>
      </c>
      <c r="C86" s="3">
        <v>7.4752838511807102E-4</v>
      </c>
    </row>
    <row r="87" spans="1:3" x14ac:dyDescent="0.3">
      <c r="A87" s="3" t="s">
        <v>722</v>
      </c>
      <c r="B87" s="3">
        <v>-5.2113715051312504</v>
      </c>
      <c r="C87" s="3">
        <v>2.8713323971934799E-2</v>
      </c>
    </row>
    <row r="88" spans="1:3" x14ac:dyDescent="0.3">
      <c r="A88" s="3" t="s">
        <v>613</v>
      </c>
      <c r="B88" s="3">
        <v>-1.9096816314042999</v>
      </c>
      <c r="C88" s="3">
        <v>3.1484908824160003E-2</v>
      </c>
    </row>
    <row r="89" spans="1:3" x14ac:dyDescent="0.3">
      <c r="A89" s="3" t="s">
        <v>2171</v>
      </c>
      <c r="B89" s="3">
        <v>2.9886694744139</v>
      </c>
      <c r="C89" s="3">
        <v>4.62855351433218E-4</v>
      </c>
    </row>
    <row r="90" spans="1:3" x14ac:dyDescent="0.3">
      <c r="A90" s="3" t="s">
        <v>1289</v>
      </c>
      <c r="B90" s="3">
        <v>-1.87461200893248</v>
      </c>
      <c r="C90" s="3">
        <v>1.42542656878622E-2</v>
      </c>
    </row>
    <row r="91" spans="1:3" x14ac:dyDescent="0.3">
      <c r="A91" s="3" t="s">
        <v>2179</v>
      </c>
      <c r="B91" s="3">
        <v>-3.1301078199584902</v>
      </c>
      <c r="C91" s="3">
        <v>4.2246040524176901E-4</v>
      </c>
    </row>
    <row r="92" spans="1:3" x14ac:dyDescent="0.3">
      <c r="A92" s="3" t="s">
        <v>399</v>
      </c>
      <c r="B92" s="3">
        <v>-1.4321103985389201</v>
      </c>
      <c r="C92" s="3">
        <v>3.7790242672436802E-2</v>
      </c>
    </row>
    <row r="93" spans="1:3" x14ac:dyDescent="0.3">
      <c r="A93" s="3" t="s">
        <v>113</v>
      </c>
      <c r="B93" s="3">
        <v>-2.5838767106179201</v>
      </c>
      <c r="C93" s="3">
        <v>4.5995686464974303E-2</v>
      </c>
    </row>
    <row r="94" spans="1:3" x14ac:dyDescent="0.3">
      <c r="A94" s="3" t="s">
        <v>23</v>
      </c>
      <c r="B94" s="3">
        <v>0.91781894428476996</v>
      </c>
      <c r="C94" s="3">
        <v>4.9382737799877501E-2</v>
      </c>
    </row>
    <row r="95" spans="1:3" x14ac:dyDescent="0.3">
      <c r="A95" s="3" t="s">
        <v>477</v>
      </c>
      <c r="B95" s="3">
        <v>-1.45347463167113</v>
      </c>
      <c r="C95" s="3">
        <v>3.50006614429434E-2</v>
      </c>
    </row>
    <row r="96" spans="1:3" x14ac:dyDescent="0.3">
      <c r="A96" s="3" t="s">
        <v>2260</v>
      </c>
      <c r="B96" s="3">
        <v>-3.01016811560191</v>
      </c>
      <c r="C96" s="4">
        <v>9.7073363262349804E-5</v>
      </c>
    </row>
    <row r="97" spans="1:3" x14ac:dyDescent="0.3">
      <c r="A97" s="3" t="s">
        <v>1855</v>
      </c>
      <c r="B97" s="3">
        <v>-1.6807871724572401</v>
      </c>
      <c r="C97" s="3">
        <v>3.4249456087975302E-3</v>
      </c>
    </row>
    <row r="98" spans="1:3" x14ac:dyDescent="0.3">
      <c r="A98" s="3" t="s">
        <v>505</v>
      </c>
      <c r="B98" s="3">
        <v>-1.96912499809422</v>
      </c>
      <c r="C98" s="3">
        <v>3.4137598792660401E-2</v>
      </c>
    </row>
    <row r="99" spans="1:3" x14ac:dyDescent="0.3">
      <c r="A99" s="3" t="s">
        <v>489</v>
      </c>
      <c r="B99" s="3">
        <v>-1.7476095823057201</v>
      </c>
      <c r="C99" s="3">
        <v>3.4544056034996801E-2</v>
      </c>
    </row>
    <row r="100" spans="1:3" x14ac:dyDescent="0.3">
      <c r="A100" s="3" t="s">
        <v>1948</v>
      </c>
      <c r="B100" s="3">
        <v>-3.77483550649707</v>
      </c>
      <c r="C100" s="3">
        <v>2.2856360332366701E-3</v>
      </c>
    </row>
    <row r="101" spans="1:3" x14ac:dyDescent="0.3">
      <c r="A101" s="3" t="s">
        <v>2236</v>
      </c>
      <c r="B101" s="3">
        <v>-2.9943115905779401</v>
      </c>
      <c r="C101" s="3">
        <v>1.7190747400345601E-4</v>
      </c>
    </row>
    <row r="102" spans="1:3" x14ac:dyDescent="0.3">
      <c r="A102" s="3" t="s">
        <v>1712</v>
      </c>
      <c r="B102" s="3">
        <v>-2.4345858493392201</v>
      </c>
      <c r="C102" s="3">
        <v>5.5314033427679397E-3</v>
      </c>
    </row>
    <row r="103" spans="1:3" x14ac:dyDescent="0.3">
      <c r="A103" s="3" t="s">
        <v>554</v>
      </c>
      <c r="B103" s="3">
        <v>-1.2424315226148701</v>
      </c>
      <c r="C103" s="3">
        <v>3.3042554755241697E-2</v>
      </c>
    </row>
    <row r="104" spans="1:3" x14ac:dyDescent="0.3">
      <c r="A104" s="3" t="s">
        <v>1730</v>
      </c>
      <c r="B104" s="3">
        <v>-3.2508684190647399</v>
      </c>
      <c r="C104" s="3">
        <v>5.2086498004590403E-3</v>
      </c>
    </row>
    <row r="105" spans="1:3" x14ac:dyDescent="0.3">
      <c r="A105" s="3" t="s">
        <v>965</v>
      </c>
      <c r="B105" s="3">
        <v>-1.49651346198091</v>
      </c>
      <c r="C105" s="3">
        <v>2.23507480569884E-2</v>
      </c>
    </row>
    <row r="106" spans="1:3" x14ac:dyDescent="0.3">
      <c r="A106" s="3" t="s">
        <v>1179</v>
      </c>
      <c r="B106" s="3">
        <v>0.78237236495825102</v>
      </c>
      <c r="C106" s="3">
        <v>1.6640181986446501E-2</v>
      </c>
    </row>
    <row r="107" spans="1:3" x14ac:dyDescent="0.3">
      <c r="A107" s="3" t="s">
        <v>1176</v>
      </c>
      <c r="B107" s="3">
        <v>-3.1941479215870099</v>
      </c>
      <c r="C107" s="3">
        <v>1.6673103305131099E-2</v>
      </c>
    </row>
    <row r="108" spans="1:3" x14ac:dyDescent="0.3">
      <c r="A108" s="3" t="s">
        <v>1273</v>
      </c>
      <c r="B108" s="3">
        <v>0.89695359895794602</v>
      </c>
      <c r="C108" s="3">
        <v>1.45070267850486E-2</v>
      </c>
    </row>
    <row r="109" spans="1:3" x14ac:dyDescent="0.3">
      <c r="A109" s="3" t="s">
        <v>927</v>
      </c>
      <c r="B109" s="3">
        <v>-1.7998089962546</v>
      </c>
      <c r="C109" s="3">
        <v>2.3660943815577401E-2</v>
      </c>
    </row>
    <row r="110" spans="1:3" x14ac:dyDescent="0.3">
      <c r="A110" s="3" t="s">
        <v>398</v>
      </c>
      <c r="B110" s="3">
        <v>0.99473941181535197</v>
      </c>
      <c r="C110" s="3">
        <v>3.7846544654532799E-2</v>
      </c>
    </row>
    <row r="111" spans="1:3" x14ac:dyDescent="0.3">
      <c r="A111" s="3" t="s">
        <v>26</v>
      </c>
      <c r="B111" s="3">
        <v>0.94826497774028595</v>
      </c>
      <c r="C111" s="3">
        <v>4.9313803038196803E-2</v>
      </c>
    </row>
    <row r="112" spans="1:3" x14ac:dyDescent="0.3">
      <c r="A112" s="3" t="s">
        <v>1951</v>
      </c>
      <c r="B112" s="3">
        <v>-1.1106160683355399</v>
      </c>
      <c r="C112" s="3">
        <v>2.26806556594146E-3</v>
      </c>
    </row>
    <row r="113" spans="1:3" x14ac:dyDescent="0.3">
      <c r="A113" s="3" t="s">
        <v>2108</v>
      </c>
      <c r="B113" s="3">
        <v>-1.3455261859202501</v>
      </c>
      <c r="C113" s="3">
        <v>8.1924481976020905E-4</v>
      </c>
    </row>
    <row r="114" spans="1:3" x14ac:dyDescent="0.3">
      <c r="A114" s="3" t="s">
        <v>1156</v>
      </c>
      <c r="B114" s="3">
        <v>-3.27511458286518</v>
      </c>
      <c r="C114" s="3">
        <v>1.7263144254371299E-2</v>
      </c>
    </row>
    <row r="115" spans="1:3" x14ac:dyDescent="0.3">
      <c r="A115" s="3" t="s">
        <v>269</v>
      </c>
      <c r="B115" s="3">
        <v>-1.0576565956463599</v>
      </c>
      <c r="C115" s="3">
        <v>4.2072448368869302E-2</v>
      </c>
    </row>
    <row r="116" spans="1:3" x14ac:dyDescent="0.3">
      <c r="A116" s="3" t="s">
        <v>573</v>
      </c>
      <c r="B116" s="3">
        <v>0.77544550489874498</v>
      </c>
      <c r="C116" s="3">
        <v>3.24874674271102E-2</v>
      </c>
    </row>
    <row r="117" spans="1:3" x14ac:dyDescent="0.3">
      <c r="A117" s="3" t="s">
        <v>652</v>
      </c>
      <c r="B117" s="3">
        <v>-1.21182012327043</v>
      </c>
      <c r="C117" s="3">
        <v>3.0356991967640801E-2</v>
      </c>
    </row>
    <row r="118" spans="1:3" x14ac:dyDescent="0.3">
      <c r="A118" s="3" t="s">
        <v>780</v>
      </c>
      <c r="B118" s="3">
        <v>-1.8901304664710401</v>
      </c>
      <c r="C118" s="3">
        <v>2.71883026055584E-2</v>
      </c>
    </row>
    <row r="119" spans="1:3" x14ac:dyDescent="0.3">
      <c r="A119" s="3" t="s">
        <v>821</v>
      </c>
      <c r="B119" s="3">
        <v>-1.8792177735956199</v>
      </c>
      <c r="C119" s="3">
        <v>2.6053983226494298E-2</v>
      </c>
    </row>
    <row r="120" spans="1:3" x14ac:dyDescent="0.3">
      <c r="A120" s="3" t="s">
        <v>1743</v>
      </c>
      <c r="B120" s="3">
        <v>-1.9674208177297901</v>
      </c>
      <c r="C120" s="3">
        <v>5.0027880645458801E-3</v>
      </c>
    </row>
    <row r="121" spans="1:3" x14ac:dyDescent="0.3">
      <c r="A121" s="3" t="s">
        <v>1011</v>
      </c>
      <c r="B121" s="3">
        <v>0.97455472673936505</v>
      </c>
      <c r="C121" s="3">
        <v>2.1120912378595799E-2</v>
      </c>
    </row>
    <row r="122" spans="1:3" x14ac:dyDescent="0.3">
      <c r="A122" s="3" t="s">
        <v>826</v>
      </c>
      <c r="B122" s="3">
        <v>0.70886541776156897</v>
      </c>
      <c r="C122" s="3">
        <v>2.5975372115743502E-2</v>
      </c>
    </row>
    <row r="123" spans="1:3" x14ac:dyDescent="0.3">
      <c r="A123" s="3" t="s">
        <v>1989</v>
      </c>
      <c r="B123" s="3">
        <v>-1.5322567684741399</v>
      </c>
      <c r="C123" s="3">
        <v>1.9180643956203699E-3</v>
      </c>
    </row>
    <row r="124" spans="1:3" x14ac:dyDescent="0.3">
      <c r="A124" s="3" t="s">
        <v>1722</v>
      </c>
      <c r="B124" s="3">
        <v>-1.5195006630606001</v>
      </c>
      <c r="C124" s="3">
        <v>5.2617325560910602E-3</v>
      </c>
    </row>
    <row r="125" spans="1:3" x14ac:dyDescent="0.3">
      <c r="A125" s="3" t="s">
        <v>1531</v>
      </c>
      <c r="B125" s="3">
        <v>-1.9981099116871801</v>
      </c>
      <c r="C125" s="3">
        <v>8.7930449346199698E-3</v>
      </c>
    </row>
    <row r="126" spans="1:3" x14ac:dyDescent="0.3">
      <c r="A126" s="3" t="s">
        <v>1085</v>
      </c>
      <c r="B126" s="3">
        <v>-1.21341103444386</v>
      </c>
      <c r="C126" s="3">
        <v>1.88516314211769E-2</v>
      </c>
    </row>
    <row r="127" spans="1:3" x14ac:dyDescent="0.3">
      <c r="A127" s="3" t="s">
        <v>1889</v>
      </c>
      <c r="B127" s="3">
        <v>0.956558534356169</v>
      </c>
      <c r="C127" s="3">
        <v>2.9701717162985601E-3</v>
      </c>
    </row>
    <row r="128" spans="1:3" x14ac:dyDescent="0.3">
      <c r="A128" s="3" t="s">
        <v>841</v>
      </c>
      <c r="B128" s="3">
        <v>-1.0830830044661699</v>
      </c>
      <c r="C128" s="3">
        <v>2.55497011525362E-2</v>
      </c>
    </row>
    <row r="129" spans="1:3" x14ac:dyDescent="0.3">
      <c r="A129" s="3" t="s">
        <v>731</v>
      </c>
      <c r="B129" s="3">
        <v>-2.79284637366555</v>
      </c>
      <c r="C129" s="3">
        <v>2.8545715935343201E-2</v>
      </c>
    </row>
    <row r="130" spans="1:3" x14ac:dyDescent="0.3">
      <c r="A130" s="3" t="s">
        <v>1297</v>
      </c>
      <c r="B130" s="3">
        <v>-4.5201634464615204</v>
      </c>
      <c r="C130" s="3">
        <v>1.4014458932290299E-2</v>
      </c>
    </row>
    <row r="131" spans="1:3" x14ac:dyDescent="0.3">
      <c r="A131" s="3" t="s">
        <v>1163</v>
      </c>
      <c r="B131" s="3">
        <v>1.4934945850780399</v>
      </c>
      <c r="C131" s="3">
        <v>1.7089542212425601E-2</v>
      </c>
    </row>
    <row r="132" spans="1:3" x14ac:dyDescent="0.3">
      <c r="A132" s="3" t="s">
        <v>1462</v>
      </c>
      <c r="B132" s="3">
        <v>0.78266613762791903</v>
      </c>
      <c r="C132" s="3">
        <v>1.0144007434728699E-2</v>
      </c>
    </row>
    <row r="133" spans="1:3" x14ac:dyDescent="0.3">
      <c r="A133" s="3" t="s">
        <v>2223</v>
      </c>
      <c r="B133" s="3">
        <v>-3.5863220364227799</v>
      </c>
      <c r="C133" s="3">
        <v>2.21523202133118E-4</v>
      </c>
    </row>
    <row r="134" spans="1:3" x14ac:dyDescent="0.3">
      <c r="A134" s="3" t="s">
        <v>1682</v>
      </c>
      <c r="B134" s="3">
        <v>-2.0769552775529698</v>
      </c>
      <c r="C134" s="3">
        <v>6.06098297520244E-3</v>
      </c>
    </row>
    <row r="135" spans="1:3" x14ac:dyDescent="0.3">
      <c r="A135" s="3" t="s">
        <v>879</v>
      </c>
      <c r="B135" s="3">
        <v>-1.9327313976238101</v>
      </c>
      <c r="C135" s="3">
        <v>2.46183834197614E-2</v>
      </c>
    </row>
    <row r="136" spans="1:3" x14ac:dyDescent="0.3">
      <c r="A136" s="3" t="s">
        <v>691</v>
      </c>
      <c r="B136" s="3">
        <v>0.65176879533004395</v>
      </c>
      <c r="C136" s="3">
        <v>2.93630733386048E-2</v>
      </c>
    </row>
    <row r="137" spans="1:3" x14ac:dyDescent="0.3">
      <c r="A137" s="3" t="s">
        <v>832</v>
      </c>
      <c r="B137" s="3">
        <v>-1.0519033786380201</v>
      </c>
      <c r="C137" s="3">
        <v>2.5802184576661901E-2</v>
      </c>
    </row>
    <row r="138" spans="1:3" x14ac:dyDescent="0.3">
      <c r="A138" s="3" t="s">
        <v>1082</v>
      </c>
      <c r="B138" s="3">
        <v>-1.9797827107608701</v>
      </c>
      <c r="C138" s="3">
        <v>1.8982240922091598E-2</v>
      </c>
    </row>
    <row r="139" spans="1:3" x14ac:dyDescent="0.3">
      <c r="A139" s="3" t="s">
        <v>1767</v>
      </c>
      <c r="B139" s="3">
        <v>-2.0084410463707698</v>
      </c>
      <c r="C139" s="3">
        <v>4.6041785058257402E-3</v>
      </c>
    </row>
    <row r="140" spans="1:3" x14ac:dyDescent="0.3">
      <c r="A140" s="3" t="s">
        <v>321</v>
      </c>
      <c r="B140" s="3">
        <v>-1.3819807988069399</v>
      </c>
      <c r="C140" s="3">
        <v>4.0391399708225501E-2</v>
      </c>
    </row>
    <row r="141" spans="1:3" x14ac:dyDescent="0.3">
      <c r="A141" s="3" t="s">
        <v>1380</v>
      </c>
      <c r="B141" s="3">
        <v>-1.20783233613929</v>
      </c>
      <c r="C141" s="3">
        <v>1.2188183514318E-2</v>
      </c>
    </row>
    <row r="142" spans="1:3" x14ac:dyDescent="0.3">
      <c r="A142" s="3" t="s">
        <v>2057</v>
      </c>
      <c r="B142" s="3">
        <v>-1.5839168519442</v>
      </c>
      <c r="C142" s="3">
        <v>1.14863211724932E-3</v>
      </c>
    </row>
    <row r="143" spans="1:3" x14ac:dyDescent="0.3">
      <c r="A143" s="3" t="s">
        <v>354</v>
      </c>
      <c r="B143" s="3">
        <v>-1.3705425572596801</v>
      </c>
      <c r="C143" s="3">
        <v>3.90813104347617E-2</v>
      </c>
    </row>
    <row r="144" spans="1:3" x14ac:dyDescent="0.3">
      <c r="A144" s="3" t="s">
        <v>1109</v>
      </c>
      <c r="B144" s="3">
        <v>-1.77165663287183</v>
      </c>
      <c r="C144" s="3">
        <v>1.8336456882662E-2</v>
      </c>
    </row>
    <row r="145" spans="1:3" x14ac:dyDescent="0.3">
      <c r="A145" s="3" t="s">
        <v>2042</v>
      </c>
      <c r="B145" s="3">
        <v>-1.00886361282901</v>
      </c>
      <c r="C145" s="3">
        <v>1.31158818805047E-3</v>
      </c>
    </row>
    <row r="146" spans="1:3" x14ac:dyDescent="0.3">
      <c r="A146" s="3" t="s">
        <v>738</v>
      </c>
      <c r="B146" s="3">
        <v>0.67034743240644901</v>
      </c>
      <c r="C146" s="3">
        <v>2.8309044192916199E-2</v>
      </c>
    </row>
    <row r="147" spans="1:3" x14ac:dyDescent="0.3">
      <c r="A147" s="3" t="s">
        <v>1192</v>
      </c>
      <c r="B147" s="3">
        <v>-4.3920873073430098</v>
      </c>
      <c r="C147" s="3">
        <v>1.6421938731154901E-2</v>
      </c>
    </row>
    <row r="148" spans="1:3" x14ac:dyDescent="0.3">
      <c r="A148" s="3" t="s">
        <v>1182</v>
      </c>
      <c r="B148" s="3">
        <v>0.71944583471318602</v>
      </c>
      <c r="C148" s="3">
        <v>1.65946142956063E-2</v>
      </c>
    </row>
    <row r="149" spans="1:3" x14ac:dyDescent="0.3">
      <c r="A149" s="3" t="s">
        <v>135</v>
      </c>
      <c r="B149" s="3">
        <v>-1.0551256828582301</v>
      </c>
      <c r="C149" s="3">
        <v>4.5357780295902601E-2</v>
      </c>
    </row>
    <row r="150" spans="1:3" x14ac:dyDescent="0.3">
      <c r="A150" s="3" t="s">
        <v>168</v>
      </c>
      <c r="B150" s="3">
        <v>-2.9018302290893501</v>
      </c>
      <c r="C150" s="3">
        <v>4.45776108056763E-2</v>
      </c>
    </row>
    <row r="151" spans="1:3" x14ac:dyDescent="0.3">
      <c r="A151" s="3" t="s">
        <v>698</v>
      </c>
      <c r="B151" s="3">
        <v>0.98003705794664697</v>
      </c>
      <c r="C151" s="3">
        <v>2.9219280877206599E-2</v>
      </c>
    </row>
    <row r="152" spans="1:3" x14ac:dyDescent="0.3">
      <c r="A152" s="3" t="s">
        <v>2063</v>
      </c>
      <c r="B152" s="3">
        <v>-1.9175143488902899</v>
      </c>
      <c r="C152" s="3">
        <v>1.12135582543549E-3</v>
      </c>
    </row>
    <row r="153" spans="1:3" x14ac:dyDescent="0.3">
      <c r="A153" s="3" t="s">
        <v>1704</v>
      </c>
      <c r="B153" s="3">
        <v>-1.0841959991545</v>
      </c>
      <c r="C153" s="3">
        <v>5.6839947391805904E-3</v>
      </c>
    </row>
    <row r="154" spans="1:3" x14ac:dyDescent="0.3">
      <c r="A154" s="3" t="s">
        <v>1494</v>
      </c>
      <c r="B154" s="3">
        <v>-1.65283080336929</v>
      </c>
      <c r="C154" s="3">
        <v>9.5689836751772592E-3</v>
      </c>
    </row>
    <row r="155" spans="1:3" x14ac:dyDescent="0.3">
      <c r="A155" s="3" t="s">
        <v>415</v>
      </c>
      <c r="B155" s="3">
        <v>-2.8942696426352801</v>
      </c>
      <c r="C155" s="3">
        <v>3.6932614815278902E-2</v>
      </c>
    </row>
    <row r="156" spans="1:3" x14ac:dyDescent="0.3">
      <c r="A156" s="3" t="s">
        <v>1496</v>
      </c>
      <c r="B156" s="3">
        <v>0.83662346816060296</v>
      </c>
      <c r="C156" s="3">
        <v>9.5188250958386494E-3</v>
      </c>
    </row>
    <row r="157" spans="1:3" x14ac:dyDescent="0.3">
      <c r="A157" s="3" t="s">
        <v>1241</v>
      </c>
      <c r="B157" s="3">
        <v>-1.92951579038198</v>
      </c>
      <c r="C157" s="3">
        <v>1.5326780046464599E-2</v>
      </c>
    </row>
    <row r="158" spans="1:3" x14ac:dyDescent="0.3">
      <c r="A158" s="3" t="s">
        <v>828</v>
      </c>
      <c r="B158" s="3">
        <v>-1.1626910248558799</v>
      </c>
      <c r="C158" s="3">
        <v>2.59278961333952E-2</v>
      </c>
    </row>
    <row r="159" spans="1:3" x14ac:dyDescent="0.3">
      <c r="A159" s="3" t="s">
        <v>1495</v>
      </c>
      <c r="B159" s="3">
        <v>-1.3157953017185999</v>
      </c>
      <c r="C159" s="3">
        <v>9.5335647369280008E-3</v>
      </c>
    </row>
    <row r="160" spans="1:3" x14ac:dyDescent="0.3">
      <c r="A160" s="3" t="s">
        <v>110</v>
      </c>
      <c r="B160" s="3">
        <v>0.914245011116949</v>
      </c>
      <c r="C160" s="3">
        <v>4.6031690322441997E-2</v>
      </c>
    </row>
    <row r="161" spans="1:3" x14ac:dyDescent="0.3">
      <c r="A161" s="3" t="s">
        <v>753</v>
      </c>
      <c r="B161" s="3">
        <v>-4.4432207391292504</v>
      </c>
      <c r="C161" s="3">
        <v>2.78948901312847E-2</v>
      </c>
    </row>
    <row r="162" spans="1:3" x14ac:dyDescent="0.3">
      <c r="A162" s="3" t="s">
        <v>956</v>
      </c>
      <c r="B162" s="3">
        <v>-4.8751631062651199</v>
      </c>
      <c r="C162" s="3">
        <v>2.2819565973896901E-2</v>
      </c>
    </row>
    <row r="163" spans="1:3" x14ac:dyDescent="0.3">
      <c r="A163" s="3" t="s">
        <v>25</v>
      </c>
      <c r="B163" s="3">
        <v>-2.3664387665415298</v>
      </c>
      <c r="C163" s="3">
        <v>4.9326407102063999E-2</v>
      </c>
    </row>
    <row r="164" spans="1:3" x14ac:dyDescent="0.3">
      <c r="A164" s="3" t="s">
        <v>2213</v>
      </c>
      <c r="B164" s="3">
        <v>-3.6285995130744899</v>
      </c>
      <c r="C164" s="3">
        <v>2.6419174571894102E-4</v>
      </c>
    </row>
    <row r="165" spans="1:3" x14ac:dyDescent="0.3">
      <c r="A165" s="3" t="s">
        <v>1471</v>
      </c>
      <c r="B165" s="3">
        <v>-3.4964107887379599</v>
      </c>
      <c r="C165" s="3">
        <v>9.9822713497823793E-3</v>
      </c>
    </row>
    <row r="166" spans="1:3" x14ac:dyDescent="0.3">
      <c r="A166" s="3" t="s">
        <v>524</v>
      </c>
      <c r="B166" s="3">
        <v>2.1020463821275701</v>
      </c>
      <c r="C166" s="3">
        <v>3.38313352856843E-2</v>
      </c>
    </row>
    <row r="167" spans="1:3" x14ac:dyDescent="0.3">
      <c r="A167" s="3" t="s">
        <v>291</v>
      </c>
      <c r="B167" s="3">
        <v>-1.1854571036984101</v>
      </c>
      <c r="C167" s="3">
        <v>4.14526006362156E-2</v>
      </c>
    </row>
    <row r="168" spans="1:3" x14ac:dyDescent="0.3">
      <c r="A168" s="3" t="s">
        <v>1191</v>
      </c>
      <c r="B168" s="3">
        <v>0.77571406616750505</v>
      </c>
      <c r="C168" s="3">
        <v>1.6451658181677601E-2</v>
      </c>
    </row>
    <row r="169" spans="1:3" x14ac:dyDescent="0.3">
      <c r="A169" s="3" t="s">
        <v>1417</v>
      </c>
      <c r="B169" s="3">
        <v>-1.0709331873777199</v>
      </c>
      <c r="C169" s="3">
        <v>1.14488269342166E-2</v>
      </c>
    </row>
    <row r="170" spans="1:3" x14ac:dyDescent="0.3">
      <c r="A170" s="3" t="s">
        <v>472</v>
      </c>
      <c r="B170" s="3">
        <v>0.63284930780039395</v>
      </c>
      <c r="C170" s="3">
        <v>3.5197740459390399E-2</v>
      </c>
    </row>
    <row r="171" spans="1:3" x14ac:dyDescent="0.3">
      <c r="A171" s="3" t="s">
        <v>1286</v>
      </c>
      <c r="B171" s="3">
        <v>-1.09707251910819</v>
      </c>
      <c r="C171" s="3">
        <v>1.42954831326441E-2</v>
      </c>
    </row>
    <row r="172" spans="1:3" x14ac:dyDescent="0.3">
      <c r="A172" s="3" t="s">
        <v>553</v>
      </c>
      <c r="B172" s="3">
        <v>0.71733417455355297</v>
      </c>
      <c r="C172" s="3">
        <v>3.30774640256465E-2</v>
      </c>
    </row>
    <row r="173" spans="1:3" x14ac:dyDescent="0.3">
      <c r="A173" s="3" t="s">
        <v>1382</v>
      </c>
      <c r="B173" s="3">
        <v>-3.62206107445546</v>
      </c>
      <c r="C173" s="3">
        <v>1.2180602381013201E-2</v>
      </c>
    </row>
    <row r="174" spans="1:3" x14ac:dyDescent="0.3">
      <c r="A174" s="3" t="s">
        <v>1026</v>
      </c>
      <c r="B174" s="3">
        <v>0.71819008352061897</v>
      </c>
      <c r="C174" s="3">
        <v>2.0577846524283998E-2</v>
      </c>
    </row>
    <row r="175" spans="1:3" x14ac:dyDescent="0.3">
      <c r="A175" s="3" t="s">
        <v>740</v>
      </c>
      <c r="B175" s="3">
        <v>-2.6832752175556598</v>
      </c>
      <c r="C175" s="3">
        <v>2.8264089100591201E-2</v>
      </c>
    </row>
    <row r="176" spans="1:3" x14ac:dyDescent="0.3">
      <c r="A176" s="3" t="s">
        <v>182</v>
      </c>
      <c r="B176" s="3">
        <v>-2.44043669806817</v>
      </c>
      <c r="C176" s="3">
        <v>4.4143360797703E-2</v>
      </c>
    </row>
    <row r="177" spans="1:3" x14ac:dyDescent="0.3">
      <c r="A177" s="3" t="s">
        <v>1774</v>
      </c>
      <c r="B177" s="3">
        <v>-1.8685773068921601</v>
      </c>
      <c r="C177" s="3">
        <v>4.4121734231538099E-3</v>
      </c>
    </row>
    <row r="178" spans="1:3" x14ac:dyDescent="0.3">
      <c r="A178" s="3" t="s">
        <v>1843</v>
      </c>
      <c r="B178" s="3">
        <v>-5.1803406234860798</v>
      </c>
      <c r="C178" s="3">
        <v>3.5531003934847899E-3</v>
      </c>
    </row>
    <row r="179" spans="1:3" x14ac:dyDescent="0.3">
      <c r="A179" s="3" t="s">
        <v>1493</v>
      </c>
      <c r="B179" s="3">
        <v>0.99773099693205702</v>
      </c>
      <c r="C179" s="3">
        <v>9.6562007141942803E-3</v>
      </c>
    </row>
    <row r="180" spans="1:3" x14ac:dyDescent="0.3">
      <c r="A180" s="3" t="s">
        <v>2189</v>
      </c>
      <c r="B180" s="3">
        <v>-2.0159697031008399</v>
      </c>
      <c r="C180" s="3">
        <v>3.8813401494666602E-4</v>
      </c>
    </row>
    <row r="181" spans="1:3" x14ac:dyDescent="0.3">
      <c r="A181" s="3" t="s">
        <v>151</v>
      </c>
      <c r="B181" s="3">
        <v>0.86800107531625803</v>
      </c>
      <c r="C181" s="3">
        <v>4.5100950204870302E-2</v>
      </c>
    </row>
    <row r="182" spans="1:3" x14ac:dyDescent="0.3">
      <c r="A182" s="3" t="s">
        <v>1628</v>
      </c>
      <c r="B182" s="3">
        <v>-1.1912999946266101</v>
      </c>
      <c r="C182" s="3">
        <v>6.8840309028087203E-3</v>
      </c>
    </row>
    <row r="183" spans="1:3" x14ac:dyDescent="0.3">
      <c r="A183" s="3" t="s">
        <v>1178</v>
      </c>
      <c r="B183" s="3">
        <v>-3.33758914568417</v>
      </c>
      <c r="C183" s="3">
        <v>1.6655869813432301E-2</v>
      </c>
    </row>
    <row r="184" spans="1:3" x14ac:dyDescent="0.3">
      <c r="A184" s="3" t="s">
        <v>2239</v>
      </c>
      <c r="B184" s="3">
        <v>-2.3899949051600702</v>
      </c>
      <c r="C184" s="3">
        <v>1.59492446451418E-4</v>
      </c>
    </row>
    <row r="185" spans="1:3" x14ac:dyDescent="0.3">
      <c r="A185" s="3" t="s">
        <v>1773</v>
      </c>
      <c r="B185" s="3">
        <v>0.91413022075342698</v>
      </c>
      <c r="C185" s="3">
        <v>4.47032989974848E-3</v>
      </c>
    </row>
    <row r="186" spans="1:3" x14ac:dyDescent="0.3">
      <c r="A186" s="3" t="s">
        <v>1099</v>
      </c>
      <c r="B186" s="3">
        <v>-2.9761599886931598</v>
      </c>
      <c r="C186" s="3">
        <v>1.8579254569304801E-2</v>
      </c>
    </row>
    <row r="187" spans="1:3" x14ac:dyDescent="0.3">
      <c r="A187" s="3" t="s">
        <v>1261</v>
      </c>
      <c r="B187" s="3">
        <v>-1.0327310756999799</v>
      </c>
      <c r="C187" s="3">
        <v>1.4852389818130999E-2</v>
      </c>
    </row>
    <row r="188" spans="1:3" x14ac:dyDescent="0.3">
      <c r="A188" s="3" t="s">
        <v>441</v>
      </c>
      <c r="B188" s="3">
        <v>-1.1488800799010099</v>
      </c>
      <c r="C188" s="3">
        <v>3.61601162439667E-2</v>
      </c>
    </row>
    <row r="189" spans="1:3" x14ac:dyDescent="0.3">
      <c r="A189" s="3" t="s">
        <v>1833</v>
      </c>
      <c r="B189" s="3">
        <v>-2.6125866229653298</v>
      </c>
      <c r="C189" s="3">
        <v>3.6546314074671102E-3</v>
      </c>
    </row>
    <row r="190" spans="1:3" x14ac:dyDescent="0.3">
      <c r="A190" s="3" t="s">
        <v>314</v>
      </c>
      <c r="B190" s="3">
        <v>0.69683551755764395</v>
      </c>
      <c r="C190" s="3">
        <v>4.0783302400426498E-2</v>
      </c>
    </row>
    <row r="191" spans="1:3" x14ac:dyDescent="0.3">
      <c r="A191" s="3" t="s">
        <v>865</v>
      </c>
      <c r="B191" s="3">
        <v>-1.8561513698299601</v>
      </c>
      <c r="C191" s="3">
        <v>2.4997122707447399E-2</v>
      </c>
    </row>
    <row r="192" spans="1:3" x14ac:dyDescent="0.3">
      <c r="A192" s="3" t="s">
        <v>483</v>
      </c>
      <c r="B192" s="3">
        <v>0.75815132807908803</v>
      </c>
      <c r="C192" s="3">
        <v>3.4633385112178297E-2</v>
      </c>
    </row>
    <row r="193" spans="1:3" x14ac:dyDescent="0.3">
      <c r="A193" s="3" t="s">
        <v>343</v>
      </c>
      <c r="B193" s="3">
        <v>-1.9732051857049799</v>
      </c>
      <c r="C193" s="3">
        <v>3.9561032228853599E-2</v>
      </c>
    </row>
    <row r="194" spans="1:3" x14ac:dyDescent="0.3">
      <c r="A194" s="3" t="s">
        <v>214</v>
      </c>
      <c r="B194" s="3">
        <v>-2.6586310985752402</v>
      </c>
      <c r="C194" s="3">
        <v>4.3351226368678102E-2</v>
      </c>
    </row>
    <row r="195" spans="1:3" x14ac:dyDescent="0.3">
      <c r="A195" s="3" t="s">
        <v>1504</v>
      </c>
      <c r="B195" s="3">
        <v>0.80099449521686195</v>
      </c>
      <c r="C195" s="3">
        <v>9.2529491020634097E-3</v>
      </c>
    </row>
    <row r="196" spans="1:3" x14ac:dyDescent="0.3">
      <c r="A196" s="3" t="s">
        <v>2091</v>
      </c>
      <c r="B196" s="3">
        <v>-1.63099043020528</v>
      </c>
      <c r="C196" s="3">
        <v>9.45583161001225E-4</v>
      </c>
    </row>
    <row r="197" spans="1:3" x14ac:dyDescent="0.3">
      <c r="A197" s="3" t="s">
        <v>510</v>
      </c>
      <c r="B197" s="3">
        <v>2.9743088609098698</v>
      </c>
      <c r="C197" s="3">
        <v>3.4056600469244802E-2</v>
      </c>
    </row>
    <row r="198" spans="1:3" x14ac:dyDescent="0.3">
      <c r="A198" s="3" t="s">
        <v>232</v>
      </c>
      <c r="B198" s="3">
        <v>-2.0239812726450102</v>
      </c>
      <c r="C198" s="3">
        <v>4.2902410917960203E-2</v>
      </c>
    </row>
    <row r="199" spans="1:3" x14ac:dyDescent="0.3">
      <c r="A199" s="3" t="s">
        <v>1086</v>
      </c>
      <c r="B199" s="3">
        <v>-1.6282184008199601</v>
      </c>
      <c r="C199" s="3">
        <v>1.8846477231966901E-2</v>
      </c>
    </row>
    <row r="200" spans="1:3" x14ac:dyDescent="0.3">
      <c r="A200" s="3" t="s">
        <v>497</v>
      </c>
      <c r="B200" s="3">
        <v>-1.85162874618673</v>
      </c>
      <c r="C200" s="3">
        <v>3.4322730271054598E-2</v>
      </c>
    </row>
    <row r="201" spans="1:3" x14ac:dyDescent="0.3">
      <c r="A201" s="3" t="s">
        <v>490</v>
      </c>
      <c r="B201" s="3">
        <v>0.73554337745212695</v>
      </c>
      <c r="C201" s="3">
        <v>3.4505201069917703E-2</v>
      </c>
    </row>
    <row r="202" spans="1:3" x14ac:dyDescent="0.3">
      <c r="A202" s="3" t="s">
        <v>320</v>
      </c>
      <c r="B202" s="3">
        <v>-2.84619501028283</v>
      </c>
      <c r="C202" s="3">
        <v>4.0424580019443802E-2</v>
      </c>
    </row>
    <row r="203" spans="1:3" x14ac:dyDescent="0.3">
      <c r="A203" s="3" t="s">
        <v>537</v>
      </c>
      <c r="B203" s="3">
        <v>0.69076750812633803</v>
      </c>
      <c r="C203" s="3">
        <v>3.3350508258704802E-2</v>
      </c>
    </row>
    <row r="204" spans="1:3" x14ac:dyDescent="0.3">
      <c r="A204" s="3" t="s">
        <v>1260</v>
      </c>
      <c r="B204" s="3">
        <v>-3.5341473479469498</v>
      </c>
      <c r="C204" s="3">
        <v>1.4885260198517899E-2</v>
      </c>
    </row>
    <row r="205" spans="1:3" x14ac:dyDescent="0.3">
      <c r="A205" s="3" t="s">
        <v>858</v>
      </c>
      <c r="B205" s="3">
        <v>-1.94742113174367</v>
      </c>
      <c r="C205" s="3">
        <v>2.5094696476640799E-2</v>
      </c>
    </row>
    <row r="206" spans="1:3" x14ac:dyDescent="0.3">
      <c r="A206" s="3" t="s">
        <v>481</v>
      </c>
      <c r="B206" s="3">
        <v>-2.1297263302561</v>
      </c>
      <c r="C206" s="3">
        <v>3.4735861641118401E-2</v>
      </c>
    </row>
    <row r="207" spans="1:3" x14ac:dyDescent="0.3">
      <c r="A207" s="3" t="s">
        <v>712</v>
      </c>
      <c r="B207" s="3">
        <v>-1.37871530186498</v>
      </c>
      <c r="C207" s="3">
        <v>2.89640263747547E-2</v>
      </c>
    </row>
    <row r="208" spans="1:3" x14ac:dyDescent="0.3">
      <c r="A208" s="3" t="s">
        <v>120</v>
      </c>
      <c r="B208" s="3">
        <v>0.64045130592532395</v>
      </c>
      <c r="C208" s="3">
        <v>4.5779533555240601E-2</v>
      </c>
    </row>
    <row r="209" spans="1:3" x14ac:dyDescent="0.3">
      <c r="A209" s="3" t="s">
        <v>50</v>
      </c>
      <c r="B209" s="3">
        <v>-3.34377239143743</v>
      </c>
      <c r="C209" s="3">
        <v>4.8304173741947898E-2</v>
      </c>
    </row>
    <row r="210" spans="1:3" x14ac:dyDescent="0.3">
      <c r="A210" s="3" t="s">
        <v>991</v>
      </c>
      <c r="B210" s="3">
        <v>-2.3234667366843</v>
      </c>
      <c r="C210" s="3">
        <v>2.1737311577350302E-2</v>
      </c>
    </row>
    <row r="211" spans="1:3" x14ac:dyDescent="0.3">
      <c r="A211" s="3" t="s">
        <v>236</v>
      </c>
      <c r="B211" s="3">
        <v>-1.87641943115193</v>
      </c>
      <c r="C211" s="3">
        <v>4.2814697737772398E-2</v>
      </c>
    </row>
    <row r="212" spans="1:3" x14ac:dyDescent="0.3">
      <c r="A212" s="3" t="s">
        <v>887</v>
      </c>
      <c r="B212" s="3">
        <v>-2.7170602417376601</v>
      </c>
      <c r="C212" s="3">
        <v>2.4407275458971801E-2</v>
      </c>
    </row>
    <row r="213" spans="1:3" x14ac:dyDescent="0.3">
      <c r="A213" s="3" t="s">
        <v>795</v>
      </c>
      <c r="B213" s="3">
        <v>-4.9570228201189996</v>
      </c>
      <c r="C213" s="3">
        <v>2.6859422256315602E-2</v>
      </c>
    </row>
    <row r="214" spans="1:3" x14ac:dyDescent="0.3">
      <c r="A214" s="3" t="s">
        <v>1862</v>
      </c>
      <c r="B214" s="3">
        <v>-2.0560558864678899</v>
      </c>
      <c r="C214" s="3">
        <v>3.32669690792981E-3</v>
      </c>
    </row>
    <row r="215" spans="1:3" x14ac:dyDescent="0.3">
      <c r="A215" s="3" t="s">
        <v>2044</v>
      </c>
      <c r="B215" s="3">
        <v>-5.9352635538484</v>
      </c>
      <c r="C215" s="3">
        <v>1.2874151074331701E-3</v>
      </c>
    </row>
    <row r="216" spans="1:3" x14ac:dyDescent="0.3">
      <c r="A216" s="3" t="s">
        <v>1370</v>
      </c>
      <c r="B216" s="3">
        <v>-2.3975706322572301</v>
      </c>
      <c r="C216" s="3">
        <v>1.24625698701945E-2</v>
      </c>
    </row>
    <row r="217" spans="1:3" x14ac:dyDescent="0.3">
      <c r="A217" s="3" t="s">
        <v>2256</v>
      </c>
      <c r="B217" s="3">
        <v>-1.63475459738939</v>
      </c>
      <c r="C217" s="3">
        <v>1.0463244510957899E-4</v>
      </c>
    </row>
    <row r="218" spans="1:3" x14ac:dyDescent="0.3">
      <c r="A218" s="3" t="s">
        <v>1298</v>
      </c>
      <c r="B218" s="3">
        <v>-1.37447131937864</v>
      </c>
      <c r="C218" s="3">
        <v>1.40134932377166E-2</v>
      </c>
    </row>
    <row r="219" spans="1:3" x14ac:dyDescent="0.3">
      <c r="A219" s="3" t="s">
        <v>1255</v>
      </c>
      <c r="B219" s="3">
        <v>-1.3084995553841301</v>
      </c>
      <c r="C219" s="3">
        <v>1.50564195544204E-2</v>
      </c>
    </row>
    <row r="220" spans="1:3" x14ac:dyDescent="0.3">
      <c r="A220" s="3" t="s">
        <v>1212</v>
      </c>
      <c r="B220" s="3">
        <v>0.78394683356908401</v>
      </c>
      <c r="C220" s="3">
        <v>1.5917802009087999E-2</v>
      </c>
    </row>
    <row r="221" spans="1:3" x14ac:dyDescent="0.3">
      <c r="A221" s="3" t="s">
        <v>163</v>
      </c>
      <c r="B221" s="3">
        <v>1.3078180230812799</v>
      </c>
      <c r="C221" s="3">
        <v>4.4626834393064398E-2</v>
      </c>
    </row>
    <row r="222" spans="1:3" x14ac:dyDescent="0.3">
      <c r="A222" s="3" t="s">
        <v>1248</v>
      </c>
      <c r="B222" s="3">
        <v>0.98460517713548101</v>
      </c>
      <c r="C222" s="3">
        <v>1.52233853154807E-2</v>
      </c>
    </row>
    <row r="223" spans="1:3" x14ac:dyDescent="0.3">
      <c r="A223" s="3" t="s">
        <v>1400</v>
      </c>
      <c r="B223" s="3">
        <v>0.98332963984533805</v>
      </c>
      <c r="C223" s="3">
        <v>1.1826138518407799E-2</v>
      </c>
    </row>
    <row r="224" spans="1:3" x14ac:dyDescent="0.3">
      <c r="A224" s="3" t="s">
        <v>196</v>
      </c>
      <c r="B224" s="3">
        <v>0.63684218937910497</v>
      </c>
      <c r="C224" s="3">
        <v>4.3846824103259102E-2</v>
      </c>
    </row>
    <row r="225" spans="1:3" x14ac:dyDescent="0.3">
      <c r="A225" s="3" t="s">
        <v>1492</v>
      </c>
      <c r="B225" s="3">
        <v>-1.7864999299784401</v>
      </c>
      <c r="C225" s="3">
        <v>9.6588295601730406E-3</v>
      </c>
    </row>
    <row r="226" spans="1:3" x14ac:dyDescent="0.3">
      <c r="A226" s="3" t="s">
        <v>998</v>
      </c>
      <c r="B226" s="3">
        <v>-2.2096517045553101</v>
      </c>
      <c r="C226" s="3">
        <v>2.1510433818694E-2</v>
      </c>
    </row>
    <row r="227" spans="1:3" x14ac:dyDescent="0.3">
      <c r="A227" s="3" t="s">
        <v>1028</v>
      </c>
      <c r="B227" s="3">
        <v>1.5742787239068201</v>
      </c>
      <c r="C227" s="3">
        <v>2.0463387950190301E-2</v>
      </c>
    </row>
    <row r="228" spans="1:3" x14ac:dyDescent="0.3">
      <c r="A228" s="3" t="s">
        <v>2181</v>
      </c>
      <c r="B228" s="3">
        <v>-1.5111140390142199</v>
      </c>
      <c r="C228" s="3">
        <v>4.19372944075552E-4</v>
      </c>
    </row>
    <row r="229" spans="1:3" x14ac:dyDescent="0.3">
      <c r="A229" s="3" t="s">
        <v>1186</v>
      </c>
      <c r="B229" s="3">
        <v>-1.4456639552966399</v>
      </c>
      <c r="C229" s="3">
        <v>1.65338642753005E-2</v>
      </c>
    </row>
    <row r="230" spans="1:3" x14ac:dyDescent="0.3">
      <c r="A230" s="3" t="s">
        <v>584</v>
      </c>
      <c r="B230" s="3">
        <v>0.73257529742879901</v>
      </c>
      <c r="C230" s="3">
        <v>3.2191007328331703E-2</v>
      </c>
    </row>
    <row r="231" spans="1:3" x14ac:dyDescent="0.3">
      <c r="A231" s="3" t="s">
        <v>220</v>
      </c>
      <c r="B231" s="3">
        <v>0.74471629621284396</v>
      </c>
      <c r="C231" s="3">
        <v>4.3181061358357503E-2</v>
      </c>
    </row>
    <row r="232" spans="1:3" x14ac:dyDescent="0.3">
      <c r="A232" s="3" t="s">
        <v>389</v>
      </c>
      <c r="B232" s="3">
        <v>0.62886589167053997</v>
      </c>
      <c r="C232" s="3">
        <v>3.8263013260515698E-2</v>
      </c>
    </row>
    <row r="233" spans="1:3" x14ac:dyDescent="0.3">
      <c r="A233" s="3" t="s">
        <v>1252</v>
      </c>
      <c r="B233" s="3">
        <v>0.80860431051154502</v>
      </c>
      <c r="C233" s="3">
        <v>1.51185255640834E-2</v>
      </c>
    </row>
    <row r="234" spans="1:3" x14ac:dyDescent="0.3">
      <c r="A234" s="3" t="s">
        <v>230</v>
      </c>
      <c r="B234" s="3">
        <v>-1.44649573391518</v>
      </c>
      <c r="C234" s="3">
        <v>4.2944734715533901E-2</v>
      </c>
    </row>
    <row r="235" spans="1:3" x14ac:dyDescent="0.3">
      <c r="A235" s="3" t="s">
        <v>386</v>
      </c>
      <c r="B235" s="3">
        <v>0.69914305484736305</v>
      </c>
      <c r="C235" s="3">
        <v>3.8344780937751198E-2</v>
      </c>
    </row>
    <row r="236" spans="1:3" x14ac:dyDescent="0.3">
      <c r="A236" s="3" t="s">
        <v>1693</v>
      </c>
      <c r="B236" s="3">
        <v>-1.1113953650583099</v>
      </c>
      <c r="C236" s="3">
        <v>5.8991364577400699E-3</v>
      </c>
    </row>
    <row r="237" spans="1:3" x14ac:dyDescent="0.3">
      <c r="A237" s="3" t="s">
        <v>1621</v>
      </c>
      <c r="B237" s="3">
        <v>-3.1832592380599301</v>
      </c>
      <c r="C237" s="3">
        <v>6.9403096164882203E-3</v>
      </c>
    </row>
    <row r="238" spans="1:3" x14ac:dyDescent="0.3">
      <c r="A238" s="3" t="s">
        <v>284</v>
      </c>
      <c r="B238" s="3">
        <v>0.61052572237421798</v>
      </c>
      <c r="C238" s="3">
        <v>4.17200279046403E-2</v>
      </c>
    </row>
    <row r="239" spans="1:3" x14ac:dyDescent="0.3">
      <c r="A239" s="3" t="s">
        <v>457</v>
      </c>
      <c r="B239" s="3">
        <v>-5.9840081102084799</v>
      </c>
      <c r="C239" s="3">
        <v>3.5703635332605198E-2</v>
      </c>
    </row>
    <row r="240" spans="1:3" x14ac:dyDescent="0.3">
      <c r="A240" s="3" t="s">
        <v>251</v>
      </c>
      <c r="B240" s="3">
        <v>0.70838284206730595</v>
      </c>
      <c r="C240" s="3">
        <v>4.2548617668452499E-2</v>
      </c>
    </row>
    <row r="241" spans="1:3" x14ac:dyDescent="0.3">
      <c r="A241" s="3" t="s">
        <v>1756</v>
      </c>
      <c r="B241" s="3">
        <v>-1.95353588925732</v>
      </c>
      <c r="C241" s="3">
        <v>4.8357748028609003E-3</v>
      </c>
    </row>
    <row r="242" spans="1:3" x14ac:dyDescent="0.3">
      <c r="A242" s="3" t="s">
        <v>549</v>
      </c>
      <c r="B242" s="3">
        <v>-1.33626696949284</v>
      </c>
      <c r="C242" s="3">
        <v>3.3154386920162301E-2</v>
      </c>
    </row>
    <row r="243" spans="1:3" x14ac:dyDescent="0.3">
      <c r="A243" s="3" t="s">
        <v>1859</v>
      </c>
      <c r="B243" s="3">
        <v>-2.60746735886329</v>
      </c>
      <c r="C243" s="3">
        <v>3.3501791195307299E-3</v>
      </c>
    </row>
    <row r="244" spans="1:3" x14ac:dyDescent="0.3">
      <c r="A244" s="3" t="s">
        <v>140</v>
      </c>
      <c r="B244" s="3">
        <v>2.8381447972751399</v>
      </c>
      <c r="C244" s="3">
        <v>4.5256017450756698E-2</v>
      </c>
    </row>
    <row r="245" spans="1:3" x14ac:dyDescent="0.3">
      <c r="A245" s="3" t="s">
        <v>606</v>
      </c>
      <c r="B245" s="3">
        <v>-4.5153787453016196</v>
      </c>
      <c r="C245" s="3">
        <v>3.16767194941854E-2</v>
      </c>
    </row>
    <row r="246" spans="1:3" x14ac:dyDescent="0.3">
      <c r="A246" s="3" t="s">
        <v>973</v>
      </c>
      <c r="B246" s="3">
        <v>3.7271034495380402</v>
      </c>
      <c r="C246" s="3">
        <v>2.2140946178319399E-2</v>
      </c>
    </row>
    <row r="247" spans="1:3" x14ac:dyDescent="0.3">
      <c r="A247" s="3" t="s">
        <v>1618</v>
      </c>
      <c r="B247" s="3">
        <v>-4.6988525187865902</v>
      </c>
      <c r="C247" s="3">
        <v>6.9762740203118002E-3</v>
      </c>
    </row>
    <row r="248" spans="1:3" x14ac:dyDescent="0.3">
      <c r="A248" s="3" t="s">
        <v>767</v>
      </c>
      <c r="B248" s="3">
        <v>0.73195174981560696</v>
      </c>
      <c r="C248" s="3">
        <v>2.7452735349640999E-2</v>
      </c>
    </row>
    <row r="249" spans="1:3" x14ac:dyDescent="0.3">
      <c r="A249" s="3" t="s">
        <v>2228</v>
      </c>
      <c r="B249" s="3">
        <v>-3.9068111197167101</v>
      </c>
      <c r="C249" s="3">
        <v>2.04315070008594E-4</v>
      </c>
    </row>
    <row r="250" spans="1:3" x14ac:dyDescent="0.3">
      <c r="A250" s="3" t="s">
        <v>2160</v>
      </c>
      <c r="B250" s="3">
        <v>-3.0430752978690698</v>
      </c>
      <c r="C250" s="3">
        <v>5.1244344654569497E-4</v>
      </c>
    </row>
    <row r="251" spans="1:3" x14ac:dyDescent="0.3">
      <c r="A251" s="3" t="s">
        <v>1204</v>
      </c>
      <c r="B251" s="3">
        <v>-1.8377966714896901</v>
      </c>
      <c r="C251" s="3">
        <v>1.6128954425228E-2</v>
      </c>
    </row>
    <row r="252" spans="1:3" x14ac:dyDescent="0.3">
      <c r="A252" s="3" t="s">
        <v>1873</v>
      </c>
      <c r="B252" s="3">
        <v>-1.3611506478125901</v>
      </c>
      <c r="C252" s="3">
        <v>3.1785224921865702E-3</v>
      </c>
    </row>
    <row r="253" spans="1:3" x14ac:dyDescent="0.3">
      <c r="A253" s="3" t="s">
        <v>1254</v>
      </c>
      <c r="B253" s="3">
        <v>-1.1762548394521699</v>
      </c>
      <c r="C253" s="3">
        <v>1.5085684422608801E-2</v>
      </c>
    </row>
    <row r="254" spans="1:3" x14ac:dyDescent="0.3">
      <c r="A254" s="3" t="s">
        <v>1017</v>
      </c>
      <c r="B254" s="3">
        <v>-1.02912859929909</v>
      </c>
      <c r="C254" s="3">
        <v>2.08666786887804E-2</v>
      </c>
    </row>
    <row r="255" spans="1:3" x14ac:dyDescent="0.3">
      <c r="A255" s="3" t="s">
        <v>1705</v>
      </c>
      <c r="B255" s="3">
        <v>-1.3544301838556301</v>
      </c>
      <c r="C255" s="3">
        <v>5.6701233182764798E-3</v>
      </c>
    </row>
    <row r="256" spans="1:3" x14ac:dyDescent="0.3">
      <c r="A256" s="3" t="s">
        <v>1360</v>
      </c>
      <c r="B256" s="3">
        <v>-2.561367486815</v>
      </c>
      <c r="C256" s="3">
        <v>1.2714438353551301E-2</v>
      </c>
    </row>
    <row r="257" spans="1:3" x14ac:dyDescent="0.3">
      <c r="A257" s="3" t="s">
        <v>1424</v>
      </c>
      <c r="B257" s="3">
        <v>-1.0777481295023099</v>
      </c>
      <c r="C257" s="3">
        <v>1.1294927830786901E-2</v>
      </c>
    </row>
    <row r="258" spans="1:3" x14ac:dyDescent="0.3">
      <c r="A258" s="3" t="s">
        <v>1581</v>
      </c>
      <c r="B258" s="3">
        <v>-1.10574884601617</v>
      </c>
      <c r="C258" s="3">
        <v>7.6781299715850699E-3</v>
      </c>
    </row>
    <row r="259" spans="1:3" x14ac:dyDescent="0.3">
      <c r="A259" s="3" t="s">
        <v>1952</v>
      </c>
      <c r="B259" s="3">
        <v>-1.1927122666241701</v>
      </c>
      <c r="C259" s="3">
        <v>2.2603142662654201E-3</v>
      </c>
    </row>
    <row r="260" spans="1:3" x14ac:dyDescent="0.3">
      <c r="A260" s="3" t="s">
        <v>995</v>
      </c>
      <c r="B260" s="3">
        <v>1.7040587692542599</v>
      </c>
      <c r="C260" s="3">
        <v>2.1664275199441099E-2</v>
      </c>
    </row>
    <row r="261" spans="1:3" x14ac:dyDescent="0.3">
      <c r="A261" s="3" t="s">
        <v>1012</v>
      </c>
      <c r="B261" s="3">
        <v>-2.6802715897183198</v>
      </c>
      <c r="C261" s="3">
        <v>2.1107704658094199E-2</v>
      </c>
    </row>
    <row r="262" spans="1:3" x14ac:dyDescent="0.3">
      <c r="A262" s="3" t="s">
        <v>595</v>
      </c>
      <c r="B262" s="3">
        <v>-1.3254404876735599</v>
      </c>
      <c r="C262" s="3">
        <v>3.1899353915672599E-2</v>
      </c>
    </row>
    <row r="263" spans="1:3" x14ac:dyDescent="0.3">
      <c r="A263" s="3" t="s">
        <v>309</v>
      </c>
      <c r="B263" s="3">
        <v>1.56651513884754</v>
      </c>
      <c r="C263" s="3">
        <v>4.0921812820793699E-2</v>
      </c>
    </row>
    <row r="264" spans="1:3" x14ac:dyDescent="0.3">
      <c r="A264" s="3" t="s">
        <v>880</v>
      </c>
      <c r="B264" s="3">
        <v>2.0609963973798102</v>
      </c>
      <c r="C264" s="3">
        <v>2.4608263656980701E-2</v>
      </c>
    </row>
    <row r="265" spans="1:3" x14ac:dyDescent="0.3">
      <c r="A265" s="3" t="s">
        <v>1140</v>
      </c>
      <c r="B265" s="3">
        <v>-1.45873984804473</v>
      </c>
      <c r="C265" s="3">
        <v>1.75605091257626E-2</v>
      </c>
    </row>
    <row r="266" spans="1:3" x14ac:dyDescent="0.3">
      <c r="A266" s="3" t="s">
        <v>1381</v>
      </c>
      <c r="B266" s="3">
        <v>-1.7572570590613601</v>
      </c>
      <c r="C266" s="3">
        <v>1.2186254678115901E-2</v>
      </c>
    </row>
    <row r="267" spans="1:3" x14ac:dyDescent="0.3">
      <c r="A267" s="3" t="s">
        <v>95</v>
      </c>
      <c r="B267" s="3">
        <v>0.64799352594128001</v>
      </c>
      <c r="C267" s="3">
        <v>4.6425220872961803E-2</v>
      </c>
    </row>
    <row r="268" spans="1:3" x14ac:dyDescent="0.3">
      <c r="A268" s="3" t="s">
        <v>1049</v>
      </c>
      <c r="B268" s="3">
        <v>-1.48670689220191</v>
      </c>
      <c r="C268" s="3">
        <v>1.9815427447129799E-2</v>
      </c>
    </row>
    <row r="269" spans="1:3" x14ac:dyDescent="0.3">
      <c r="A269" s="3" t="s">
        <v>1839</v>
      </c>
      <c r="B269" s="3">
        <v>-2.67526734936399</v>
      </c>
      <c r="C269" s="3">
        <v>3.60989517925802E-3</v>
      </c>
    </row>
    <row r="270" spans="1:3" x14ac:dyDescent="0.3">
      <c r="A270" s="3" t="s">
        <v>1078</v>
      </c>
      <c r="B270" s="3">
        <v>0.72459302629710298</v>
      </c>
      <c r="C270" s="3">
        <v>1.90550239848408E-2</v>
      </c>
    </row>
    <row r="271" spans="1:3" x14ac:dyDescent="0.3">
      <c r="A271" s="3" t="s">
        <v>585</v>
      </c>
      <c r="B271" s="3">
        <v>0.67839446872963804</v>
      </c>
      <c r="C271" s="3">
        <v>3.21420647873479E-2</v>
      </c>
    </row>
    <row r="272" spans="1:3" x14ac:dyDescent="0.3">
      <c r="A272" s="3" t="s">
        <v>173</v>
      </c>
      <c r="B272" s="3">
        <v>-1.26108614738356</v>
      </c>
      <c r="C272" s="3">
        <v>4.4369940271048701E-2</v>
      </c>
    </row>
    <row r="273" spans="1:3" x14ac:dyDescent="0.3">
      <c r="A273" s="3" t="s">
        <v>54</v>
      </c>
      <c r="B273" s="3">
        <v>0.61774679285142398</v>
      </c>
      <c r="C273" s="3">
        <v>4.8099226920564501E-2</v>
      </c>
    </row>
    <row r="274" spans="1:3" x14ac:dyDescent="0.3">
      <c r="A274" s="3" t="s">
        <v>566</v>
      </c>
      <c r="B274" s="3">
        <v>0.63056334079046295</v>
      </c>
      <c r="C274" s="3">
        <v>3.2742796485924701E-2</v>
      </c>
    </row>
    <row r="275" spans="1:3" x14ac:dyDescent="0.3">
      <c r="A275" s="3" t="s">
        <v>540</v>
      </c>
      <c r="B275" s="3">
        <v>-2.10557045345405</v>
      </c>
      <c r="C275" s="3">
        <v>3.3327162832467602E-2</v>
      </c>
    </row>
    <row r="276" spans="1:3" x14ac:dyDescent="0.3">
      <c r="A276" s="3" t="s">
        <v>206</v>
      </c>
      <c r="B276" s="3">
        <v>0.77343065206119299</v>
      </c>
      <c r="C276" s="3">
        <v>4.3467294576674698E-2</v>
      </c>
    </row>
    <row r="277" spans="1:3" x14ac:dyDescent="0.3">
      <c r="A277" s="3" t="s">
        <v>427</v>
      </c>
      <c r="B277" s="3">
        <v>-2.4546952085443099</v>
      </c>
      <c r="C277" s="3">
        <v>3.6549625549978502E-2</v>
      </c>
    </row>
    <row r="278" spans="1:3" x14ac:dyDescent="0.3">
      <c r="A278" s="3" t="s">
        <v>425</v>
      </c>
      <c r="B278" s="3">
        <v>-2.2599002495663898</v>
      </c>
      <c r="C278" s="3">
        <v>3.6583103956966498E-2</v>
      </c>
    </row>
    <row r="279" spans="1:3" x14ac:dyDescent="0.3">
      <c r="A279" s="3" t="s">
        <v>883</v>
      </c>
      <c r="B279" s="3">
        <v>-1.62356107793231</v>
      </c>
      <c r="C279" s="3">
        <v>2.4572183379958E-2</v>
      </c>
    </row>
    <row r="280" spans="1:3" x14ac:dyDescent="0.3">
      <c r="A280" s="3" t="s">
        <v>223</v>
      </c>
      <c r="B280" s="3">
        <v>-1.40389662657518</v>
      </c>
      <c r="C280" s="3">
        <v>4.3138533192297102E-2</v>
      </c>
    </row>
    <row r="281" spans="1:3" x14ac:dyDescent="0.3">
      <c r="A281" s="3" t="s">
        <v>1668</v>
      </c>
      <c r="B281" s="3">
        <v>-2.234893950205</v>
      </c>
      <c r="C281" s="3">
        <v>6.28291674488448E-3</v>
      </c>
    </row>
    <row r="282" spans="1:3" x14ac:dyDescent="0.3">
      <c r="A282" s="3" t="s">
        <v>2050</v>
      </c>
      <c r="B282" s="3">
        <v>-2.1776586577139598</v>
      </c>
      <c r="C282" s="3">
        <v>1.1889843103108999E-3</v>
      </c>
    </row>
    <row r="283" spans="1:3" x14ac:dyDescent="0.3">
      <c r="A283" s="3" t="s">
        <v>2144</v>
      </c>
      <c r="B283" s="3">
        <v>-3.1133194782010198</v>
      </c>
      <c r="C283" s="3">
        <v>6.0449941733648502E-4</v>
      </c>
    </row>
    <row r="284" spans="1:3" x14ac:dyDescent="0.3">
      <c r="A284" s="3" t="s">
        <v>1442</v>
      </c>
      <c r="B284" s="3">
        <v>0.73893887506279199</v>
      </c>
      <c r="C284" s="3">
        <v>1.0703659449906699E-2</v>
      </c>
    </row>
    <row r="285" spans="1:3" x14ac:dyDescent="0.3">
      <c r="A285" s="3" t="s">
        <v>2008</v>
      </c>
      <c r="B285" s="3">
        <v>-2.9104733888572101</v>
      </c>
      <c r="C285" s="3">
        <v>1.68990416158298E-3</v>
      </c>
    </row>
    <row r="286" spans="1:3" x14ac:dyDescent="0.3">
      <c r="A286" s="3" t="s">
        <v>238</v>
      </c>
      <c r="B286" s="3">
        <v>0.69753463325941201</v>
      </c>
      <c r="C286" s="3">
        <v>4.2808347226764E-2</v>
      </c>
    </row>
    <row r="287" spans="1:3" x14ac:dyDescent="0.3">
      <c r="A287" s="3" t="s">
        <v>786</v>
      </c>
      <c r="B287" s="3">
        <v>-3.83192220587327</v>
      </c>
      <c r="C287" s="3">
        <v>2.6995303264552701E-2</v>
      </c>
    </row>
    <row r="288" spans="1:3" x14ac:dyDescent="0.3">
      <c r="A288" s="3" t="s">
        <v>538</v>
      </c>
      <c r="B288" s="3">
        <v>-2.8380258363168802</v>
      </c>
      <c r="C288" s="3">
        <v>3.3341544852232702E-2</v>
      </c>
    </row>
    <row r="289" spans="1:3" x14ac:dyDescent="0.3">
      <c r="A289" s="3" t="s">
        <v>1624</v>
      </c>
      <c r="B289" s="3">
        <v>-2.1823391331716402</v>
      </c>
      <c r="C289" s="3">
        <v>6.9246298196259E-3</v>
      </c>
    </row>
    <row r="290" spans="1:3" x14ac:dyDescent="0.3">
      <c r="A290" s="3" t="s">
        <v>933</v>
      </c>
      <c r="B290" s="3">
        <v>0.80278239540985397</v>
      </c>
      <c r="C290" s="3">
        <v>2.3600804577463101E-2</v>
      </c>
    </row>
    <row r="291" spans="1:3" x14ac:dyDescent="0.3">
      <c r="A291" s="3" t="s">
        <v>167</v>
      </c>
      <c r="B291" s="3">
        <v>0.64102930903687705</v>
      </c>
      <c r="C291" s="3">
        <v>4.4586566168740703E-2</v>
      </c>
    </row>
    <row r="292" spans="1:3" x14ac:dyDescent="0.3">
      <c r="A292" s="3" t="s">
        <v>975</v>
      </c>
      <c r="B292" s="3">
        <v>-1.11896350999016</v>
      </c>
      <c r="C292" s="3">
        <v>2.2111683868555301E-2</v>
      </c>
    </row>
    <row r="293" spans="1:3" x14ac:dyDescent="0.3">
      <c r="A293" s="3" t="s">
        <v>2237</v>
      </c>
      <c r="B293" s="3">
        <v>-2.6970867316998901</v>
      </c>
      <c r="C293" s="3">
        <v>1.69778499433116E-4</v>
      </c>
    </row>
    <row r="294" spans="1:3" x14ac:dyDescent="0.3">
      <c r="A294" s="3" t="s">
        <v>1558</v>
      </c>
      <c r="B294" s="3">
        <v>-1.34283371417326</v>
      </c>
      <c r="C294" s="3">
        <v>8.1208189624522708E-3</v>
      </c>
    </row>
    <row r="295" spans="1:3" x14ac:dyDescent="0.3">
      <c r="A295" s="3" t="s">
        <v>2000</v>
      </c>
      <c r="B295" s="3">
        <v>-2.1398722692445502</v>
      </c>
      <c r="C295" s="3">
        <v>1.80227406414005E-3</v>
      </c>
    </row>
    <row r="296" spans="1:3" x14ac:dyDescent="0.3">
      <c r="A296" s="3" t="s">
        <v>303</v>
      </c>
      <c r="B296" s="3">
        <v>0.662895097720136</v>
      </c>
      <c r="C296" s="3">
        <v>4.11667568530815E-2</v>
      </c>
    </row>
    <row r="297" spans="1:3" x14ac:dyDescent="0.3">
      <c r="A297" s="3" t="s">
        <v>1316</v>
      </c>
      <c r="B297" s="3">
        <v>-6.1899836777020996</v>
      </c>
      <c r="C297" s="3">
        <v>1.35631025028062E-2</v>
      </c>
    </row>
    <row r="298" spans="1:3" x14ac:dyDescent="0.3">
      <c r="A298" s="3" t="s">
        <v>938</v>
      </c>
      <c r="B298" s="3">
        <v>-3.1146959550218201</v>
      </c>
      <c r="C298" s="3">
        <v>2.3476590765296401E-2</v>
      </c>
    </row>
    <row r="299" spans="1:3" x14ac:dyDescent="0.3">
      <c r="A299" s="3" t="s">
        <v>1706</v>
      </c>
      <c r="B299" s="3">
        <v>-1.1344244261158001</v>
      </c>
      <c r="C299" s="3">
        <v>5.6525171914330102E-3</v>
      </c>
    </row>
    <row r="300" spans="1:3" x14ac:dyDescent="0.3">
      <c r="A300" s="3" t="s">
        <v>1043</v>
      </c>
      <c r="B300" s="3">
        <v>-3.68657951085344</v>
      </c>
      <c r="C300" s="3">
        <v>2.0081148917539898E-2</v>
      </c>
    </row>
    <row r="301" spans="1:3" x14ac:dyDescent="0.3">
      <c r="A301" s="3" t="s">
        <v>874</v>
      </c>
      <c r="B301" s="3">
        <v>-2.5033862135182399</v>
      </c>
      <c r="C301" s="3">
        <v>2.4835348991603098E-2</v>
      </c>
    </row>
    <row r="302" spans="1:3" x14ac:dyDescent="0.3">
      <c r="A302" s="3" t="s">
        <v>1755</v>
      </c>
      <c r="B302" s="3">
        <v>0.92278270208468505</v>
      </c>
      <c r="C302" s="3">
        <v>4.8631306826123696E-3</v>
      </c>
    </row>
    <row r="303" spans="1:3" x14ac:dyDescent="0.3">
      <c r="A303" s="3" t="s">
        <v>259</v>
      </c>
      <c r="B303" s="3">
        <v>0.65735496920543401</v>
      </c>
      <c r="C303" s="3">
        <v>4.2430191057254298E-2</v>
      </c>
    </row>
    <row r="304" spans="1:3" x14ac:dyDescent="0.3">
      <c r="A304" s="3" t="s">
        <v>51</v>
      </c>
      <c r="B304" s="3">
        <v>0.83942817733488395</v>
      </c>
      <c r="C304" s="3">
        <v>4.82355590466617E-2</v>
      </c>
    </row>
    <row r="305" spans="1:3" x14ac:dyDescent="0.3">
      <c r="A305" s="3" t="s">
        <v>1133</v>
      </c>
      <c r="B305" s="3">
        <v>-1.9895445620436301</v>
      </c>
      <c r="C305" s="3">
        <v>1.7715453178835501E-2</v>
      </c>
    </row>
    <row r="306" spans="1:3" x14ac:dyDescent="0.3">
      <c r="A306" s="3" t="s">
        <v>885</v>
      </c>
      <c r="B306" s="3">
        <v>-1.58871573602626</v>
      </c>
      <c r="C306" s="3">
        <v>2.44393120290461E-2</v>
      </c>
    </row>
    <row r="307" spans="1:3" x14ac:dyDescent="0.3">
      <c r="A307" s="3" t="s">
        <v>736</v>
      </c>
      <c r="B307" s="3">
        <v>0.663892367580313</v>
      </c>
      <c r="C307" s="3">
        <v>2.8394311241202199E-2</v>
      </c>
    </row>
    <row r="308" spans="1:3" x14ac:dyDescent="0.3">
      <c r="A308" s="3" t="s">
        <v>825</v>
      </c>
      <c r="B308" s="3">
        <v>-2.01739336200193</v>
      </c>
      <c r="C308" s="3">
        <v>2.6027807128040498E-2</v>
      </c>
    </row>
    <row r="309" spans="1:3" x14ac:dyDescent="0.3">
      <c r="A309" s="3" t="s">
        <v>2186</v>
      </c>
      <c r="B309" s="3">
        <v>-1.4750556549209299</v>
      </c>
      <c r="C309" s="3">
        <v>4.1305323468092501E-4</v>
      </c>
    </row>
    <row r="310" spans="1:3" x14ac:dyDescent="0.3">
      <c r="A310" s="3" t="s">
        <v>2211</v>
      </c>
      <c r="B310" s="3">
        <v>-1.37604156847533</v>
      </c>
      <c r="C310" s="3">
        <v>2.7711940321318402E-4</v>
      </c>
    </row>
    <row r="311" spans="1:3" x14ac:dyDescent="0.3">
      <c r="A311" s="3" t="s">
        <v>139</v>
      </c>
      <c r="B311" s="3">
        <v>3.8164574229760899</v>
      </c>
      <c r="C311" s="3">
        <v>4.5256641565981102E-2</v>
      </c>
    </row>
    <row r="312" spans="1:3" x14ac:dyDescent="0.3">
      <c r="A312" s="3" t="s">
        <v>433</v>
      </c>
      <c r="B312" s="3">
        <v>-3.8953283847155502</v>
      </c>
      <c r="C312" s="3">
        <v>3.6317047119487501E-2</v>
      </c>
    </row>
    <row r="313" spans="1:3" x14ac:dyDescent="0.3">
      <c r="A313" s="3" t="s">
        <v>2058</v>
      </c>
      <c r="B313" s="3">
        <v>-1.53630598950494</v>
      </c>
      <c r="C313" s="3">
        <v>1.1432456108509299E-3</v>
      </c>
    </row>
    <row r="314" spans="1:3" x14ac:dyDescent="0.3">
      <c r="A314" s="3" t="s">
        <v>1781</v>
      </c>
      <c r="B314" s="3">
        <v>0.844581679799431</v>
      </c>
      <c r="C314" s="3">
        <v>4.2665371615099798E-3</v>
      </c>
    </row>
    <row r="315" spans="1:3" x14ac:dyDescent="0.3">
      <c r="A315" s="3" t="s">
        <v>1385</v>
      </c>
      <c r="B315" s="3">
        <v>0.72666491527258004</v>
      </c>
      <c r="C315" s="3">
        <v>1.21372777348884E-2</v>
      </c>
    </row>
    <row r="316" spans="1:3" x14ac:dyDescent="0.3">
      <c r="A316" s="3" t="s">
        <v>1010</v>
      </c>
      <c r="B316" s="3">
        <v>-5.0395921248223097</v>
      </c>
      <c r="C316" s="3">
        <v>2.1130144077082001E-2</v>
      </c>
    </row>
    <row r="317" spans="1:3" x14ac:dyDescent="0.3">
      <c r="A317" s="3" t="s">
        <v>123</v>
      </c>
      <c r="B317" s="3">
        <v>0.62032867554886795</v>
      </c>
      <c r="C317" s="3">
        <v>4.5662074763321299E-2</v>
      </c>
    </row>
    <row r="318" spans="1:3" x14ac:dyDescent="0.3">
      <c r="A318" s="3" t="s">
        <v>1701</v>
      </c>
      <c r="B318" s="3">
        <v>-5.4336888561605399</v>
      </c>
      <c r="C318" s="3">
        <v>5.7020051729603002E-3</v>
      </c>
    </row>
    <row r="319" spans="1:3" x14ac:dyDescent="0.3">
      <c r="A319" s="3" t="s">
        <v>628</v>
      </c>
      <c r="B319" s="3">
        <v>-1.8851345691671599</v>
      </c>
      <c r="C319" s="3">
        <v>3.1286508015561203E-2</v>
      </c>
    </row>
    <row r="320" spans="1:3" x14ac:dyDescent="0.3">
      <c r="A320" s="3" t="s">
        <v>518</v>
      </c>
      <c r="B320" s="3">
        <v>-1.01108344599911</v>
      </c>
      <c r="C320" s="3">
        <v>3.3934813404387698E-2</v>
      </c>
    </row>
    <row r="321" spans="1:3" x14ac:dyDescent="0.3">
      <c r="A321" s="3" t="s">
        <v>2098</v>
      </c>
      <c r="B321" s="3">
        <v>-1.4877771142504701</v>
      </c>
      <c r="C321" s="3">
        <v>9.2058174412578699E-4</v>
      </c>
    </row>
    <row r="322" spans="1:3" x14ac:dyDescent="0.3">
      <c r="A322" s="3" t="s">
        <v>905</v>
      </c>
      <c r="B322" s="3">
        <v>0.99253789175690599</v>
      </c>
      <c r="C322" s="3">
        <v>2.4023849816910501E-2</v>
      </c>
    </row>
    <row r="323" spans="1:3" x14ac:dyDescent="0.3">
      <c r="A323" s="3" t="s">
        <v>1525</v>
      </c>
      <c r="B323" s="3">
        <v>-5.0333375660045903</v>
      </c>
      <c r="C323" s="3">
        <v>8.9622009134001299E-3</v>
      </c>
    </row>
    <row r="324" spans="1:3" x14ac:dyDescent="0.3">
      <c r="A324" s="3" t="s">
        <v>1601</v>
      </c>
      <c r="B324" s="3">
        <v>-1.3418633384623599</v>
      </c>
      <c r="C324" s="3">
        <v>7.2500667331747096E-3</v>
      </c>
    </row>
    <row r="325" spans="1:3" x14ac:dyDescent="0.3">
      <c r="A325" s="3" t="s">
        <v>296</v>
      </c>
      <c r="B325" s="3">
        <v>-2.2059477817264899</v>
      </c>
      <c r="C325" s="3">
        <v>4.13050605531914E-2</v>
      </c>
    </row>
    <row r="326" spans="1:3" x14ac:dyDescent="0.3">
      <c r="A326" s="3" t="s">
        <v>2220</v>
      </c>
      <c r="B326" s="3">
        <v>-1.2947676988942001</v>
      </c>
      <c r="C326" s="3">
        <v>2.4068166477382301E-4</v>
      </c>
    </row>
    <row r="327" spans="1:3" x14ac:dyDescent="0.3">
      <c r="A327" s="3" t="s">
        <v>450</v>
      </c>
      <c r="B327" s="3">
        <v>1.56417675855885</v>
      </c>
      <c r="C327" s="3">
        <v>3.5948000823068697E-2</v>
      </c>
    </row>
    <row r="328" spans="1:3" x14ac:dyDescent="0.3">
      <c r="A328" s="3" t="s">
        <v>704</v>
      </c>
      <c r="B328" s="3">
        <v>-2.07112351937245</v>
      </c>
      <c r="C328" s="3">
        <v>2.9086565241034298E-2</v>
      </c>
    </row>
    <row r="329" spans="1:3" x14ac:dyDescent="0.3">
      <c r="A329" s="3" t="s">
        <v>1015</v>
      </c>
      <c r="B329" s="3">
        <v>-2.05972081640616</v>
      </c>
      <c r="C329" s="3">
        <v>2.0986748747564701E-2</v>
      </c>
    </row>
    <row r="330" spans="1:3" x14ac:dyDescent="0.3">
      <c r="A330" s="3" t="s">
        <v>516</v>
      </c>
      <c r="B330" s="3">
        <v>0.73840584887168303</v>
      </c>
      <c r="C330" s="3">
        <v>3.3992815187539903E-2</v>
      </c>
    </row>
    <row r="331" spans="1:3" x14ac:dyDescent="0.3">
      <c r="A331" s="3" t="s">
        <v>2224</v>
      </c>
      <c r="B331" s="3">
        <v>-1.3682345058435901</v>
      </c>
      <c r="C331" s="3">
        <v>2.1618526955853701E-4</v>
      </c>
    </row>
    <row r="332" spans="1:3" x14ac:dyDescent="0.3">
      <c r="A332" s="3" t="s">
        <v>1057</v>
      </c>
      <c r="B332" s="3">
        <v>-3.3395239522011502</v>
      </c>
      <c r="C332" s="3">
        <v>1.9406420146069799E-2</v>
      </c>
    </row>
    <row r="333" spans="1:3" x14ac:dyDescent="0.3">
      <c r="A333" s="3" t="s">
        <v>801</v>
      </c>
      <c r="B333" s="3">
        <v>0.691001570340816</v>
      </c>
      <c r="C333" s="3">
        <v>2.6700645452785599E-2</v>
      </c>
    </row>
    <row r="334" spans="1:3" x14ac:dyDescent="0.3">
      <c r="A334" s="3" t="s">
        <v>1715</v>
      </c>
      <c r="B334" s="3">
        <v>-2.4456764789231098</v>
      </c>
      <c r="C334" s="3">
        <v>5.4866067208758302E-3</v>
      </c>
    </row>
    <row r="335" spans="1:3" x14ac:dyDescent="0.3">
      <c r="A335" s="3" t="s">
        <v>2269</v>
      </c>
      <c r="B335" s="3">
        <v>-3.50143958496083</v>
      </c>
      <c r="C335" s="4">
        <v>6.7772288242025504E-5</v>
      </c>
    </row>
    <row r="336" spans="1:3" x14ac:dyDescent="0.3">
      <c r="A336" s="3" t="s">
        <v>431</v>
      </c>
      <c r="B336" s="3">
        <v>-1.05163219339627</v>
      </c>
      <c r="C336" s="3">
        <v>3.6468846226148301E-2</v>
      </c>
    </row>
    <row r="337" spans="1:3" x14ac:dyDescent="0.3">
      <c r="A337" s="3" t="s">
        <v>1913</v>
      </c>
      <c r="B337" s="3">
        <v>-3.7822421994558799</v>
      </c>
      <c r="C337" s="3">
        <v>2.7485489653846801E-3</v>
      </c>
    </row>
    <row r="338" spans="1:3" x14ac:dyDescent="0.3">
      <c r="A338" s="3" t="s">
        <v>1703</v>
      </c>
      <c r="B338" s="3">
        <v>-5.6107698658034701</v>
      </c>
      <c r="C338" s="3">
        <v>5.68519043666887E-3</v>
      </c>
    </row>
    <row r="339" spans="1:3" x14ac:dyDescent="0.3">
      <c r="A339" s="3" t="s">
        <v>907</v>
      </c>
      <c r="B339" s="3">
        <v>-2.9917846463161899</v>
      </c>
      <c r="C339" s="3">
        <v>2.4013769520206899E-2</v>
      </c>
    </row>
    <row r="340" spans="1:3" x14ac:dyDescent="0.3">
      <c r="A340" s="3" t="s">
        <v>668</v>
      </c>
      <c r="B340" s="3">
        <v>-3.6840382952999899</v>
      </c>
      <c r="C340" s="3">
        <v>2.9935902946349201E-2</v>
      </c>
    </row>
    <row r="341" spans="1:3" x14ac:dyDescent="0.3">
      <c r="A341" s="3" t="s">
        <v>1799</v>
      </c>
      <c r="B341" s="3">
        <v>0.900997245699656</v>
      </c>
      <c r="C341" s="3">
        <v>4.0455026487615899E-3</v>
      </c>
    </row>
    <row r="342" spans="1:3" x14ac:dyDescent="0.3">
      <c r="A342" s="3" t="s">
        <v>1901</v>
      </c>
      <c r="B342" s="3">
        <v>-1.91600727607919</v>
      </c>
      <c r="C342" s="3">
        <v>2.8687651281337902E-3</v>
      </c>
    </row>
    <row r="343" spans="1:3" x14ac:dyDescent="0.3">
      <c r="A343" s="3" t="s">
        <v>1899</v>
      </c>
      <c r="B343" s="3">
        <v>-6.6204771013846102</v>
      </c>
      <c r="C343" s="3">
        <v>2.8960237362980999E-3</v>
      </c>
    </row>
    <row r="344" spans="1:3" x14ac:dyDescent="0.3">
      <c r="A344" s="3" t="s">
        <v>1352</v>
      </c>
      <c r="B344" s="3">
        <v>-4.5897053740147404</v>
      </c>
      <c r="C344" s="3">
        <v>1.28617357767494E-2</v>
      </c>
    </row>
    <row r="345" spans="1:3" x14ac:dyDescent="0.3">
      <c r="A345" s="3" t="s">
        <v>1973</v>
      </c>
      <c r="B345" s="3">
        <v>-1.0580178629469399</v>
      </c>
      <c r="C345" s="3">
        <v>2.1261097029807502E-3</v>
      </c>
    </row>
    <row r="346" spans="1:3" x14ac:dyDescent="0.3">
      <c r="A346" s="3" t="s">
        <v>2241</v>
      </c>
      <c r="B346" s="3">
        <v>-1.6384894659848299</v>
      </c>
      <c r="C346" s="3">
        <v>1.4901581465817001E-4</v>
      </c>
    </row>
    <row r="347" spans="1:3" x14ac:dyDescent="0.3">
      <c r="A347" s="3" t="s">
        <v>1710</v>
      </c>
      <c r="B347" s="3">
        <v>-2.0695278255888798</v>
      </c>
      <c r="C347" s="3">
        <v>5.5959298314293502E-3</v>
      </c>
    </row>
    <row r="348" spans="1:3" x14ac:dyDescent="0.3">
      <c r="A348" s="3" t="s">
        <v>1214</v>
      </c>
      <c r="B348" s="3">
        <v>0.73190037666719598</v>
      </c>
      <c r="C348" s="3">
        <v>1.5817500648163899E-2</v>
      </c>
    </row>
    <row r="349" spans="1:3" x14ac:dyDescent="0.3">
      <c r="A349" s="3" t="s">
        <v>1883</v>
      </c>
      <c r="B349" s="3">
        <v>-1.4282168627591401</v>
      </c>
      <c r="C349" s="3">
        <v>3.0547010325611E-3</v>
      </c>
    </row>
    <row r="350" spans="1:3" x14ac:dyDescent="0.3">
      <c r="A350" s="3" t="s">
        <v>896</v>
      </c>
      <c r="B350" s="3">
        <v>2.26957829030742</v>
      </c>
      <c r="C350" s="3">
        <v>2.41896316735834E-2</v>
      </c>
    </row>
    <row r="351" spans="1:3" x14ac:dyDescent="0.3">
      <c r="A351" s="3" t="s">
        <v>1394</v>
      </c>
      <c r="B351" s="3">
        <v>-1.2483843510406001</v>
      </c>
      <c r="C351" s="3">
        <v>1.19223648461917E-2</v>
      </c>
    </row>
    <row r="352" spans="1:3" x14ac:dyDescent="0.3">
      <c r="A352" s="3" t="s">
        <v>1052</v>
      </c>
      <c r="B352" s="3">
        <v>-1.6021796081302999</v>
      </c>
      <c r="C352" s="3">
        <v>1.9658854781427999E-2</v>
      </c>
    </row>
    <row r="353" spans="1:3" x14ac:dyDescent="0.3">
      <c r="A353" s="3" t="s">
        <v>1622</v>
      </c>
      <c r="B353" s="3">
        <v>-2.3643078386885001</v>
      </c>
      <c r="C353" s="3">
        <v>6.9401141891740998E-3</v>
      </c>
    </row>
    <row r="354" spans="1:3" x14ac:dyDescent="0.3">
      <c r="A354" s="3" t="s">
        <v>669</v>
      </c>
      <c r="B354" s="3">
        <v>-1.6696277399919699</v>
      </c>
      <c r="C354" s="3">
        <v>2.9899789888985399E-2</v>
      </c>
    </row>
    <row r="355" spans="1:3" x14ac:dyDescent="0.3">
      <c r="A355" s="3" t="s">
        <v>439</v>
      </c>
      <c r="B355" s="3">
        <v>3.0115481962120798</v>
      </c>
      <c r="C355" s="3">
        <v>3.6168411281823798E-2</v>
      </c>
    </row>
    <row r="356" spans="1:3" x14ac:dyDescent="0.3">
      <c r="A356" s="3" t="s">
        <v>1444</v>
      </c>
      <c r="B356" s="3">
        <v>-1.2019942311443601</v>
      </c>
      <c r="C356" s="3">
        <v>1.06140042872839E-2</v>
      </c>
    </row>
    <row r="357" spans="1:3" x14ac:dyDescent="0.3">
      <c r="A357" s="3" t="s">
        <v>1469</v>
      </c>
      <c r="B357" s="3">
        <v>-2.5577084008102302</v>
      </c>
      <c r="C357" s="3">
        <v>1.00001815323501E-2</v>
      </c>
    </row>
    <row r="358" spans="1:3" x14ac:dyDescent="0.3">
      <c r="A358" s="3" t="s">
        <v>1978</v>
      </c>
      <c r="B358" s="3">
        <v>-1.1778917133748801</v>
      </c>
      <c r="C358" s="3">
        <v>2.00722375409939E-3</v>
      </c>
    </row>
    <row r="359" spans="1:3" x14ac:dyDescent="0.3">
      <c r="A359" s="3" t="s">
        <v>1870</v>
      </c>
      <c r="B359" s="3">
        <v>-2.48161493488919</v>
      </c>
      <c r="C359" s="3">
        <v>3.2265920089182801E-3</v>
      </c>
    </row>
    <row r="360" spans="1:3" x14ac:dyDescent="0.3">
      <c r="A360" s="3" t="s">
        <v>1640</v>
      </c>
      <c r="B360" s="3">
        <v>0.91393165693867295</v>
      </c>
      <c r="C360" s="3">
        <v>6.75092351714391E-3</v>
      </c>
    </row>
    <row r="361" spans="1:3" x14ac:dyDescent="0.3">
      <c r="A361" s="3" t="s">
        <v>1237</v>
      </c>
      <c r="B361" s="3">
        <v>-3.57441065092635</v>
      </c>
      <c r="C361" s="3">
        <v>1.54095304326852E-2</v>
      </c>
    </row>
    <row r="362" spans="1:3" x14ac:dyDescent="0.3">
      <c r="A362" s="3" t="s">
        <v>641</v>
      </c>
      <c r="B362" s="3">
        <v>-2.8237525237879502</v>
      </c>
      <c r="C362" s="3">
        <v>3.0831763820348301E-2</v>
      </c>
    </row>
    <row r="363" spans="1:3" x14ac:dyDescent="0.3">
      <c r="A363" s="3" t="s">
        <v>1420</v>
      </c>
      <c r="B363" s="3">
        <v>0.807029079202633</v>
      </c>
      <c r="C363" s="3">
        <v>1.1345131364469199E-2</v>
      </c>
    </row>
    <row r="364" spans="1:3" x14ac:dyDescent="0.3">
      <c r="A364" s="3" t="s">
        <v>1879</v>
      </c>
      <c r="B364" s="3">
        <v>0.96716035984776105</v>
      </c>
      <c r="C364" s="3">
        <v>3.07701843682285E-3</v>
      </c>
    </row>
    <row r="365" spans="1:3" x14ac:dyDescent="0.3">
      <c r="A365" s="3" t="s">
        <v>2015</v>
      </c>
      <c r="B365" s="3">
        <v>-5.8222524547571499</v>
      </c>
      <c r="C365" s="3">
        <v>1.5929074973914099E-3</v>
      </c>
    </row>
    <row r="366" spans="1:3" x14ac:dyDescent="0.3">
      <c r="A366" s="3" t="s">
        <v>13</v>
      </c>
      <c r="B366" s="3">
        <v>-1.93731635607219</v>
      </c>
      <c r="C366" s="3">
        <v>4.9646070718006002E-2</v>
      </c>
    </row>
    <row r="367" spans="1:3" x14ac:dyDescent="0.3">
      <c r="A367" s="3" t="s">
        <v>2169</v>
      </c>
      <c r="B367" s="3">
        <v>-4.3276698064866004</v>
      </c>
      <c r="C367" s="3">
        <v>4.70174600644029E-4</v>
      </c>
    </row>
    <row r="368" spans="1:3" x14ac:dyDescent="0.3">
      <c r="A368" s="3" t="s">
        <v>1443</v>
      </c>
      <c r="B368" s="3">
        <v>4.7479644034497097</v>
      </c>
      <c r="C368" s="3">
        <v>1.06628876906732E-2</v>
      </c>
    </row>
    <row r="369" spans="1:3" x14ac:dyDescent="0.3">
      <c r="A369" s="3" t="s">
        <v>688</v>
      </c>
      <c r="B369" s="3">
        <v>0.67495231293614499</v>
      </c>
      <c r="C369" s="3">
        <v>2.9435890211152501E-2</v>
      </c>
    </row>
    <row r="370" spans="1:3" x14ac:dyDescent="0.3">
      <c r="A370" s="3" t="s">
        <v>1155</v>
      </c>
      <c r="B370" s="3">
        <v>-2.3294214197480798</v>
      </c>
      <c r="C370" s="3">
        <v>1.7269416995420801E-2</v>
      </c>
    </row>
    <row r="371" spans="1:3" x14ac:dyDescent="0.3">
      <c r="A371" s="3" t="s">
        <v>16</v>
      </c>
      <c r="B371" s="3">
        <v>-1.4732660952018</v>
      </c>
      <c r="C371" s="3">
        <v>4.9605616007937101E-2</v>
      </c>
    </row>
    <row r="372" spans="1:3" x14ac:dyDescent="0.3">
      <c r="A372" s="3" t="s">
        <v>463</v>
      </c>
      <c r="B372" s="3">
        <v>-1.9745921945524401</v>
      </c>
      <c r="C372" s="3">
        <v>3.5316721926492503E-2</v>
      </c>
    </row>
    <row r="373" spans="1:3" x14ac:dyDescent="0.3">
      <c r="A373" s="3" t="s">
        <v>204</v>
      </c>
      <c r="B373" s="3">
        <v>-2.8423866928683301</v>
      </c>
      <c r="C373" s="3">
        <v>4.3536358752780203E-2</v>
      </c>
    </row>
    <row r="374" spans="1:3" x14ac:dyDescent="0.3">
      <c r="A374" s="3" t="s">
        <v>849</v>
      </c>
      <c r="B374" s="3">
        <v>1.48892295655661</v>
      </c>
      <c r="C374" s="3">
        <v>2.5413753748943099E-2</v>
      </c>
    </row>
    <row r="375" spans="1:3" x14ac:dyDescent="0.3">
      <c r="A375" s="3" t="s">
        <v>411</v>
      </c>
      <c r="B375" s="3">
        <v>-2.6365239442670099</v>
      </c>
      <c r="C375" s="3">
        <v>3.70599034202077E-2</v>
      </c>
    </row>
    <row r="376" spans="1:3" x14ac:dyDescent="0.3">
      <c r="A376" s="3" t="s">
        <v>152</v>
      </c>
      <c r="B376" s="3">
        <v>-1.5422455418429399</v>
      </c>
      <c r="C376" s="3">
        <v>4.5073490045266201E-2</v>
      </c>
    </row>
    <row r="377" spans="1:3" x14ac:dyDescent="0.3">
      <c r="A377" s="3" t="s">
        <v>1070</v>
      </c>
      <c r="B377" s="3">
        <v>0.80708427510044201</v>
      </c>
      <c r="C377" s="3">
        <v>1.9202244397836899E-2</v>
      </c>
    </row>
    <row r="378" spans="1:3" x14ac:dyDescent="0.3">
      <c r="A378" s="3" t="s">
        <v>97</v>
      </c>
      <c r="B378" s="3">
        <v>0.85791349209951695</v>
      </c>
      <c r="C378" s="3">
        <v>4.6409642494895702E-2</v>
      </c>
    </row>
    <row r="379" spans="1:3" x14ac:dyDescent="0.3">
      <c r="A379" s="3" t="s">
        <v>311</v>
      </c>
      <c r="B379" s="3">
        <v>0.69830023805738195</v>
      </c>
      <c r="C379" s="3">
        <v>4.08164112396611E-2</v>
      </c>
    </row>
    <row r="380" spans="1:3" x14ac:dyDescent="0.3">
      <c r="A380" s="3" t="s">
        <v>1963</v>
      </c>
      <c r="B380" s="3">
        <v>0.95354586164368904</v>
      </c>
      <c r="C380" s="3">
        <v>2.17544777985572E-3</v>
      </c>
    </row>
    <row r="381" spans="1:3" x14ac:dyDescent="0.3">
      <c r="A381" s="3" t="s">
        <v>1362</v>
      </c>
      <c r="B381" s="3">
        <v>2.4209014825519</v>
      </c>
      <c r="C381" s="3">
        <v>1.27022534899643E-2</v>
      </c>
    </row>
    <row r="382" spans="1:3" x14ac:dyDescent="0.3">
      <c r="A382" s="3" t="s">
        <v>1736</v>
      </c>
      <c r="B382" s="3">
        <v>-5.7476913603834898</v>
      </c>
      <c r="C382" s="3">
        <v>5.1570181478306602E-3</v>
      </c>
    </row>
    <row r="383" spans="1:3" x14ac:dyDescent="0.3">
      <c r="A383" s="3" t="s">
        <v>2295</v>
      </c>
      <c r="B383" s="3">
        <v>-1.7485821576593299</v>
      </c>
      <c r="C383" s="4">
        <v>1.18069394160342E-6</v>
      </c>
    </row>
    <row r="384" spans="1:3" x14ac:dyDescent="0.3">
      <c r="A384" s="3" t="s">
        <v>38</v>
      </c>
      <c r="B384" s="3">
        <v>1.9123042142693401</v>
      </c>
      <c r="C384" s="3">
        <v>4.8937056661904899E-2</v>
      </c>
    </row>
    <row r="385" spans="1:3" x14ac:dyDescent="0.3">
      <c r="A385" s="3" t="s">
        <v>854</v>
      </c>
      <c r="B385" s="3">
        <v>1.2302515668192899</v>
      </c>
      <c r="C385" s="3">
        <v>2.52472012678258E-2</v>
      </c>
    </row>
    <row r="386" spans="1:3" x14ac:dyDescent="0.3">
      <c r="A386" s="3" t="s">
        <v>212</v>
      </c>
      <c r="B386" s="3">
        <v>-1.0182177697852</v>
      </c>
      <c r="C386" s="3">
        <v>4.3412172634639402E-2</v>
      </c>
    </row>
    <row r="387" spans="1:3" x14ac:dyDescent="0.3">
      <c r="A387" s="3" t="s">
        <v>1856</v>
      </c>
      <c r="B387" s="3">
        <v>-4.48089772445792</v>
      </c>
      <c r="C387" s="3">
        <v>3.4049074502935498E-3</v>
      </c>
    </row>
    <row r="388" spans="1:3" x14ac:dyDescent="0.3">
      <c r="A388" s="3" t="s">
        <v>177</v>
      </c>
      <c r="B388" s="3">
        <v>-1.6321008740507901</v>
      </c>
      <c r="C388" s="3">
        <v>4.4199100450768802E-2</v>
      </c>
    </row>
    <row r="389" spans="1:3" x14ac:dyDescent="0.3">
      <c r="A389" s="3" t="s">
        <v>2203</v>
      </c>
      <c r="B389" s="3">
        <v>-2.1204304687397499</v>
      </c>
      <c r="C389" s="3">
        <v>3.2020183159582399E-4</v>
      </c>
    </row>
    <row r="390" spans="1:3" x14ac:dyDescent="0.3">
      <c r="A390" s="3" t="s">
        <v>751</v>
      </c>
      <c r="B390" s="3">
        <v>-1.5070937135687601</v>
      </c>
      <c r="C390" s="3">
        <v>2.7903258895389599E-2</v>
      </c>
    </row>
    <row r="391" spans="1:3" x14ac:dyDescent="0.3">
      <c r="A391" s="3" t="s">
        <v>1689</v>
      </c>
      <c r="B391" s="3">
        <v>-2.4333418181762099</v>
      </c>
      <c r="C391" s="3">
        <v>5.9336234532235601E-3</v>
      </c>
    </row>
    <row r="392" spans="1:3" x14ac:dyDescent="0.3">
      <c r="A392" s="3" t="s">
        <v>143</v>
      </c>
      <c r="B392" s="3">
        <v>3.6357440768910601</v>
      </c>
      <c r="C392" s="3">
        <v>4.5247207941550301E-2</v>
      </c>
    </row>
    <row r="393" spans="1:3" x14ac:dyDescent="0.3">
      <c r="A393" s="3" t="s">
        <v>403</v>
      </c>
      <c r="B393" s="3">
        <v>0.631437876251837</v>
      </c>
      <c r="C393" s="3">
        <v>3.7613044225637299E-2</v>
      </c>
    </row>
    <row r="394" spans="1:3" x14ac:dyDescent="0.3">
      <c r="A394" s="3" t="s">
        <v>1885</v>
      </c>
      <c r="B394" s="3">
        <v>0.941161844480909</v>
      </c>
      <c r="C394" s="3">
        <v>3.0066732289839499E-3</v>
      </c>
    </row>
    <row r="395" spans="1:3" x14ac:dyDescent="0.3">
      <c r="A395" s="3" t="s">
        <v>2193</v>
      </c>
      <c r="B395" s="3">
        <v>1.5728199658803099</v>
      </c>
      <c r="C395" s="3">
        <v>3.7831555207083398E-4</v>
      </c>
    </row>
    <row r="396" spans="1:3" x14ac:dyDescent="0.3">
      <c r="A396" s="3" t="s">
        <v>1613</v>
      </c>
      <c r="B396" s="3">
        <v>-1.4281634211769401</v>
      </c>
      <c r="C396" s="3">
        <v>7.0332366632071801E-3</v>
      </c>
    </row>
    <row r="397" spans="1:3" x14ac:dyDescent="0.3">
      <c r="A397" s="3" t="s">
        <v>844</v>
      </c>
      <c r="B397" s="3">
        <v>0.83942782373230596</v>
      </c>
      <c r="C397" s="3">
        <v>2.5516433004833999E-2</v>
      </c>
    </row>
    <row r="398" spans="1:3" x14ac:dyDescent="0.3">
      <c r="A398" s="3" t="s">
        <v>892</v>
      </c>
      <c r="B398" s="3">
        <v>0.88975770584405001</v>
      </c>
      <c r="C398" s="3">
        <v>2.4239392427066599E-2</v>
      </c>
    </row>
    <row r="399" spans="1:3" x14ac:dyDescent="0.3">
      <c r="A399" s="3" t="s">
        <v>67</v>
      </c>
      <c r="B399" s="3">
        <v>-1.83645293819768</v>
      </c>
      <c r="C399" s="3">
        <v>4.7598849535252098E-2</v>
      </c>
    </row>
    <row r="400" spans="1:3" x14ac:dyDescent="0.3">
      <c r="A400" s="3" t="s">
        <v>2283</v>
      </c>
      <c r="B400" s="3">
        <v>-1.51942155525619</v>
      </c>
      <c r="C400" s="4">
        <v>2.7969121733990299E-5</v>
      </c>
    </row>
    <row r="401" spans="1:3" x14ac:dyDescent="0.3">
      <c r="A401" s="3" t="s">
        <v>1725</v>
      </c>
      <c r="B401" s="3">
        <v>-3.69654363175106</v>
      </c>
      <c r="C401" s="3">
        <v>5.2539935327268004E-3</v>
      </c>
    </row>
    <row r="402" spans="1:3" x14ac:dyDescent="0.3">
      <c r="A402" s="3" t="s">
        <v>1346</v>
      </c>
      <c r="B402" s="3">
        <v>-3.2519457278650701</v>
      </c>
      <c r="C402" s="3">
        <v>1.29543504917455E-2</v>
      </c>
    </row>
    <row r="403" spans="1:3" x14ac:dyDescent="0.3">
      <c r="A403" s="3" t="s">
        <v>1307</v>
      </c>
      <c r="B403" s="3">
        <v>-2.3905906032250499</v>
      </c>
      <c r="C403" s="3">
        <v>1.38567604975383E-2</v>
      </c>
    </row>
    <row r="404" spans="1:3" x14ac:dyDescent="0.3">
      <c r="A404" s="3" t="s">
        <v>575</v>
      </c>
      <c r="B404" s="3">
        <v>0.89074763535436596</v>
      </c>
      <c r="C404" s="3">
        <v>3.24799891792798E-2</v>
      </c>
    </row>
    <row r="405" spans="1:3" x14ac:dyDescent="0.3">
      <c r="A405" s="3" t="s">
        <v>1490</v>
      </c>
      <c r="B405" s="3">
        <v>-1.6774078628915501</v>
      </c>
      <c r="C405" s="3">
        <v>9.7072539485063506E-3</v>
      </c>
    </row>
    <row r="406" spans="1:3" x14ac:dyDescent="0.3">
      <c r="A406" s="3" t="s">
        <v>491</v>
      </c>
      <c r="B406" s="3">
        <v>-2.87481333182772</v>
      </c>
      <c r="C406" s="3">
        <v>3.4471913625185598E-2</v>
      </c>
    </row>
    <row r="407" spans="1:3" x14ac:dyDescent="0.3">
      <c r="A407" s="3" t="s">
        <v>705</v>
      </c>
      <c r="B407" s="3">
        <v>0.84166992018544295</v>
      </c>
      <c r="C407" s="3">
        <v>2.90713235902877E-2</v>
      </c>
    </row>
    <row r="408" spans="1:3" x14ac:dyDescent="0.3">
      <c r="A408" s="3" t="s">
        <v>564</v>
      </c>
      <c r="B408" s="3">
        <v>0.97614627941999299</v>
      </c>
      <c r="C408" s="3">
        <v>3.2763444642210003E-2</v>
      </c>
    </row>
    <row r="409" spans="1:3" x14ac:dyDescent="0.3">
      <c r="A409" s="3" t="s">
        <v>48</v>
      </c>
      <c r="B409" s="3">
        <v>-2.8404869188265902</v>
      </c>
      <c r="C409" s="3">
        <v>4.8510023091521103E-2</v>
      </c>
    </row>
    <row r="410" spans="1:3" x14ac:dyDescent="0.3">
      <c r="A410" s="3" t="s">
        <v>459</v>
      </c>
      <c r="B410" s="3">
        <v>-1.92848447323885</v>
      </c>
      <c r="C410" s="3">
        <v>3.5527320655699697E-2</v>
      </c>
    </row>
    <row r="411" spans="1:3" x14ac:dyDescent="0.3">
      <c r="A411" s="3" t="s">
        <v>762</v>
      </c>
      <c r="B411" s="3">
        <v>-3.0255634855530298</v>
      </c>
      <c r="C411" s="3">
        <v>2.7609245671551701E-2</v>
      </c>
    </row>
    <row r="412" spans="1:3" x14ac:dyDescent="0.3">
      <c r="A412" s="3" t="s">
        <v>1569</v>
      </c>
      <c r="B412" s="3">
        <v>-2.0846139377198498</v>
      </c>
      <c r="C412" s="3">
        <v>7.8706407435522908E-3</v>
      </c>
    </row>
    <row r="413" spans="1:3" x14ac:dyDescent="0.3">
      <c r="A413" s="3" t="s">
        <v>69</v>
      </c>
      <c r="B413" s="3">
        <v>4.2544001863530703</v>
      </c>
      <c r="C413" s="3">
        <v>4.7538338707107601E-2</v>
      </c>
    </row>
    <row r="414" spans="1:3" x14ac:dyDescent="0.3">
      <c r="A414" s="3" t="s">
        <v>1719</v>
      </c>
      <c r="B414" s="3">
        <v>-1.1385756251387</v>
      </c>
      <c r="C414" s="3">
        <v>5.3973065570641701E-3</v>
      </c>
    </row>
    <row r="415" spans="1:3" x14ac:dyDescent="0.3">
      <c r="A415" s="3" t="s">
        <v>978</v>
      </c>
      <c r="B415" s="3">
        <v>-3.0911840201141398</v>
      </c>
      <c r="C415" s="3">
        <v>2.1974892745004401E-2</v>
      </c>
    </row>
    <row r="416" spans="1:3" x14ac:dyDescent="0.3">
      <c r="A416" s="3" t="s">
        <v>983</v>
      </c>
      <c r="B416" s="3">
        <v>-3.1512544236544402</v>
      </c>
      <c r="C416" s="3">
        <v>2.1895471837736599E-2</v>
      </c>
    </row>
    <row r="417" spans="1:3" x14ac:dyDescent="0.3">
      <c r="A417" s="3" t="s">
        <v>1707</v>
      </c>
      <c r="B417" s="3">
        <v>-3.6199124382381198</v>
      </c>
      <c r="C417" s="3">
        <v>5.6477840049911302E-3</v>
      </c>
    </row>
    <row r="418" spans="1:3" x14ac:dyDescent="0.3">
      <c r="A418" s="3" t="s">
        <v>1129</v>
      </c>
      <c r="B418" s="3">
        <v>-2.19905173032372</v>
      </c>
      <c r="C418" s="3">
        <v>1.79245596716553E-2</v>
      </c>
    </row>
    <row r="419" spans="1:3" x14ac:dyDescent="0.3">
      <c r="A419" s="3" t="s">
        <v>146</v>
      </c>
      <c r="B419" s="3">
        <v>-4.6317566565392498</v>
      </c>
      <c r="C419" s="3">
        <v>4.5211422938764102E-2</v>
      </c>
    </row>
    <row r="420" spans="1:3" x14ac:dyDescent="0.3">
      <c r="A420" s="3" t="s">
        <v>673</v>
      </c>
      <c r="B420" s="3">
        <v>-1.1618978691283399</v>
      </c>
      <c r="C420" s="3">
        <v>2.9739006887282E-2</v>
      </c>
    </row>
    <row r="421" spans="1:3" x14ac:dyDescent="0.3">
      <c r="A421" s="3" t="s">
        <v>1537</v>
      </c>
      <c r="B421" s="3">
        <v>-1.02667435449295</v>
      </c>
      <c r="C421" s="3">
        <v>8.6526721398593204E-3</v>
      </c>
    </row>
    <row r="422" spans="1:3" x14ac:dyDescent="0.3">
      <c r="A422" s="3" t="s">
        <v>533</v>
      </c>
      <c r="B422" s="3">
        <v>0.65643372490904905</v>
      </c>
      <c r="C422" s="3">
        <v>3.3488918552845401E-2</v>
      </c>
    </row>
    <row r="423" spans="1:3" x14ac:dyDescent="0.3">
      <c r="A423" s="3" t="s">
        <v>114</v>
      </c>
      <c r="B423" s="3">
        <v>0.80059444483580799</v>
      </c>
      <c r="C423" s="3">
        <v>4.59719222602211E-2</v>
      </c>
    </row>
    <row r="424" spans="1:3" x14ac:dyDescent="0.3">
      <c r="A424" s="3" t="s">
        <v>2126</v>
      </c>
      <c r="B424" s="3">
        <v>-2.4040204032603798</v>
      </c>
      <c r="C424" s="3">
        <v>7.3114245703488395E-4</v>
      </c>
    </row>
    <row r="425" spans="1:3" x14ac:dyDescent="0.3">
      <c r="A425" s="3" t="s">
        <v>592</v>
      </c>
      <c r="B425" s="3">
        <v>0.70676989393228196</v>
      </c>
      <c r="C425" s="3">
        <v>3.19645329659871E-2</v>
      </c>
    </row>
    <row r="426" spans="1:3" x14ac:dyDescent="0.3">
      <c r="A426" s="3" t="s">
        <v>1982</v>
      </c>
      <c r="B426" s="3">
        <v>-1.00200782530743</v>
      </c>
      <c r="C426" s="3">
        <v>1.96858782530982E-3</v>
      </c>
    </row>
    <row r="427" spans="1:3" x14ac:dyDescent="0.3">
      <c r="A427" s="3" t="s">
        <v>91</v>
      </c>
      <c r="B427" s="3">
        <v>0.71825708300285895</v>
      </c>
      <c r="C427" s="3">
        <v>4.6520319036816797E-2</v>
      </c>
    </row>
    <row r="428" spans="1:3" x14ac:dyDescent="0.3">
      <c r="A428" s="3" t="s">
        <v>1547</v>
      </c>
      <c r="B428" s="3">
        <v>0.85129411008969103</v>
      </c>
      <c r="C428" s="3">
        <v>8.4031861122471005E-3</v>
      </c>
    </row>
    <row r="429" spans="1:3" x14ac:dyDescent="0.3">
      <c r="A429" s="3" t="s">
        <v>962</v>
      </c>
      <c r="B429" s="3">
        <v>1.10024465757006</v>
      </c>
      <c r="C429" s="3">
        <v>2.2416565179045299E-2</v>
      </c>
    </row>
    <row r="430" spans="1:3" x14ac:dyDescent="0.3">
      <c r="A430" s="3" t="s">
        <v>351</v>
      </c>
      <c r="B430" s="3">
        <v>0.90094551793101696</v>
      </c>
      <c r="C430" s="3">
        <v>3.9200751137057198E-2</v>
      </c>
    </row>
    <row r="431" spans="1:3" x14ac:dyDescent="0.3">
      <c r="A431" s="3" t="s">
        <v>881</v>
      </c>
      <c r="B431" s="3">
        <v>-2.2937810249119601</v>
      </c>
      <c r="C431" s="3">
        <v>2.4607355361482099E-2</v>
      </c>
    </row>
    <row r="432" spans="1:3" x14ac:dyDescent="0.3">
      <c r="A432" s="3" t="s">
        <v>122</v>
      </c>
      <c r="B432" s="3">
        <v>-2.9518504753206298</v>
      </c>
      <c r="C432" s="3">
        <v>4.5691643526336201E-2</v>
      </c>
    </row>
    <row r="433" spans="1:3" x14ac:dyDescent="0.3">
      <c r="A433" s="3" t="s">
        <v>531</v>
      </c>
      <c r="B433" s="3">
        <v>0.74303634502309002</v>
      </c>
      <c r="C433" s="3">
        <v>3.3519912849537703E-2</v>
      </c>
    </row>
    <row r="434" spans="1:3" x14ac:dyDescent="0.3">
      <c r="A434" s="3" t="s">
        <v>2029</v>
      </c>
      <c r="B434" s="3">
        <v>-6.0755665271662602</v>
      </c>
      <c r="C434" s="3">
        <v>1.42185185832673E-3</v>
      </c>
    </row>
    <row r="435" spans="1:3" x14ac:dyDescent="0.3">
      <c r="A435" s="3" t="s">
        <v>1274</v>
      </c>
      <c r="B435" s="3">
        <v>1.4334965940992499</v>
      </c>
      <c r="C435" s="3">
        <v>1.4462444464305901E-2</v>
      </c>
    </row>
    <row r="436" spans="1:3" x14ac:dyDescent="0.3">
      <c r="A436" s="3" t="s">
        <v>381</v>
      </c>
      <c r="B436" s="3">
        <v>-4.5935461944973301</v>
      </c>
      <c r="C436" s="3">
        <v>3.8445700047805897E-2</v>
      </c>
    </row>
    <row r="437" spans="1:3" x14ac:dyDescent="0.3">
      <c r="A437" s="3" t="s">
        <v>2288</v>
      </c>
      <c r="B437" s="3">
        <v>-7.0709935860093003</v>
      </c>
      <c r="C437" s="4">
        <v>1.06389260182859E-5</v>
      </c>
    </row>
    <row r="438" spans="1:3" x14ac:dyDescent="0.3">
      <c r="A438" s="3" t="s">
        <v>47</v>
      </c>
      <c r="B438" s="3">
        <v>-2.3645523085555902</v>
      </c>
      <c r="C438" s="3">
        <v>4.8523930501804403E-2</v>
      </c>
    </row>
    <row r="439" spans="1:3" x14ac:dyDescent="0.3">
      <c r="A439" s="3" t="s">
        <v>1912</v>
      </c>
      <c r="B439" s="3">
        <v>-1.6691541598161601</v>
      </c>
      <c r="C439" s="3">
        <v>2.74896711568223E-3</v>
      </c>
    </row>
    <row r="440" spans="1:3" x14ac:dyDescent="0.3">
      <c r="A440" s="3" t="s">
        <v>1777</v>
      </c>
      <c r="B440" s="3">
        <v>-1.4176852455882001</v>
      </c>
      <c r="C440" s="3">
        <v>4.3639535697531104E-3</v>
      </c>
    </row>
    <row r="441" spans="1:3" x14ac:dyDescent="0.3">
      <c r="A441" s="3" t="s">
        <v>2253</v>
      </c>
      <c r="B441" s="3">
        <v>-3.2969951572149401</v>
      </c>
      <c r="C441" s="3">
        <v>1.1338147912009E-4</v>
      </c>
    </row>
    <row r="442" spans="1:3" x14ac:dyDescent="0.3">
      <c r="A442" s="3" t="s">
        <v>1818</v>
      </c>
      <c r="B442" s="3">
        <v>-1.88368040281559</v>
      </c>
      <c r="C442" s="3">
        <v>3.8474623586388199E-3</v>
      </c>
    </row>
    <row r="443" spans="1:3" x14ac:dyDescent="0.3">
      <c r="A443" s="3" t="s">
        <v>446</v>
      </c>
      <c r="B443" s="3">
        <v>0.71094759973463695</v>
      </c>
      <c r="C443" s="3">
        <v>3.60665013792279E-2</v>
      </c>
    </row>
    <row r="444" spans="1:3" x14ac:dyDescent="0.3">
      <c r="A444" s="3" t="s">
        <v>2257</v>
      </c>
      <c r="B444" s="3">
        <v>-1.2404382652614101</v>
      </c>
      <c r="C444" s="3">
        <v>1.03451788811895E-4</v>
      </c>
    </row>
    <row r="445" spans="1:3" x14ac:dyDescent="0.3">
      <c r="A445" s="3" t="s">
        <v>435</v>
      </c>
      <c r="B445" s="3">
        <v>0.66917016266381701</v>
      </c>
      <c r="C445" s="3">
        <v>3.6287895154385803E-2</v>
      </c>
    </row>
    <row r="446" spans="1:3" x14ac:dyDescent="0.3">
      <c r="A446" s="3" t="s">
        <v>939</v>
      </c>
      <c r="B446" s="3">
        <v>0.80299620440700104</v>
      </c>
      <c r="C446" s="3">
        <v>2.3476519389750799E-2</v>
      </c>
    </row>
    <row r="447" spans="1:3" x14ac:dyDescent="0.3">
      <c r="A447" s="3" t="s">
        <v>1502</v>
      </c>
      <c r="B447" s="3">
        <v>-5.6210665159127897</v>
      </c>
      <c r="C447" s="3">
        <v>9.3800452822785201E-3</v>
      </c>
    </row>
    <row r="448" spans="1:3" x14ac:dyDescent="0.3">
      <c r="A448" s="3" t="s">
        <v>175</v>
      </c>
      <c r="B448" s="3">
        <v>0.60884114571185899</v>
      </c>
      <c r="C448" s="3">
        <v>4.4360172144262397E-2</v>
      </c>
    </row>
    <row r="449" spans="1:3" x14ac:dyDescent="0.3">
      <c r="A449" s="3" t="s">
        <v>121</v>
      </c>
      <c r="B449" s="3">
        <v>-2.7363727029417202</v>
      </c>
      <c r="C449" s="3">
        <v>4.5710036187626701E-2</v>
      </c>
    </row>
    <row r="450" spans="1:3" x14ac:dyDescent="0.3">
      <c r="A450" s="3" t="s">
        <v>18</v>
      </c>
      <c r="B450" s="3">
        <v>-2.23851310441017</v>
      </c>
      <c r="C450" s="3">
        <v>4.95889456138058E-2</v>
      </c>
    </row>
    <row r="451" spans="1:3" x14ac:dyDescent="0.3">
      <c r="A451" s="3" t="s">
        <v>367</v>
      </c>
      <c r="B451" s="3">
        <v>-1.4078519403862799</v>
      </c>
      <c r="C451" s="3">
        <v>3.8750763404515803E-2</v>
      </c>
    </row>
    <row r="452" spans="1:3" x14ac:dyDescent="0.3">
      <c r="A452" s="3" t="s">
        <v>55</v>
      </c>
      <c r="B452" s="3">
        <v>1.5029205426486401</v>
      </c>
      <c r="C452" s="3">
        <v>4.8083291766615202E-2</v>
      </c>
    </row>
    <row r="453" spans="1:3" x14ac:dyDescent="0.3">
      <c r="A453" s="3" t="s">
        <v>356</v>
      </c>
      <c r="B453" s="3">
        <v>-1.3980632381479401</v>
      </c>
      <c r="C453" s="3">
        <v>3.9030815598323401E-2</v>
      </c>
    </row>
    <row r="454" spans="1:3" x14ac:dyDescent="0.3">
      <c r="A454" s="3" t="s">
        <v>198</v>
      </c>
      <c r="B454" s="3">
        <v>0.77396612734746995</v>
      </c>
      <c r="C454" s="3">
        <v>4.38055731270287E-2</v>
      </c>
    </row>
    <row r="455" spans="1:3" x14ac:dyDescent="0.3">
      <c r="A455" s="3" t="s">
        <v>1768</v>
      </c>
      <c r="B455" s="3">
        <v>-1.4322801318468199</v>
      </c>
      <c r="C455" s="3">
        <v>4.5941769905451504E-3</v>
      </c>
    </row>
    <row r="456" spans="1:3" x14ac:dyDescent="0.3">
      <c r="A456" s="3" t="s">
        <v>2111</v>
      </c>
      <c r="B456" s="3">
        <v>-2.49219167695707</v>
      </c>
      <c r="C456" s="3">
        <v>8.0684642237391802E-4</v>
      </c>
    </row>
    <row r="457" spans="1:3" x14ac:dyDescent="0.3">
      <c r="A457" s="3" t="s">
        <v>1735</v>
      </c>
      <c r="B457" s="3">
        <v>-1.25954572947257</v>
      </c>
      <c r="C457" s="3">
        <v>5.1608456081168796E-3</v>
      </c>
    </row>
    <row r="458" spans="1:3" x14ac:dyDescent="0.3">
      <c r="A458" s="3" t="s">
        <v>405</v>
      </c>
      <c r="B458" s="3">
        <v>-1.88573587427759</v>
      </c>
      <c r="C458" s="3">
        <v>3.7553661063725201E-2</v>
      </c>
    </row>
    <row r="459" spans="1:3" x14ac:dyDescent="0.3">
      <c r="A459" s="3" t="s">
        <v>1300</v>
      </c>
      <c r="B459" s="3">
        <v>1.00186035499898</v>
      </c>
      <c r="C459" s="3">
        <v>1.3970555208738199E-2</v>
      </c>
    </row>
    <row r="460" spans="1:3" x14ac:dyDescent="0.3">
      <c r="A460" s="3" t="s">
        <v>1287</v>
      </c>
      <c r="B460" s="3">
        <v>0.94423355530150799</v>
      </c>
      <c r="C460" s="3">
        <v>1.42703954128877E-2</v>
      </c>
    </row>
    <row r="461" spans="1:3" x14ac:dyDescent="0.3">
      <c r="A461" s="3" t="s">
        <v>2200</v>
      </c>
      <c r="B461" s="3">
        <v>-1.74471067272907</v>
      </c>
      <c r="C461" s="3">
        <v>3.5545050154550998E-4</v>
      </c>
    </row>
    <row r="462" spans="1:3" x14ac:dyDescent="0.3">
      <c r="A462" s="3" t="s">
        <v>543</v>
      </c>
      <c r="B462" s="3">
        <v>-1.7732024347345401</v>
      </c>
      <c r="C462" s="3">
        <v>3.33008711200301E-2</v>
      </c>
    </row>
    <row r="463" spans="1:3" x14ac:dyDescent="0.3">
      <c r="A463" s="3" t="s">
        <v>1966</v>
      </c>
      <c r="B463" s="3">
        <v>-1.48333640806589</v>
      </c>
      <c r="C463" s="3">
        <v>2.1610143303197201E-3</v>
      </c>
    </row>
    <row r="464" spans="1:3" x14ac:dyDescent="0.3">
      <c r="A464" s="3" t="s">
        <v>1895</v>
      </c>
      <c r="B464" s="3">
        <v>0.96487283372866905</v>
      </c>
      <c r="C464" s="3">
        <v>2.92877393829629E-3</v>
      </c>
    </row>
    <row r="465" spans="1:3" x14ac:dyDescent="0.3">
      <c r="A465" s="3" t="s">
        <v>194</v>
      </c>
      <c r="B465" s="3">
        <v>0.61202877784146104</v>
      </c>
      <c r="C465" s="3">
        <v>4.38653380602698E-2</v>
      </c>
    </row>
    <row r="466" spans="1:3" x14ac:dyDescent="0.3">
      <c r="A466" s="3" t="s">
        <v>119</v>
      </c>
      <c r="B466" s="3">
        <v>-5.1709730503345401</v>
      </c>
      <c r="C466" s="3">
        <v>4.5836762940690202E-2</v>
      </c>
    </row>
    <row r="467" spans="1:3" x14ac:dyDescent="0.3">
      <c r="A467" s="3" t="s">
        <v>1498</v>
      </c>
      <c r="B467" s="3">
        <v>-2.7674696776719299</v>
      </c>
      <c r="C467" s="3">
        <v>9.4754007701895494E-3</v>
      </c>
    </row>
    <row r="468" spans="1:3" x14ac:dyDescent="0.3">
      <c r="A468" s="3" t="s">
        <v>92</v>
      </c>
      <c r="B468" s="3">
        <v>0.59829413121464203</v>
      </c>
      <c r="C468" s="3">
        <v>4.6511874670304397E-2</v>
      </c>
    </row>
    <row r="469" spans="1:3" x14ac:dyDescent="0.3">
      <c r="A469" s="3" t="s">
        <v>1147</v>
      </c>
      <c r="B469" s="3">
        <v>0.85838174682078905</v>
      </c>
      <c r="C469" s="3">
        <v>1.73985012071213E-2</v>
      </c>
    </row>
    <row r="470" spans="1:3" x14ac:dyDescent="0.3">
      <c r="A470" s="3" t="s">
        <v>1387</v>
      </c>
      <c r="B470" s="3">
        <v>-1.50763359827168</v>
      </c>
      <c r="C470" s="3">
        <v>1.20025246326245E-2</v>
      </c>
    </row>
    <row r="471" spans="1:3" x14ac:dyDescent="0.3">
      <c r="A471" s="3" t="s">
        <v>413</v>
      </c>
      <c r="B471" s="3">
        <v>-3.07971431747047</v>
      </c>
      <c r="C471" s="3">
        <v>3.6980919212864602E-2</v>
      </c>
    </row>
    <row r="472" spans="1:3" x14ac:dyDescent="0.3">
      <c r="A472" s="3" t="s">
        <v>1522</v>
      </c>
      <c r="B472" s="3">
        <v>-1.0018090135448099</v>
      </c>
      <c r="C472" s="3">
        <v>8.97886229002E-3</v>
      </c>
    </row>
    <row r="473" spans="1:3" x14ac:dyDescent="0.3">
      <c r="A473" s="3" t="s">
        <v>1632</v>
      </c>
      <c r="B473" s="3">
        <v>-5.1288577936925304</v>
      </c>
      <c r="C473" s="3">
        <v>6.8570995434861304E-3</v>
      </c>
    </row>
    <row r="474" spans="1:3" x14ac:dyDescent="0.3">
      <c r="A474" s="3" t="s">
        <v>178</v>
      </c>
      <c r="B474" s="3">
        <v>-2.80475918934816</v>
      </c>
      <c r="C474" s="3">
        <v>4.4196813249332299E-2</v>
      </c>
    </row>
    <row r="475" spans="1:3" x14ac:dyDescent="0.3">
      <c r="A475" s="3" t="s">
        <v>248</v>
      </c>
      <c r="B475" s="3">
        <v>-3.1678912405332702</v>
      </c>
      <c r="C475" s="3">
        <v>4.2625325100837899E-2</v>
      </c>
    </row>
    <row r="476" spans="1:3" x14ac:dyDescent="0.3">
      <c r="A476" s="3" t="s">
        <v>1430</v>
      </c>
      <c r="B476" s="3">
        <v>0.79284659585475603</v>
      </c>
      <c r="C476" s="3">
        <v>1.10804500397423E-2</v>
      </c>
    </row>
    <row r="477" spans="1:3" x14ac:dyDescent="0.3">
      <c r="A477" s="3" t="s">
        <v>1998</v>
      </c>
      <c r="B477" s="3">
        <v>-1.9318633518413899</v>
      </c>
      <c r="C477" s="3">
        <v>1.8277662000721201E-3</v>
      </c>
    </row>
    <row r="478" spans="1:3" x14ac:dyDescent="0.3">
      <c r="A478" s="3" t="s">
        <v>1280</v>
      </c>
      <c r="B478" s="3">
        <v>-1.25208574022119</v>
      </c>
      <c r="C478" s="3">
        <v>1.4381724276932999E-2</v>
      </c>
    </row>
    <row r="479" spans="1:3" x14ac:dyDescent="0.3">
      <c r="A479" s="3" t="s">
        <v>1804</v>
      </c>
      <c r="B479" s="3">
        <v>-1.80395109106622</v>
      </c>
      <c r="C479" s="3">
        <v>3.96108690086987E-3</v>
      </c>
    </row>
    <row r="480" spans="1:3" x14ac:dyDescent="0.3">
      <c r="A480" s="3" t="s">
        <v>2265</v>
      </c>
      <c r="B480" s="3">
        <v>-2.2953364619153001</v>
      </c>
      <c r="C480" s="4">
        <v>8.1469425076500206E-5</v>
      </c>
    </row>
    <row r="481" spans="1:3" x14ac:dyDescent="0.3">
      <c r="A481" s="3" t="s">
        <v>1019</v>
      </c>
      <c r="B481" s="3">
        <v>0.77695783210337099</v>
      </c>
      <c r="C481" s="3">
        <v>2.0765640063134999E-2</v>
      </c>
    </row>
    <row r="482" spans="1:3" x14ac:dyDescent="0.3">
      <c r="A482" s="3" t="s">
        <v>2275</v>
      </c>
      <c r="B482" s="3">
        <v>-1.5746183587864999</v>
      </c>
      <c r="C482" s="4">
        <v>4.26171914524571E-5</v>
      </c>
    </row>
    <row r="483" spans="1:3" x14ac:dyDescent="0.3">
      <c r="A483" s="3" t="s">
        <v>2011</v>
      </c>
      <c r="B483" s="3">
        <v>-3.1431584839197702</v>
      </c>
      <c r="C483" s="3">
        <v>1.6442706354226799E-3</v>
      </c>
    </row>
    <row r="484" spans="1:3" x14ac:dyDescent="0.3">
      <c r="A484" s="3" t="s">
        <v>348</v>
      </c>
      <c r="B484" s="3">
        <v>-1.3436199863788501</v>
      </c>
      <c r="C484" s="3">
        <v>3.9265231462556199E-2</v>
      </c>
    </row>
    <row r="485" spans="1:3" x14ac:dyDescent="0.3">
      <c r="A485" s="3" t="s">
        <v>2062</v>
      </c>
      <c r="B485" s="3">
        <v>-1.19890903342071</v>
      </c>
      <c r="C485" s="3">
        <v>1.1255128759792301E-3</v>
      </c>
    </row>
    <row r="486" spans="1:3" x14ac:dyDescent="0.3">
      <c r="A486" s="3" t="s">
        <v>1623</v>
      </c>
      <c r="B486" s="3">
        <v>-1.8322875993247401</v>
      </c>
      <c r="C486" s="3">
        <v>6.9308287983103302E-3</v>
      </c>
    </row>
    <row r="487" spans="1:3" x14ac:dyDescent="0.3">
      <c r="A487" s="3" t="s">
        <v>1520</v>
      </c>
      <c r="B487" s="3">
        <v>0.96376988199607905</v>
      </c>
      <c r="C487" s="3">
        <v>9.0114585281771305E-3</v>
      </c>
    </row>
    <row r="488" spans="1:3" x14ac:dyDescent="0.3">
      <c r="A488" s="3" t="s">
        <v>1690</v>
      </c>
      <c r="B488" s="3">
        <v>-2.1531974833770202</v>
      </c>
      <c r="C488" s="3">
        <v>5.9321159339368401E-3</v>
      </c>
    </row>
    <row r="489" spans="1:3" x14ac:dyDescent="0.3">
      <c r="A489" s="3" t="s">
        <v>1747</v>
      </c>
      <c r="B489" s="3">
        <v>-2.28582196810085</v>
      </c>
      <c r="C489" s="3">
        <v>4.9530044893304698E-3</v>
      </c>
    </row>
    <row r="490" spans="1:3" x14ac:dyDescent="0.3">
      <c r="A490" s="3" t="s">
        <v>1408</v>
      </c>
      <c r="B490" s="3">
        <v>-4.9412348459115698</v>
      </c>
      <c r="C490" s="3">
        <v>1.1649497731919201E-2</v>
      </c>
    </row>
    <row r="491" spans="1:3" x14ac:dyDescent="0.3">
      <c r="A491" s="3" t="s">
        <v>512</v>
      </c>
      <c r="B491" s="3">
        <v>-2.99370856597116</v>
      </c>
      <c r="C491" s="3">
        <v>3.4042345052408399E-2</v>
      </c>
    </row>
    <row r="492" spans="1:3" x14ac:dyDescent="0.3">
      <c r="A492" s="3" t="s">
        <v>555</v>
      </c>
      <c r="B492" s="3">
        <v>-1.97064407966802</v>
      </c>
      <c r="C492" s="3">
        <v>3.3035977523056398E-2</v>
      </c>
    </row>
    <row r="493" spans="1:3" x14ac:dyDescent="0.3">
      <c r="A493" s="3" t="s">
        <v>2146</v>
      </c>
      <c r="B493" s="3">
        <v>-4.3535389372906801</v>
      </c>
      <c r="C493" s="3">
        <v>6.0043011495086002E-4</v>
      </c>
    </row>
    <row r="494" spans="1:3" x14ac:dyDescent="0.3">
      <c r="A494" s="3" t="s">
        <v>2017</v>
      </c>
      <c r="B494" s="3">
        <v>-1.24892841843032</v>
      </c>
      <c r="C494" s="3">
        <v>1.56183510217625E-3</v>
      </c>
    </row>
    <row r="495" spans="1:3" x14ac:dyDescent="0.3">
      <c r="A495" s="3" t="s">
        <v>336</v>
      </c>
      <c r="B495" s="3">
        <v>-6.0638882350221497</v>
      </c>
      <c r="C495" s="3">
        <v>3.97649142143243E-2</v>
      </c>
    </row>
    <row r="496" spans="1:3" x14ac:dyDescent="0.3">
      <c r="A496" s="3" t="s">
        <v>1007</v>
      </c>
      <c r="B496" s="3">
        <v>2.8348742085311098</v>
      </c>
      <c r="C496" s="3">
        <v>2.12281625290212E-2</v>
      </c>
    </row>
    <row r="497" spans="1:3" x14ac:dyDescent="0.3">
      <c r="A497" s="3" t="s">
        <v>1759</v>
      </c>
      <c r="B497" s="3">
        <v>-1.7364073020912001</v>
      </c>
      <c r="C497" s="3">
        <v>4.7994493734434202E-3</v>
      </c>
    </row>
    <row r="498" spans="1:3" x14ac:dyDescent="0.3">
      <c r="A498" s="3" t="s">
        <v>1134</v>
      </c>
      <c r="B498" s="3">
        <v>-4.7077379839685802</v>
      </c>
      <c r="C498" s="3">
        <v>1.7683102925065301E-2</v>
      </c>
    </row>
    <row r="499" spans="1:3" x14ac:dyDescent="0.3">
      <c r="A499" s="3" t="s">
        <v>2065</v>
      </c>
      <c r="B499" s="3">
        <v>-1.25700542167297</v>
      </c>
      <c r="C499" s="3">
        <v>1.11344773226721E-3</v>
      </c>
    </row>
    <row r="500" spans="1:3" x14ac:dyDescent="0.3">
      <c r="A500" s="3" t="s">
        <v>1098</v>
      </c>
      <c r="B500" s="3">
        <v>-5.3291247335087899</v>
      </c>
      <c r="C500" s="3">
        <v>1.8623554691744999E-2</v>
      </c>
    </row>
    <row r="501" spans="1:3" x14ac:dyDescent="0.3">
      <c r="A501" s="3" t="s">
        <v>2210</v>
      </c>
      <c r="B501" s="3">
        <v>-2.3920247194367201</v>
      </c>
      <c r="C501" s="3">
        <v>2.8330607939441198E-4</v>
      </c>
    </row>
    <row r="502" spans="1:3" x14ac:dyDescent="0.3">
      <c r="A502" s="3" t="s">
        <v>1521</v>
      </c>
      <c r="B502" s="3">
        <v>-1.63362149827319</v>
      </c>
      <c r="C502" s="3">
        <v>8.9895865751246206E-3</v>
      </c>
    </row>
    <row r="503" spans="1:3" x14ac:dyDescent="0.3">
      <c r="A503" s="3" t="s">
        <v>1615</v>
      </c>
      <c r="B503" s="3">
        <v>-4.9163538422594399</v>
      </c>
      <c r="C503" s="3">
        <v>7.0132277688683799E-3</v>
      </c>
    </row>
    <row r="504" spans="1:3" x14ac:dyDescent="0.3">
      <c r="A504" s="3" t="s">
        <v>908</v>
      </c>
      <c r="B504" s="3">
        <v>-4.7935459873556399</v>
      </c>
      <c r="C504" s="3">
        <v>2.4011705767294798E-2</v>
      </c>
    </row>
    <row r="505" spans="1:3" x14ac:dyDescent="0.3">
      <c r="A505" s="3" t="s">
        <v>340</v>
      </c>
      <c r="B505" s="3">
        <v>-1.7422610897498001</v>
      </c>
      <c r="C505" s="3">
        <v>3.9725688302939398E-2</v>
      </c>
    </row>
    <row r="506" spans="1:3" x14ac:dyDescent="0.3">
      <c r="A506" s="3" t="s">
        <v>526</v>
      </c>
      <c r="B506" s="3">
        <v>-1.5096790364311601</v>
      </c>
      <c r="C506" s="3">
        <v>3.3660815019331602E-2</v>
      </c>
    </row>
    <row r="507" spans="1:3" x14ac:dyDescent="0.3">
      <c r="A507" s="3" t="s">
        <v>1250</v>
      </c>
      <c r="B507" s="3">
        <v>-2.2741776996671899</v>
      </c>
      <c r="C507" s="3">
        <v>1.51296880468393E-2</v>
      </c>
    </row>
    <row r="508" spans="1:3" x14ac:dyDescent="0.3">
      <c r="A508" s="3" t="s">
        <v>1103</v>
      </c>
      <c r="B508" s="3">
        <v>-2.1218829543657001</v>
      </c>
      <c r="C508" s="3">
        <v>1.8488951290069899E-2</v>
      </c>
    </row>
    <row r="509" spans="1:3" x14ac:dyDescent="0.3">
      <c r="A509" s="3" t="s">
        <v>454</v>
      </c>
      <c r="B509" s="3">
        <v>-2.51036230828691</v>
      </c>
      <c r="C509" s="3">
        <v>3.5838000613300003E-2</v>
      </c>
    </row>
    <row r="510" spans="1:3" x14ac:dyDescent="0.3">
      <c r="A510" s="3" t="s">
        <v>1484</v>
      </c>
      <c r="B510" s="3">
        <v>-1.2199751596080901</v>
      </c>
      <c r="C510" s="3">
        <v>9.7757207449656394E-3</v>
      </c>
    </row>
    <row r="511" spans="1:3" x14ac:dyDescent="0.3">
      <c r="A511" s="3" t="s">
        <v>1203</v>
      </c>
      <c r="B511" s="3">
        <v>-3.23155342026145</v>
      </c>
      <c r="C511" s="3">
        <v>1.61302088831238E-2</v>
      </c>
    </row>
    <row r="512" spans="1:3" x14ac:dyDescent="0.3">
      <c r="A512" s="3" t="s">
        <v>184</v>
      </c>
      <c r="B512" s="3">
        <v>-1.4716307059695199</v>
      </c>
      <c r="C512" s="3">
        <v>4.4118192838695003E-2</v>
      </c>
    </row>
    <row r="513" spans="1:3" x14ac:dyDescent="0.3">
      <c r="A513" s="3" t="s">
        <v>1066</v>
      </c>
      <c r="B513" s="3">
        <v>-1.1813925371826799</v>
      </c>
      <c r="C513" s="3">
        <v>1.9239072402057002E-2</v>
      </c>
    </row>
    <row r="514" spans="1:3" x14ac:dyDescent="0.3">
      <c r="A514" s="3" t="s">
        <v>1412</v>
      </c>
      <c r="B514" s="3">
        <v>-3.7001987999763699</v>
      </c>
      <c r="C514" s="3">
        <v>1.15763792527787E-2</v>
      </c>
    </row>
    <row r="515" spans="1:3" x14ac:dyDescent="0.3">
      <c r="A515" s="3" t="s">
        <v>116</v>
      </c>
      <c r="B515" s="3">
        <v>0.60743020717513896</v>
      </c>
      <c r="C515" s="3">
        <v>4.5906647242337402E-2</v>
      </c>
    </row>
    <row r="516" spans="1:3" x14ac:dyDescent="0.3">
      <c r="A516" s="3" t="s">
        <v>2046</v>
      </c>
      <c r="B516" s="3">
        <v>-1.1474829111806299</v>
      </c>
      <c r="C516" s="3">
        <v>1.23975844130528E-3</v>
      </c>
    </row>
    <row r="517" spans="1:3" x14ac:dyDescent="0.3">
      <c r="A517" s="3" t="s">
        <v>2115</v>
      </c>
      <c r="B517" s="3">
        <v>3.2342864812037102</v>
      </c>
      <c r="C517" s="3">
        <v>7.9763471044246698E-4</v>
      </c>
    </row>
    <row r="518" spans="1:3" x14ac:dyDescent="0.3">
      <c r="A518" s="3" t="s">
        <v>460</v>
      </c>
      <c r="B518" s="3">
        <v>3.03678045418543</v>
      </c>
      <c r="C518" s="3">
        <v>3.5493588924687298E-2</v>
      </c>
    </row>
    <row r="519" spans="1:3" x14ac:dyDescent="0.3">
      <c r="A519" s="3" t="s">
        <v>443</v>
      </c>
      <c r="B519" s="3">
        <v>0.63298117011187804</v>
      </c>
      <c r="C519" s="3">
        <v>3.61260836242158E-2</v>
      </c>
    </row>
    <row r="520" spans="1:3" x14ac:dyDescent="0.3">
      <c r="A520" s="3" t="s">
        <v>1819</v>
      </c>
      <c r="B520" s="3">
        <v>-5.5672113637530503</v>
      </c>
      <c r="C520" s="3">
        <v>3.84160219255471E-3</v>
      </c>
    </row>
    <row r="521" spans="1:3" x14ac:dyDescent="0.3">
      <c r="A521" s="3" t="s">
        <v>1243</v>
      </c>
      <c r="B521" s="3">
        <v>0.78977443274172099</v>
      </c>
      <c r="C521" s="3">
        <v>1.52890650811374E-2</v>
      </c>
    </row>
    <row r="522" spans="1:3" x14ac:dyDescent="0.3">
      <c r="A522" s="3" t="s">
        <v>1475</v>
      </c>
      <c r="B522" s="3">
        <v>0.901683407532195</v>
      </c>
      <c r="C522" s="3">
        <v>9.8776437699633207E-3</v>
      </c>
    </row>
    <row r="523" spans="1:3" x14ac:dyDescent="0.3">
      <c r="A523" s="3" t="s">
        <v>2139</v>
      </c>
      <c r="B523" s="3">
        <v>-2.99036629684305</v>
      </c>
      <c r="C523" s="3">
        <v>6.4973074978617895E-4</v>
      </c>
    </row>
    <row r="524" spans="1:3" x14ac:dyDescent="0.3">
      <c r="A524" s="3" t="s">
        <v>322</v>
      </c>
      <c r="B524" s="3">
        <v>-1.78427373733686</v>
      </c>
      <c r="C524" s="3">
        <v>4.0385625667993003E-2</v>
      </c>
    </row>
    <row r="525" spans="1:3" x14ac:dyDescent="0.3">
      <c r="A525" s="3" t="s">
        <v>1664</v>
      </c>
      <c r="B525" s="3">
        <v>-3.7317394859800999</v>
      </c>
      <c r="C525" s="3">
        <v>6.3316104383050499E-3</v>
      </c>
    </row>
    <row r="526" spans="1:3" x14ac:dyDescent="0.3">
      <c r="A526" s="3" t="s">
        <v>235</v>
      </c>
      <c r="B526" s="3">
        <v>-1.9170544716505999</v>
      </c>
      <c r="C526" s="3">
        <v>4.2859926533915002E-2</v>
      </c>
    </row>
    <row r="527" spans="1:3" x14ac:dyDescent="0.3">
      <c r="A527" s="3" t="s">
        <v>1846</v>
      </c>
      <c r="B527" s="3">
        <v>-1.8140274819186799</v>
      </c>
      <c r="C527" s="3">
        <v>3.5108815001508899E-3</v>
      </c>
    </row>
    <row r="528" spans="1:3" x14ac:dyDescent="0.3">
      <c r="A528" s="3" t="s">
        <v>1125</v>
      </c>
      <c r="B528" s="3">
        <v>0.98570280142592104</v>
      </c>
      <c r="C528" s="3">
        <v>1.8032371676204799E-2</v>
      </c>
    </row>
    <row r="529" spans="1:3" x14ac:dyDescent="0.3">
      <c r="A529" s="3" t="s">
        <v>1980</v>
      </c>
      <c r="B529" s="3">
        <v>-1.25503518419618</v>
      </c>
      <c r="C529" s="3">
        <v>1.9906323518043599E-3</v>
      </c>
    </row>
    <row r="530" spans="1:3" x14ac:dyDescent="0.3">
      <c r="A530" s="3" t="s">
        <v>610</v>
      </c>
      <c r="B530" s="3">
        <v>-2.4687370833528401</v>
      </c>
      <c r="C530" s="3">
        <v>3.15383588895796E-2</v>
      </c>
    </row>
    <row r="531" spans="1:3" x14ac:dyDescent="0.3">
      <c r="A531" s="3" t="s">
        <v>1144</v>
      </c>
      <c r="B531" s="3">
        <v>0.89937678827707201</v>
      </c>
      <c r="C531" s="3">
        <v>1.74518174395717E-2</v>
      </c>
    </row>
    <row r="532" spans="1:3" x14ac:dyDescent="0.3">
      <c r="A532" s="3" t="s">
        <v>465</v>
      </c>
      <c r="B532" s="3">
        <v>-1.02071780562572</v>
      </c>
      <c r="C532" s="3">
        <v>3.5282941914038399E-2</v>
      </c>
    </row>
    <row r="533" spans="1:3" x14ac:dyDescent="0.3">
      <c r="A533" s="3" t="s">
        <v>1137</v>
      </c>
      <c r="B533" s="3">
        <v>-4.6261207710401804</v>
      </c>
      <c r="C533" s="3">
        <v>1.76238770318543E-2</v>
      </c>
    </row>
    <row r="534" spans="1:3" x14ac:dyDescent="0.3">
      <c r="A534" s="3" t="s">
        <v>347</v>
      </c>
      <c r="B534" s="3">
        <v>0.69087630496123098</v>
      </c>
      <c r="C534" s="3">
        <v>3.9282412786146699E-2</v>
      </c>
    </row>
    <row r="535" spans="1:3" x14ac:dyDescent="0.3">
      <c r="A535" s="3" t="s">
        <v>511</v>
      </c>
      <c r="B535" s="3">
        <v>-1.98083145892085</v>
      </c>
      <c r="C535" s="3">
        <v>3.40467194360181E-2</v>
      </c>
    </row>
    <row r="536" spans="1:3" x14ac:dyDescent="0.3">
      <c r="A536" s="3" t="s">
        <v>667</v>
      </c>
      <c r="B536" s="3">
        <v>0.69379372160503705</v>
      </c>
      <c r="C536" s="3">
        <v>2.99430064697838E-2</v>
      </c>
    </row>
    <row r="537" spans="1:3" x14ac:dyDescent="0.3">
      <c r="A537" s="3" t="s">
        <v>1459</v>
      </c>
      <c r="B537" s="3">
        <v>-2.5474241577521202</v>
      </c>
      <c r="C537" s="3">
        <v>1.0171486398064899E-2</v>
      </c>
    </row>
    <row r="538" spans="1:3" x14ac:dyDescent="0.3">
      <c r="A538" s="3" t="s">
        <v>1222</v>
      </c>
      <c r="B538" s="3">
        <v>-4.7633895591373596</v>
      </c>
      <c r="C538" s="3">
        <v>1.57199072228205E-2</v>
      </c>
    </row>
    <row r="539" spans="1:3" x14ac:dyDescent="0.3">
      <c r="A539" s="3" t="s">
        <v>1665</v>
      </c>
      <c r="B539" s="3">
        <v>-3.2387747176184698</v>
      </c>
      <c r="C539" s="3">
        <v>6.32711731851249E-3</v>
      </c>
    </row>
    <row r="540" spans="1:3" x14ac:dyDescent="0.3">
      <c r="A540" s="3" t="s">
        <v>174</v>
      </c>
      <c r="B540" s="3">
        <v>-1.8270038259611401</v>
      </c>
      <c r="C540" s="3">
        <v>4.4365422517608E-2</v>
      </c>
    </row>
    <row r="541" spans="1:3" x14ac:dyDescent="0.3">
      <c r="A541" s="3" t="s">
        <v>1211</v>
      </c>
      <c r="B541" s="3">
        <v>-2.8937811660195001</v>
      </c>
      <c r="C541" s="3">
        <v>1.59397386604728E-2</v>
      </c>
    </row>
    <row r="542" spans="1:3" x14ac:dyDescent="0.3">
      <c r="A542" s="3" t="s">
        <v>601</v>
      </c>
      <c r="B542" s="3">
        <v>0.68665787627277797</v>
      </c>
      <c r="C542" s="3">
        <v>3.1711060784446798E-2</v>
      </c>
    </row>
    <row r="543" spans="1:3" x14ac:dyDescent="0.3">
      <c r="A543" s="3" t="s">
        <v>685</v>
      </c>
      <c r="B543" s="3">
        <v>-2.4841515088483499</v>
      </c>
      <c r="C543" s="3">
        <v>2.9488695893572898E-2</v>
      </c>
    </row>
    <row r="544" spans="1:3" x14ac:dyDescent="0.3">
      <c r="A544" s="3" t="s">
        <v>1607</v>
      </c>
      <c r="B544" s="3">
        <v>0.91333308850814798</v>
      </c>
      <c r="C544" s="3">
        <v>7.1483590255256701E-3</v>
      </c>
    </row>
    <row r="545" spans="1:3" x14ac:dyDescent="0.3">
      <c r="A545" s="3" t="s">
        <v>1892</v>
      </c>
      <c r="B545" s="3">
        <v>0.97781349951964502</v>
      </c>
      <c r="C545" s="3">
        <v>2.9513153998445502E-3</v>
      </c>
    </row>
    <row r="546" spans="1:3" x14ac:dyDescent="0.3">
      <c r="A546" s="3" t="s">
        <v>1642</v>
      </c>
      <c r="B546" s="3">
        <v>-5.5132876747974304</v>
      </c>
      <c r="C546" s="3">
        <v>6.7331770348834797E-3</v>
      </c>
    </row>
    <row r="547" spans="1:3" x14ac:dyDescent="0.3">
      <c r="A547" s="3" t="s">
        <v>1917</v>
      </c>
      <c r="B547" s="3">
        <v>-1.2785282183681499</v>
      </c>
      <c r="C547" s="3">
        <v>2.7097466418675598E-3</v>
      </c>
    </row>
    <row r="548" spans="1:3" x14ac:dyDescent="0.3">
      <c r="A548" s="3" t="s">
        <v>357</v>
      </c>
      <c r="B548" s="3">
        <v>-1.9222663403693001</v>
      </c>
      <c r="C548" s="3">
        <v>3.9023218760563499E-2</v>
      </c>
    </row>
    <row r="549" spans="1:3" x14ac:dyDescent="0.3">
      <c r="A549" s="3" t="s">
        <v>1805</v>
      </c>
      <c r="B549" s="3">
        <v>-1.3419977648350201</v>
      </c>
      <c r="C549" s="3">
        <v>3.9544462124689603E-3</v>
      </c>
    </row>
    <row r="550" spans="1:3" x14ac:dyDescent="0.3">
      <c r="A550" s="3" t="s">
        <v>1858</v>
      </c>
      <c r="B550" s="3">
        <v>-1.6277840280823701</v>
      </c>
      <c r="C550" s="3">
        <v>3.36828110293868E-3</v>
      </c>
    </row>
    <row r="551" spans="1:3" x14ac:dyDescent="0.3">
      <c r="A551" s="3" t="s">
        <v>1539</v>
      </c>
      <c r="B551" s="3">
        <v>0.90727013650120503</v>
      </c>
      <c r="C551" s="3">
        <v>8.6268175739755808E-3</v>
      </c>
    </row>
    <row r="552" spans="1:3" x14ac:dyDescent="0.3">
      <c r="A552" s="3" t="s">
        <v>1355</v>
      </c>
      <c r="B552" s="3">
        <v>0.86812376210775899</v>
      </c>
      <c r="C552" s="3">
        <v>1.27682911145077E-2</v>
      </c>
    </row>
    <row r="553" spans="1:3" x14ac:dyDescent="0.3">
      <c r="A553" s="3" t="s">
        <v>1949</v>
      </c>
      <c r="B553" s="3">
        <v>-3.9810120119037702</v>
      </c>
      <c r="C553" s="3">
        <v>2.27470616902013E-3</v>
      </c>
    </row>
    <row r="554" spans="1:3" x14ac:dyDescent="0.3">
      <c r="A554" s="3" t="s">
        <v>1672</v>
      </c>
      <c r="B554" s="3">
        <v>-2.1297617994425502</v>
      </c>
      <c r="C554" s="3">
        <v>6.2395684960778698E-3</v>
      </c>
    </row>
    <row r="555" spans="1:3" x14ac:dyDescent="0.3">
      <c r="A555" s="3" t="s">
        <v>2132</v>
      </c>
      <c r="B555" s="3">
        <v>-1.6424499137217199</v>
      </c>
      <c r="C555" s="3">
        <v>6.8726915451299496E-4</v>
      </c>
    </row>
    <row r="556" spans="1:3" x14ac:dyDescent="0.3">
      <c r="A556" s="3" t="s">
        <v>337</v>
      </c>
      <c r="B556" s="3">
        <v>0.94461811678594498</v>
      </c>
      <c r="C556" s="3">
        <v>3.9760081751292399E-2</v>
      </c>
    </row>
    <row r="557" spans="1:3" x14ac:dyDescent="0.3">
      <c r="A557" s="3" t="s">
        <v>816</v>
      </c>
      <c r="B557" s="3">
        <v>0.64915726266968699</v>
      </c>
      <c r="C557" s="3">
        <v>2.6232594372192899E-2</v>
      </c>
    </row>
    <row r="558" spans="1:3" x14ac:dyDescent="0.3">
      <c r="A558" s="3" t="s">
        <v>2166</v>
      </c>
      <c r="B558" s="3">
        <v>-6.4768233674933802</v>
      </c>
      <c r="C558" s="3">
        <v>4.7812937024729299E-4</v>
      </c>
    </row>
    <row r="559" spans="1:3" x14ac:dyDescent="0.3">
      <c r="A559" s="3" t="s">
        <v>2124</v>
      </c>
      <c r="B559" s="3">
        <v>-1.7635418955278599</v>
      </c>
      <c r="C559" s="3">
        <v>7.3833566258738102E-4</v>
      </c>
    </row>
    <row r="560" spans="1:3" x14ac:dyDescent="0.3">
      <c r="A560" s="3" t="s">
        <v>262</v>
      </c>
      <c r="B560" s="3">
        <v>-1.4515390201582801</v>
      </c>
      <c r="C560" s="3">
        <v>4.2277810181567302E-2</v>
      </c>
    </row>
    <row r="561" spans="1:3" x14ac:dyDescent="0.3">
      <c r="A561" s="3" t="s">
        <v>2110</v>
      </c>
      <c r="B561" s="3">
        <v>-1.2143369224548199</v>
      </c>
      <c r="C561" s="3">
        <v>8.0850298079018605E-4</v>
      </c>
    </row>
    <row r="562" spans="1:3" x14ac:dyDescent="0.3">
      <c r="A562" s="3" t="s">
        <v>1694</v>
      </c>
      <c r="B562" s="3">
        <v>0.87011442873323697</v>
      </c>
      <c r="C562" s="3">
        <v>5.8861518560231101E-3</v>
      </c>
    </row>
    <row r="563" spans="1:3" x14ac:dyDescent="0.3">
      <c r="A563" s="3" t="s">
        <v>1910</v>
      </c>
      <c r="B563" s="3">
        <v>-1.38138716636845</v>
      </c>
      <c r="C563" s="3">
        <v>2.7704949672371598E-3</v>
      </c>
    </row>
    <row r="564" spans="1:3" x14ac:dyDescent="0.3">
      <c r="A564" s="3" t="s">
        <v>2096</v>
      </c>
      <c r="B564" s="3">
        <v>-1.3594390215635199</v>
      </c>
      <c r="C564" s="3">
        <v>9.2911979384763504E-4</v>
      </c>
    </row>
    <row r="565" spans="1:3" x14ac:dyDescent="0.3">
      <c r="A565" s="3" t="s">
        <v>244</v>
      </c>
      <c r="B565" s="3">
        <v>-4.6342834840728804</v>
      </c>
      <c r="C565" s="3">
        <v>4.27155284751949E-2</v>
      </c>
    </row>
    <row r="566" spans="1:3" x14ac:dyDescent="0.3">
      <c r="A566" s="3" t="s">
        <v>1329</v>
      </c>
      <c r="B566" s="3">
        <v>-1.11083502766626</v>
      </c>
      <c r="C566" s="3">
        <v>1.3300700887579E-2</v>
      </c>
    </row>
    <row r="567" spans="1:3" x14ac:dyDescent="0.3">
      <c r="A567" s="3" t="s">
        <v>866</v>
      </c>
      <c r="B567" s="3">
        <v>1.07713432933693</v>
      </c>
      <c r="C567" s="3">
        <v>2.4974419903671299E-2</v>
      </c>
    </row>
    <row r="568" spans="1:3" x14ac:dyDescent="0.3">
      <c r="A568" s="3" t="s">
        <v>434</v>
      </c>
      <c r="B568" s="3">
        <v>-1.20491800022527</v>
      </c>
      <c r="C568" s="3">
        <v>3.6313757857145398E-2</v>
      </c>
    </row>
    <row r="569" spans="1:3" x14ac:dyDescent="0.3">
      <c r="A569" s="3" t="s">
        <v>1854</v>
      </c>
      <c r="B569" s="3">
        <v>-1.4946306083385901</v>
      </c>
      <c r="C569" s="3">
        <v>3.4283543235358298E-3</v>
      </c>
    </row>
    <row r="570" spans="1:3" x14ac:dyDescent="0.3">
      <c r="A570" s="3" t="s">
        <v>1688</v>
      </c>
      <c r="B570" s="3">
        <v>-1.91719968730039</v>
      </c>
      <c r="C570" s="3">
        <v>5.95046932253104E-3</v>
      </c>
    </row>
    <row r="571" spans="1:3" x14ac:dyDescent="0.3">
      <c r="A571" s="3" t="s">
        <v>308</v>
      </c>
      <c r="B571" s="3">
        <v>0.61171010957664496</v>
      </c>
      <c r="C571" s="3">
        <v>4.1089093401581102E-2</v>
      </c>
    </row>
    <row r="572" spans="1:3" x14ac:dyDescent="0.3">
      <c r="A572" s="3" t="s">
        <v>1084</v>
      </c>
      <c r="B572" s="3">
        <v>0.82740230227026801</v>
      </c>
      <c r="C572" s="3">
        <v>1.88874084035534E-2</v>
      </c>
    </row>
    <row r="573" spans="1:3" x14ac:dyDescent="0.3">
      <c r="A573" s="3" t="s">
        <v>1655</v>
      </c>
      <c r="B573" s="3">
        <v>-4.99826686070808</v>
      </c>
      <c r="C573" s="3">
        <v>6.4390123232999398E-3</v>
      </c>
    </row>
    <row r="574" spans="1:3" x14ac:dyDescent="0.3">
      <c r="A574" s="3" t="s">
        <v>19</v>
      </c>
      <c r="B574" s="3">
        <v>0.85257808755615005</v>
      </c>
      <c r="C574" s="3">
        <v>4.9577468073799903E-2</v>
      </c>
    </row>
    <row r="575" spans="1:3" x14ac:dyDescent="0.3">
      <c r="A575" s="3" t="s">
        <v>406</v>
      </c>
      <c r="B575" s="3">
        <v>-1.7753219224742101</v>
      </c>
      <c r="C575" s="3">
        <v>3.74856882580916E-2</v>
      </c>
    </row>
    <row r="576" spans="1:3" x14ac:dyDescent="0.3">
      <c r="A576" s="3" t="s">
        <v>1627</v>
      </c>
      <c r="B576" s="3">
        <v>4.6885282351151796</v>
      </c>
      <c r="C576" s="3">
        <v>6.8892133134685601E-3</v>
      </c>
    </row>
    <row r="577" spans="1:3" x14ac:dyDescent="0.3">
      <c r="A577" s="3" t="s">
        <v>895</v>
      </c>
      <c r="B577" s="3">
        <v>-1.3624298932540599</v>
      </c>
      <c r="C577" s="3">
        <v>2.4197597481695102E-2</v>
      </c>
    </row>
    <row r="578" spans="1:3" x14ac:dyDescent="0.3">
      <c r="A578" s="3" t="s">
        <v>1415</v>
      </c>
      <c r="B578" s="3">
        <v>1.0309642448972101</v>
      </c>
      <c r="C578" s="3">
        <v>1.1463803601667899E-2</v>
      </c>
    </row>
    <row r="579" spans="1:3" x14ac:dyDescent="0.3">
      <c r="A579" s="3" t="s">
        <v>653</v>
      </c>
      <c r="B579" s="3">
        <v>0.85838996581833604</v>
      </c>
      <c r="C579" s="3">
        <v>3.03402655858293E-2</v>
      </c>
    </row>
    <row r="580" spans="1:3" x14ac:dyDescent="0.3">
      <c r="A580" s="3" t="s">
        <v>948</v>
      </c>
      <c r="B580" s="3">
        <v>3.7986573208269898</v>
      </c>
      <c r="C580" s="3">
        <v>2.3035995978592998E-2</v>
      </c>
    </row>
    <row r="581" spans="1:3" x14ac:dyDescent="0.3">
      <c r="A581" s="3" t="s">
        <v>1796</v>
      </c>
      <c r="B581" s="3">
        <v>-1.12478666305811</v>
      </c>
      <c r="C581" s="3">
        <v>4.1396264658638904E-3</v>
      </c>
    </row>
    <row r="582" spans="1:3" x14ac:dyDescent="0.3">
      <c r="A582" s="3" t="s">
        <v>79</v>
      </c>
      <c r="B582" s="3">
        <v>0.73594661931674399</v>
      </c>
      <c r="C582" s="3">
        <v>4.6854241553949502E-2</v>
      </c>
    </row>
    <row r="583" spans="1:3" x14ac:dyDescent="0.3">
      <c r="A583" s="3" t="s">
        <v>811</v>
      </c>
      <c r="B583" s="3">
        <v>-4.6874726097197703</v>
      </c>
      <c r="C583" s="3">
        <v>2.63807438725575E-2</v>
      </c>
    </row>
    <row r="584" spans="1:3" x14ac:dyDescent="0.3">
      <c r="A584" s="3" t="s">
        <v>75</v>
      </c>
      <c r="B584" s="3">
        <v>0.92763798210884696</v>
      </c>
      <c r="C584" s="3">
        <v>4.7186383542135502E-2</v>
      </c>
    </row>
    <row r="585" spans="1:3" x14ac:dyDescent="0.3">
      <c r="A585" s="3" t="s">
        <v>1271</v>
      </c>
      <c r="B585" s="3">
        <v>-2.5815327750343302</v>
      </c>
      <c r="C585" s="3">
        <v>1.4545933756037801E-2</v>
      </c>
    </row>
    <row r="586" spans="1:3" x14ac:dyDescent="0.3">
      <c r="A586" s="3" t="s">
        <v>1426</v>
      </c>
      <c r="B586" s="3">
        <v>-4.8402261847577801</v>
      </c>
      <c r="C586" s="3">
        <v>1.12634949746807E-2</v>
      </c>
    </row>
    <row r="587" spans="1:3" x14ac:dyDescent="0.3">
      <c r="A587" s="3" t="s">
        <v>1207</v>
      </c>
      <c r="B587" s="3">
        <v>-2.0622380651938901</v>
      </c>
      <c r="C587" s="3">
        <v>1.6020946214777301E-2</v>
      </c>
    </row>
    <row r="588" spans="1:3" x14ac:dyDescent="0.3">
      <c r="A588" s="3" t="s">
        <v>2280</v>
      </c>
      <c r="B588" s="3">
        <v>-2.73409703651101</v>
      </c>
      <c r="C588" s="4">
        <v>3.6515921271471401E-5</v>
      </c>
    </row>
    <row r="589" spans="1:3" x14ac:dyDescent="0.3">
      <c r="A589" s="3" t="s">
        <v>1465</v>
      </c>
      <c r="B589" s="3">
        <v>-2.0768559849561101</v>
      </c>
      <c r="C589" s="3">
        <v>1.0040862478317401E-2</v>
      </c>
    </row>
    <row r="590" spans="1:3" x14ac:dyDescent="0.3">
      <c r="A590" s="3" t="s">
        <v>977</v>
      </c>
      <c r="B590" s="3">
        <v>0.69463148165845501</v>
      </c>
      <c r="C590" s="3">
        <v>2.2037575589956501E-2</v>
      </c>
    </row>
    <row r="591" spans="1:3" x14ac:dyDescent="0.3">
      <c r="A591" s="3" t="s">
        <v>726</v>
      </c>
      <c r="B591" s="3">
        <v>-5.1875132510703903</v>
      </c>
      <c r="C591" s="3">
        <v>2.8660645638387501E-2</v>
      </c>
    </row>
    <row r="592" spans="1:3" x14ac:dyDescent="0.3">
      <c r="A592" s="3" t="s">
        <v>1296</v>
      </c>
      <c r="B592" s="3">
        <v>-2.06189279661311</v>
      </c>
      <c r="C592" s="3">
        <v>1.40199154158781E-2</v>
      </c>
    </row>
    <row r="593" spans="1:3" x14ac:dyDescent="0.3">
      <c r="A593" s="3" t="s">
        <v>137</v>
      </c>
      <c r="B593" s="3">
        <v>-4.5538145959748597</v>
      </c>
      <c r="C593" s="3">
        <v>4.5305545854208901E-2</v>
      </c>
    </row>
    <row r="594" spans="1:3" x14ac:dyDescent="0.3">
      <c r="A594" s="3" t="s">
        <v>1977</v>
      </c>
      <c r="B594" s="3">
        <v>-9.6183263587285097</v>
      </c>
      <c r="C594" s="3">
        <v>2.0414569223397199E-3</v>
      </c>
    </row>
    <row r="595" spans="1:3" x14ac:dyDescent="0.3">
      <c r="A595" s="3" t="s">
        <v>86</v>
      </c>
      <c r="B595" s="3">
        <v>-3.2610420024059601</v>
      </c>
      <c r="C595" s="3">
        <v>4.6681667887407803E-2</v>
      </c>
    </row>
    <row r="596" spans="1:3" x14ac:dyDescent="0.3">
      <c r="A596" s="3" t="s">
        <v>2082</v>
      </c>
      <c r="B596" s="3">
        <v>-1.1082486202267601</v>
      </c>
      <c r="C596" s="3">
        <v>1.0032398753165E-3</v>
      </c>
    </row>
    <row r="597" spans="1:3" x14ac:dyDescent="0.3">
      <c r="A597" s="3" t="s">
        <v>2272</v>
      </c>
      <c r="B597" s="3">
        <v>-1.9403626648802901</v>
      </c>
      <c r="C597" s="4">
        <v>5.0763741598331601E-5</v>
      </c>
    </row>
    <row r="598" spans="1:3" x14ac:dyDescent="0.3">
      <c r="A598" s="3" t="s">
        <v>1353</v>
      </c>
      <c r="B598" s="3">
        <v>0.82464120037898303</v>
      </c>
      <c r="C598" s="3">
        <v>1.2844619185216099E-2</v>
      </c>
    </row>
    <row r="599" spans="1:3" x14ac:dyDescent="0.3">
      <c r="A599" s="3" t="s">
        <v>456</v>
      </c>
      <c r="B599" s="3">
        <v>0.61380301032124895</v>
      </c>
      <c r="C599" s="3">
        <v>3.57497647041395E-2</v>
      </c>
    </row>
    <row r="600" spans="1:3" x14ac:dyDescent="0.3">
      <c r="A600" s="3" t="s">
        <v>1205</v>
      </c>
      <c r="B600" s="3">
        <v>-1.67685329593828</v>
      </c>
      <c r="C600" s="3">
        <v>1.6035709661154699E-2</v>
      </c>
    </row>
    <row r="601" spans="1:3" x14ac:dyDescent="0.3">
      <c r="A601" s="3" t="s">
        <v>1809</v>
      </c>
      <c r="B601" s="3">
        <v>-4.0572127702818603</v>
      </c>
      <c r="C601" s="3">
        <v>3.9156441401818898E-3</v>
      </c>
    </row>
    <row r="602" spans="1:3" x14ac:dyDescent="0.3">
      <c r="A602" s="3" t="s">
        <v>1744</v>
      </c>
      <c r="B602" s="3">
        <v>-6.3399381457322299</v>
      </c>
      <c r="C602" s="3">
        <v>4.9863050648231598E-3</v>
      </c>
    </row>
    <row r="603" spans="1:3" x14ac:dyDescent="0.3">
      <c r="A603" s="3" t="s">
        <v>1324</v>
      </c>
      <c r="B603" s="3">
        <v>0.89949466556052204</v>
      </c>
      <c r="C603" s="3">
        <v>1.33633707663302E-2</v>
      </c>
    </row>
    <row r="604" spans="1:3" x14ac:dyDescent="0.3">
      <c r="A604" s="3" t="s">
        <v>2177</v>
      </c>
      <c r="B604" s="3">
        <v>1.9093289824764199</v>
      </c>
      <c r="C604" s="3">
        <v>4.3345149561289302E-4</v>
      </c>
    </row>
    <row r="605" spans="1:3" x14ac:dyDescent="0.3">
      <c r="A605" s="3" t="s">
        <v>693</v>
      </c>
      <c r="B605" s="3">
        <v>0.98169801457081896</v>
      </c>
      <c r="C605" s="3">
        <v>2.9326245348779902E-2</v>
      </c>
    </row>
    <row r="606" spans="1:3" x14ac:dyDescent="0.3">
      <c r="A606" s="3" t="s">
        <v>1470</v>
      </c>
      <c r="B606" s="3">
        <v>-2.3631620889492302</v>
      </c>
      <c r="C606" s="3">
        <v>9.9966575928540392E-3</v>
      </c>
    </row>
    <row r="607" spans="1:3" x14ac:dyDescent="0.3">
      <c r="A607" s="3" t="s">
        <v>1328</v>
      </c>
      <c r="B607" s="3">
        <v>1.5680652912845401</v>
      </c>
      <c r="C607" s="3">
        <v>1.3317257826829E-2</v>
      </c>
    </row>
    <row r="608" spans="1:3" x14ac:dyDescent="0.3">
      <c r="A608" s="3" t="s">
        <v>842</v>
      </c>
      <c r="B608" s="3">
        <v>0.69424895874104797</v>
      </c>
      <c r="C608" s="3">
        <v>2.55378590605401E-2</v>
      </c>
    </row>
    <row r="609" spans="1:3" x14ac:dyDescent="0.3">
      <c r="A609" s="3" t="s">
        <v>201</v>
      </c>
      <c r="B609" s="3">
        <v>-6.2006653142970301</v>
      </c>
      <c r="C609" s="3">
        <v>4.3598280708934602E-2</v>
      </c>
    </row>
    <row r="610" spans="1:3" x14ac:dyDescent="0.3">
      <c r="A610" s="3" t="s">
        <v>401</v>
      </c>
      <c r="B610" s="3">
        <v>-2.9183944867746399</v>
      </c>
      <c r="C610" s="3">
        <v>3.7639946042943101E-2</v>
      </c>
    </row>
    <row r="611" spans="1:3" x14ac:dyDescent="0.3">
      <c r="A611" s="3" t="s">
        <v>436</v>
      </c>
      <c r="B611" s="3">
        <v>-1.4005487153609999</v>
      </c>
      <c r="C611" s="3">
        <v>3.6202091340431099E-2</v>
      </c>
    </row>
    <row r="612" spans="1:3" x14ac:dyDescent="0.3">
      <c r="A612" s="3" t="s">
        <v>676</v>
      </c>
      <c r="B612" s="3">
        <v>-1.04127807018469</v>
      </c>
      <c r="C612" s="3">
        <v>2.9715142748186901E-2</v>
      </c>
    </row>
    <row r="613" spans="1:3" x14ac:dyDescent="0.3">
      <c r="A613" s="3" t="s">
        <v>1270</v>
      </c>
      <c r="B613" s="3">
        <v>-2.8875374611192099</v>
      </c>
      <c r="C613" s="3">
        <v>1.45887256424155E-2</v>
      </c>
    </row>
    <row r="614" spans="1:3" x14ac:dyDescent="0.3">
      <c r="A614" s="3" t="s">
        <v>385</v>
      </c>
      <c r="B614" s="3">
        <v>0.71751544110232301</v>
      </c>
      <c r="C614" s="3">
        <v>3.8349160513759299E-2</v>
      </c>
    </row>
    <row r="615" spans="1:3" x14ac:dyDescent="0.3">
      <c r="A615" s="3" t="s">
        <v>2085</v>
      </c>
      <c r="B615" s="3">
        <v>-2.7168310732021599</v>
      </c>
      <c r="C615" s="3">
        <v>9.8203154887723898E-4</v>
      </c>
    </row>
    <row r="616" spans="1:3" x14ac:dyDescent="0.3">
      <c r="A616" s="3" t="s">
        <v>607</v>
      </c>
      <c r="B616" s="3">
        <v>3.2203126364425398</v>
      </c>
      <c r="C616" s="3">
        <v>3.16480031192811E-2</v>
      </c>
    </row>
    <row r="617" spans="1:3" x14ac:dyDescent="0.3">
      <c r="A617" s="3" t="s">
        <v>423</v>
      </c>
      <c r="B617" s="3">
        <v>0.72686501864007202</v>
      </c>
      <c r="C617" s="3">
        <v>3.6665646054806801E-2</v>
      </c>
    </row>
    <row r="618" spans="1:3" x14ac:dyDescent="0.3">
      <c r="A618" s="3" t="s">
        <v>1921</v>
      </c>
      <c r="B618" s="3">
        <v>-3.5395660938578901</v>
      </c>
      <c r="C618" s="3">
        <v>2.6553776774709899E-3</v>
      </c>
    </row>
    <row r="619" spans="1:3" x14ac:dyDescent="0.3">
      <c r="A619" s="3" t="s">
        <v>1435</v>
      </c>
      <c r="B619" s="3">
        <v>-1.16400809333509</v>
      </c>
      <c r="C619" s="3">
        <v>1.0988260208791E-2</v>
      </c>
    </row>
    <row r="620" spans="1:3" x14ac:dyDescent="0.3">
      <c r="A620" s="3" t="s">
        <v>379</v>
      </c>
      <c r="B620" s="3">
        <v>0.66510387666454096</v>
      </c>
      <c r="C620" s="3">
        <v>3.8514137611307599E-2</v>
      </c>
    </row>
    <row r="621" spans="1:3" x14ac:dyDescent="0.3">
      <c r="A621" s="3" t="s">
        <v>359</v>
      </c>
      <c r="B621" s="3">
        <v>-1.1389989922105399</v>
      </c>
      <c r="C621" s="3">
        <v>3.8984984564137598E-2</v>
      </c>
    </row>
    <row r="622" spans="1:3" x14ac:dyDescent="0.3">
      <c r="A622" s="3" t="s">
        <v>211</v>
      </c>
      <c r="B622" s="3">
        <v>0.631847177658174</v>
      </c>
      <c r="C622" s="3">
        <v>4.3420956865825901E-2</v>
      </c>
    </row>
    <row r="623" spans="1:3" x14ac:dyDescent="0.3">
      <c r="A623" s="3" t="s">
        <v>662</v>
      </c>
      <c r="B623" s="3">
        <v>0.76763837334815299</v>
      </c>
      <c r="C623" s="3">
        <v>3.00241024520672E-2</v>
      </c>
    </row>
    <row r="624" spans="1:3" x14ac:dyDescent="0.3">
      <c r="A624" s="3" t="s">
        <v>2289</v>
      </c>
      <c r="B624" s="3">
        <v>-1.4979189692161701</v>
      </c>
      <c r="C624" s="4">
        <v>1.0042999833051201E-5</v>
      </c>
    </row>
    <row r="625" spans="1:3" x14ac:dyDescent="0.3">
      <c r="A625" s="3" t="s">
        <v>8</v>
      </c>
      <c r="B625" s="3">
        <v>-1.1650957451750901</v>
      </c>
      <c r="C625" s="3">
        <v>4.9759395650168799E-2</v>
      </c>
    </row>
    <row r="626" spans="1:3" x14ac:dyDescent="0.3">
      <c r="A626" s="3" t="s">
        <v>1301</v>
      </c>
      <c r="B626" s="3">
        <v>-3.0888177761678501</v>
      </c>
      <c r="C626" s="3">
        <v>1.3969593175687E-2</v>
      </c>
    </row>
    <row r="627" spans="1:3" x14ac:dyDescent="0.3">
      <c r="A627" s="3" t="s">
        <v>2271</v>
      </c>
      <c r="B627" s="3">
        <v>-1.38778291175063</v>
      </c>
      <c r="C627" s="4">
        <v>5.7310312062245299E-5</v>
      </c>
    </row>
    <row r="628" spans="1:3" x14ac:dyDescent="0.3">
      <c r="A628" s="3" t="s">
        <v>2233</v>
      </c>
      <c r="B628" s="3">
        <v>-1.3538417305661901</v>
      </c>
      <c r="C628" s="3">
        <v>1.8032643348335801E-4</v>
      </c>
    </row>
    <row r="629" spans="1:3" x14ac:dyDescent="0.3">
      <c r="A629" s="3" t="s">
        <v>2229</v>
      </c>
      <c r="B629" s="3">
        <v>-1.44144244091104</v>
      </c>
      <c r="C629" s="3">
        <v>1.9983139221733899E-4</v>
      </c>
    </row>
    <row r="630" spans="1:3" x14ac:dyDescent="0.3">
      <c r="A630" s="3" t="s">
        <v>440</v>
      </c>
      <c r="B630" s="3">
        <v>0.88374667309171795</v>
      </c>
      <c r="C630" s="3">
        <v>3.6163876520558497E-2</v>
      </c>
    </row>
    <row r="631" spans="1:3" x14ac:dyDescent="0.3">
      <c r="A631" s="3" t="s">
        <v>1591</v>
      </c>
      <c r="B631" s="3">
        <v>2.3397485631884001</v>
      </c>
      <c r="C631" s="3">
        <v>7.4349819500474004E-3</v>
      </c>
    </row>
    <row r="632" spans="1:3" x14ac:dyDescent="0.3">
      <c r="A632" s="3" t="s">
        <v>1992</v>
      </c>
      <c r="B632" s="3">
        <v>-1.02448167731486</v>
      </c>
      <c r="C632" s="3">
        <v>1.91578154558302E-3</v>
      </c>
    </row>
    <row r="633" spans="1:3" x14ac:dyDescent="0.3">
      <c r="A633" s="3" t="s">
        <v>1970</v>
      </c>
      <c r="B633" s="3">
        <v>-1.2767275434196601</v>
      </c>
      <c r="C633" s="3">
        <v>2.1433897271586201E-3</v>
      </c>
    </row>
    <row r="634" spans="1:3" x14ac:dyDescent="0.3">
      <c r="A634" s="3" t="s">
        <v>1275</v>
      </c>
      <c r="B634" s="3">
        <v>-1.16767902054279</v>
      </c>
      <c r="C634" s="3">
        <v>1.44607886502166E-2</v>
      </c>
    </row>
    <row r="635" spans="1:3" x14ac:dyDescent="0.3">
      <c r="A635" s="3" t="s">
        <v>1994</v>
      </c>
      <c r="B635" s="3">
        <v>0.98535194184517605</v>
      </c>
      <c r="C635" s="3">
        <v>1.9068743332099299E-3</v>
      </c>
    </row>
    <row r="636" spans="1:3" x14ac:dyDescent="0.3">
      <c r="A636" s="3" t="s">
        <v>1096</v>
      </c>
      <c r="B636" s="3">
        <v>0.98851993035151497</v>
      </c>
      <c r="C636" s="3">
        <v>1.8647923400416599E-2</v>
      </c>
    </row>
    <row r="637" spans="1:3" x14ac:dyDescent="0.3">
      <c r="A637" s="3" t="s">
        <v>629</v>
      </c>
      <c r="B637" s="3">
        <v>0.85924377076527203</v>
      </c>
      <c r="C637" s="3">
        <v>3.1281529380349699E-2</v>
      </c>
    </row>
    <row r="638" spans="1:3" x14ac:dyDescent="0.3">
      <c r="A638" s="3" t="s">
        <v>918</v>
      </c>
      <c r="B638" s="3">
        <v>0.73719213642008397</v>
      </c>
      <c r="C638" s="3">
        <v>2.3807378804257599E-2</v>
      </c>
    </row>
    <row r="639" spans="1:3" x14ac:dyDescent="0.3">
      <c r="A639" s="3" t="s">
        <v>609</v>
      </c>
      <c r="B639" s="3">
        <v>0.78187246671130595</v>
      </c>
      <c r="C639" s="3">
        <v>3.1578590459632801E-2</v>
      </c>
    </row>
    <row r="640" spans="1:3" x14ac:dyDescent="0.3">
      <c r="A640" s="3" t="s">
        <v>732</v>
      </c>
      <c r="B640" s="3">
        <v>0.69809238021811904</v>
      </c>
      <c r="C640" s="3">
        <v>2.85428201746694E-2</v>
      </c>
    </row>
    <row r="641" spans="1:3" x14ac:dyDescent="0.3">
      <c r="A641" s="3" t="s">
        <v>1972</v>
      </c>
      <c r="B641" s="3">
        <v>-1.0623752301032601</v>
      </c>
      <c r="C641" s="3">
        <v>2.1358103865023398E-3</v>
      </c>
    </row>
    <row r="642" spans="1:3" x14ac:dyDescent="0.3">
      <c r="A642" s="3" t="s">
        <v>1457</v>
      </c>
      <c r="B642" s="3">
        <v>0.85930952444071795</v>
      </c>
      <c r="C642" s="3">
        <v>1.0239052159308801E-2</v>
      </c>
    </row>
    <row r="643" spans="1:3" x14ac:dyDescent="0.3">
      <c r="A643" s="3" t="s">
        <v>1210</v>
      </c>
      <c r="B643" s="3">
        <v>0.69243223438821</v>
      </c>
      <c r="C643" s="3">
        <v>1.5963858265860002E-2</v>
      </c>
    </row>
    <row r="644" spans="1:3" x14ac:dyDescent="0.3">
      <c r="A644" s="3" t="s">
        <v>1233</v>
      </c>
      <c r="B644" s="3">
        <v>-5.0054618689438302</v>
      </c>
      <c r="C644" s="3">
        <v>1.54971030616242E-2</v>
      </c>
    </row>
    <row r="645" spans="1:3" x14ac:dyDescent="0.3">
      <c r="A645" s="3" t="s">
        <v>2117</v>
      </c>
      <c r="B645" s="3">
        <v>-6.3621518939287798</v>
      </c>
      <c r="C645" s="3">
        <v>7.9702026386123197E-4</v>
      </c>
    </row>
    <row r="646" spans="1:3" x14ac:dyDescent="0.3">
      <c r="A646" s="3" t="s">
        <v>974</v>
      </c>
      <c r="B646" s="3">
        <v>2.1925536771293301</v>
      </c>
      <c r="C646" s="3">
        <v>2.2120843257622699E-2</v>
      </c>
    </row>
    <row r="647" spans="1:3" x14ac:dyDescent="0.3">
      <c r="A647" s="3" t="s">
        <v>1445</v>
      </c>
      <c r="B647" s="3">
        <v>-2.4901143288908099</v>
      </c>
      <c r="C647" s="3">
        <v>1.06045688468102E-2</v>
      </c>
    </row>
    <row r="648" spans="1:3" x14ac:dyDescent="0.3">
      <c r="A648" s="3" t="s">
        <v>452</v>
      </c>
      <c r="B648" s="3">
        <v>-3.4930611269299101</v>
      </c>
      <c r="C648" s="3">
        <v>3.5853535261335001E-2</v>
      </c>
    </row>
    <row r="649" spans="1:3" x14ac:dyDescent="0.3">
      <c r="A649" s="3" t="s">
        <v>444</v>
      </c>
      <c r="B649" s="3">
        <v>-2.0325267263065698</v>
      </c>
      <c r="C649" s="3">
        <v>3.6121677422846797E-2</v>
      </c>
    </row>
    <row r="650" spans="1:3" x14ac:dyDescent="0.3">
      <c r="A650" s="3" t="s">
        <v>869</v>
      </c>
      <c r="B650" s="3">
        <v>0.76991653912465596</v>
      </c>
      <c r="C650" s="3">
        <v>2.4923985928767999E-2</v>
      </c>
    </row>
    <row r="651" spans="1:3" x14ac:dyDescent="0.3">
      <c r="A651" s="3" t="s">
        <v>1127</v>
      </c>
      <c r="B651" s="3">
        <v>-1.3830322964616</v>
      </c>
      <c r="C651" s="3">
        <v>1.7973827410860701E-2</v>
      </c>
    </row>
    <row r="652" spans="1:3" x14ac:dyDescent="0.3">
      <c r="A652" s="3" t="s">
        <v>2212</v>
      </c>
      <c r="B652" s="3">
        <v>-1.52124382156663</v>
      </c>
      <c r="C652" s="3">
        <v>2.7050604084112801E-4</v>
      </c>
    </row>
    <row r="653" spans="1:3" x14ac:dyDescent="0.3">
      <c r="A653" s="3" t="s">
        <v>112</v>
      </c>
      <c r="B653" s="3">
        <v>4.13986666591987</v>
      </c>
      <c r="C653" s="3">
        <v>4.6012916180803602E-2</v>
      </c>
    </row>
    <row r="654" spans="1:3" x14ac:dyDescent="0.3">
      <c r="A654" s="3" t="s">
        <v>1904</v>
      </c>
      <c r="B654" s="3">
        <v>-1.3155082763060599</v>
      </c>
      <c r="C654" s="3">
        <v>2.8485152853298099E-3</v>
      </c>
    </row>
    <row r="655" spans="1:3" x14ac:dyDescent="0.3">
      <c r="A655" s="3" t="s">
        <v>1039</v>
      </c>
      <c r="B655" s="3">
        <v>-4.58136862330635</v>
      </c>
      <c r="C655" s="3">
        <v>2.0129007998199701E-2</v>
      </c>
    </row>
    <row r="656" spans="1:3" x14ac:dyDescent="0.3">
      <c r="A656" s="3" t="s">
        <v>1995</v>
      </c>
      <c r="B656" s="3">
        <v>-3.3706944966779799</v>
      </c>
      <c r="C656" s="3">
        <v>1.8710146531000101E-3</v>
      </c>
    </row>
    <row r="657" spans="1:3" x14ac:dyDescent="0.3">
      <c r="A657" s="3" t="s">
        <v>535</v>
      </c>
      <c r="B657" s="3">
        <v>-2.8128683252890601</v>
      </c>
      <c r="C657" s="3">
        <v>3.3418625141335298E-2</v>
      </c>
    </row>
    <row r="658" spans="1:3" x14ac:dyDescent="0.3">
      <c r="A658" s="3" t="s">
        <v>1763</v>
      </c>
      <c r="B658" s="3">
        <v>0.90499981498423898</v>
      </c>
      <c r="C658" s="3">
        <v>4.7081460911790902E-3</v>
      </c>
    </row>
    <row r="659" spans="1:3" x14ac:dyDescent="0.3">
      <c r="A659" s="3" t="s">
        <v>165</v>
      </c>
      <c r="B659" s="3">
        <v>0.759353410580907</v>
      </c>
      <c r="C659" s="3">
        <v>4.4609421351158501E-2</v>
      </c>
    </row>
    <row r="660" spans="1:3" x14ac:dyDescent="0.3">
      <c r="A660" s="3" t="s">
        <v>461</v>
      </c>
      <c r="B660" s="3">
        <v>4.1632303349710504</v>
      </c>
      <c r="C660" s="3">
        <v>3.5329286531574702E-2</v>
      </c>
    </row>
    <row r="661" spans="1:3" x14ac:dyDescent="0.3">
      <c r="A661" s="3" t="s">
        <v>1194</v>
      </c>
      <c r="B661" s="3">
        <v>-1.3805269782848599</v>
      </c>
      <c r="C661" s="3">
        <v>1.63627736209403E-2</v>
      </c>
    </row>
    <row r="662" spans="1:3" x14ac:dyDescent="0.3">
      <c r="A662" s="3" t="s">
        <v>878</v>
      </c>
      <c r="B662" s="3">
        <v>3.5450723489590601</v>
      </c>
      <c r="C662" s="3">
        <v>2.4630119731164999E-2</v>
      </c>
    </row>
    <row r="663" spans="1:3" x14ac:dyDescent="0.3">
      <c r="A663" s="3" t="s">
        <v>902</v>
      </c>
      <c r="B663" s="3">
        <v>-2.8676221518390501</v>
      </c>
      <c r="C663" s="3">
        <v>2.41574342108173E-2</v>
      </c>
    </row>
    <row r="664" spans="1:3" x14ac:dyDescent="0.3">
      <c r="A664" s="3" t="s">
        <v>467</v>
      </c>
      <c r="B664" s="3">
        <v>-2.48741142038411</v>
      </c>
      <c r="C664" s="3">
        <v>3.5272744136617601E-2</v>
      </c>
    </row>
    <row r="665" spans="1:3" x14ac:dyDescent="0.3">
      <c r="A665" s="3" t="s">
        <v>1683</v>
      </c>
      <c r="B665" s="3">
        <v>-3.2441054176024</v>
      </c>
      <c r="C665" s="3">
        <v>6.0492694117644102E-3</v>
      </c>
    </row>
    <row r="666" spans="1:3" x14ac:dyDescent="0.3">
      <c r="A666" s="3" t="s">
        <v>358</v>
      </c>
      <c r="B666" s="3">
        <v>-1.96720768383816</v>
      </c>
      <c r="C666" s="3">
        <v>3.9017216546615698E-2</v>
      </c>
    </row>
    <row r="667" spans="1:3" x14ac:dyDescent="0.3">
      <c r="A667" s="3" t="s">
        <v>263</v>
      </c>
      <c r="B667" s="3">
        <v>-2.7878542248418698</v>
      </c>
      <c r="C667" s="3">
        <v>4.2248324480864199E-2</v>
      </c>
    </row>
    <row r="668" spans="1:3" x14ac:dyDescent="0.3">
      <c r="A668" s="3" t="s">
        <v>847</v>
      </c>
      <c r="B668" s="3">
        <v>-4.4276045850405197</v>
      </c>
      <c r="C668" s="3">
        <v>2.5426053599741101E-2</v>
      </c>
    </row>
    <row r="669" spans="1:3" x14ac:dyDescent="0.3">
      <c r="A669" s="3" t="s">
        <v>1637</v>
      </c>
      <c r="B669" s="3">
        <v>0.90457893305342796</v>
      </c>
      <c r="C669" s="3">
        <v>6.8078661704863803E-3</v>
      </c>
    </row>
    <row r="670" spans="1:3" x14ac:dyDescent="0.3">
      <c r="A670" s="3" t="s">
        <v>1790</v>
      </c>
      <c r="B670" s="3">
        <v>-3.1428606001952102</v>
      </c>
      <c r="C670" s="3">
        <v>4.18226176086207E-3</v>
      </c>
    </row>
    <row r="671" spans="1:3" x14ac:dyDescent="0.3">
      <c r="A671" s="3" t="s">
        <v>1900</v>
      </c>
      <c r="B671" s="3">
        <v>-1.59387483864153</v>
      </c>
      <c r="C671" s="3">
        <v>2.8760608983535202E-3</v>
      </c>
    </row>
    <row r="672" spans="1:3" x14ac:dyDescent="0.3">
      <c r="A672" s="3" t="s">
        <v>617</v>
      </c>
      <c r="B672" s="3">
        <v>-2.0812174480314498</v>
      </c>
      <c r="C672" s="3">
        <v>3.1454744195525401E-2</v>
      </c>
    </row>
    <row r="673" spans="1:3" x14ac:dyDescent="0.3">
      <c r="A673" s="3" t="s">
        <v>981</v>
      </c>
      <c r="B673" s="3">
        <v>-2.5201339478200402</v>
      </c>
      <c r="C673" s="3">
        <v>2.19242901381115E-2</v>
      </c>
    </row>
    <row r="674" spans="1:3" x14ac:dyDescent="0.3">
      <c r="A674" s="3" t="s">
        <v>34</v>
      </c>
      <c r="B674" s="3">
        <v>2.8942679451244899</v>
      </c>
      <c r="C674" s="3">
        <v>4.9018997212061502E-2</v>
      </c>
    </row>
    <row r="675" spans="1:3" x14ac:dyDescent="0.3">
      <c r="A675" s="3" t="s">
        <v>1077</v>
      </c>
      <c r="B675" s="3">
        <v>0.99778942684350902</v>
      </c>
      <c r="C675" s="3">
        <v>1.90671274387978E-2</v>
      </c>
    </row>
    <row r="676" spans="1:3" x14ac:dyDescent="0.3">
      <c r="A676" s="3" t="s">
        <v>453</v>
      </c>
      <c r="B676" s="3">
        <v>0.97186272171321897</v>
      </c>
      <c r="C676" s="3">
        <v>3.58476304156332E-2</v>
      </c>
    </row>
    <row r="677" spans="1:3" x14ac:dyDescent="0.3">
      <c r="A677" s="3" t="s">
        <v>1826</v>
      </c>
      <c r="B677" s="3">
        <v>1.0408581426411401</v>
      </c>
      <c r="C677" s="3">
        <v>3.76086361937355E-3</v>
      </c>
    </row>
    <row r="678" spans="1:3" x14ac:dyDescent="0.3">
      <c r="A678" s="3" t="s">
        <v>1022</v>
      </c>
      <c r="B678" s="3">
        <v>0.89495159687068504</v>
      </c>
      <c r="C678" s="3">
        <v>2.0661152259300399E-2</v>
      </c>
    </row>
    <row r="679" spans="1:3" x14ac:dyDescent="0.3">
      <c r="A679" s="3" t="s">
        <v>304</v>
      </c>
      <c r="B679" s="3">
        <v>-3.6286122340435201</v>
      </c>
      <c r="C679" s="3">
        <v>4.1156749085076397E-2</v>
      </c>
    </row>
    <row r="680" spans="1:3" x14ac:dyDescent="0.3">
      <c r="A680" s="3" t="s">
        <v>2287</v>
      </c>
      <c r="B680" s="3">
        <v>-2.48778851937083</v>
      </c>
      <c r="C680" s="4">
        <v>1.40180036506069E-5</v>
      </c>
    </row>
    <row r="681" spans="1:3" x14ac:dyDescent="0.3">
      <c r="A681" s="3" t="s">
        <v>1928</v>
      </c>
      <c r="B681" s="3">
        <v>-1.74413561206717</v>
      </c>
      <c r="C681" s="3">
        <v>2.5209150170168899E-3</v>
      </c>
    </row>
    <row r="682" spans="1:3" x14ac:dyDescent="0.3">
      <c r="A682" s="3" t="s">
        <v>2100</v>
      </c>
      <c r="B682" s="3">
        <v>-1.3006228967245901</v>
      </c>
      <c r="C682" s="3">
        <v>9.1301991295227405E-4</v>
      </c>
    </row>
    <row r="683" spans="1:3" x14ac:dyDescent="0.3">
      <c r="A683" s="3" t="s">
        <v>430</v>
      </c>
      <c r="B683" s="3">
        <v>0.75530558287832394</v>
      </c>
      <c r="C683" s="3">
        <v>3.6498108810719201E-2</v>
      </c>
    </row>
    <row r="684" spans="1:3" x14ac:dyDescent="0.3">
      <c r="A684" s="3" t="s">
        <v>1215</v>
      </c>
      <c r="B684" s="3">
        <v>0.76903398977157</v>
      </c>
      <c r="C684" s="3">
        <v>1.5814281992894499E-2</v>
      </c>
    </row>
    <row r="685" spans="1:3" x14ac:dyDescent="0.3">
      <c r="A685" s="3" t="s">
        <v>448</v>
      </c>
      <c r="B685" s="3">
        <v>0.61150201594995102</v>
      </c>
      <c r="C685" s="3">
        <v>3.5979509563309003E-2</v>
      </c>
    </row>
    <row r="686" spans="1:3" x14ac:dyDescent="0.3">
      <c r="A686" s="3" t="s">
        <v>1497</v>
      </c>
      <c r="B686" s="3">
        <v>-1.85567638311928</v>
      </c>
      <c r="C686" s="3">
        <v>9.5175460746957201E-3</v>
      </c>
    </row>
    <row r="687" spans="1:3" x14ac:dyDescent="0.3">
      <c r="A687" s="3" t="s">
        <v>897</v>
      </c>
      <c r="B687" s="3">
        <v>-2.09169527208239</v>
      </c>
      <c r="C687" s="3">
        <v>2.4187707841188601E-2</v>
      </c>
    </row>
    <row r="688" spans="1:3" x14ac:dyDescent="0.3">
      <c r="A688" s="3" t="s">
        <v>1092</v>
      </c>
      <c r="B688" s="3">
        <v>-1.7130954965699801</v>
      </c>
      <c r="C688" s="3">
        <v>1.8688901974910702E-2</v>
      </c>
    </row>
    <row r="689" spans="1:3" x14ac:dyDescent="0.3">
      <c r="A689" s="3" t="s">
        <v>570</v>
      </c>
      <c r="B689" s="3">
        <v>-2.7445049028929001</v>
      </c>
      <c r="C689" s="3">
        <v>3.2599007737179102E-2</v>
      </c>
    </row>
    <row r="690" spans="1:3" x14ac:dyDescent="0.3">
      <c r="A690" s="3" t="s">
        <v>377</v>
      </c>
      <c r="B690" s="3">
        <v>4.1455037685038896</v>
      </c>
      <c r="C690" s="3">
        <v>3.8530498961756303E-2</v>
      </c>
    </row>
    <row r="691" spans="1:3" x14ac:dyDescent="0.3">
      <c r="A691" s="3" t="s">
        <v>1069</v>
      </c>
      <c r="B691" s="3">
        <v>-1.92601822702988</v>
      </c>
      <c r="C691" s="3">
        <v>1.9214926589233499E-2</v>
      </c>
    </row>
    <row r="692" spans="1:3" x14ac:dyDescent="0.3">
      <c r="A692" s="3" t="s">
        <v>734</v>
      </c>
      <c r="B692" s="3">
        <v>-5.5442111338517703</v>
      </c>
      <c r="C692" s="3">
        <v>2.84785973494956E-2</v>
      </c>
    </row>
    <row r="693" spans="1:3" x14ac:dyDescent="0.3">
      <c r="A693" s="3" t="s">
        <v>1585</v>
      </c>
      <c r="B693" s="3">
        <v>-2.8046318210072099</v>
      </c>
      <c r="C693" s="3">
        <v>7.6331630193225402E-3</v>
      </c>
    </row>
    <row r="694" spans="1:3" x14ac:dyDescent="0.3">
      <c r="A694" s="3" t="s">
        <v>1872</v>
      </c>
      <c r="B694" s="3">
        <v>-2.5084475308934402</v>
      </c>
      <c r="C694" s="3">
        <v>3.1851157338490099E-3</v>
      </c>
    </row>
    <row r="695" spans="1:3" x14ac:dyDescent="0.3">
      <c r="A695" s="3" t="s">
        <v>558</v>
      </c>
      <c r="B695" s="3">
        <v>-1.06452829759602</v>
      </c>
      <c r="C695" s="3">
        <v>3.2904287143025499E-2</v>
      </c>
    </row>
    <row r="696" spans="1:3" x14ac:dyDescent="0.3">
      <c r="A696" s="3" t="s">
        <v>43</v>
      </c>
      <c r="B696" s="3">
        <v>1.4405146887690801</v>
      </c>
      <c r="C696" s="3">
        <v>4.8648244376335803E-2</v>
      </c>
    </row>
    <row r="697" spans="1:3" x14ac:dyDescent="0.3">
      <c r="A697" s="3" t="s">
        <v>1342</v>
      </c>
      <c r="B697" s="3">
        <v>-1.6340866003910599</v>
      </c>
      <c r="C697" s="3">
        <v>1.3065338018280999E-2</v>
      </c>
    </row>
    <row r="698" spans="1:3" x14ac:dyDescent="0.3">
      <c r="A698" s="3" t="s">
        <v>428</v>
      </c>
      <c r="B698" s="3">
        <v>0.66976672391486003</v>
      </c>
      <c r="C698" s="3">
        <v>3.6524421634432799E-2</v>
      </c>
    </row>
    <row r="699" spans="1:3" x14ac:dyDescent="0.3">
      <c r="A699" s="3" t="s">
        <v>1149</v>
      </c>
      <c r="B699" s="3">
        <v>2.7180240044934898</v>
      </c>
      <c r="C699" s="3">
        <v>1.7386213936902799E-2</v>
      </c>
    </row>
    <row r="700" spans="1:3" x14ac:dyDescent="0.3">
      <c r="A700" s="3" t="s">
        <v>882</v>
      </c>
      <c r="B700" s="3">
        <v>-2.20531187460616</v>
      </c>
      <c r="C700" s="3">
        <v>2.4573941950180998E-2</v>
      </c>
    </row>
    <row r="701" spans="1:3" x14ac:dyDescent="0.3">
      <c r="A701" s="3" t="s">
        <v>703</v>
      </c>
      <c r="B701" s="3">
        <v>0.69124506380150996</v>
      </c>
      <c r="C701" s="3">
        <v>2.9118115905719201E-2</v>
      </c>
    </row>
    <row r="702" spans="1:3" x14ac:dyDescent="0.3">
      <c r="A702" s="3" t="s">
        <v>1617</v>
      </c>
      <c r="B702" s="3">
        <v>-2.4632339224036901</v>
      </c>
      <c r="C702" s="3">
        <v>6.9891651305859998E-3</v>
      </c>
    </row>
    <row r="703" spans="1:3" x14ac:dyDescent="0.3">
      <c r="A703" s="3" t="s">
        <v>1225</v>
      </c>
      <c r="B703" s="3">
        <v>-1.5228988598793201</v>
      </c>
      <c r="C703" s="3">
        <v>1.5639630169568999E-2</v>
      </c>
    </row>
    <row r="704" spans="1:3" x14ac:dyDescent="0.3">
      <c r="A704" s="3" t="s">
        <v>98</v>
      </c>
      <c r="B704" s="3">
        <v>-1.12149992096866</v>
      </c>
      <c r="C704" s="3">
        <v>4.6392759736604602E-2</v>
      </c>
    </row>
    <row r="705" spans="1:3" x14ac:dyDescent="0.3">
      <c r="A705" s="3" t="s">
        <v>58</v>
      </c>
      <c r="B705" s="3">
        <v>2.12190025189539</v>
      </c>
      <c r="C705" s="3">
        <v>4.8005693427054803E-2</v>
      </c>
    </row>
    <row r="706" spans="1:3" x14ac:dyDescent="0.3">
      <c r="A706" s="3" t="s">
        <v>822</v>
      </c>
      <c r="B706" s="3">
        <v>-2.3282524045603998</v>
      </c>
      <c r="C706" s="3">
        <v>2.6036106988185499E-2</v>
      </c>
    </row>
    <row r="707" spans="1:3" x14ac:dyDescent="0.3">
      <c r="A707" s="3" t="s">
        <v>1527</v>
      </c>
      <c r="B707" s="3">
        <v>-2.5672364171147501</v>
      </c>
      <c r="C707" s="3">
        <v>8.8997477416471998E-3</v>
      </c>
    </row>
    <row r="708" spans="1:3" x14ac:dyDescent="0.3">
      <c r="A708" s="3" t="s">
        <v>1246</v>
      </c>
      <c r="B708" s="3">
        <v>0.896758144435997</v>
      </c>
      <c r="C708" s="3">
        <v>1.52387952967476E-2</v>
      </c>
    </row>
    <row r="709" spans="1:3" x14ac:dyDescent="0.3">
      <c r="A709" s="3" t="s">
        <v>750</v>
      </c>
      <c r="B709" s="3">
        <v>3.0737621394707499</v>
      </c>
      <c r="C709" s="3">
        <v>2.7916684391195701E-2</v>
      </c>
    </row>
    <row r="710" spans="1:3" x14ac:dyDescent="0.3">
      <c r="A710" s="3" t="s">
        <v>640</v>
      </c>
      <c r="B710" s="3">
        <v>-1.8124321521006099</v>
      </c>
      <c r="C710" s="3">
        <v>3.0831952746264199E-2</v>
      </c>
    </row>
    <row r="711" spans="1:3" x14ac:dyDescent="0.3">
      <c r="A711" s="3" t="s">
        <v>1647</v>
      </c>
      <c r="B711" s="3">
        <v>0.94007773947125395</v>
      </c>
      <c r="C711" s="3">
        <v>6.6614007845624996E-3</v>
      </c>
    </row>
    <row r="712" spans="1:3" x14ac:dyDescent="0.3">
      <c r="A712" s="3" t="s">
        <v>594</v>
      </c>
      <c r="B712" s="3">
        <v>-1.0044543584486001</v>
      </c>
      <c r="C712" s="3">
        <v>3.1924206312121499E-2</v>
      </c>
    </row>
    <row r="713" spans="1:3" x14ac:dyDescent="0.3">
      <c r="A713" s="3" t="s">
        <v>288</v>
      </c>
      <c r="B713" s="3">
        <v>0.59685142098695998</v>
      </c>
      <c r="C713" s="3">
        <v>4.1584579818494401E-2</v>
      </c>
    </row>
    <row r="714" spans="1:3" x14ac:dyDescent="0.3">
      <c r="A714" s="3" t="s">
        <v>666</v>
      </c>
      <c r="B714" s="3">
        <v>0.92237378387707702</v>
      </c>
      <c r="C714" s="3">
        <v>2.9965068169264902E-2</v>
      </c>
    </row>
    <row r="715" spans="1:3" x14ac:dyDescent="0.3">
      <c r="A715" s="3" t="s">
        <v>2105</v>
      </c>
      <c r="B715" s="3">
        <v>-1.3868965385840299</v>
      </c>
      <c r="C715" s="3">
        <v>8.6995864917405001E-4</v>
      </c>
    </row>
    <row r="716" spans="1:3" x14ac:dyDescent="0.3">
      <c r="A716" s="3" t="s">
        <v>1058</v>
      </c>
      <c r="B716" s="3">
        <v>-4.9987324621961404</v>
      </c>
      <c r="C716" s="3">
        <v>1.94002285976793E-2</v>
      </c>
    </row>
    <row r="717" spans="1:3" x14ac:dyDescent="0.3">
      <c r="A717" s="3" t="s">
        <v>1764</v>
      </c>
      <c r="B717" s="3">
        <v>-1.2167177140629899</v>
      </c>
      <c r="C717" s="3">
        <v>4.6968707287500799E-3</v>
      </c>
    </row>
    <row r="718" spans="1:3" x14ac:dyDescent="0.3">
      <c r="A718" s="3" t="s">
        <v>681</v>
      </c>
      <c r="B718" s="3">
        <v>-2.11386156262627</v>
      </c>
      <c r="C718" s="3">
        <v>2.95220005799505E-2</v>
      </c>
    </row>
    <row r="719" spans="1:3" x14ac:dyDescent="0.3">
      <c r="A719" s="3" t="s">
        <v>2209</v>
      </c>
      <c r="B719" s="3">
        <v>-2.6361892016563302</v>
      </c>
      <c r="C719" s="3">
        <v>2.8750670110234597E-4</v>
      </c>
    </row>
    <row r="720" spans="1:3" x14ac:dyDescent="0.3">
      <c r="A720" s="3" t="s">
        <v>265</v>
      </c>
      <c r="B720" s="3">
        <v>-1.0075707779559999</v>
      </c>
      <c r="C720" s="3">
        <v>4.22205813497325E-2</v>
      </c>
    </row>
    <row r="721" spans="1:3" x14ac:dyDescent="0.3">
      <c r="A721" s="3" t="s">
        <v>1325</v>
      </c>
      <c r="B721" s="3">
        <v>-2.2015139144368399</v>
      </c>
      <c r="C721" s="3">
        <v>1.3332200931341701E-2</v>
      </c>
    </row>
    <row r="722" spans="1:3" x14ac:dyDescent="0.3">
      <c r="A722" s="3" t="s">
        <v>1485</v>
      </c>
      <c r="B722" s="3">
        <v>-2.4687765594892901</v>
      </c>
      <c r="C722" s="3">
        <v>9.7610494632405492E-3</v>
      </c>
    </row>
    <row r="723" spans="1:3" x14ac:dyDescent="0.3">
      <c r="A723" s="3" t="s">
        <v>41</v>
      </c>
      <c r="B723" s="3">
        <v>0.60250466171363304</v>
      </c>
      <c r="C723" s="3">
        <v>4.8696980759967798E-2</v>
      </c>
    </row>
    <row r="724" spans="1:3" x14ac:dyDescent="0.3">
      <c r="A724" s="3" t="s">
        <v>903</v>
      </c>
      <c r="B724" s="3">
        <v>0.89423661422789102</v>
      </c>
      <c r="C724" s="3">
        <v>2.41524752492254E-2</v>
      </c>
    </row>
    <row r="725" spans="1:3" x14ac:dyDescent="0.3">
      <c r="A725" s="3" t="s">
        <v>208</v>
      </c>
      <c r="B725" s="3">
        <v>-1.3443824132237101</v>
      </c>
      <c r="C725" s="3">
        <v>4.3450804499833698E-2</v>
      </c>
    </row>
    <row r="726" spans="1:3" x14ac:dyDescent="0.3">
      <c r="A726" s="3" t="s">
        <v>1032</v>
      </c>
      <c r="B726" s="3">
        <v>-1.30688068885576</v>
      </c>
      <c r="C726" s="3">
        <v>2.0388400655764902E-2</v>
      </c>
    </row>
    <row r="727" spans="1:3" x14ac:dyDescent="0.3">
      <c r="A727" s="3" t="s">
        <v>278</v>
      </c>
      <c r="B727" s="3">
        <v>-1.00673174887506</v>
      </c>
      <c r="C727" s="3">
        <v>4.1906205210674598E-2</v>
      </c>
    </row>
    <row r="728" spans="1:3" x14ac:dyDescent="0.3">
      <c r="A728" s="3" t="s">
        <v>1170</v>
      </c>
      <c r="B728" s="3">
        <v>2.36615886895137</v>
      </c>
      <c r="C728" s="3">
        <v>1.6898880132826501E-2</v>
      </c>
    </row>
    <row r="729" spans="1:3" x14ac:dyDescent="0.3">
      <c r="A729" s="3" t="s">
        <v>1413</v>
      </c>
      <c r="B729" s="3">
        <v>-2.8904370939983601</v>
      </c>
      <c r="C729" s="3">
        <v>1.15161844916323E-2</v>
      </c>
    </row>
    <row r="730" spans="1:3" x14ac:dyDescent="0.3">
      <c r="A730" s="3" t="s">
        <v>1314</v>
      </c>
      <c r="B730" s="3">
        <v>-2.0009563744946699</v>
      </c>
      <c r="C730" s="3">
        <v>1.35869360019867E-2</v>
      </c>
    </row>
    <row r="731" spans="1:3" x14ac:dyDescent="0.3">
      <c r="A731" s="3" t="s">
        <v>546</v>
      </c>
      <c r="B731" s="3">
        <v>0.73328770820033196</v>
      </c>
      <c r="C731" s="3">
        <v>3.3259999785184298E-2</v>
      </c>
    </row>
    <row r="732" spans="1:3" x14ac:dyDescent="0.3">
      <c r="A732" s="3" t="s">
        <v>1152</v>
      </c>
      <c r="B732" s="3">
        <v>0.71300894866852704</v>
      </c>
      <c r="C732" s="3">
        <v>1.7316243401673301E-2</v>
      </c>
    </row>
    <row r="733" spans="1:3" x14ac:dyDescent="0.3">
      <c r="A733" s="3" t="s">
        <v>1568</v>
      </c>
      <c r="B733" s="3">
        <v>-5.0950693151192503</v>
      </c>
      <c r="C733" s="3">
        <v>7.8886114287355698E-3</v>
      </c>
    </row>
    <row r="734" spans="1:3" x14ac:dyDescent="0.3">
      <c r="A734" s="3" t="s">
        <v>1418</v>
      </c>
      <c r="B734" s="3">
        <v>-3.5775482441834501</v>
      </c>
      <c r="C734" s="3">
        <v>1.14155177055646E-2</v>
      </c>
    </row>
    <row r="735" spans="1:3" x14ac:dyDescent="0.3">
      <c r="A735" s="3" t="s">
        <v>761</v>
      </c>
      <c r="B735" s="3">
        <v>5.0026166399724099</v>
      </c>
      <c r="C735" s="3">
        <v>2.7623128223812701E-2</v>
      </c>
    </row>
    <row r="736" spans="1:3" x14ac:dyDescent="0.3">
      <c r="A736" s="3" t="s">
        <v>1931</v>
      </c>
      <c r="B736" s="3">
        <v>-1.0637341000124501</v>
      </c>
      <c r="C736" s="3">
        <v>2.4951651916148201E-3</v>
      </c>
    </row>
    <row r="737" spans="1:3" x14ac:dyDescent="0.3">
      <c r="A737" s="3" t="s">
        <v>824</v>
      </c>
      <c r="B737" s="3">
        <v>-3.2116931888176099</v>
      </c>
      <c r="C737" s="3">
        <v>2.6031556192874401E-2</v>
      </c>
    </row>
    <row r="738" spans="1:3" x14ac:dyDescent="0.3">
      <c r="A738" s="3" t="s">
        <v>931</v>
      </c>
      <c r="B738" s="3">
        <v>-1.1235148083583899</v>
      </c>
      <c r="C738" s="3">
        <v>2.3624927732024101E-2</v>
      </c>
    </row>
    <row r="739" spans="1:3" x14ac:dyDescent="0.3">
      <c r="A739" s="3" t="s">
        <v>1458</v>
      </c>
      <c r="B739" s="3">
        <v>-1.4203947510389701</v>
      </c>
      <c r="C739" s="3">
        <v>1.01814289878753E-2</v>
      </c>
    </row>
    <row r="740" spans="1:3" x14ac:dyDescent="0.3">
      <c r="A740" s="3" t="s">
        <v>747</v>
      </c>
      <c r="B740" s="3">
        <v>0.744997937711113</v>
      </c>
      <c r="C740" s="3">
        <v>2.79978512685507E-2</v>
      </c>
    </row>
    <row r="741" spans="1:3" x14ac:dyDescent="0.3">
      <c r="A741" s="3" t="s">
        <v>3</v>
      </c>
      <c r="B741" s="3">
        <v>-1.6909988726066301</v>
      </c>
      <c r="C741" s="3">
        <v>4.9992054670271499E-2</v>
      </c>
    </row>
    <row r="742" spans="1:3" x14ac:dyDescent="0.3">
      <c r="A742" s="3" t="s">
        <v>1868</v>
      </c>
      <c r="B742" s="3">
        <v>-1.81079722272215</v>
      </c>
      <c r="C742" s="3">
        <v>3.2424748392487399E-3</v>
      </c>
    </row>
    <row r="743" spans="1:3" x14ac:dyDescent="0.3">
      <c r="A743" s="3" t="s">
        <v>2175</v>
      </c>
      <c r="B743" s="3">
        <v>-1.5125979994466701</v>
      </c>
      <c r="C743" s="3">
        <v>4.4424989792333998E-4</v>
      </c>
    </row>
    <row r="744" spans="1:3" x14ac:dyDescent="0.3">
      <c r="A744" s="3" t="s">
        <v>2273</v>
      </c>
      <c r="B744" s="3">
        <v>-1.99581880564681</v>
      </c>
      <c r="C744" s="4">
        <v>5.04630975990786E-5</v>
      </c>
    </row>
    <row r="745" spans="1:3" x14ac:dyDescent="0.3">
      <c r="A745" s="3" t="s">
        <v>695</v>
      </c>
      <c r="B745" s="3">
        <v>-1.6267105351074</v>
      </c>
      <c r="C745" s="3">
        <v>2.9284450629464501E-2</v>
      </c>
    </row>
    <row r="746" spans="1:3" x14ac:dyDescent="0.3">
      <c r="A746" s="3" t="s">
        <v>350</v>
      </c>
      <c r="B746" s="3">
        <v>-2.5344631311575498</v>
      </c>
      <c r="C746" s="3">
        <v>3.9247625902382503E-2</v>
      </c>
    </row>
    <row r="747" spans="1:3" x14ac:dyDescent="0.3">
      <c r="A747" s="3" t="s">
        <v>2059</v>
      </c>
      <c r="B747" s="3">
        <v>-1.2922626220970199</v>
      </c>
      <c r="C747" s="3">
        <v>1.1396801368456901E-3</v>
      </c>
    </row>
    <row r="748" spans="1:3" x14ac:dyDescent="0.3">
      <c r="A748" s="3" t="s">
        <v>621</v>
      </c>
      <c r="B748" s="3">
        <v>0.66603412414234997</v>
      </c>
      <c r="C748" s="3">
        <v>3.1387925431387999E-2</v>
      </c>
    </row>
    <row r="749" spans="1:3" x14ac:dyDescent="0.3">
      <c r="A749" s="3" t="s">
        <v>1791</v>
      </c>
      <c r="B749" s="3">
        <v>-1.37106803144649</v>
      </c>
      <c r="C749" s="3">
        <v>4.1790225803288701E-3</v>
      </c>
    </row>
    <row r="750" spans="1:3" x14ac:dyDescent="0.3">
      <c r="A750" s="3" t="s">
        <v>186</v>
      </c>
      <c r="B750" s="3">
        <v>-1.5376514843667699</v>
      </c>
      <c r="C750" s="3">
        <v>4.4093821425750197E-2</v>
      </c>
    </row>
    <row r="751" spans="1:3" x14ac:dyDescent="0.3">
      <c r="A751" s="3" t="s">
        <v>417</v>
      </c>
      <c r="B751" s="3">
        <v>-1.9731112138346401</v>
      </c>
      <c r="C751" s="3">
        <v>3.6806044269466397E-2</v>
      </c>
    </row>
    <row r="752" spans="1:3" x14ac:dyDescent="0.3">
      <c r="A752" s="3" t="s">
        <v>808</v>
      </c>
      <c r="B752" s="3">
        <v>0.934491024281217</v>
      </c>
      <c r="C752" s="3">
        <v>2.64798991344108E-2</v>
      </c>
    </row>
    <row r="753" spans="1:3" x14ac:dyDescent="0.3">
      <c r="A753" s="3" t="s">
        <v>286</v>
      </c>
      <c r="B753" s="3">
        <v>0.71985611699841401</v>
      </c>
      <c r="C753" s="3">
        <v>4.1689602782098198E-2</v>
      </c>
    </row>
    <row r="754" spans="1:3" x14ac:dyDescent="0.3">
      <c r="A754" s="3" t="s">
        <v>1709</v>
      </c>
      <c r="B754" s="3">
        <v>-1.3332116063605</v>
      </c>
      <c r="C754" s="3">
        <v>5.6031789619362298E-3</v>
      </c>
    </row>
    <row r="755" spans="1:3" x14ac:dyDescent="0.3">
      <c r="A755" s="3" t="s">
        <v>12</v>
      </c>
      <c r="B755" s="3">
        <v>0.67717602723401304</v>
      </c>
      <c r="C755" s="3">
        <v>4.9667227159877099E-2</v>
      </c>
    </row>
    <row r="756" spans="1:3" x14ac:dyDescent="0.3">
      <c r="A756" s="3" t="s">
        <v>2101</v>
      </c>
      <c r="B756" s="3">
        <v>-7.3395474808872603</v>
      </c>
      <c r="C756" s="3">
        <v>9.1105371361820402E-4</v>
      </c>
    </row>
    <row r="757" spans="1:3" x14ac:dyDescent="0.3">
      <c r="A757" s="3" t="s">
        <v>1662</v>
      </c>
      <c r="B757" s="3">
        <v>-6.5968317699028098</v>
      </c>
      <c r="C757" s="3">
        <v>6.3396571652392601E-3</v>
      </c>
    </row>
    <row r="758" spans="1:3" x14ac:dyDescent="0.3">
      <c r="A758" s="3" t="s">
        <v>1686</v>
      </c>
      <c r="B758" s="3">
        <v>-1.2323751094848601</v>
      </c>
      <c r="C758" s="3">
        <v>5.9714309057450404E-3</v>
      </c>
    </row>
    <row r="759" spans="1:3" x14ac:dyDescent="0.3">
      <c r="A759" s="3" t="s">
        <v>129</v>
      </c>
      <c r="B759" s="3">
        <v>2.55815926372714</v>
      </c>
      <c r="C759" s="3">
        <v>4.5509193203124999E-2</v>
      </c>
    </row>
    <row r="760" spans="1:3" x14ac:dyDescent="0.3">
      <c r="A760" s="3" t="s">
        <v>684</v>
      </c>
      <c r="B760" s="3">
        <v>-1.75757675020267</v>
      </c>
      <c r="C760" s="3">
        <v>2.9495011785499899E-2</v>
      </c>
    </row>
    <row r="761" spans="1:3" x14ac:dyDescent="0.3">
      <c r="A761" s="3" t="s">
        <v>1869</v>
      </c>
      <c r="B761" s="3">
        <v>0.895901295662476</v>
      </c>
      <c r="C761" s="3">
        <v>3.23843073200039E-3</v>
      </c>
    </row>
    <row r="762" spans="1:3" x14ac:dyDescent="0.3">
      <c r="A762" s="3" t="s">
        <v>559</v>
      </c>
      <c r="B762" s="3">
        <v>0.65918497503547802</v>
      </c>
      <c r="C762" s="3">
        <v>3.2904029903614997E-2</v>
      </c>
    </row>
    <row r="763" spans="1:3" x14ac:dyDescent="0.3">
      <c r="A763" s="3" t="s">
        <v>746</v>
      </c>
      <c r="B763" s="3">
        <v>-1.09653046920361</v>
      </c>
      <c r="C763" s="3">
        <v>2.8012833059292901E-2</v>
      </c>
    </row>
    <row r="764" spans="1:3" x14ac:dyDescent="0.3">
      <c r="A764" s="3" t="s">
        <v>445</v>
      </c>
      <c r="B764" s="3">
        <v>3.51963163394228</v>
      </c>
      <c r="C764" s="3">
        <v>3.6107058086984403E-2</v>
      </c>
    </row>
    <row r="765" spans="1:3" x14ac:dyDescent="0.3">
      <c r="A765" s="3" t="s">
        <v>1407</v>
      </c>
      <c r="B765" s="3">
        <v>0.93768251553624304</v>
      </c>
      <c r="C765" s="3">
        <v>1.1675817086117099E-2</v>
      </c>
    </row>
    <row r="766" spans="1:3" x14ac:dyDescent="0.3">
      <c r="A766" s="3" t="s">
        <v>498</v>
      </c>
      <c r="B766" s="3">
        <v>-1.77712382022551</v>
      </c>
      <c r="C766" s="3">
        <v>3.4311123372014397E-2</v>
      </c>
    </row>
    <row r="767" spans="1:3" x14ac:dyDescent="0.3">
      <c r="A767" s="3" t="s">
        <v>940</v>
      </c>
      <c r="B767" s="3">
        <v>-4.7350788432280204</v>
      </c>
      <c r="C767" s="3">
        <v>2.3371158936595901E-2</v>
      </c>
    </row>
    <row r="768" spans="1:3" x14ac:dyDescent="0.3">
      <c r="A768" s="3" t="s">
        <v>1414</v>
      </c>
      <c r="B768" s="3">
        <v>-1.5846680635828501</v>
      </c>
      <c r="C768" s="3">
        <v>1.14998187965868E-2</v>
      </c>
    </row>
    <row r="769" spans="1:3" x14ac:dyDescent="0.3">
      <c r="A769" s="3" t="s">
        <v>1734</v>
      </c>
      <c r="B769" s="3">
        <v>-1.31041254911948</v>
      </c>
      <c r="C769" s="3">
        <v>5.1662827839134198E-3</v>
      </c>
    </row>
    <row r="770" spans="1:3" x14ac:dyDescent="0.3">
      <c r="A770" s="3" t="s">
        <v>777</v>
      </c>
      <c r="B770" s="3">
        <v>0.92678788222765396</v>
      </c>
      <c r="C770" s="3">
        <v>2.7246399430380999E-2</v>
      </c>
    </row>
    <row r="771" spans="1:3" x14ac:dyDescent="0.3">
      <c r="A771" s="3" t="s">
        <v>1887</v>
      </c>
      <c r="B771" s="3">
        <v>-1.69239841979358</v>
      </c>
      <c r="C771" s="3">
        <v>2.9788233907835802E-3</v>
      </c>
    </row>
    <row r="772" spans="1:3" x14ac:dyDescent="0.3">
      <c r="A772" s="3" t="s">
        <v>1897</v>
      </c>
      <c r="B772" s="3">
        <v>-3.7034196497112499</v>
      </c>
      <c r="C772" s="3">
        <v>2.9100859407244399E-3</v>
      </c>
    </row>
    <row r="773" spans="1:3" x14ac:dyDescent="0.3">
      <c r="A773" s="3" t="s">
        <v>2002</v>
      </c>
      <c r="B773" s="3">
        <v>-1.75033952320043</v>
      </c>
      <c r="C773" s="3">
        <v>1.7806960034678701E-3</v>
      </c>
    </row>
    <row r="774" spans="1:3" x14ac:dyDescent="0.3">
      <c r="A774" s="3" t="s">
        <v>306</v>
      </c>
      <c r="B774" s="3">
        <v>1.05105613639832</v>
      </c>
      <c r="C774" s="3">
        <v>4.11204997385008E-2</v>
      </c>
    </row>
    <row r="775" spans="1:3" x14ac:dyDescent="0.3">
      <c r="A775" s="3" t="s">
        <v>2154</v>
      </c>
      <c r="B775" s="3">
        <v>-1.64235961998657</v>
      </c>
      <c r="C775" s="3">
        <v>5.5549679106589697E-4</v>
      </c>
    </row>
    <row r="776" spans="1:3" x14ac:dyDescent="0.3">
      <c r="A776" s="3" t="s">
        <v>1554</v>
      </c>
      <c r="B776" s="3">
        <v>-1.17440738053548</v>
      </c>
      <c r="C776" s="3">
        <v>8.2186170380667296E-3</v>
      </c>
    </row>
    <row r="777" spans="1:3" x14ac:dyDescent="0.3">
      <c r="A777" s="3" t="s">
        <v>330</v>
      </c>
      <c r="B777" s="3">
        <v>-4.1310262015658301</v>
      </c>
      <c r="C777" s="3">
        <v>4.00730236010194E-2</v>
      </c>
    </row>
    <row r="778" spans="1:3" x14ac:dyDescent="0.3">
      <c r="A778" s="3" t="s">
        <v>1614</v>
      </c>
      <c r="B778" s="3">
        <v>-1.3940034067143601</v>
      </c>
      <c r="C778" s="3">
        <v>7.0298019450283303E-3</v>
      </c>
    </row>
    <row r="779" spans="1:3" x14ac:dyDescent="0.3">
      <c r="A779" s="3" t="s">
        <v>645</v>
      </c>
      <c r="B779" s="3">
        <v>0.67274006728112401</v>
      </c>
      <c r="C779" s="3">
        <v>3.0620551418018501E-2</v>
      </c>
    </row>
    <row r="780" spans="1:3" x14ac:dyDescent="0.3">
      <c r="A780" s="3" t="s">
        <v>60</v>
      </c>
      <c r="B780" s="3">
        <v>-1.81595338291315</v>
      </c>
      <c r="C780" s="3">
        <v>4.7938473454417901E-2</v>
      </c>
    </row>
    <row r="781" spans="1:3" x14ac:dyDescent="0.3">
      <c r="A781" s="3" t="s">
        <v>1924</v>
      </c>
      <c r="B781" s="3">
        <v>-2.4470976046726198</v>
      </c>
      <c r="C781" s="3">
        <v>2.59650874648965E-3</v>
      </c>
    </row>
    <row r="782" spans="1:3" x14ac:dyDescent="0.3">
      <c r="A782" s="3" t="s">
        <v>1836</v>
      </c>
      <c r="B782" s="3">
        <v>-2.0795266087019701</v>
      </c>
      <c r="C782" s="3">
        <v>3.63698132887064E-3</v>
      </c>
    </row>
    <row r="783" spans="1:3" x14ac:dyDescent="0.3">
      <c r="A783" s="3" t="s">
        <v>2053</v>
      </c>
      <c r="B783" s="3">
        <v>-1.9448060334644399</v>
      </c>
      <c r="C783" s="3">
        <v>1.17361824211668E-3</v>
      </c>
    </row>
    <row r="784" spans="1:3" x14ac:dyDescent="0.3">
      <c r="A784" s="3" t="s">
        <v>661</v>
      </c>
      <c r="B784" s="3">
        <v>-2.2005116208266502</v>
      </c>
      <c r="C784" s="3">
        <v>3.00243674802343E-2</v>
      </c>
    </row>
    <row r="785" spans="1:3" x14ac:dyDescent="0.3">
      <c r="A785" s="3" t="s">
        <v>328</v>
      </c>
      <c r="B785" s="3">
        <v>-4.1081519687662098</v>
      </c>
      <c r="C785" s="3">
        <v>4.0187321084727501E-2</v>
      </c>
    </row>
    <row r="786" spans="1:3" x14ac:dyDescent="0.3">
      <c r="A786" s="3" t="s">
        <v>305</v>
      </c>
      <c r="B786" s="3">
        <v>0.70835333369304898</v>
      </c>
      <c r="C786" s="3">
        <v>4.1146679157706402E-2</v>
      </c>
    </row>
    <row r="787" spans="1:3" x14ac:dyDescent="0.3">
      <c r="A787" s="3" t="s">
        <v>557</v>
      </c>
      <c r="B787" s="3">
        <v>-1.9401675476403499</v>
      </c>
      <c r="C787" s="3">
        <v>3.3000556566454897E-2</v>
      </c>
    </row>
    <row r="788" spans="1:3" x14ac:dyDescent="0.3">
      <c r="A788" s="3" t="s">
        <v>1538</v>
      </c>
      <c r="B788" s="3">
        <v>-1.4342885524089399</v>
      </c>
      <c r="C788" s="3">
        <v>8.6473827855101208E-3</v>
      </c>
    </row>
    <row r="789" spans="1:3" x14ac:dyDescent="0.3">
      <c r="A789" s="3" t="s">
        <v>154</v>
      </c>
      <c r="B789" s="3">
        <v>-4.2097236758816496</v>
      </c>
      <c r="C789" s="3">
        <v>4.4990805714370703E-2</v>
      </c>
    </row>
    <row r="790" spans="1:3" x14ac:dyDescent="0.3">
      <c r="A790" s="3" t="s">
        <v>21</v>
      </c>
      <c r="B790" s="3">
        <v>-1.8053713990287901</v>
      </c>
      <c r="C790" s="3">
        <v>4.9521654702384697E-2</v>
      </c>
    </row>
    <row r="791" spans="1:3" x14ac:dyDescent="0.3">
      <c r="A791" s="3" t="s">
        <v>185</v>
      </c>
      <c r="B791" s="3">
        <v>-1.6565312988868299</v>
      </c>
      <c r="C791" s="3">
        <v>4.40976666709273E-2</v>
      </c>
    </row>
    <row r="792" spans="1:3" x14ac:dyDescent="0.3">
      <c r="A792" s="3" t="s">
        <v>675</v>
      </c>
      <c r="B792" s="3">
        <v>0.67371653637599904</v>
      </c>
      <c r="C792" s="3">
        <v>2.9717775513341E-2</v>
      </c>
    </row>
    <row r="793" spans="1:3" x14ac:dyDescent="0.3">
      <c r="A793" s="3" t="s">
        <v>1564</v>
      </c>
      <c r="B793" s="3">
        <v>-1.9151087379649101</v>
      </c>
      <c r="C793" s="3">
        <v>7.9856279337039808E-3</v>
      </c>
    </row>
    <row r="794" spans="1:3" x14ac:dyDescent="0.3">
      <c r="A794" s="3" t="s">
        <v>614</v>
      </c>
      <c r="B794" s="3">
        <v>-1.68112532487138</v>
      </c>
      <c r="C794" s="3">
        <v>3.1483320343832499E-2</v>
      </c>
    </row>
    <row r="795" spans="1:3" x14ac:dyDescent="0.3">
      <c r="A795" s="3" t="s">
        <v>634</v>
      </c>
      <c r="B795" s="3">
        <v>-3.2142816040875299</v>
      </c>
      <c r="C795" s="3">
        <v>3.1168187109913901E-2</v>
      </c>
    </row>
    <row r="796" spans="1:3" x14ac:dyDescent="0.3">
      <c r="A796" s="3" t="s">
        <v>900</v>
      </c>
      <c r="B796" s="3">
        <v>1.09900994126146</v>
      </c>
      <c r="C796" s="3">
        <v>2.4165303837732299E-2</v>
      </c>
    </row>
    <row r="797" spans="1:3" x14ac:dyDescent="0.3">
      <c r="A797" s="3" t="s">
        <v>966</v>
      </c>
      <c r="B797" s="3">
        <v>0.94858861873340605</v>
      </c>
      <c r="C797" s="3">
        <v>2.2319673819012498E-2</v>
      </c>
    </row>
    <row r="798" spans="1:3" x14ac:dyDescent="0.3">
      <c r="A798" s="3" t="s">
        <v>478</v>
      </c>
      <c r="B798" s="3">
        <v>-1.06602851682011</v>
      </c>
      <c r="C798" s="3">
        <v>3.49906537396239E-2</v>
      </c>
    </row>
    <row r="799" spans="1:3" x14ac:dyDescent="0.3">
      <c r="A799" s="3" t="s">
        <v>1953</v>
      </c>
      <c r="B799" s="3">
        <v>-1.30037777865235</v>
      </c>
      <c r="C799" s="3">
        <v>2.2551151373272002E-3</v>
      </c>
    </row>
    <row r="800" spans="1:3" x14ac:dyDescent="0.3">
      <c r="A800" s="3" t="s">
        <v>1130</v>
      </c>
      <c r="B800" s="3">
        <v>-1.69298152600114</v>
      </c>
      <c r="C800" s="3">
        <v>1.78617579572476E-2</v>
      </c>
    </row>
    <row r="801" spans="1:3" x14ac:dyDescent="0.3">
      <c r="A801" s="3" t="s">
        <v>1958</v>
      </c>
      <c r="B801" s="3">
        <v>-5.4239108953985404</v>
      </c>
      <c r="C801" s="3">
        <v>2.2129693475898501E-3</v>
      </c>
    </row>
    <row r="802" spans="1:3" x14ac:dyDescent="0.3">
      <c r="A802" s="3" t="s">
        <v>226</v>
      </c>
      <c r="B802" s="3">
        <v>-1.51015752901422</v>
      </c>
      <c r="C802" s="3">
        <v>4.3025033927688097E-2</v>
      </c>
    </row>
    <row r="803" spans="1:3" x14ac:dyDescent="0.3">
      <c r="A803" s="3" t="s">
        <v>749</v>
      </c>
      <c r="B803" s="3">
        <v>0.66398589033154398</v>
      </c>
      <c r="C803" s="3">
        <v>2.7927168612077599E-2</v>
      </c>
    </row>
    <row r="804" spans="1:3" x14ac:dyDescent="0.3">
      <c r="A804" s="3" t="s">
        <v>352</v>
      </c>
      <c r="B804" s="3">
        <v>0.62854753807197195</v>
      </c>
      <c r="C804" s="3">
        <v>3.9138647548736603E-2</v>
      </c>
    </row>
    <row r="805" spans="1:3" x14ac:dyDescent="0.3">
      <c r="A805" s="3" t="s">
        <v>2037</v>
      </c>
      <c r="B805" s="3">
        <v>-1.5570701926747199</v>
      </c>
      <c r="C805" s="3">
        <v>1.3840412020096301E-3</v>
      </c>
    </row>
    <row r="806" spans="1:3" x14ac:dyDescent="0.3">
      <c r="A806" s="3" t="s">
        <v>1002</v>
      </c>
      <c r="B806" s="3">
        <v>-1.3355946019171101</v>
      </c>
      <c r="C806" s="3">
        <v>2.1302844153490302E-2</v>
      </c>
    </row>
    <row r="807" spans="1:3" x14ac:dyDescent="0.3">
      <c r="A807" s="3" t="s">
        <v>1220</v>
      </c>
      <c r="B807" s="3">
        <v>0.92802210033931098</v>
      </c>
      <c r="C807" s="3">
        <v>1.5743063863285899E-2</v>
      </c>
    </row>
    <row r="808" spans="1:3" x14ac:dyDescent="0.3">
      <c r="A808" s="3" t="s">
        <v>2075</v>
      </c>
      <c r="B808" s="3">
        <v>-2.3442384744207301</v>
      </c>
      <c r="C808" s="3">
        <v>1.05049310869586E-3</v>
      </c>
    </row>
    <row r="809" spans="1:3" x14ac:dyDescent="0.3">
      <c r="A809" s="3" t="s">
        <v>1009</v>
      </c>
      <c r="B809" s="3">
        <v>-1.5011223376173899</v>
      </c>
      <c r="C809" s="3">
        <v>2.1147162328002601E-2</v>
      </c>
    </row>
    <row r="810" spans="1:3" x14ac:dyDescent="0.3">
      <c r="A810" s="3" t="s">
        <v>1526</v>
      </c>
      <c r="B810" s="3">
        <v>-1.2521596520370899</v>
      </c>
      <c r="C810" s="3">
        <v>8.9508400643101907E-3</v>
      </c>
    </row>
    <row r="811" spans="1:3" x14ac:dyDescent="0.3">
      <c r="A811" s="3" t="s">
        <v>1422</v>
      </c>
      <c r="B811" s="3">
        <v>-1.0320935429918101</v>
      </c>
      <c r="C811" s="3">
        <v>1.13209578436847E-2</v>
      </c>
    </row>
    <row r="812" spans="1:3" x14ac:dyDescent="0.3">
      <c r="A812" s="3" t="s">
        <v>1602</v>
      </c>
      <c r="B812" s="3">
        <v>-2.4182076573877902</v>
      </c>
      <c r="C812" s="3">
        <v>7.2451855842701803E-3</v>
      </c>
    </row>
    <row r="813" spans="1:3" x14ac:dyDescent="0.3">
      <c r="A813" s="3" t="s">
        <v>622</v>
      </c>
      <c r="B813" s="3">
        <v>0.75871546340732399</v>
      </c>
      <c r="C813" s="3">
        <v>3.1375356328169103E-2</v>
      </c>
    </row>
    <row r="814" spans="1:3" x14ac:dyDescent="0.3">
      <c r="A814" s="3" t="s">
        <v>442</v>
      </c>
      <c r="B814" s="3">
        <v>-2.9875012363003899</v>
      </c>
      <c r="C814" s="3">
        <v>3.6131919992678098E-2</v>
      </c>
    </row>
    <row r="815" spans="1:3" x14ac:dyDescent="0.3">
      <c r="A815" s="3" t="s">
        <v>87</v>
      </c>
      <c r="B815" s="3">
        <v>0.58775998290257903</v>
      </c>
      <c r="C815" s="3">
        <v>4.6650694232890297E-2</v>
      </c>
    </row>
    <row r="816" spans="1:3" x14ac:dyDescent="0.3">
      <c r="A816" s="3" t="s">
        <v>655</v>
      </c>
      <c r="B816" s="3">
        <v>-1.4040354228921901</v>
      </c>
      <c r="C816" s="3">
        <v>3.0248521794863301E-2</v>
      </c>
    </row>
    <row r="817" spans="1:3" x14ac:dyDescent="0.3">
      <c r="A817" s="3" t="s">
        <v>130</v>
      </c>
      <c r="B817" s="3">
        <v>-3.8640005808550599</v>
      </c>
      <c r="C817" s="3">
        <v>4.5507347919284E-2</v>
      </c>
    </row>
    <row r="818" spans="1:3" x14ac:dyDescent="0.3">
      <c r="A818" s="3" t="s">
        <v>2214</v>
      </c>
      <c r="B818" s="3">
        <v>-1.2238877674629201</v>
      </c>
      <c r="C818" s="3">
        <v>2.6284901711168398E-4</v>
      </c>
    </row>
    <row r="819" spans="1:3" x14ac:dyDescent="0.3">
      <c r="A819" s="3" t="s">
        <v>1317</v>
      </c>
      <c r="B819" s="3">
        <v>-2.2572879209582002</v>
      </c>
      <c r="C819" s="3">
        <v>1.3540653694996199E-2</v>
      </c>
    </row>
    <row r="820" spans="1:3" x14ac:dyDescent="0.3">
      <c r="A820" s="3" t="s">
        <v>2129</v>
      </c>
      <c r="B820" s="3">
        <v>-2.5444736874198202</v>
      </c>
      <c r="C820" s="3">
        <v>7.0754885672355398E-4</v>
      </c>
    </row>
    <row r="821" spans="1:3" x14ac:dyDescent="0.3">
      <c r="A821" s="3" t="s">
        <v>2197</v>
      </c>
      <c r="B821" s="3">
        <v>-3.1916598744494298</v>
      </c>
      <c r="C821" s="3">
        <v>3.5910208887247999E-4</v>
      </c>
    </row>
    <row r="822" spans="1:3" x14ac:dyDescent="0.3">
      <c r="A822" s="3" t="s">
        <v>1680</v>
      </c>
      <c r="B822" s="3">
        <v>-1.47252843060409</v>
      </c>
      <c r="C822" s="3">
        <v>6.08575426859383E-3</v>
      </c>
    </row>
    <row r="823" spans="1:3" x14ac:dyDescent="0.3">
      <c r="A823" s="3" t="s">
        <v>293</v>
      </c>
      <c r="B823" s="3">
        <v>-1.3462444080112601</v>
      </c>
      <c r="C823" s="3">
        <v>4.13798963708846E-2</v>
      </c>
    </row>
    <row r="824" spans="1:3" x14ac:dyDescent="0.3">
      <c r="A824" s="3" t="s">
        <v>2109</v>
      </c>
      <c r="B824" s="3">
        <v>-1.2322384713208401</v>
      </c>
      <c r="C824" s="3">
        <v>8.1800522596983498E-4</v>
      </c>
    </row>
    <row r="825" spans="1:3" x14ac:dyDescent="0.3">
      <c r="A825" s="3" t="s">
        <v>967</v>
      </c>
      <c r="B825" s="3">
        <v>0.82547724066784101</v>
      </c>
      <c r="C825" s="3">
        <v>2.2231496019650399E-2</v>
      </c>
    </row>
    <row r="826" spans="1:3" x14ac:dyDescent="0.3">
      <c r="A826" s="3" t="s">
        <v>1579</v>
      </c>
      <c r="B826" s="3">
        <v>4.6786126184317203</v>
      </c>
      <c r="C826" s="3">
        <v>7.7060977607300296E-3</v>
      </c>
    </row>
    <row r="827" spans="1:3" x14ac:dyDescent="0.3">
      <c r="A827" s="3" t="s">
        <v>1122</v>
      </c>
      <c r="B827" s="3">
        <v>-1.22248638158469</v>
      </c>
      <c r="C827" s="3">
        <v>1.8090403566463801E-2</v>
      </c>
    </row>
    <row r="828" spans="1:3" x14ac:dyDescent="0.3">
      <c r="A828" s="3" t="s">
        <v>1597</v>
      </c>
      <c r="B828" s="3">
        <v>-3.7469908136804402</v>
      </c>
      <c r="C828" s="3">
        <v>7.3438406860319803E-3</v>
      </c>
    </row>
    <row r="829" spans="1:3" x14ac:dyDescent="0.3">
      <c r="A829" s="3" t="s">
        <v>2244</v>
      </c>
      <c r="B829" s="3">
        <v>-3.4829351874211301</v>
      </c>
      <c r="C829" s="3">
        <v>1.4560354256685701E-4</v>
      </c>
    </row>
    <row r="830" spans="1:3" x14ac:dyDescent="0.3">
      <c r="A830" s="3" t="s">
        <v>852</v>
      </c>
      <c r="B830" s="3">
        <v>-3.5229283909097799</v>
      </c>
      <c r="C830" s="3">
        <v>2.5354109193921798E-2</v>
      </c>
    </row>
    <row r="831" spans="1:3" x14ac:dyDescent="0.3">
      <c r="A831" s="3" t="s">
        <v>1341</v>
      </c>
      <c r="B831" s="3">
        <v>-1.23791371956846</v>
      </c>
      <c r="C831" s="3">
        <v>1.30683360903023E-2</v>
      </c>
    </row>
    <row r="832" spans="1:3" x14ac:dyDescent="0.3">
      <c r="A832" s="3" t="s">
        <v>945</v>
      </c>
      <c r="B832" s="3">
        <v>-1.1522150551177801</v>
      </c>
      <c r="C832" s="3">
        <v>2.305797357877E-2</v>
      </c>
    </row>
    <row r="833" spans="1:3" x14ac:dyDescent="0.3">
      <c r="A833" s="3" t="s">
        <v>2173</v>
      </c>
      <c r="B833" s="3">
        <v>-2.14570415661295</v>
      </c>
      <c r="C833" s="3">
        <v>4.5330780654720702E-4</v>
      </c>
    </row>
    <row r="834" spans="1:3" x14ac:dyDescent="0.3">
      <c r="A834" s="3" t="s">
        <v>1101</v>
      </c>
      <c r="B834" s="3">
        <v>0.67555122092032904</v>
      </c>
      <c r="C834" s="3">
        <v>1.8515085183667901E-2</v>
      </c>
    </row>
    <row r="835" spans="1:3" x14ac:dyDescent="0.3">
      <c r="A835" s="3" t="s">
        <v>260</v>
      </c>
      <c r="B835" s="3">
        <v>-2.1754052311755601</v>
      </c>
      <c r="C835" s="3">
        <v>4.2370681571406103E-2</v>
      </c>
    </row>
    <row r="836" spans="1:3" x14ac:dyDescent="0.3">
      <c r="A836" s="3" t="s">
        <v>2150</v>
      </c>
      <c r="B836" s="3">
        <v>-2.3920897459335202</v>
      </c>
      <c r="C836" s="3">
        <v>5.8978280500527605E-4</v>
      </c>
    </row>
    <row r="837" spans="1:3" x14ac:dyDescent="0.3">
      <c r="A837" s="3" t="s">
        <v>1257</v>
      </c>
      <c r="B837" s="3">
        <v>-2.0799317295530502</v>
      </c>
      <c r="C837" s="3">
        <v>1.49704404849324E-2</v>
      </c>
    </row>
    <row r="838" spans="1:3" x14ac:dyDescent="0.3">
      <c r="A838" s="3" t="s">
        <v>1105</v>
      </c>
      <c r="B838" s="3">
        <v>-1.3485890848641799</v>
      </c>
      <c r="C838" s="3">
        <v>1.8428886100306699E-2</v>
      </c>
    </row>
    <row r="839" spans="1:3" x14ac:dyDescent="0.3">
      <c r="A839" s="3" t="s">
        <v>325</v>
      </c>
      <c r="B839" s="3">
        <v>0.62425089921937504</v>
      </c>
      <c r="C839" s="3">
        <v>4.0274471091290003E-2</v>
      </c>
    </row>
    <row r="840" spans="1:3" x14ac:dyDescent="0.3">
      <c r="A840" s="3" t="s">
        <v>1644</v>
      </c>
      <c r="B840" s="3">
        <v>-2.5754999673918499</v>
      </c>
      <c r="C840" s="3">
        <v>6.6928448731470996E-3</v>
      </c>
    </row>
    <row r="841" spans="1:3" x14ac:dyDescent="0.3">
      <c r="A841" s="3" t="s">
        <v>270</v>
      </c>
      <c r="B841" s="3">
        <v>-1.3661388142617501</v>
      </c>
      <c r="C841" s="3">
        <v>4.2050496534247202E-2</v>
      </c>
    </row>
    <row r="842" spans="1:3" x14ac:dyDescent="0.3">
      <c r="A842" s="3" t="s">
        <v>1684</v>
      </c>
      <c r="B842" s="3">
        <v>1.5522088193663599</v>
      </c>
      <c r="C842" s="3">
        <v>6.0491188190523199E-3</v>
      </c>
    </row>
    <row r="843" spans="1:3" x14ac:dyDescent="0.3">
      <c r="A843" s="3" t="s">
        <v>870</v>
      </c>
      <c r="B843" s="3">
        <v>1.8131485125626801</v>
      </c>
      <c r="C843" s="3">
        <v>2.48856048445972E-2</v>
      </c>
    </row>
    <row r="844" spans="1:3" x14ac:dyDescent="0.3">
      <c r="A844" s="3" t="s">
        <v>2164</v>
      </c>
      <c r="B844" s="3">
        <v>-1.28814004337064</v>
      </c>
      <c r="C844" s="3">
        <v>4.8806235082048702E-4</v>
      </c>
    </row>
    <row r="845" spans="1:3" x14ac:dyDescent="0.3">
      <c r="A845" s="3" t="s">
        <v>180</v>
      </c>
      <c r="B845" s="3">
        <v>-1.61991044183043</v>
      </c>
      <c r="C845" s="3">
        <v>4.4170281379910803E-2</v>
      </c>
    </row>
    <row r="846" spans="1:3" x14ac:dyDescent="0.3">
      <c r="A846" s="3" t="s">
        <v>1918</v>
      </c>
      <c r="B846" s="3">
        <v>-1.2299330463423801</v>
      </c>
      <c r="C846" s="3">
        <v>2.6878931315486602E-3</v>
      </c>
    </row>
    <row r="847" spans="1:3" x14ac:dyDescent="0.3">
      <c r="A847" s="3" t="s">
        <v>65</v>
      </c>
      <c r="B847" s="3">
        <v>0.623693711843885</v>
      </c>
      <c r="C847" s="3">
        <v>4.7690838168077301E-2</v>
      </c>
    </row>
    <row r="848" spans="1:3" x14ac:dyDescent="0.3">
      <c r="A848" s="3" t="s">
        <v>1187</v>
      </c>
      <c r="B848" s="3">
        <v>-2.7126803935268202</v>
      </c>
      <c r="C848" s="3">
        <v>1.6526601701108399E-2</v>
      </c>
    </row>
    <row r="849" spans="1:3" x14ac:dyDescent="0.3">
      <c r="A849" s="3" t="s">
        <v>2296</v>
      </c>
      <c r="B849" s="3">
        <v>-4.0464007171908696</v>
      </c>
      <c r="C849" s="4">
        <v>8.4271714674227397E-7</v>
      </c>
    </row>
    <row r="850" spans="1:3" x14ac:dyDescent="0.3">
      <c r="A850" s="3" t="s">
        <v>1236</v>
      </c>
      <c r="B850" s="3">
        <v>-1.7535536604490201</v>
      </c>
      <c r="C850" s="3">
        <v>1.54453337902051E-2</v>
      </c>
    </row>
    <row r="851" spans="1:3" x14ac:dyDescent="0.3">
      <c r="A851" s="3" t="s">
        <v>1962</v>
      </c>
      <c r="B851" s="3">
        <v>-1.0262487801362601</v>
      </c>
      <c r="C851" s="3">
        <v>2.1802807900293199E-3</v>
      </c>
    </row>
    <row r="852" spans="1:3" x14ac:dyDescent="0.3">
      <c r="A852" s="3" t="s">
        <v>1687</v>
      </c>
      <c r="B852" s="3">
        <v>-1.64748435588756</v>
      </c>
      <c r="C852" s="3">
        <v>5.9676593581604997E-3</v>
      </c>
    </row>
    <row r="853" spans="1:3" x14ac:dyDescent="0.3">
      <c r="A853" s="3" t="s">
        <v>1311</v>
      </c>
      <c r="B853" s="3">
        <v>0.98983617642704902</v>
      </c>
      <c r="C853" s="3">
        <v>1.36659024237482E-2</v>
      </c>
    </row>
    <row r="854" spans="1:3" x14ac:dyDescent="0.3">
      <c r="A854" s="3" t="s">
        <v>743</v>
      </c>
      <c r="B854" s="3">
        <v>-1.9057565809875501</v>
      </c>
      <c r="C854" s="3">
        <v>2.8068422213967999E-2</v>
      </c>
    </row>
    <row r="855" spans="1:3" x14ac:dyDescent="0.3">
      <c r="A855" s="3" t="s">
        <v>501</v>
      </c>
      <c r="B855" s="3">
        <v>-2.4107419963051999</v>
      </c>
      <c r="C855" s="3">
        <v>3.4237254668909603E-2</v>
      </c>
    </row>
    <row r="856" spans="1:3" x14ac:dyDescent="0.3">
      <c r="A856" s="3" t="s">
        <v>353</v>
      </c>
      <c r="B856" s="3">
        <v>-2.7209485066072898</v>
      </c>
      <c r="C856" s="3">
        <v>3.9134949886781199E-2</v>
      </c>
    </row>
    <row r="857" spans="1:3" x14ac:dyDescent="0.3">
      <c r="A857" s="3" t="s">
        <v>1025</v>
      </c>
      <c r="B857" s="3">
        <v>-2.5073095304280502</v>
      </c>
      <c r="C857" s="3">
        <v>2.0591459423962101E-2</v>
      </c>
    </row>
    <row r="858" spans="1:3" x14ac:dyDescent="0.3">
      <c r="A858" s="3" t="s">
        <v>1954</v>
      </c>
      <c r="B858" s="3">
        <v>-1.4517691388779199</v>
      </c>
      <c r="C858" s="3">
        <v>2.2489864703888799E-3</v>
      </c>
    </row>
    <row r="859" spans="1:3" x14ac:dyDescent="0.3">
      <c r="A859" s="3" t="s">
        <v>2128</v>
      </c>
      <c r="B859" s="3">
        <v>-1.6846759715252</v>
      </c>
      <c r="C859" s="3">
        <v>7.1517105299449704E-4</v>
      </c>
    </row>
    <row r="860" spans="1:3" x14ac:dyDescent="0.3">
      <c r="A860" s="3" t="s">
        <v>1888</v>
      </c>
      <c r="B860" s="3">
        <v>-6.1566324551709002</v>
      </c>
      <c r="C860" s="3">
        <v>2.9741326710970599E-3</v>
      </c>
    </row>
    <row r="861" spans="1:3" x14ac:dyDescent="0.3">
      <c r="A861" s="3" t="s">
        <v>1389</v>
      </c>
      <c r="B861" s="3">
        <v>-2.58760131331353</v>
      </c>
      <c r="C861" s="3">
        <v>1.1985349063767199E-2</v>
      </c>
    </row>
    <row r="862" spans="1:3" x14ac:dyDescent="0.3">
      <c r="A862" s="3" t="s">
        <v>1201</v>
      </c>
      <c r="B862" s="3">
        <v>-1.0514556712102801</v>
      </c>
      <c r="C862" s="3">
        <v>1.6219713901393099E-2</v>
      </c>
    </row>
    <row r="863" spans="1:3" x14ac:dyDescent="0.3">
      <c r="A863" s="3" t="s">
        <v>620</v>
      </c>
      <c r="B863" s="3">
        <v>-2.1286523361207998</v>
      </c>
      <c r="C863" s="3">
        <v>3.1401704397964698E-2</v>
      </c>
    </row>
    <row r="864" spans="1:3" x14ac:dyDescent="0.3">
      <c r="A864" s="3" t="s">
        <v>1946</v>
      </c>
      <c r="B864" s="3">
        <v>-1.4359911661175799</v>
      </c>
      <c r="C864" s="3">
        <v>2.2992477185716999E-3</v>
      </c>
    </row>
    <row r="865" spans="1:3" x14ac:dyDescent="0.3">
      <c r="A865" s="3" t="s">
        <v>2142</v>
      </c>
      <c r="B865" s="3">
        <v>-1.1837274394680799</v>
      </c>
      <c r="C865" s="3">
        <v>6.0909699991457502E-4</v>
      </c>
    </row>
    <row r="866" spans="1:3" x14ac:dyDescent="0.3">
      <c r="A866" s="3" t="s">
        <v>735</v>
      </c>
      <c r="B866" s="3">
        <v>0.815322538784649</v>
      </c>
      <c r="C866" s="3">
        <v>2.8456428795209501E-2</v>
      </c>
    </row>
    <row r="867" spans="1:3" x14ac:dyDescent="0.3">
      <c r="A867" s="3" t="s">
        <v>2056</v>
      </c>
      <c r="B867" s="3">
        <v>0.99601011360687197</v>
      </c>
      <c r="C867" s="3">
        <v>1.1503493730500799E-3</v>
      </c>
    </row>
    <row r="868" spans="1:3" x14ac:dyDescent="0.3">
      <c r="A868" s="3" t="s">
        <v>131</v>
      </c>
      <c r="B868" s="3">
        <v>0.770416820245726</v>
      </c>
      <c r="C868" s="3">
        <v>4.5487479060717602E-2</v>
      </c>
    </row>
    <row r="869" spans="1:3" x14ac:dyDescent="0.3">
      <c r="A869" s="3" t="s">
        <v>82</v>
      </c>
      <c r="B869" s="3">
        <v>0.61256970889872897</v>
      </c>
      <c r="C869" s="3">
        <v>4.6790574618411698E-2</v>
      </c>
    </row>
    <row r="870" spans="1:3" x14ac:dyDescent="0.3">
      <c r="A870" s="3" t="s">
        <v>1745</v>
      </c>
      <c r="B870" s="3">
        <v>-1.92940215828975</v>
      </c>
      <c r="C870" s="3">
        <v>4.97751001781911E-3</v>
      </c>
    </row>
    <row r="871" spans="1:3" x14ac:dyDescent="0.3">
      <c r="A871" s="3" t="s">
        <v>1160</v>
      </c>
      <c r="B871" s="3">
        <v>-2.2132544040259599</v>
      </c>
      <c r="C871" s="3">
        <v>1.7189818366595399E-2</v>
      </c>
    </row>
    <row r="872" spans="1:3" x14ac:dyDescent="0.3">
      <c r="A872" s="3" t="s">
        <v>1161</v>
      </c>
      <c r="B872" s="3">
        <v>-1.60544669681394</v>
      </c>
      <c r="C872" s="3">
        <v>1.7117976566560101E-2</v>
      </c>
    </row>
    <row r="873" spans="1:3" x14ac:dyDescent="0.3">
      <c r="A873" s="3" t="s">
        <v>1357</v>
      </c>
      <c r="B873" s="3">
        <v>-1.3670951600215899</v>
      </c>
      <c r="C873" s="3">
        <v>1.27311900433872E-2</v>
      </c>
    </row>
    <row r="874" spans="1:3" x14ac:dyDescent="0.3">
      <c r="A874" s="3" t="s">
        <v>1932</v>
      </c>
      <c r="B874" s="3">
        <v>-1.4170352187481301</v>
      </c>
      <c r="C874" s="3">
        <v>2.4808910152822302E-3</v>
      </c>
    </row>
    <row r="875" spans="1:3" x14ac:dyDescent="0.3">
      <c r="A875" s="3" t="s">
        <v>758</v>
      </c>
      <c r="B875" s="3">
        <v>-2.6296091815210398</v>
      </c>
      <c r="C875" s="3">
        <v>2.77167840419228E-2</v>
      </c>
    </row>
    <row r="876" spans="1:3" x14ac:dyDescent="0.3">
      <c r="A876" s="3" t="s">
        <v>1752</v>
      </c>
      <c r="B876" s="3">
        <v>-1.3187867557034101</v>
      </c>
      <c r="C876" s="3">
        <v>4.8780780340640399E-3</v>
      </c>
    </row>
    <row r="877" spans="1:3" x14ac:dyDescent="0.3">
      <c r="A877" s="3" t="s">
        <v>1448</v>
      </c>
      <c r="B877" s="3">
        <v>1.9215146345555301</v>
      </c>
      <c r="C877" s="3">
        <v>1.04333272489428E-2</v>
      </c>
    </row>
    <row r="878" spans="1:3" x14ac:dyDescent="0.3">
      <c r="A878" s="3" t="s">
        <v>742</v>
      </c>
      <c r="B878" s="3">
        <v>-2.9355123040680899</v>
      </c>
      <c r="C878" s="3">
        <v>2.8214416154336199E-2</v>
      </c>
    </row>
    <row r="879" spans="1:3" x14ac:dyDescent="0.3">
      <c r="A879" s="3" t="s">
        <v>1054</v>
      </c>
      <c r="B879" s="3">
        <v>-1.67232437632716</v>
      </c>
      <c r="C879" s="3">
        <v>1.95060497714191E-2</v>
      </c>
    </row>
    <row r="880" spans="1:3" x14ac:dyDescent="0.3">
      <c r="A880" s="3" t="s">
        <v>619</v>
      </c>
      <c r="B880" s="3">
        <v>1.51480812384914</v>
      </c>
      <c r="C880" s="3">
        <v>3.1407926928184102E-2</v>
      </c>
    </row>
    <row r="881" spans="1:3" x14ac:dyDescent="0.3">
      <c r="A881" s="3" t="s">
        <v>2036</v>
      </c>
      <c r="B881" s="3">
        <v>5.2274841440502504</v>
      </c>
      <c r="C881" s="3">
        <v>1.3855290450918601E-3</v>
      </c>
    </row>
    <row r="882" spans="1:3" x14ac:dyDescent="0.3">
      <c r="A882" s="3" t="s">
        <v>2066</v>
      </c>
      <c r="B882" s="3">
        <v>-2.6984036517325398</v>
      </c>
      <c r="C882" s="3">
        <v>1.10295849253365E-3</v>
      </c>
    </row>
    <row r="883" spans="1:3" x14ac:dyDescent="0.3">
      <c r="A883" s="3" t="s">
        <v>1264</v>
      </c>
      <c r="B883" s="3">
        <v>-2.6428316590681198</v>
      </c>
      <c r="C883" s="3">
        <v>1.4782257920712499E-2</v>
      </c>
    </row>
    <row r="884" spans="1:3" x14ac:dyDescent="0.3">
      <c r="A884" s="3" t="s">
        <v>1294</v>
      </c>
      <c r="B884" s="3">
        <v>-2.9372979201301401</v>
      </c>
      <c r="C884" s="3">
        <v>1.40535584116662E-2</v>
      </c>
    </row>
    <row r="885" spans="1:3" x14ac:dyDescent="0.3">
      <c r="A885" s="3" t="s">
        <v>568</v>
      </c>
      <c r="B885" s="3">
        <v>-3.3106141121294401</v>
      </c>
      <c r="C885" s="3">
        <v>3.2640962445730802E-2</v>
      </c>
    </row>
    <row r="886" spans="1:3" x14ac:dyDescent="0.3">
      <c r="A886" s="3" t="s">
        <v>1625</v>
      </c>
      <c r="B886" s="3">
        <v>-1.78900869880053</v>
      </c>
      <c r="C886" s="3">
        <v>6.8937833731368397E-3</v>
      </c>
    </row>
    <row r="887" spans="1:3" x14ac:dyDescent="0.3">
      <c r="A887" s="3" t="s">
        <v>280</v>
      </c>
      <c r="B887" s="3">
        <v>-3.8006193318240999</v>
      </c>
      <c r="C887" s="3">
        <v>4.1877868868278698E-2</v>
      </c>
    </row>
    <row r="888" spans="1:3" x14ac:dyDescent="0.3">
      <c r="A888" s="3" t="s">
        <v>775</v>
      </c>
      <c r="B888" s="3">
        <v>2.3479563353224102</v>
      </c>
      <c r="C888" s="3">
        <v>2.7271421112192901E-2</v>
      </c>
    </row>
    <row r="889" spans="1:3" x14ac:dyDescent="0.3">
      <c r="A889" s="3" t="s">
        <v>1411</v>
      </c>
      <c r="B889" s="3">
        <v>-2.5029184263986002</v>
      </c>
      <c r="C889" s="3">
        <v>1.1587268992323299E-2</v>
      </c>
    </row>
    <row r="890" spans="1:3" x14ac:dyDescent="0.3">
      <c r="A890" s="3" t="s">
        <v>1386</v>
      </c>
      <c r="B890" s="3">
        <v>-3.6273911284546299</v>
      </c>
      <c r="C890" s="3">
        <v>1.21078193975539E-2</v>
      </c>
    </row>
    <row r="891" spans="1:3" x14ac:dyDescent="0.3">
      <c r="A891" s="3" t="s">
        <v>1349</v>
      </c>
      <c r="B891" s="3">
        <v>-2.1470142319998202</v>
      </c>
      <c r="C891" s="3">
        <v>1.29330136531978E-2</v>
      </c>
    </row>
    <row r="892" spans="1:3" x14ac:dyDescent="0.3">
      <c r="A892" s="3" t="s">
        <v>1651</v>
      </c>
      <c r="B892" s="3">
        <v>-1.9284988226223401</v>
      </c>
      <c r="C892" s="3">
        <v>6.5946709287259698E-3</v>
      </c>
    </row>
    <row r="893" spans="1:3" x14ac:dyDescent="0.3">
      <c r="A893" s="3" t="s">
        <v>317</v>
      </c>
      <c r="B893" s="3">
        <v>-1.23973830619037</v>
      </c>
      <c r="C893" s="3">
        <v>4.0509690234828602E-2</v>
      </c>
    </row>
    <row r="894" spans="1:3" x14ac:dyDescent="0.3">
      <c r="A894" s="3" t="s">
        <v>845</v>
      </c>
      <c r="B894" s="3">
        <v>-4.57159589673787</v>
      </c>
      <c r="C894" s="3">
        <v>2.5489310586566599E-2</v>
      </c>
    </row>
    <row r="895" spans="1:3" x14ac:dyDescent="0.3">
      <c r="A895" s="3" t="s">
        <v>954</v>
      </c>
      <c r="B895" s="3">
        <v>-2.93721207654675</v>
      </c>
      <c r="C895" s="3">
        <v>2.28524969693213E-2</v>
      </c>
    </row>
    <row r="896" spans="1:3" x14ac:dyDescent="0.3">
      <c r="A896" s="3" t="s">
        <v>2262</v>
      </c>
      <c r="B896" s="3">
        <v>-1.5488436025914001</v>
      </c>
      <c r="C896" s="4">
        <v>9.3190053963059994E-5</v>
      </c>
    </row>
    <row r="897" spans="1:3" x14ac:dyDescent="0.3">
      <c r="A897" s="3" t="s">
        <v>148</v>
      </c>
      <c r="B897" s="3">
        <v>-1.4807641113041701</v>
      </c>
      <c r="C897" s="3">
        <v>4.5208383668979897E-2</v>
      </c>
    </row>
    <row r="898" spans="1:3" x14ac:dyDescent="0.3">
      <c r="A898" s="3" t="s">
        <v>894</v>
      </c>
      <c r="B898" s="3">
        <v>1.21840320532502</v>
      </c>
      <c r="C898" s="3">
        <v>2.4200069968406401E-2</v>
      </c>
    </row>
    <row r="899" spans="1:3" x14ac:dyDescent="0.3">
      <c r="A899" s="3" t="s">
        <v>636</v>
      </c>
      <c r="B899" s="3">
        <v>0.75151579568340998</v>
      </c>
      <c r="C899" s="3">
        <v>3.0927301349594899E-2</v>
      </c>
    </row>
    <row r="900" spans="1:3" x14ac:dyDescent="0.3">
      <c r="A900" s="3" t="s">
        <v>744</v>
      </c>
      <c r="B900" s="3">
        <v>0.62413542067210903</v>
      </c>
      <c r="C900" s="3">
        <v>2.8043997034609702E-2</v>
      </c>
    </row>
    <row r="901" spans="1:3" x14ac:dyDescent="0.3">
      <c r="A901" s="3" t="s">
        <v>2007</v>
      </c>
      <c r="B901" s="3">
        <v>-1.12824685844592</v>
      </c>
      <c r="C901" s="3">
        <v>1.71738114461153E-3</v>
      </c>
    </row>
    <row r="902" spans="1:3" x14ac:dyDescent="0.3">
      <c r="A902" s="3" t="s">
        <v>1519</v>
      </c>
      <c r="B902" s="3">
        <v>-1.43846558782736</v>
      </c>
      <c r="C902" s="3">
        <v>9.0311868129251491E-3</v>
      </c>
    </row>
    <row r="903" spans="1:3" x14ac:dyDescent="0.3">
      <c r="A903" s="3" t="s">
        <v>1933</v>
      </c>
      <c r="B903" s="3">
        <v>-1.2091112390352601</v>
      </c>
      <c r="C903" s="3">
        <v>2.4511573400557698E-3</v>
      </c>
    </row>
    <row r="904" spans="1:3" x14ac:dyDescent="0.3">
      <c r="A904" s="3" t="s">
        <v>1195</v>
      </c>
      <c r="B904" s="3">
        <v>-1.99425071612231</v>
      </c>
      <c r="C904" s="3">
        <v>1.6339387619250401E-2</v>
      </c>
    </row>
    <row r="905" spans="1:3" x14ac:dyDescent="0.3">
      <c r="A905" s="3" t="s">
        <v>1403</v>
      </c>
      <c r="B905" s="3">
        <v>0.75574124579507296</v>
      </c>
      <c r="C905" s="3">
        <v>1.17561008948799E-2</v>
      </c>
    </row>
    <row r="906" spans="1:3" x14ac:dyDescent="0.3">
      <c r="A906" s="3" t="s">
        <v>2019</v>
      </c>
      <c r="B906" s="3">
        <v>-1.04671386432643</v>
      </c>
      <c r="C906" s="3">
        <v>1.5435219107319299E-3</v>
      </c>
    </row>
    <row r="907" spans="1:3" x14ac:dyDescent="0.3">
      <c r="A907" s="3" t="s">
        <v>1242</v>
      </c>
      <c r="B907" s="3">
        <v>0.79949479796668999</v>
      </c>
      <c r="C907" s="3">
        <v>1.53221690482826E-2</v>
      </c>
    </row>
    <row r="908" spans="1:3" x14ac:dyDescent="0.3">
      <c r="A908" s="3" t="s">
        <v>111</v>
      </c>
      <c r="B908" s="3">
        <v>-2.9144305252115998</v>
      </c>
      <c r="C908" s="3">
        <v>4.6021624505785799E-2</v>
      </c>
    </row>
    <row r="909" spans="1:3" x14ac:dyDescent="0.3">
      <c r="A909" s="3" t="s">
        <v>313</v>
      </c>
      <c r="B909" s="3">
        <v>-1.1688569172854599</v>
      </c>
      <c r="C909" s="3">
        <v>4.0804749383712598E-2</v>
      </c>
    </row>
    <row r="910" spans="1:3" x14ac:dyDescent="0.3">
      <c r="A910" s="3" t="s">
        <v>432</v>
      </c>
      <c r="B910" s="3">
        <v>0.98668659341140197</v>
      </c>
      <c r="C910" s="3">
        <v>3.6395935190944403E-2</v>
      </c>
    </row>
    <row r="911" spans="1:3" x14ac:dyDescent="0.3">
      <c r="A911" s="3" t="s">
        <v>2055</v>
      </c>
      <c r="B911" s="3">
        <v>-1.6837497646442301</v>
      </c>
      <c r="C911" s="3">
        <v>1.1618198614264501E-3</v>
      </c>
    </row>
    <row r="912" spans="1:3" x14ac:dyDescent="0.3">
      <c r="A912" s="3" t="s">
        <v>2048</v>
      </c>
      <c r="B912" s="3">
        <v>-1.3682810260835201</v>
      </c>
      <c r="C912" s="3">
        <v>1.2211485083830399E-3</v>
      </c>
    </row>
    <row r="913" spans="1:3" x14ac:dyDescent="0.3">
      <c r="A913" s="3" t="s">
        <v>733</v>
      </c>
      <c r="B913" s="3">
        <v>-3.58361180383918</v>
      </c>
      <c r="C913" s="3">
        <v>2.85019866176024E-2</v>
      </c>
    </row>
    <row r="914" spans="1:3" x14ac:dyDescent="0.3">
      <c r="A914" s="3" t="s">
        <v>809</v>
      </c>
      <c r="B914" s="3">
        <v>0.66026457126724902</v>
      </c>
      <c r="C914" s="3">
        <v>2.6456474842552001E-2</v>
      </c>
    </row>
    <row r="915" spans="1:3" x14ac:dyDescent="0.3">
      <c r="A915" s="3" t="s">
        <v>710</v>
      </c>
      <c r="B915" s="3">
        <v>-1.5295289712579501</v>
      </c>
      <c r="C915" s="3">
        <v>2.89815273253827E-2</v>
      </c>
    </row>
    <row r="916" spans="1:3" x14ac:dyDescent="0.3">
      <c r="A916" s="3" t="s">
        <v>1824</v>
      </c>
      <c r="B916" s="3">
        <v>-1.0168109135560199</v>
      </c>
      <c r="C916" s="3">
        <v>3.7942685555525301E-3</v>
      </c>
    </row>
    <row r="917" spans="1:3" x14ac:dyDescent="0.3">
      <c r="A917" s="3" t="s">
        <v>1486</v>
      </c>
      <c r="B917" s="3">
        <v>1.7814003968346701</v>
      </c>
      <c r="C917" s="3">
        <v>9.75753771202462E-3</v>
      </c>
    </row>
    <row r="918" spans="1:3" x14ac:dyDescent="0.3">
      <c r="A918" s="3" t="s">
        <v>1942</v>
      </c>
      <c r="B918" s="3">
        <v>0.95891645537308101</v>
      </c>
      <c r="C918" s="3">
        <v>2.3478957397711502E-3</v>
      </c>
    </row>
    <row r="919" spans="1:3" x14ac:dyDescent="0.3">
      <c r="A919" s="3" t="s">
        <v>1761</v>
      </c>
      <c r="B919" s="3">
        <v>-1.05795866145951</v>
      </c>
      <c r="C919" s="3">
        <v>4.75980769108346E-3</v>
      </c>
    </row>
    <row r="920" spans="1:3" x14ac:dyDescent="0.3">
      <c r="A920" s="3" t="s">
        <v>9</v>
      </c>
      <c r="B920" s="3">
        <v>0.67982853124378095</v>
      </c>
      <c r="C920" s="3">
        <v>4.9701980842512199E-2</v>
      </c>
    </row>
    <row r="921" spans="1:3" x14ac:dyDescent="0.3">
      <c r="A921" s="3" t="s">
        <v>1439</v>
      </c>
      <c r="B921" s="3">
        <v>0.86120529225648401</v>
      </c>
      <c r="C921" s="3">
        <v>1.0825670294383499E-2</v>
      </c>
    </row>
    <row r="922" spans="1:3" x14ac:dyDescent="0.3">
      <c r="A922" s="3" t="s">
        <v>904</v>
      </c>
      <c r="B922" s="3">
        <v>0.79318117309039404</v>
      </c>
      <c r="C922" s="3">
        <v>2.412823174315E-2</v>
      </c>
    </row>
    <row r="923" spans="1:3" x14ac:dyDescent="0.3">
      <c r="A923" s="3" t="s">
        <v>1738</v>
      </c>
      <c r="B923" s="3">
        <v>-1.23988914237529</v>
      </c>
      <c r="C923" s="3">
        <v>5.1193034199318596E-3</v>
      </c>
    </row>
    <row r="924" spans="1:3" x14ac:dyDescent="0.3">
      <c r="A924" s="3" t="s">
        <v>1511</v>
      </c>
      <c r="B924" s="3">
        <v>0.86546409038784</v>
      </c>
      <c r="C924" s="3">
        <v>9.1595320068688802E-3</v>
      </c>
    </row>
    <row r="925" spans="1:3" x14ac:dyDescent="0.3">
      <c r="A925" s="3" t="s">
        <v>421</v>
      </c>
      <c r="B925" s="3">
        <v>-2.0816610788544301</v>
      </c>
      <c r="C925" s="3">
        <v>3.6690628253351697E-2</v>
      </c>
    </row>
    <row r="926" spans="1:3" x14ac:dyDescent="0.3">
      <c r="A926" s="3" t="s">
        <v>2163</v>
      </c>
      <c r="B926" s="3">
        <v>-2.0975160365471499</v>
      </c>
      <c r="C926" s="3">
        <v>4.9516686354700496E-4</v>
      </c>
    </row>
    <row r="927" spans="1:3" x14ac:dyDescent="0.3">
      <c r="A927" s="3" t="s">
        <v>1863</v>
      </c>
      <c r="B927" s="3">
        <v>-1.61878348649884</v>
      </c>
      <c r="C927" s="3">
        <v>3.2997305142824199E-3</v>
      </c>
    </row>
    <row r="928" spans="1:3" x14ac:dyDescent="0.3">
      <c r="A928" s="3" t="s">
        <v>231</v>
      </c>
      <c r="B928" s="3">
        <v>0.76315758674309098</v>
      </c>
      <c r="C928" s="3">
        <v>4.2911632404017797E-2</v>
      </c>
    </row>
    <row r="929" spans="1:3" x14ac:dyDescent="0.3">
      <c r="A929" s="3" t="s">
        <v>2074</v>
      </c>
      <c r="B929" s="3">
        <v>-1.2672780952179501</v>
      </c>
      <c r="C929" s="3">
        <v>1.05231899256682E-3</v>
      </c>
    </row>
    <row r="930" spans="1:3" x14ac:dyDescent="0.3">
      <c r="A930" s="3" t="s">
        <v>1851</v>
      </c>
      <c r="B930" s="3">
        <v>-1.1356818723659201</v>
      </c>
      <c r="C930" s="3">
        <v>3.47035580340505E-3</v>
      </c>
    </row>
    <row r="931" spans="1:3" x14ac:dyDescent="0.3">
      <c r="A931" s="3" t="s">
        <v>890</v>
      </c>
      <c r="B931" s="3">
        <v>0.68198009311853902</v>
      </c>
      <c r="C931" s="3">
        <v>2.4340920029927798E-2</v>
      </c>
    </row>
    <row r="932" spans="1:3" x14ac:dyDescent="0.3">
      <c r="A932" s="3" t="s">
        <v>6</v>
      </c>
      <c r="B932" s="3">
        <v>-2.59665871653264</v>
      </c>
      <c r="C932" s="3">
        <v>4.9909615468953797E-2</v>
      </c>
    </row>
    <row r="933" spans="1:3" x14ac:dyDescent="0.3">
      <c r="A933" s="3" t="s">
        <v>485</v>
      </c>
      <c r="B933" s="3">
        <v>0.63925165907426695</v>
      </c>
      <c r="C933" s="3">
        <v>3.4631124051216003E-2</v>
      </c>
    </row>
    <row r="934" spans="1:3" x14ac:dyDescent="0.3">
      <c r="A934" s="3" t="s">
        <v>560</v>
      </c>
      <c r="B934" s="3">
        <v>-3.0954606551171899</v>
      </c>
      <c r="C934" s="3">
        <v>3.2873463425185601E-2</v>
      </c>
    </row>
    <row r="935" spans="1:3" x14ac:dyDescent="0.3">
      <c r="A935" s="3" t="s">
        <v>1646</v>
      </c>
      <c r="B935" s="3">
        <v>-1.4482306399993099</v>
      </c>
      <c r="C935" s="3">
        <v>6.6643203118399797E-3</v>
      </c>
    </row>
    <row r="936" spans="1:3" x14ac:dyDescent="0.3">
      <c r="A936" s="3" t="s">
        <v>295</v>
      </c>
      <c r="B936" s="3">
        <v>1.1739205820782801</v>
      </c>
      <c r="C936" s="3">
        <v>4.13259721670233E-2</v>
      </c>
    </row>
    <row r="937" spans="1:3" x14ac:dyDescent="0.3">
      <c r="A937" s="3" t="s">
        <v>1840</v>
      </c>
      <c r="B937" s="3">
        <v>0.94018068610111405</v>
      </c>
      <c r="C937" s="3">
        <v>3.60704689336983E-3</v>
      </c>
    </row>
    <row r="938" spans="1:3" x14ac:dyDescent="0.3">
      <c r="A938" s="3" t="s">
        <v>1468</v>
      </c>
      <c r="B938" s="3">
        <v>0.77034753053149696</v>
      </c>
      <c r="C938" s="3">
        <v>1.00030751469236E-2</v>
      </c>
    </row>
    <row r="939" spans="1:3" x14ac:dyDescent="0.3">
      <c r="A939" s="3" t="s">
        <v>678</v>
      </c>
      <c r="B939" s="3">
        <v>-2.1220903991909998</v>
      </c>
      <c r="C939" s="3">
        <v>2.9666943057003899E-2</v>
      </c>
    </row>
    <row r="940" spans="1:3" x14ac:dyDescent="0.3">
      <c r="A940" s="3" t="s">
        <v>794</v>
      </c>
      <c r="B940" s="3">
        <v>-7.75091089949556</v>
      </c>
      <c r="C940" s="3">
        <v>2.6879948749262202E-2</v>
      </c>
    </row>
    <row r="941" spans="1:3" x14ac:dyDescent="0.3">
      <c r="A941" s="3" t="s">
        <v>2023</v>
      </c>
      <c r="B941" s="3">
        <v>-5.60207064056896</v>
      </c>
      <c r="C941" s="3">
        <v>1.4820306320067101E-3</v>
      </c>
    </row>
    <row r="942" spans="1:3" x14ac:dyDescent="0.3">
      <c r="A942" s="3" t="s">
        <v>914</v>
      </c>
      <c r="B942" s="3">
        <v>-3.5377230823343901</v>
      </c>
      <c r="C942" s="3">
        <v>2.3888246150694899E-2</v>
      </c>
    </row>
    <row r="943" spans="1:3" x14ac:dyDescent="0.3">
      <c r="A943" s="3" t="s">
        <v>835</v>
      </c>
      <c r="B943" s="3">
        <v>-1.96652124703219</v>
      </c>
      <c r="C943" s="3">
        <v>2.5755522525215301E-2</v>
      </c>
    </row>
    <row r="944" spans="1:3" x14ac:dyDescent="0.3">
      <c r="A944" s="3" t="s">
        <v>1308</v>
      </c>
      <c r="B944" s="3">
        <v>-2.1976313036555202</v>
      </c>
      <c r="C944" s="3">
        <v>1.37838401928469E-2</v>
      </c>
    </row>
    <row r="945" spans="1:3" x14ac:dyDescent="0.3">
      <c r="A945" s="3" t="s">
        <v>562</v>
      </c>
      <c r="B945" s="3">
        <v>-1.2451925271654201</v>
      </c>
      <c r="C945" s="3">
        <v>3.2819466190017701E-2</v>
      </c>
    </row>
    <row r="946" spans="1:3" x14ac:dyDescent="0.3">
      <c r="A946" s="3" t="s">
        <v>1555</v>
      </c>
      <c r="B946" s="3">
        <v>0.86662423979248204</v>
      </c>
      <c r="C946" s="3">
        <v>8.2118988023732794E-3</v>
      </c>
    </row>
    <row r="947" spans="1:3" x14ac:dyDescent="0.3">
      <c r="A947" s="3" t="s">
        <v>101</v>
      </c>
      <c r="B947" s="3">
        <v>-3.0757388649047899</v>
      </c>
      <c r="C947" s="3">
        <v>4.6271418430092297E-2</v>
      </c>
    </row>
    <row r="948" spans="1:3" x14ac:dyDescent="0.3">
      <c r="A948" s="3" t="s">
        <v>2114</v>
      </c>
      <c r="B948" s="3">
        <v>-1.5637203269356601</v>
      </c>
      <c r="C948" s="3">
        <v>8.0208730223732799E-4</v>
      </c>
    </row>
    <row r="949" spans="1:3" x14ac:dyDescent="0.3">
      <c r="A949" s="3" t="s">
        <v>788</v>
      </c>
      <c r="B949" s="3">
        <v>-3.6425005569232001</v>
      </c>
      <c r="C949" s="3">
        <v>2.69886186441794E-2</v>
      </c>
    </row>
    <row r="950" spans="1:3" x14ac:dyDescent="0.3">
      <c r="A950" s="3" t="s">
        <v>899</v>
      </c>
      <c r="B950" s="3">
        <v>-1.6181170333030801</v>
      </c>
      <c r="C950" s="3">
        <v>2.4173482416142401E-2</v>
      </c>
    </row>
    <row r="951" spans="1:3" x14ac:dyDescent="0.3">
      <c r="A951" s="3" t="s">
        <v>2235</v>
      </c>
      <c r="B951" s="3">
        <v>-2.4127811527985101</v>
      </c>
      <c r="C951" s="3">
        <v>1.72363053135532E-4</v>
      </c>
    </row>
    <row r="952" spans="1:3" x14ac:dyDescent="0.3">
      <c r="A952" s="3" t="s">
        <v>1454</v>
      </c>
      <c r="B952" s="3">
        <v>-5.3459318483212099</v>
      </c>
      <c r="C952" s="3">
        <v>1.0316196437077201E-2</v>
      </c>
    </row>
    <row r="953" spans="1:3" x14ac:dyDescent="0.3">
      <c r="A953" s="3" t="s">
        <v>387</v>
      </c>
      <c r="B953" s="3">
        <v>0.88452734083719298</v>
      </c>
      <c r="C953" s="3">
        <v>3.8299093179318802E-2</v>
      </c>
    </row>
    <row r="954" spans="1:3" x14ac:dyDescent="0.3">
      <c r="A954" s="3" t="s">
        <v>1120</v>
      </c>
      <c r="B954" s="3">
        <v>0.85022029122956999</v>
      </c>
      <c r="C954" s="3">
        <v>1.8101717088461301E-2</v>
      </c>
    </row>
    <row r="955" spans="1:3" x14ac:dyDescent="0.3">
      <c r="A955" s="3" t="s">
        <v>1489</v>
      </c>
      <c r="B955" s="3">
        <v>-1.1620057425386301</v>
      </c>
      <c r="C955" s="3">
        <v>9.73009748662443E-3</v>
      </c>
    </row>
    <row r="956" spans="1:3" x14ac:dyDescent="0.3">
      <c r="A956" s="3" t="s">
        <v>1171</v>
      </c>
      <c r="B956" s="3">
        <v>-3.53273949056618</v>
      </c>
      <c r="C956" s="3">
        <v>1.6887020532603301E-2</v>
      </c>
    </row>
    <row r="957" spans="1:3" x14ac:dyDescent="0.3">
      <c r="A957" s="3" t="s">
        <v>876</v>
      </c>
      <c r="B957" s="3">
        <v>-1.9700715786849901</v>
      </c>
      <c r="C957" s="3">
        <v>2.4745997688229101E-2</v>
      </c>
    </row>
    <row r="958" spans="1:3" x14ac:dyDescent="0.3">
      <c r="A958" s="3" t="s">
        <v>1029</v>
      </c>
      <c r="B958" s="3">
        <v>0.70168706535106695</v>
      </c>
      <c r="C958" s="3">
        <v>2.04480601412305E-2</v>
      </c>
    </row>
    <row r="959" spans="1:3" x14ac:dyDescent="0.3">
      <c r="A959" s="3" t="s">
        <v>1787</v>
      </c>
      <c r="B959" s="3">
        <v>5.4567656478581501</v>
      </c>
      <c r="C959" s="3">
        <v>4.2116817187715198E-3</v>
      </c>
    </row>
    <row r="960" spans="1:3" x14ac:dyDescent="0.3">
      <c r="A960" s="3" t="s">
        <v>4</v>
      </c>
      <c r="B960" s="3">
        <v>-2.52386810702854</v>
      </c>
      <c r="C960" s="3">
        <v>4.9990656371037702E-2</v>
      </c>
    </row>
    <row r="961" spans="1:3" x14ac:dyDescent="0.3">
      <c r="A961" s="3" t="s">
        <v>240</v>
      </c>
      <c r="B961" s="3">
        <v>-1.7540790436670399</v>
      </c>
      <c r="C961" s="3">
        <v>4.2784740418548801E-2</v>
      </c>
    </row>
    <row r="962" spans="1:3" x14ac:dyDescent="0.3">
      <c r="A962" s="3" t="s">
        <v>412</v>
      </c>
      <c r="B962" s="3">
        <v>0.68099148145395605</v>
      </c>
      <c r="C962" s="3">
        <v>3.6993540735706203E-2</v>
      </c>
    </row>
    <row r="963" spans="1:3" x14ac:dyDescent="0.3">
      <c r="A963" s="3" t="s">
        <v>159</v>
      </c>
      <c r="B963" s="3">
        <v>0.61083595807924096</v>
      </c>
      <c r="C963" s="3">
        <v>4.47432311692137E-2</v>
      </c>
    </row>
    <row r="964" spans="1:3" x14ac:dyDescent="0.3">
      <c r="A964" s="3" t="s">
        <v>1398</v>
      </c>
      <c r="B964" s="3">
        <v>-1.1885339883631501</v>
      </c>
      <c r="C964" s="3">
        <v>1.18585808928219E-2</v>
      </c>
    </row>
    <row r="965" spans="1:3" x14ac:dyDescent="0.3">
      <c r="A965" s="3" t="s">
        <v>1145</v>
      </c>
      <c r="B965" s="3">
        <v>0.79356286705827295</v>
      </c>
      <c r="C965" s="3">
        <v>1.74293429924023E-2</v>
      </c>
    </row>
    <row r="966" spans="1:3" x14ac:dyDescent="0.3">
      <c r="A966" s="3" t="s">
        <v>279</v>
      </c>
      <c r="B966" s="3">
        <v>-1.8190906621796099</v>
      </c>
      <c r="C966" s="3">
        <v>4.18810406008229E-2</v>
      </c>
    </row>
    <row r="967" spans="1:3" x14ac:dyDescent="0.3">
      <c r="A967" s="3" t="s">
        <v>626</v>
      </c>
      <c r="B967" s="3">
        <v>1.7307861511357201</v>
      </c>
      <c r="C967" s="3">
        <v>3.13256325000415E-2</v>
      </c>
    </row>
    <row r="968" spans="1:3" x14ac:dyDescent="0.3">
      <c r="A968" s="3" t="s">
        <v>1884</v>
      </c>
      <c r="B968" s="3">
        <v>-2.3696709985274</v>
      </c>
      <c r="C968" s="3">
        <v>3.03087280200969E-3</v>
      </c>
    </row>
    <row r="969" spans="1:3" x14ac:dyDescent="0.3">
      <c r="A969" s="3" t="s">
        <v>745</v>
      </c>
      <c r="B969" s="3">
        <v>-5.02707959790198</v>
      </c>
      <c r="C969" s="3">
        <v>2.8036384422066799E-2</v>
      </c>
    </row>
    <row r="970" spans="1:3" x14ac:dyDescent="0.3">
      <c r="A970" s="3" t="s">
        <v>850</v>
      </c>
      <c r="B970" s="3">
        <v>-1.53011183017282</v>
      </c>
      <c r="C970" s="3">
        <v>2.5381364149409998E-2</v>
      </c>
    </row>
    <row r="971" spans="1:3" x14ac:dyDescent="0.3">
      <c r="A971" s="3" t="s">
        <v>1351</v>
      </c>
      <c r="B971" s="3">
        <v>-1.2379321035120301</v>
      </c>
      <c r="C971" s="3">
        <v>1.2863854438905699E-2</v>
      </c>
    </row>
    <row r="972" spans="1:3" x14ac:dyDescent="0.3">
      <c r="A972" s="3" t="s">
        <v>1111</v>
      </c>
      <c r="B972" s="3">
        <v>3.2784206929763702</v>
      </c>
      <c r="C972" s="3">
        <v>1.8258886337677499E-2</v>
      </c>
    </row>
    <row r="973" spans="1:3" x14ac:dyDescent="0.3">
      <c r="A973" s="3" t="s">
        <v>1193</v>
      </c>
      <c r="B973" s="3">
        <v>1.1196925899671699</v>
      </c>
      <c r="C973" s="3">
        <v>1.6384855464463399E-2</v>
      </c>
    </row>
    <row r="974" spans="1:3" x14ac:dyDescent="0.3">
      <c r="A974" s="3" t="s">
        <v>1757</v>
      </c>
      <c r="B974" s="3">
        <v>-5.20313563739575</v>
      </c>
      <c r="C974" s="3">
        <v>4.8319702292881697E-3</v>
      </c>
    </row>
    <row r="975" spans="1:3" x14ac:dyDescent="0.3">
      <c r="A975" s="3" t="s">
        <v>959</v>
      </c>
      <c r="B975" s="3">
        <v>-1.82916621091049</v>
      </c>
      <c r="C975" s="3">
        <v>2.2671043670477401E-2</v>
      </c>
    </row>
    <row r="976" spans="1:3" x14ac:dyDescent="0.3">
      <c r="A976" s="3" t="s">
        <v>300</v>
      </c>
      <c r="B976" s="3">
        <v>-1.3418236176765099</v>
      </c>
      <c r="C976" s="3">
        <v>4.1195620841519703E-2</v>
      </c>
    </row>
    <row r="977" spans="1:3" x14ac:dyDescent="0.3">
      <c r="A977" s="3" t="s">
        <v>774</v>
      </c>
      <c r="B977" s="3">
        <v>-4.1431055043433602</v>
      </c>
      <c r="C977" s="3">
        <v>2.7292062013737298E-2</v>
      </c>
    </row>
    <row r="978" spans="1:3" x14ac:dyDescent="0.3">
      <c r="A978" s="3" t="s">
        <v>663</v>
      </c>
      <c r="B978" s="3">
        <v>-2.0312014876626101</v>
      </c>
      <c r="C978" s="3">
        <v>3.0018345389595798E-2</v>
      </c>
    </row>
    <row r="979" spans="1:3" x14ac:dyDescent="0.3">
      <c r="A979" s="3" t="s">
        <v>779</v>
      </c>
      <c r="B979" s="3">
        <v>-2.0092208094970401</v>
      </c>
      <c r="C979" s="3">
        <v>2.7216060534097201E-2</v>
      </c>
    </row>
    <row r="980" spans="1:3" x14ac:dyDescent="0.3">
      <c r="A980" s="3" t="s">
        <v>1247</v>
      </c>
      <c r="B980" s="3">
        <v>-2.8458743070015902</v>
      </c>
      <c r="C980" s="3">
        <v>1.5237032349343E-2</v>
      </c>
    </row>
    <row r="981" spans="1:3" x14ac:dyDescent="0.3">
      <c r="A981" s="3" t="s">
        <v>1659</v>
      </c>
      <c r="B981" s="3">
        <v>-1.2011171904051401</v>
      </c>
      <c r="C981" s="3">
        <v>6.37295972159619E-3</v>
      </c>
    </row>
    <row r="982" spans="1:3" x14ac:dyDescent="0.3">
      <c r="A982" s="3" t="s">
        <v>2073</v>
      </c>
      <c r="B982" s="3">
        <v>-1.2205883674487901</v>
      </c>
      <c r="C982" s="3">
        <v>1.0559304826557501E-3</v>
      </c>
    </row>
    <row r="983" spans="1:3" x14ac:dyDescent="0.3">
      <c r="A983" s="3" t="s">
        <v>2127</v>
      </c>
      <c r="B983" s="3">
        <v>-1.14535685512548</v>
      </c>
      <c r="C983" s="3">
        <v>7.2907099072557901E-4</v>
      </c>
    </row>
    <row r="984" spans="1:3" x14ac:dyDescent="0.3">
      <c r="A984" s="3" t="s">
        <v>2185</v>
      </c>
      <c r="B984" s="3">
        <v>-2.8451886532286399</v>
      </c>
      <c r="C984" s="3">
        <v>4.1543060533548399E-4</v>
      </c>
    </row>
    <row r="985" spans="1:3" x14ac:dyDescent="0.3">
      <c r="A985" s="3" t="s">
        <v>873</v>
      </c>
      <c r="B985" s="3">
        <v>-1.9686544146570999</v>
      </c>
      <c r="C985" s="3">
        <v>2.4838219001721298E-2</v>
      </c>
    </row>
    <row r="986" spans="1:3" x14ac:dyDescent="0.3">
      <c r="A986" s="3" t="s">
        <v>534</v>
      </c>
      <c r="B986" s="3">
        <v>-2.2586384755392199</v>
      </c>
      <c r="C986" s="3">
        <v>3.34705269285148E-2</v>
      </c>
    </row>
    <row r="987" spans="1:3" x14ac:dyDescent="0.3">
      <c r="A987" s="3" t="s">
        <v>2083</v>
      </c>
      <c r="B987" s="3">
        <v>-4.11440983779781</v>
      </c>
      <c r="C987" s="3">
        <v>1.0014786146343099E-3</v>
      </c>
    </row>
    <row r="988" spans="1:3" x14ac:dyDescent="0.3">
      <c r="A988" s="3" t="s">
        <v>416</v>
      </c>
      <c r="B988" s="3">
        <v>-1.47062045646256</v>
      </c>
      <c r="C988" s="3">
        <v>3.6904310840332598E-2</v>
      </c>
    </row>
    <row r="989" spans="1:3" x14ac:dyDescent="0.3">
      <c r="A989" s="3" t="s">
        <v>447</v>
      </c>
      <c r="B989" s="3">
        <v>0.62795263006459401</v>
      </c>
      <c r="C989" s="3">
        <v>3.59796560657836E-2</v>
      </c>
    </row>
    <row r="990" spans="1:3" x14ac:dyDescent="0.3">
      <c r="A990" s="3" t="s">
        <v>449</v>
      </c>
      <c r="B990" s="3">
        <v>-2.2890460654685798</v>
      </c>
      <c r="C990" s="3">
        <v>3.5961762342518903E-2</v>
      </c>
    </row>
    <row r="991" spans="1:3" x14ac:dyDescent="0.3">
      <c r="A991" s="3" t="s">
        <v>957</v>
      </c>
      <c r="B991" s="3">
        <v>0.73381799743919895</v>
      </c>
      <c r="C991" s="3">
        <v>2.27730813017183E-2</v>
      </c>
    </row>
    <row r="992" spans="1:3" x14ac:dyDescent="0.3">
      <c r="A992" s="3" t="s">
        <v>1023</v>
      </c>
      <c r="B992" s="3">
        <v>0.79742510355835206</v>
      </c>
      <c r="C992" s="3">
        <v>2.0636079572263901E-2</v>
      </c>
    </row>
    <row r="993" spans="1:3" x14ac:dyDescent="0.3">
      <c r="A993" s="3" t="s">
        <v>1421</v>
      </c>
      <c r="B993" s="3">
        <v>0.88547582410338099</v>
      </c>
      <c r="C993" s="3">
        <v>1.13432987991176E-2</v>
      </c>
    </row>
    <row r="994" spans="1:3" x14ac:dyDescent="0.3">
      <c r="A994" s="3" t="s">
        <v>266</v>
      </c>
      <c r="B994" s="3">
        <v>0.84704590174511696</v>
      </c>
      <c r="C994" s="3">
        <v>4.2192403577657203E-2</v>
      </c>
    </row>
    <row r="995" spans="1:3" x14ac:dyDescent="0.3">
      <c r="A995" s="3" t="s">
        <v>29</v>
      </c>
      <c r="B995" s="3">
        <v>0.717695997864362</v>
      </c>
      <c r="C995" s="3">
        <v>4.9148394701541302E-2</v>
      </c>
    </row>
    <row r="996" spans="1:3" x14ac:dyDescent="0.3">
      <c r="A996" s="3" t="s">
        <v>1429</v>
      </c>
      <c r="B996" s="3">
        <v>-1.75778389404816</v>
      </c>
      <c r="C996" s="3">
        <v>1.1093156580389099E-2</v>
      </c>
    </row>
    <row r="997" spans="1:3" x14ac:dyDescent="0.3">
      <c r="A997" s="3" t="s">
        <v>706</v>
      </c>
      <c r="B997" s="3">
        <v>-4.3915712129145499</v>
      </c>
      <c r="C997" s="3">
        <v>2.9042415881516299E-2</v>
      </c>
    </row>
    <row r="998" spans="1:3" x14ac:dyDescent="0.3">
      <c r="A998" s="3" t="s">
        <v>2131</v>
      </c>
      <c r="B998" s="3">
        <v>-1.31932919674899</v>
      </c>
      <c r="C998" s="3">
        <v>6.8973337304379203E-4</v>
      </c>
    </row>
    <row r="999" spans="1:3" x14ac:dyDescent="0.3">
      <c r="A999" s="3" t="s">
        <v>2069</v>
      </c>
      <c r="B999" s="3">
        <v>-1.34447613796018</v>
      </c>
      <c r="C999" s="3">
        <v>1.0830437017540801E-3</v>
      </c>
    </row>
    <row r="1000" spans="1:3" x14ac:dyDescent="0.3">
      <c r="A1000" s="3" t="s">
        <v>963</v>
      </c>
      <c r="B1000" s="3">
        <v>0.70022284203190799</v>
      </c>
      <c r="C1000" s="3">
        <v>2.2416116973931002E-2</v>
      </c>
    </row>
    <row r="1001" spans="1:3" x14ac:dyDescent="0.3">
      <c r="A1001" s="3" t="s">
        <v>1974</v>
      </c>
      <c r="B1001" s="3">
        <v>-2.2933617753350402</v>
      </c>
      <c r="C1001" s="3">
        <v>2.0865062156074001E-3</v>
      </c>
    </row>
    <row r="1002" spans="1:3" x14ac:dyDescent="0.3">
      <c r="A1002" s="3" t="s">
        <v>625</v>
      </c>
      <c r="B1002" s="3">
        <v>3.1305735045679501</v>
      </c>
      <c r="C1002" s="3">
        <v>3.1339055658410699E-2</v>
      </c>
    </row>
    <row r="1003" spans="1:3" x14ac:dyDescent="0.3">
      <c r="A1003" s="3" t="s">
        <v>245</v>
      </c>
      <c r="B1003" s="3">
        <v>0.97778519821620402</v>
      </c>
      <c r="C1003" s="3">
        <v>4.2714647086405703E-2</v>
      </c>
    </row>
    <row r="1004" spans="1:3" x14ac:dyDescent="0.3">
      <c r="A1004" s="3" t="s">
        <v>2136</v>
      </c>
      <c r="B1004" s="3">
        <v>-1.3230942189272299</v>
      </c>
      <c r="C1004" s="3">
        <v>6.5508877779183296E-4</v>
      </c>
    </row>
    <row r="1005" spans="1:3" x14ac:dyDescent="0.3">
      <c r="A1005" s="3" t="s">
        <v>1373</v>
      </c>
      <c r="B1005" s="3">
        <v>0.74118230711877997</v>
      </c>
      <c r="C1005" s="3">
        <v>1.2366101704614999E-2</v>
      </c>
    </row>
    <row r="1006" spans="1:3" x14ac:dyDescent="0.3">
      <c r="A1006" s="3" t="s">
        <v>215</v>
      </c>
      <c r="B1006" s="3">
        <v>1.14299860886493</v>
      </c>
      <c r="C1006" s="3">
        <v>4.3272089246252102E-2</v>
      </c>
    </row>
    <row r="1007" spans="1:3" x14ac:dyDescent="0.3">
      <c r="A1007" s="3" t="s">
        <v>1499</v>
      </c>
      <c r="B1007" s="3">
        <v>-5.1288037559808402</v>
      </c>
      <c r="C1007" s="3">
        <v>9.4607324204389696E-3</v>
      </c>
    </row>
    <row r="1008" spans="1:3" x14ac:dyDescent="0.3">
      <c r="A1008" s="3" t="s">
        <v>480</v>
      </c>
      <c r="B1008" s="3">
        <v>-3.09307453368181</v>
      </c>
      <c r="C1008" s="3">
        <v>3.4783881643831401E-2</v>
      </c>
    </row>
    <row r="1009" spans="1:3" x14ac:dyDescent="0.3">
      <c r="A1009" s="3" t="s">
        <v>1172</v>
      </c>
      <c r="B1009" s="3">
        <v>-2.8753801631720299</v>
      </c>
      <c r="C1009" s="3">
        <v>1.6824243568125799E-2</v>
      </c>
    </row>
    <row r="1010" spans="1:3" x14ac:dyDescent="0.3">
      <c r="A1010" s="3" t="s">
        <v>105</v>
      </c>
      <c r="B1010" s="3">
        <v>0.59794491372599701</v>
      </c>
      <c r="C1010" s="3">
        <v>4.6207230698326399E-2</v>
      </c>
    </row>
    <row r="1011" spans="1:3" x14ac:dyDescent="0.3">
      <c r="A1011" s="3" t="s">
        <v>209</v>
      </c>
      <c r="B1011" s="3">
        <v>-4.7552595500345403</v>
      </c>
      <c r="C1011" s="3">
        <v>4.3446915824056798E-2</v>
      </c>
    </row>
    <row r="1012" spans="1:3" x14ac:dyDescent="0.3">
      <c r="A1012" s="3" t="s">
        <v>812</v>
      </c>
      <c r="B1012" s="3">
        <v>-3.4683801648285302</v>
      </c>
      <c r="C1012" s="3">
        <v>2.6360899072288599E-2</v>
      </c>
    </row>
    <row r="1013" spans="1:3" x14ac:dyDescent="0.3">
      <c r="A1013" s="3" t="s">
        <v>979</v>
      </c>
      <c r="B1013" s="3">
        <v>-1.87118184024887</v>
      </c>
      <c r="C1013" s="3">
        <v>2.1939284417408101E-2</v>
      </c>
    </row>
    <row r="1014" spans="1:3" x14ac:dyDescent="0.3">
      <c r="A1014" s="3" t="s">
        <v>2263</v>
      </c>
      <c r="B1014" s="3">
        <v>-1.4128073613499299</v>
      </c>
      <c r="C1014" s="4">
        <v>8.7722108673299795E-5</v>
      </c>
    </row>
    <row r="1015" spans="1:3" x14ac:dyDescent="0.3">
      <c r="A1015" s="3" t="s">
        <v>2188</v>
      </c>
      <c r="B1015" s="3">
        <v>-1.40980922790097</v>
      </c>
      <c r="C1015" s="3">
        <v>3.9806551272157902E-4</v>
      </c>
    </row>
    <row r="1016" spans="1:3" x14ac:dyDescent="0.3">
      <c r="A1016" s="3" t="s">
        <v>1959</v>
      </c>
      <c r="B1016" s="3">
        <v>-1.1493484697359799</v>
      </c>
      <c r="C1016" s="3">
        <v>2.20283611863259E-3</v>
      </c>
    </row>
    <row r="1017" spans="1:3" x14ac:dyDescent="0.3">
      <c r="A1017" s="3" t="s">
        <v>2194</v>
      </c>
      <c r="B1017" s="3">
        <v>-1.57032479298241</v>
      </c>
      <c r="C1017" s="3">
        <v>3.6999248990149999E-4</v>
      </c>
    </row>
    <row r="1018" spans="1:3" x14ac:dyDescent="0.3">
      <c r="A1018" s="3" t="s">
        <v>759</v>
      </c>
      <c r="B1018" s="3">
        <v>-1.4428038832819401</v>
      </c>
      <c r="C1018" s="3">
        <v>2.76814342469421E-2</v>
      </c>
    </row>
    <row r="1019" spans="1:3" x14ac:dyDescent="0.3">
      <c r="A1019" s="3" t="s">
        <v>805</v>
      </c>
      <c r="B1019" s="3">
        <v>-1.52447768293046</v>
      </c>
      <c r="C1019" s="3">
        <v>2.6547196561153799E-2</v>
      </c>
    </row>
    <row r="1020" spans="1:3" x14ac:dyDescent="0.3">
      <c r="A1020" s="3" t="s">
        <v>830</v>
      </c>
      <c r="B1020" s="3">
        <v>-1.0180241652061901</v>
      </c>
      <c r="C1020" s="3">
        <v>2.5852309289743799E-2</v>
      </c>
    </row>
    <row r="1021" spans="1:3" x14ac:dyDescent="0.3">
      <c r="A1021" s="3" t="s">
        <v>2148</v>
      </c>
      <c r="B1021" s="3">
        <v>-1.10519588645421</v>
      </c>
      <c r="C1021" s="3">
        <v>5.9638557449612098E-4</v>
      </c>
    </row>
    <row r="1022" spans="1:3" x14ac:dyDescent="0.3">
      <c r="A1022" s="3" t="s">
        <v>946</v>
      </c>
      <c r="B1022" s="3">
        <v>0.67676675440816103</v>
      </c>
      <c r="C1022" s="3">
        <v>2.3056995479561401E-2</v>
      </c>
    </row>
    <row r="1023" spans="1:3" x14ac:dyDescent="0.3">
      <c r="A1023" s="3" t="s">
        <v>755</v>
      </c>
      <c r="B1023" s="3">
        <v>1.06565211560365</v>
      </c>
      <c r="C1023" s="3">
        <v>2.7851157302876101E-2</v>
      </c>
    </row>
    <row r="1024" spans="1:3" x14ac:dyDescent="0.3">
      <c r="A1024" s="3" t="s">
        <v>1906</v>
      </c>
      <c r="B1024" s="3">
        <v>-1.98503800676881</v>
      </c>
      <c r="C1024" s="3">
        <v>2.8377196483751498E-3</v>
      </c>
    </row>
    <row r="1025" spans="1:3" x14ac:dyDescent="0.3">
      <c r="A1025" s="3" t="s">
        <v>782</v>
      </c>
      <c r="B1025" s="3">
        <v>-1.41760232760925</v>
      </c>
      <c r="C1025" s="3">
        <v>2.7099327851462001E-2</v>
      </c>
    </row>
    <row r="1026" spans="1:3" x14ac:dyDescent="0.3">
      <c r="A1026" s="3" t="s">
        <v>2033</v>
      </c>
      <c r="B1026" s="3">
        <v>-1.7966595644010399</v>
      </c>
      <c r="C1026" s="3">
        <v>1.4028965239061299E-3</v>
      </c>
    </row>
    <row r="1027" spans="1:3" x14ac:dyDescent="0.3">
      <c r="A1027" s="3" t="s">
        <v>487</v>
      </c>
      <c r="B1027" s="3">
        <v>-1.0746987854191199</v>
      </c>
      <c r="C1027" s="3">
        <v>3.4566447608905898E-2</v>
      </c>
    </row>
    <row r="1028" spans="1:3" x14ac:dyDescent="0.3">
      <c r="A1028" s="3" t="s">
        <v>1830</v>
      </c>
      <c r="B1028" s="3">
        <v>-2.8646243642495501</v>
      </c>
      <c r="C1028" s="3">
        <v>3.7114928586909099E-3</v>
      </c>
    </row>
    <row r="1029" spans="1:3" x14ac:dyDescent="0.3">
      <c r="A1029" s="3" t="s">
        <v>671</v>
      </c>
      <c r="B1029" s="3">
        <v>0.84299374657359705</v>
      </c>
      <c r="C1029" s="3">
        <v>2.97667498689906E-2</v>
      </c>
    </row>
    <row r="1030" spans="1:3" x14ac:dyDescent="0.3">
      <c r="A1030" s="3" t="s">
        <v>1612</v>
      </c>
      <c r="B1030" s="3">
        <v>-2.0691085186831599</v>
      </c>
      <c r="C1030" s="3">
        <v>7.0420398238543796E-3</v>
      </c>
    </row>
    <row r="1031" spans="1:3" x14ac:dyDescent="0.3">
      <c r="A1031" s="3" t="s">
        <v>1000</v>
      </c>
      <c r="B1031" s="3">
        <v>0.96179919354648002</v>
      </c>
      <c r="C1031" s="3">
        <v>2.1378825357702198E-2</v>
      </c>
    </row>
    <row r="1032" spans="1:3" x14ac:dyDescent="0.3">
      <c r="A1032" s="3" t="s">
        <v>916</v>
      </c>
      <c r="B1032" s="3">
        <v>-1.68637292702813</v>
      </c>
      <c r="C1032" s="3">
        <v>2.38395364375379E-2</v>
      </c>
    </row>
    <row r="1033" spans="1:3" x14ac:dyDescent="0.3">
      <c r="A1033" s="3" t="s">
        <v>2038</v>
      </c>
      <c r="B1033" s="3">
        <v>-1.64795104994673</v>
      </c>
      <c r="C1033" s="3">
        <v>1.3733560112826201E-3</v>
      </c>
    </row>
    <row r="1034" spans="1:3" x14ac:dyDescent="0.3">
      <c r="A1034" s="3" t="s">
        <v>1999</v>
      </c>
      <c r="B1034" s="3">
        <v>1.20456865443234</v>
      </c>
      <c r="C1034" s="3">
        <v>1.8083891314775999E-3</v>
      </c>
    </row>
    <row r="1035" spans="1:3" x14ac:dyDescent="0.3">
      <c r="A1035" s="3" t="s">
        <v>970</v>
      </c>
      <c r="B1035" s="3">
        <v>-2.2614656482772202</v>
      </c>
      <c r="C1035" s="3">
        <v>2.2179647450812301E-2</v>
      </c>
    </row>
    <row r="1036" spans="1:3" x14ac:dyDescent="0.3">
      <c r="A1036" s="3" t="s">
        <v>479</v>
      </c>
      <c r="B1036" s="3">
        <v>0.90148928294477304</v>
      </c>
      <c r="C1036" s="3">
        <v>3.4852467203340502E-2</v>
      </c>
    </row>
    <row r="1037" spans="1:3" x14ac:dyDescent="0.3">
      <c r="A1037" s="3" t="s">
        <v>1169</v>
      </c>
      <c r="B1037" s="3">
        <v>-2.7210707437386898</v>
      </c>
      <c r="C1037" s="3">
        <v>1.6914685761480201E-2</v>
      </c>
    </row>
    <row r="1038" spans="1:3" x14ac:dyDescent="0.3">
      <c r="A1038" s="3" t="s">
        <v>1810</v>
      </c>
      <c r="B1038" s="3">
        <v>-5.4656193310716699</v>
      </c>
      <c r="C1038" s="3">
        <v>3.9143323010121904E-3</v>
      </c>
    </row>
    <row r="1039" spans="1:3" x14ac:dyDescent="0.3">
      <c r="A1039" s="3" t="s">
        <v>1042</v>
      </c>
      <c r="B1039" s="3">
        <v>0.94696858852023502</v>
      </c>
      <c r="C1039" s="3">
        <v>2.0090535605318701E-2</v>
      </c>
    </row>
    <row r="1040" spans="1:3" x14ac:dyDescent="0.3">
      <c r="A1040" s="3" t="s">
        <v>474</v>
      </c>
      <c r="B1040" s="3">
        <v>0.85088074498536204</v>
      </c>
      <c r="C1040" s="3">
        <v>3.5136894558122397E-2</v>
      </c>
    </row>
    <row r="1041" spans="1:3" x14ac:dyDescent="0.3">
      <c r="A1041" s="3" t="s">
        <v>1565</v>
      </c>
      <c r="B1041" s="3">
        <v>-2.2737552242413499</v>
      </c>
      <c r="C1041" s="3">
        <v>7.9705144022912001E-3</v>
      </c>
    </row>
    <row r="1042" spans="1:3" x14ac:dyDescent="0.3">
      <c r="A1042" s="3" t="s">
        <v>72</v>
      </c>
      <c r="B1042" s="3">
        <v>-3.5796272332865402</v>
      </c>
      <c r="C1042" s="3">
        <v>4.72856011680165E-2</v>
      </c>
    </row>
    <row r="1043" spans="1:3" x14ac:dyDescent="0.3">
      <c r="A1043" s="3" t="s">
        <v>598</v>
      </c>
      <c r="B1043" s="3">
        <v>0.93742402923314005</v>
      </c>
      <c r="C1043" s="3">
        <v>3.1781114238194901E-2</v>
      </c>
    </row>
    <row r="1044" spans="1:3" x14ac:dyDescent="0.3">
      <c r="A1044" s="3" t="s">
        <v>1540</v>
      </c>
      <c r="B1044" s="3">
        <v>-1.1321854473867301</v>
      </c>
      <c r="C1044" s="3">
        <v>8.6046146442673496E-3</v>
      </c>
    </row>
    <row r="1045" spans="1:3" x14ac:dyDescent="0.3">
      <c r="A1045" s="3" t="s">
        <v>375</v>
      </c>
      <c r="B1045" s="3">
        <v>0.66365827226789598</v>
      </c>
      <c r="C1045" s="3">
        <v>3.8603180869505101E-2</v>
      </c>
    </row>
    <row r="1046" spans="1:3" x14ac:dyDescent="0.3">
      <c r="A1046" s="3" t="s">
        <v>590</v>
      </c>
      <c r="B1046" s="3">
        <v>0.78825872614816195</v>
      </c>
      <c r="C1046" s="3">
        <v>3.19727869853349E-2</v>
      </c>
    </row>
    <row r="1047" spans="1:3" x14ac:dyDescent="0.3">
      <c r="A1047" s="3" t="s">
        <v>392</v>
      </c>
      <c r="B1047" s="3">
        <v>-4.75297136956054</v>
      </c>
      <c r="C1047" s="3">
        <v>3.8166400282279501E-2</v>
      </c>
    </row>
    <row r="1048" spans="1:3" x14ac:dyDescent="0.3">
      <c r="A1048" s="3" t="s">
        <v>1629</v>
      </c>
      <c r="B1048" s="3">
        <v>-1.7085577322016601</v>
      </c>
      <c r="C1048" s="3">
        <v>6.8798844414498404E-3</v>
      </c>
    </row>
    <row r="1049" spans="1:3" x14ac:dyDescent="0.3">
      <c r="A1049" s="3" t="s">
        <v>960</v>
      </c>
      <c r="B1049" s="3">
        <v>-1.3417470390363999</v>
      </c>
      <c r="C1049" s="3">
        <v>2.2587101527364099E-2</v>
      </c>
    </row>
    <row r="1050" spans="1:3" x14ac:dyDescent="0.3">
      <c r="A1050" s="3" t="s">
        <v>635</v>
      </c>
      <c r="B1050" s="3">
        <v>-1.91702255294337</v>
      </c>
      <c r="C1050" s="3">
        <v>3.0955246731306101E-2</v>
      </c>
    </row>
    <row r="1051" spans="1:3" x14ac:dyDescent="0.3">
      <c r="A1051" s="3" t="s">
        <v>2088</v>
      </c>
      <c r="B1051" s="3">
        <v>-1.32702773681615</v>
      </c>
      <c r="C1051" s="3">
        <v>9.5665713676340396E-4</v>
      </c>
    </row>
    <row r="1052" spans="1:3" x14ac:dyDescent="0.3">
      <c r="A1052" s="3" t="s">
        <v>602</v>
      </c>
      <c r="B1052" s="3">
        <v>0.70886972760143196</v>
      </c>
      <c r="C1052" s="3">
        <v>3.1699860779893001E-2</v>
      </c>
    </row>
    <row r="1053" spans="1:3" x14ac:dyDescent="0.3">
      <c r="A1053" s="3" t="s">
        <v>1229</v>
      </c>
      <c r="B1053" s="3">
        <v>0.98004235643302595</v>
      </c>
      <c r="C1053" s="3">
        <v>1.55736272133869E-2</v>
      </c>
    </row>
    <row r="1054" spans="1:3" x14ac:dyDescent="0.3">
      <c r="A1054" s="3" t="s">
        <v>1037</v>
      </c>
      <c r="B1054" s="3">
        <v>0.80007687793498405</v>
      </c>
      <c r="C1054" s="3">
        <v>2.01542903213928E-2</v>
      </c>
    </row>
    <row r="1055" spans="1:3" x14ac:dyDescent="0.3">
      <c r="A1055" s="3" t="s">
        <v>476</v>
      </c>
      <c r="B1055" s="3">
        <v>0.76062851781774599</v>
      </c>
      <c r="C1055" s="3">
        <v>3.5001233938318499E-2</v>
      </c>
    </row>
    <row r="1056" spans="1:3" x14ac:dyDescent="0.3">
      <c r="A1056" s="3" t="s">
        <v>1048</v>
      </c>
      <c r="B1056" s="3">
        <v>-2.3353351662872202</v>
      </c>
      <c r="C1056" s="3">
        <v>1.98526818905824E-2</v>
      </c>
    </row>
    <row r="1057" spans="1:3" x14ac:dyDescent="0.3">
      <c r="A1057" s="3" t="s">
        <v>1087</v>
      </c>
      <c r="B1057" s="3">
        <v>-1.1780739912853999</v>
      </c>
      <c r="C1057" s="3">
        <v>1.8798927581229599E-2</v>
      </c>
    </row>
    <row r="1058" spans="1:3" x14ac:dyDescent="0.3">
      <c r="A1058" s="3" t="s">
        <v>1938</v>
      </c>
      <c r="B1058" s="3">
        <v>-1.6058255142872999</v>
      </c>
      <c r="C1058" s="3">
        <v>2.3727916768017301E-3</v>
      </c>
    </row>
    <row r="1059" spans="1:3" x14ac:dyDescent="0.3">
      <c r="A1059" s="3" t="s">
        <v>2268</v>
      </c>
      <c r="B1059" s="3">
        <v>-2.2459726618108999</v>
      </c>
      <c r="C1059" s="4">
        <v>7.3428488246138603E-5</v>
      </c>
    </row>
    <row r="1060" spans="1:3" x14ac:dyDescent="0.3">
      <c r="A1060" s="3" t="s">
        <v>1089</v>
      </c>
      <c r="B1060" s="3">
        <v>-2.5180131690196101</v>
      </c>
      <c r="C1060" s="3">
        <v>1.8774019212730999E-2</v>
      </c>
    </row>
    <row r="1061" spans="1:3" x14ac:dyDescent="0.3">
      <c r="A1061" s="3" t="s">
        <v>281</v>
      </c>
      <c r="B1061" s="3">
        <v>-3.8519710529446201</v>
      </c>
      <c r="C1061" s="3">
        <v>4.1862212639650301E-2</v>
      </c>
    </row>
    <row r="1062" spans="1:3" x14ac:dyDescent="0.3">
      <c r="A1062" s="3" t="s">
        <v>2001</v>
      </c>
      <c r="B1062" s="3">
        <v>-4.4387070827070003</v>
      </c>
      <c r="C1062" s="3">
        <v>1.7956693187449399E-3</v>
      </c>
    </row>
    <row r="1063" spans="1:3" x14ac:dyDescent="0.3">
      <c r="A1063" s="3" t="s">
        <v>470</v>
      </c>
      <c r="B1063" s="3">
        <v>0.82847219403966199</v>
      </c>
      <c r="C1063" s="3">
        <v>3.5242544718684203E-2</v>
      </c>
    </row>
    <row r="1064" spans="1:3" x14ac:dyDescent="0.3">
      <c r="A1064" s="3" t="s">
        <v>272</v>
      </c>
      <c r="B1064" s="3">
        <v>0.74009787047099795</v>
      </c>
      <c r="C1064" s="3">
        <v>4.1987911382389699E-2</v>
      </c>
    </row>
    <row r="1065" spans="1:3" x14ac:dyDescent="0.3">
      <c r="A1065" s="3" t="s">
        <v>1350</v>
      </c>
      <c r="B1065" s="3">
        <v>-1.8774659418958499</v>
      </c>
      <c r="C1065" s="3">
        <v>1.2878356059003501E-2</v>
      </c>
    </row>
    <row r="1066" spans="1:3" x14ac:dyDescent="0.3">
      <c r="A1066" s="3" t="s">
        <v>2052</v>
      </c>
      <c r="B1066" s="3">
        <v>-1.0617548749243899</v>
      </c>
      <c r="C1066" s="3">
        <v>1.1769945298437199E-3</v>
      </c>
    </row>
    <row r="1067" spans="1:3" x14ac:dyDescent="0.3">
      <c r="A1067" s="3" t="s">
        <v>1263</v>
      </c>
      <c r="B1067" s="3">
        <v>0.72713134666833301</v>
      </c>
      <c r="C1067" s="3">
        <v>1.48362891302128E-2</v>
      </c>
    </row>
    <row r="1068" spans="1:3" x14ac:dyDescent="0.3">
      <c r="A1068" s="3" t="s">
        <v>1245</v>
      </c>
      <c r="B1068" s="3">
        <v>4.5392388110677704</v>
      </c>
      <c r="C1068" s="3">
        <v>1.52567372207899E-2</v>
      </c>
    </row>
    <row r="1069" spans="1:3" x14ac:dyDescent="0.3">
      <c r="A1069" s="3" t="s">
        <v>1267</v>
      </c>
      <c r="B1069" s="3">
        <v>-3.4278760641872901</v>
      </c>
      <c r="C1069" s="3">
        <v>1.47176449212149E-2</v>
      </c>
    </row>
    <row r="1070" spans="1:3" x14ac:dyDescent="0.3">
      <c r="A1070" s="3" t="s">
        <v>1198</v>
      </c>
      <c r="B1070" s="3">
        <v>-1.3262772353026899</v>
      </c>
      <c r="C1070" s="3">
        <v>1.6278679890614801E-2</v>
      </c>
    </row>
    <row r="1071" spans="1:3" x14ac:dyDescent="0.3">
      <c r="A1071" s="3" t="s">
        <v>1552</v>
      </c>
      <c r="B1071" s="3">
        <v>0.87354907445780094</v>
      </c>
      <c r="C1071" s="3">
        <v>8.2719902358143402E-3</v>
      </c>
    </row>
    <row r="1072" spans="1:3" x14ac:dyDescent="0.3">
      <c r="A1072" s="3" t="s">
        <v>1199</v>
      </c>
      <c r="B1072" s="3">
        <v>-3.1294621181906801</v>
      </c>
      <c r="C1072" s="3">
        <v>1.62565404834112E-2</v>
      </c>
    </row>
    <row r="1073" spans="1:3" x14ac:dyDescent="0.3">
      <c r="A1073" s="3" t="s">
        <v>1067</v>
      </c>
      <c r="B1073" s="3">
        <v>-5.5835683107005796</v>
      </c>
      <c r="C1073" s="3">
        <v>1.92252723810033E-2</v>
      </c>
    </row>
    <row r="1074" spans="1:3" x14ac:dyDescent="0.3">
      <c r="A1074" s="3" t="s">
        <v>346</v>
      </c>
      <c r="B1074" s="3">
        <v>0.630303111545235</v>
      </c>
      <c r="C1074" s="3">
        <v>3.9307714360717901E-2</v>
      </c>
    </row>
    <row r="1075" spans="1:3" x14ac:dyDescent="0.3">
      <c r="A1075" s="3" t="s">
        <v>1929</v>
      </c>
      <c r="B1075" s="3">
        <v>-1.7595908094660999</v>
      </c>
      <c r="C1075" s="3">
        <v>2.5204883464419701E-3</v>
      </c>
    </row>
    <row r="1076" spans="1:3" x14ac:dyDescent="0.3">
      <c r="A1076" s="3" t="s">
        <v>1842</v>
      </c>
      <c r="B1076" s="3">
        <v>-5.7954573588363498</v>
      </c>
      <c r="C1076" s="3">
        <v>3.5737013102740901E-3</v>
      </c>
    </row>
    <row r="1077" spans="1:3" x14ac:dyDescent="0.3">
      <c r="A1077" s="3" t="s">
        <v>827</v>
      </c>
      <c r="B1077" s="3">
        <v>0.938510736510757</v>
      </c>
      <c r="C1077" s="3">
        <v>2.59698850737657E-2</v>
      </c>
    </row>
    <row r="1078" spans="1:3" x14ac:dyDescent="0.3">
      <c r="A1078" s="3" t="s">
        <v>1168</v>
      </c>
      <c r="B1078" s="3">
        <v>0.97283987928975002</v>
      </c>
      <c r="C1078" s="3">
        <v>1.69716290035049E-2</v>
      </c>
    </row>
    <row r="1079" spans="1:3" x14ac:dyDescent="0.3">
      <c r="A1079" s="3" t="s">
        <v>1434</v>
      </c>
      <c r="B1079" s="3">
        <v>2.33377411513669</v>
      </c>
      <c r="C1079" s="3">
        <v>1.0999474987452001E-2</v>
      </c>
    </row>
    <row r="1080" spans="1:3" x14ac:dyDescent="0.3">
      <c r="A1080" s="3" t="s">
        <v>1516</v>
      </c>
      <c r="B1080" s="3">
        <v>-5.7738056692698203</v>
      </c>
      <c r="C1080" s="3">
        <v>9.12534248837139E-3</v>
      </c>
    </row>
    <row r="1081" spans="1:3" x14ac:dyDescent="0.3">
      <c r="A1081" s="3" t="s">
        <v>2026</v>
      </c>
      <c r="B1081" s="3">
        <v>-2.27695429270128</v>
      </c>
      <c r="C1081" s="3">
        <v>1.43597889831182E-3</v>
      </c>
    </row>
    <row r="1082" spans="1:3" x14ac:dyDescent="0.3">
      <c r="A1082" s="3" t="s">
        <v>1142</v>
      </c>
      <c r="B1082" s="3">
        <v>-1.2465925212055899</v>
      </c>
      <c r="C1082" s="3">
        <v>1.7530013303709801E-2</v>
      </c>
    </row>
    <row r="1083" spans="1:3" x14ac:dyDescent="0.3">
      <c r="A1083" s="3" t="s">
        <v>2297</v>
      </c>
      <c r="B1083" s="3">
        <v>-5.2735144333255404</v>
      </c>
      <c r="C1083" s="4">
        <v>6.0344389212188295E-7</v>
      </c>
    </row>
    <row r="1084" spans="1:3" x14ac:dyDescent="0.3">
      <c r="A1084" s="3" t="s">
        <v>172</v>
      </c>
      <c r="B1084" s="3">
        <v>-1.86789623353781</v>
      </c>
      <c r="C1084" s="3">
        <v>4.4513355941105399E-2</v>
      </c>
    </row>
    <row r="1085" spans="1:3" x14ac:dyDescent="0.3">
      <c r="A1085" s="3" t="s">
        <v>530</v>
      </c>
      <c r="B1085" s="3">
        <v>0.71750164505798697</v>
      </c>
      <c r="C1085" s="3">
        <v>3.3526306903546001E-2</v>
      </c>
    </row>
    <row r="1086" spans="1:3" x14ac:dyDescent="0.3">
      <c r="A1086" s="3" t="s">
        <v>316</v>
      </c>
      <c r="B1086" s="3">
        <v>-1.8010551932238299</v>
      </c>
      <c r="C1086" s="3">
        <v>4.0628648607755197E-2</v>
      </c>
    </row>
    <row r="1087" spans="1:3" x14ac:dyDescent="0.3">
      <c r="A1087" s="3" t="s">
        <v>699</v>
      </c>
      <c r="B1087" s="3">
        <v>-1.52035160897386</v>
      </c>
      <c r="C1087" s="3">
        <v>2.91588947469885E-2</v>
      </c>
    </row>
    <row r="1088" spans="1:3" x14ac:dyDescent="0.3">
      <c r="A1088" s="3" t="s">
        <v>1251</v>
      </c>
      <c r="B1088" s="3">
        <v>-2.1520629104778402</v>
      </c>
      <c r="C1088" s="3">
        <v>1.5120643602078701E-2</v>
      </c>
    </row>
    <row r="1089" spans="1:3" x14ac:dyDescent="0.3">
      <c r="A1089" s="3" t="s">
        <v>677</v>
      </c>
      <c r="B1089" s="3">
        <v>0.89030274356860595</v>
      </c>
      <c r="C1089" s="3">
        <v>2.9686023857002801E-2</v>
      </c>
    </row>
    <row r="1090" spans="1:3" x14ac:dyDescent="0.3">
      <c r="A1090" s="3" t="s">
        <v>1758</v>
      </c>
      <c r="B1090" s="3">
        <v>-3.0438344872587901</v>
      </c>
      <c r="C1090" s="3">
        <v>4.8164505817837704E-3</v>
      </c>
    </row>
    <row r="1091" spans="1:3" x14ac:dyDescent="0.3">
      <c r="A1091" s="3" t="s">
        <v>298</v>
      </c>
      <c r="B1091" s="3">
        <v>-2.2663176086964301</v>
      </c>
      <c r="C1091" s="3">
        <v>4.1212556933021602E-2</v>
      </c>
    </row>
    <row r="1092" spans="1:3" x14ac:dyDescent="0.3">
      <c r="A1092" s="3" t="s">
        <v>276</v>
      </c>
      <c r="B1092" s="3">
        <v>-4.5957372864739803</v>
      </c>
      <c r="C1092" s="3">
        <v>4.1958638583740403E-2</v>
      </c>
    </row>
    <row r="1093" spans="1:3" x14ac:dyDescent="0.3">
      <c r="A1093" s="3" t="s">
        <v>2218</v>
      </c>
      <c r="B1093" s="3">
        <v>-1.44283411582604</v>
      </c>
      <c r="C1093" s="3">
        <v>2.4972334251594901E-4</v>
      </c>
    </row>
    <row r="1094" spans="1:3" x14ac:dyDescent="0.3">
      <c r="A1094" s="3" t="s">
        <v>495</v>
      </c>
      <c r="B1094" s="3">
        <v>1.3135678503852499</v>
      </c>
      <c r="C1094" s="3">
        <v>3.4396214732450199E-2</v>
      </c>
    </row>
    <row r="1095" spans="1:3" x14ac:dyDescent="0.3">
      <c r="A1095" s="3" t="s">
        <v>1136</v>
      </c>
      <c r="B1095" s="3">
        <v>-3.2750965786951198</v>
      </c>
      <c r="C1095" s="3">
        <v>1.7647600268665301E-2</v>
      </c>
    </row>
    <row r="1096" spans="1:3" x14ac:dyDescent="0.3">
      <c r="A1096" s="3" t="s">
        <v>1330</v>
      </c>
      <c r="B1096" s="3">
        <v>-1.9600226648285599</v>
      </c>
      <c r="C1096" s="3">
        <v>1.3277043668813601E-2</v>
      </c>
    </row>
    <row r="1097" spans="1:3" x14ac:dyDescent="0.3">
      <c r="A1097" s="3" t="s">
        <v>455</v>
      </c>
      <c r="B1097" s="3">
        <v>-3.0988703751618201</v>
      </c>
      <c r="C1097" s="3">
        <v>3.5771515387588597E-2</v>
      </c>
    </row>
    <row r="1098" spans="1:3" x14ac:dyDescent="0.3">
      <c r="A1098" s="3" t="s">
        <v>1279</v>
      </c>
      <c r="B1098" s="3">
        <v>-1.14812481907944</v>
      </c>
      <c r="C1098" s="3">
        <v>1.43975266796229E-2</v>
      </c>
    </row>
    <row r="1099" spans="1:3" x14ac:dyDescent="0.3">
      <c r="A1099" s="3" t="s">
        <v>33</v>
      </c>
      <c r="B1099" s="3">
        <v>-3.02334525189241</v>
      </c>
      <c r="C1099" s="3">
        <v>4.9049702570133698E-2</v>
      </c>
    </row>
    <row r="1100" spans="1:3" x14ac:dyDescent="0.3">
      <c r="A1100" s="3" t="s">
        <v>2020</v>
      </c>
      <c r="B1100" s="3">
        <v>-1.85489880101728</v>
      </c>
      <c r="C1100" s="3">
        <v>1.53101669970695E-3</v>
      </c>
    </row>
    <row r="1101" spans="1:3" x14ac:dyDescent="0.3">
      <c r="A1101" s="3" t="s">
        <v>1395</v>
      </c>
      <c r="B1101" s="3">
        <v>-1.1973611334462599</v>
      </c>
      <c r="C1101" s="3">
        <v>1.1921922347835699E-2</v>
      </c>
    </row>
    <row r="1102" spans="1:3" x14ac:dyDescent="0.3">
      <c r="A1102" s="3" t="s">
        <v>646</v>
      </c>
      <c r="B1102" s="3">
        <v>-2.0722791280628399</v>
      </c>
      <c r="C1102" s="3">
        <v>3.05379654629045E-2</v>
      </c>
    </row>
    <row r="1103" spans="1:3" x14ac:dyDescent="0.3">
      <c r="A1103" s="3" t="s">
        <v>2022</v>
      </c>
      <c r="B1103" s="3">
        <v>-2.5071950385069801</v>
      </c>
      <c r="C1103" s="3">
        <v>1.52507378729366E-3</v>
      </c>
    </row>
    <row r="1104" spans="1:3" x14ac:dyDescent="0.3">
      <c r="A1104" s="3" t="s">
        <v>2279</v>
      </c>
      <c r="B1104" s="3">
        <v>-1.6879763233965701</v>
      </c>
      <c r="C1104" s="4">
        <v>3.6523962705809401E-5</v>
      </c>
    </row>
    <row r="1105" spans="1:3" x14ac:dyDescent="0.3">
      <c r="A1105" s="3" t="s">
        <v>856</v>
      </c>
      <c r="B1105" s="3">
        <v>0.88403547239373403</v>
      </c>
      <c r="C1105" s="3">
        <v>2.5140817723284199E-2</v>
      </c>
    </row>
    <row r="1106" spans="1:3" x14ac:dyDescent="0.3">
      <c r="A1106" s="3" t="s">
        <v>149</v>
      </c>
      <c r="B1106" s="3">
        <v>0.605932083455892</v>
      </c>
      <c r="C1106" s="3">
        <v>4.5160390673318902E-2</v>
      </c>
    </row>
    <row r="1107" spans="1:3" x14ac:dyDescent="0.3">
      <c r="A1107" s="3" t="s">
        <v>1936</v>
      </c>
      <c r="B1107" s="3">
        <v>-1.02206934062935</v>
      </c>
      <c r="C1107" s="3">
        <v>2.4275879613875301E-3</v>
      </c>
    </row>
    <row r="1108" spans="1:3" x14ac:dyDescent="0.3">
      <c r="A1108" s="3" t="s">
        <v>1582</v>
      </c>
      <c r="B1108" s="3">
        <v>-2.6855087241289302</v>
      </c>
      <c r="C1108" s="3">
        <v>7.6777503088960603E-3</v>
      </c>
    </row>
    <row r="1109" spans="1:3" x14ac:dyDescent="0.3">
      <c r="A1109" s="3" t="s">
        <v>1778</v>
      </c>
      <c r="B1109" s="3">
        <v>1.1632494410704</v>
      </c>
      <c r="C1109" s="3">
        <v>4.3618915568177999E-3</v>
      </c>
    </row>
    <row r="1110" spans="1:3" x14ac:dyDescent="0.3">
      <c r="A1110" s="3" t="s">
        <v>391</v>
      </c>
      <c r="B1110" s="3">
        <v>0.84242803658390597</v>
      </c>
      <c r="C1110" s="3">
        <v>3.8242046852536002E-2</v>
      </c>
    </row>
    <row r="1111" spans="1:3" x14ac:dyDescent="0.3">
      <c r="A1111" s="3" t="s">
        <v>910</v>
      </c>
      <c r="B1111" s="3">
        <v>0.77776933326602604</v>
      </c>
      <c r="C1111" s="3">
        <v>2.39676980071944E-2</v>
      </c>
    </row>
    <row r="1112" spans="1:3" x14ac:dyDescent="0.3">
      <c r="A1112" s="3" t="s">
        <v>1482</v>
      </c>
      <c r="B1112" s="3">
        <v>-1.1302662554823499</v>
      </c>
      <c r="C1112" s="3">
        <v>9.81949307427076E-3</v>
      </c>
    </row>
    <row r="1113" spans="1:3" x14ac:dyDescent="0.3">
      <c r="A1113" s="3" t="s">
        <v>1184</v>
      </c>
      <c r="B1113" s="3">
        <v>-1.18849673574612</v>
      </c>
      <c r="C1113" s="3">
        <v>1.65577913040597E-2</v>
      </c>
    </row>
    <row r="1114" spans="1:3" x14ac:dyDescent="0.3">
      <c r="A1114" s="3" t="s">
        <v>1782</v>
      </c>
      <c r="B1114" s="3">
        <v>-4.0705951569762302</v>
      </c>
      <c r="C1114" s="3">
        <v>4.2639911198550104E-3</v>
      </c>
    </row>
    <row r="1115" spans="1:3" x14ac:dyDescent="0.3">
      <c r="A1115" s="3" t="s">
        <v>1514</v>
      </c>
      <c r="B1115" s="3">
        <v>-1.0641425510343001</v>
      </c>
      <c r="C1115" s="3">
        <v>9.1533394500462693E-3</v>
      </c>
    </row>
    <row r="1116" spans="1:3" x14ac:dyDescent="0.3">
      <c r="A1116" s="3" t="s">
        <v>700</v>
      </c>
      <c r="B1116" s="3">
        <v>-1.3727840208958</v>
      </c>
      <c r="C1116" s="3">
        <v>2.9143380929599401E-2</v>
      </c>
    </row>
    <row r="1117" spans="1:3" x14ac:dyDescent="0.3">
      <c r="A1117" s="3" t="s">
        <v>2267</v>
      </c>
      <c r="B1117" s="3">
        <v>-4.70369294890798</v>
      </c>
      <c r="C1117" s="4">
        <v>7.6172059418989696E-5</v>
      </c>
    </row>
    <row r="1118" spans="1:3" x14ac:dyDescent="0.3">
      <c r="A1118" s="3" t="s">
        <v>2294</v>
      </c>
      <c r="B1118" s="3">
        <v>-2.20965755450539</v>
      </c>
      <c r="C1118" s="4">
        <v>1.77127832183488E-6</v>
      </c>
    </row>
    <row r="1119" spans="1:3" x14ac:dyDescent="0.3">
      <c r="A1119" s="3" t="s">
        <v>504</v>
      </c>
      <c r="B1119" s="3">
        <v>0.70018885675678399</v>
      </c>
      <c r="C1119" s="3">
        <v>3.4144445075342797E-2</v>
      </c>
    </row>
    <row r="1120" spans="1:3" x14ac:dyDescent="0.3">
      <c r="A1120" s="3" t="s">
        <v>242</v>
      </c>
      <c r="B1120" s="3">
        <v>0.75054962306072204</v>
      </c>
      <c r="C1120" s="3">
        <v>4.2719043716836998E-2</v>
      </c>
    </row>
    <row r="1121" spans="1:3" x14ac:dyDescent="0.3">
      <c r="A1121" s="3" t="s">
        <v>1570</v>
      </c>
      <c r="B1121" s="3">
        <v>-1.7646214978111201</v>
      </c>
      <c r="C1121" s="3">
        <v>7.8512264398988597E-3</v>
      </c>
    </row>
    <row r="1122" spans="1:3" x14ac:dyDescent="0.3">
      <c r="A1122" s="3" t="s">
        <v>192</v>
      </c>
      <c r="B1122" s="3">
        <v>-1.5871202927457799</v>
      </c>
      <c r="C1122" s="3">
        <v>4.39170200501958E-2</v>
      </c>
    </row>
    <row r="1123" spans="1:3" x14ac:dyDescent="0.3">
      <c r="A1123" s="3" t="s">
        <v>737</v>
      </c>
      <c r="B1123" s="3">
        <v>-1.85612470216171</v>
      </c>
      <c r="C1123" s="3">
        <v>2.8368824770104401E-2</v>
      </c>
    </row>
    <row r="1124" spans="1:3" x14ac:dyDescent="0.3">
      <c r="A1124" s="3" t="s">
        <v>1081</v>
      </c>
      <c r="B1124" s="3">
        <v>0.84083618486266798</v>
      </c>
      <c r="C1124" s="3">
        <v>1.9038948301628101E-2</v>
      </c>
    </row>
    <row r="1125" spans="1:3" x14ac:dyDescent="0.3">
      <c r="A1125" s="3" t="s">
        <v>327</v>
      </c>
      <c r="B1125" s="3">
        <v>0.59241332509042199</v>
      </c>
      <c r="C1125" s="3">
        <v>4.0204882905809897E-2</v>
      </c>
    </row>
    <row r="1126" spans="1:3" x14ac:dyDescent="0.3">
      <c r="A1126" s="3" t="s">
        <v>1477</v>
      </c>
      <c r="B1126" s="3">
        <v>-2.1928349887017999</v>
      </c>
      <c r="C1126" s="3">
        <v>9.8476049509633005E-3</v>
      </c>
    </row>
    <row r="1127" spans="1:3" x14ac:dyDescent="0.3">
      <c r="A1127" s="3" t="s">
        <v>471</v>
      </c>
      <c r="B1127" s="3">
        <v>1.4263306900680499</v>
      </c>
      <c r="C1127" s="3">
        <v>3.5213417269035201E-2</v>
      </c>
    </row>
    <row r="1128" spans="1:3" x14ac:dyDescent="0.3">
      <c r="A1128" s="3" t="s">
        <v>1327</v>
      </c>
      <c r="B1128" s="3">
        <v>-3.60047615762437</v>
      </c>
      <c r="C1128" s="3">
        <v>1.3318495911600999E-2</v>
      </c>
    </row>
    <row r="1129" spans="1:3" x14ac:dyDescent="0.3">
      <c r="A1129" s="3" t="s">
        <v>708</v>
      </c>
      <c r="B1129" s="3">
        <v>-3.7509534312258901</v>
      </c>
      <c r="C1129" s="3">
        <v>2.9022006005305599E-2</v>
      </c>
    </row>
    <row r="1130" spans="1:3" x14ac:dyDescent="0.3">
      <c r="A1130" s="3" t="s">
        <v>1964</v>
      </c>
      <c r="B1130" s="3">
        <v>-1.13975265502789</v>
      </c>
      <c r="C1130" s="3">
        <v>2.1740958419293201E-3</v>
      </c>
    </row>
    <row r="1131" spans="1:3" x14ac:dyDescent="0.3">
      <c r="A1131" s="3" t="s">
        <v>769</v>
      </c>
      <c r="B1131" s="3">
        <v>-2.78095624861293</v>
      </c>
      <c r="C1131" s="3">
        <v>2.7438965656542701E-2</v>
      </c>
    </row>
    <row r="1132" spans="1:3" x14ac:dyDescent="0.3">
      <c r="A1132" s="3" t="s">
        <v>219</v>
      </c>
      <c r="B1132" s="3">
        <v>-1.8741525083189201</v>
      </c>
      <c r="C1132" s="3">
        <v>4.3192023528734601E-2</v>
      </c>
    </row>
    <row r="1133" spans="1:3" x14ac:dyDescent="0.3">
      <c r="A1133" s="3" t="s">
        <v>1611</v>
      </c>
      <c r="B1133" s="3">
        <v>-1.0257433125605699</v>
      </c>
      <c r="C1133" s="3">
        <v>7.0600840103530503E-3</v>
      </c>
    </row>
    <row r="1134" spans="1:3" x14ac:dyDescent="0.3">
      <c r="A1134" s="3" t="s">
        <v>1460</v>
      </c>
      <c r="B1134" s="3">
        <v>0.75495444695048297</v>
      </c>
      <c r="C1134" s="3">
        <v>1.0164119552789799E-2</v>
      </c>
    </row>
    <row r="1135" spans="1:3" x14ac:dyDescent="0.3">
      <c r="A1135" s="3" t="s">
        <v>1882</v>
      </c>
      <c r="B1135" s="3">
        <v>-3.9948762482411602</v>
      </c>
      <c r="C1135" s="3">
        <v>3.0687210873591398E-3</v>
      </c>
    </row>
    <row r="1136" spans="1:3" x14ac:dyDescent="0.3">
      <c r="A1136" s="3" t="s">
        <v>1404</v>
      </c>
      <c r="B1136" s="3">
        <v>-2.5994468449827499</v>
      </c>
      <c r="C1136" s="3">
        <v>1.17291240898041E-2</v>
      </c>
    </row>
    <row r="1137" spans="1:3" x14ac:dyDescent="0.3">
      <c r="A1137" s="3" t="s">
        <v>1987</v>
      </c>
      <c r="B1137" s="3">
        <v>1.2410178232310001</v>
      </c>
      <c r="C1137" s="3">
        <v>1.9451880871305101E-3</v>
      </c>
    </row>
    <row r="1138" spans="1:3" x14ac:dyDescent="0.3">
      <c r="A1138" s="3" t="s">
        <v>632</v>
      </c>
      <c r="B1138" s="3">
        <v>0.85500041951255901</v>
      </c>
      <c r="C1138" s="3">
        <v>3.1200113912062899E-2</v>
      </c>
    </row>
    <row r="1139" spans="1:3" x14ac:dyDescent="0.3">
      <c r="A1139" s="3" t="s">
        <v>1093</v>
      </c>
      <c r="B1139" s="3">
        <v>0.89684172464712797</v>
      </c>
      <c r="C1139" s="3">
        <v>1.8668241067855001E-2</v>
      </c>
    </row>
    <row r="1140" spans="1:3" x14ac:dyDescent="0.3">
      <c r="A1140" s="3" t="s">
        <v>1510</v>
      </c>
      <c r="B1140" s="3">
        <v>-2.1101662118633899</v>
      </c>
      <c r="C1140" s="3">
        <v>9.1616775707861701E-3</v>
      </c>
    </row>
    <row r="1141" spans="1:3" x14ac:dyDescent="0.3">
      <c r="A1141" s="3" t="s">
        <v>586</v>
      </c>
      <c r="B1141" s="3">
        <v>0.63293789768627995</v>
      </c>
      <c r="C1141" s="3">
        <v>3.2136786804324101E-2</v>
      </c>
    </row>
    <row r="1142" spans="1:3" x14ac:dyDescent="0.3">
      <c r="A1142" s="3" t="s">
        <v>1871</v>
      </c>
      <c r="B1142" s="3">
        <v>-1.74177619170572</v>
      </c>
      <c r="C1142" s="3">
        <v>3.22039251282834E-3</v>
      </c>
    </row>
    <row r="1143" spans="1:3" x14ac:dyDescent="0.3">
      <c r="A1143" s="3" t="s">
        <v>100</v>
      </c>
      <c r="B1143" s="3">
        <v>1.3741108092832299</v>
      </c>
      <c r="C1143" s="3">
        <v>4.6315182362848602E-2</v>
      </c>
    </row>
    <row r="1144" spans="1:3" x14ac:dyDescent="0.3">
      <c r="A1144" s="3" t="s">
        <v>409</v>
      </c>
      <c r="B1144" s="3">
        <v>0.750736783370759</v>
      </c>
      <c r="C1144" s="3">
        <v>3.7220631237198903E-2</v>
      </c>
    </row>
    <row r="1145" spans="1:3" x14ac:dyDescent="0.3">
      <c r="A1145" s="3" t="s">
        <v>839</v>
      </c>
      <c r="B1145" s="3">
        <v>1.91298779792897</v>
      </c>
      <c r="C1145" s="3">
        <v>2.5618862023676199E-2</v>
      </c>
    </row>
    <row r="1146" spans="1:3" x14ac:dyDescent="0.3">
      <c r="A1146" s="3" t="s">
        <v>1993</v>
      </c>
      <c r="B1146" s="3">
        <v>-1.52628864691174</v>
      </c>
      <c r="C1146" s="3">
        <v>1.91376070713342E-3</v>
      </c>
    </row>
    <row r="1147" spans="1:3" x14ac:dyDescent="0.3">
      <c r="A1147" s="3" t="s">
        <v>53</v>
      </c>
      <c r="B1147" s="3">
        <v>0.72565674596091601</v>
      </c>
      <c r="C1147" s="3">
        <v>4.8114756022006398E-2</v>
      </c>
    </row>
    <row r="1148" spans="1:3" x14ac:dyDescent="0.3">
      <c r="A1148" s="3" t="s">
        <v>1988</v>
      </c>
      <c r="B1148" s="3">
        <v>-1.06348095536718</v>
      </c>
      <c r="C1148" s="3">
        <v>1.92180830488523E-3</v>
      </c>
    </row>
    <row r="1149" spans="1:3" x14ac:dyDescent="0.3">
      <c r="A1149" s="3" t="s">
        <v>176</v>
      </c>
      <c r="B1149" s="3">
        <v>-2.9700284082033499</v>
      </c>
      <c r="C1149" s="3">
        <v>4.4266047713838401E-2</v>
      </c>
    </row>
    <row r="1150" spans="1:3" x14ac:dyDescent="0.3">
      <c r="A1150" s="3" t="s">
        <v>170</v>
      </c>
      <c r="B1150" s="3">
        <v>0.59712390561782902</v>
      </c>
      <c r="C1150" s="3">
        <v>4.4559140095510499E-2</v>
      </c>
    </row>
    <row r="1151" spans="1:3" x14ac:dyDescent="0.3">
      <c r="A1151" s="3" t="s">
        <v>2234</v>
      </c>
      <c r="B1151" s="3">
        <v>-3.5298605587480001</v>
      </c>
      <c r="C1151" s="3">
        <v>1.7961564439639499E-4</v>
      </c>
    </row>
    <row r="1152" spans="1:3" x14ac:dyDescent="0.3">
      <c r="A1152" s="3" t="s">
        <v>651</v>
      </c>
      <c r="B1152" s="3">
        <v>-1.6654364668516</v>
      </c>
      <c r="C1152" s="3">
        <v>3.0384328288164099E-2</v>
      </c>
    </row>
    <row r="1153" spans="1:3" x14ac:dyDescent="0.3">
      <c r="A1153" s="3" t="s">
        <v>1523</v>
      </c>
      <c r="B1153" s="3">
        <v>0.80676759926657804</v>
      </c>
      <c r="C1153" s="3">
        <v>8.9693056329346998E-3</v>
      </c>
    </row>
    <row r="1154" spans="1:3" x14ac:dyDescent="0.3">
      <c r="A1154" s="3" t="s">
        <v>94</v>
      </c>
      <c r="B1154" s="3">
        <v>0.59991413864406595</v>
      </c>
      <c r="C1154" s="3">
        <v>4.6457275747778103E-2</v>
      </c>
    </row>
    <row r="1155" spans="1:3" x14ac:dyDescent="0.3">
      <c r="A1155" s="3" t="s">
        <v>1304</v>
      </c>
      <c r="B1155" s="3">
        <v>0.77286114188849997</v>
      </c>
      <c r="C1155" s="3">
        <v>1.3873999595221599E-2</v>
      </c>
    </row>
    <row r="1156" spans="1:3" x14ac:dyDescent="0.3">
      <c r="A1156" s="3" t="s">
        <v>1071</v>
      </c>
      <c r="B1156" s="3">
        <v>0.74549075340592796</v>
      </c>
      <c r="C1156" s="3">
        <v>1.9174017933011701E-2</v>
      </c>
    </row>
    <row r="1157" spans="1:3" x14ac:dyDescent="0.3">
      <c r="A1157" s="3" t="s">
        <v>506</v>
      </c>
      <c r="B1157" s="3">
        <v>-3.35457181038824</v>
      </c>
      <c r="C1157" s="3">
        <v>3.41336486403684E-2</v>
      </c>
    </row>
    <row r="1158" spans="1:3" x14ac:dyDescent="0.3">
      <c r="A1158" s="3" t="s">
        <v>813</v>
      </c>
      <c r="B1158" s="3">
        <v>0.70619701968702497</v>
      </c>
      <c r="C1158" s="3">
        <v>2.6346787360845701E-2</v>
      </c>
    </row>
    <row r="1159" spans="1:3" x14ac:dyDescent="0.3">
      <c r="A1159" s="3" t="s">
        <v>741</v>
      </c>
      <c r="B1159" s="3">
        <v>0.66028475534365705</v>
      </c>
      <c r="C1159" s="3">
        <v>2.8252333679768701E-2</v>
      </c>
    </row>
    <row r="1160" spans="1:3" x14ac:dyDescent="0.3">
      <c r="A1160" s="3" t="s">
        <v>1676</v>
      </c>
      <c r="B1160" s="3">
        <v>0.93565208346125905</v>
      </c>
      <c r="C1160" s="3">
        <v>6.1866008290284904E-3</v>
      </c>
    </row>
    <row r="1161" spans="1:3" x14ac:dyDescent="0.3">
      <c r="A1161" s="3" t="s">
        <v>936</v>
      </c>
      <c r="B1161" s="3">
        <v>0.86169446548691297</v>
      </c>
      <c r="C1161" s="3">
        <v>2.3539425782298101E-2</v>
      </c>
    </row>
    <row r="1162" spans="1:3" x14ac:dyDescent="0.3">
      <c r="A1162" s="3" t="s">
        <v>728</v>
      </c>
      <c r="B1162" s="3">
        <v>0.64893476047966803</v>
      </c>
      <c r="C1162" s="3">
        <v>2.86186585058558E-2</v>
      </c>
    </row>
    <row r="1163" spans="1:3" x14ac:dyDescent="0.3">
      <c r="A1163" s="3" t="s">
        <v>1785</v>
      </c>
      <c r="B1163" s="3">
        <v>-2.9635859255573398</v>
      </c>
      <c r="C1163" s="3">
        <v>4.2395453847821904E-3</v>
      </c>
    </row>
    <row r="1164" spans="1:3" x14ac:dyDescent="0.3">
      <c r="A1164" s="3" t="s">
        <v>486</v>
      </c>
      <c r="B1164" s="3">
        <v>-1.7676838803285</v>
      </c>
      <c r="C1164" s="3">
        <v>3.4590698439734502E-2</v>
      </c>
    </row>
    <row r="1165" spans="1:3" x14ac:dyDescent="0.3">
      <c r="A1165" s="3" t="s">
        <v>1117</v>
      </c>
      <c r="B1165" s="3">
        <v>-2.2319202642102498</v>
      </c>
      <c r="C1165" s="3">
        <v>1.8212507502421101E-2</v>
      </c>
    </row>
    <row r="1166" spans="1:3" x14ac:dyDescent="0.3">
      <c r="A1166" s="3" t="s">
        <v>1318</v>
      </c>
      <c r="B1166" s="3">
        <v>0.88320586266814005</v>
      </c>
      <c r="C1166" s="3">
        <v>1.35218530510628E-2</v>
      </c>
    </row>
    <row r="1167" spans="1:3" x14ac:dyDescent="0.3">
      <c r="A1167" s="3" t="s">
        <v>326</v>
      </c>
      <c r="B1167" s="3">
        <v>-2.6069062923731998</v>
      </c>
      <c r="C1167" s="3">
        <v>4.0256605311631798E-2</v>
      </c>
    </row>
    <row r="1168" spans="1:3" x14ac:dyDescent="0.3">
      <c r="A1168" s="3" t="s">
        <v>2064</v>
      </c>
      <c r="B1168" s="3">
        <v>1.0228173239549201</v>
      </c>
      <c r="C1168" s="3">
        <v>1.1205148546397201E-3</v>
      </c>
    </row>
    <row r="1169" spans="1:3" x14ac:dyDescent="0.3">
      <c r="A1169" s="3" t="s">
        <v>10</v>
      </c>
      <c r="B1169" s="3">
        <v>-1.2825634661184699</v>
      </c>
      <c r="C1169" s="3">
        <v>4.9676549991596597E-2</v>
      </c>
    </row>
    <row r="1170" spans="1:3" x14ac:dyDescent="0.3">
      <c r="A1170" s="3" t="s">
        <v>1104</v>
      </c>
      <c r="B1170" s="3">
        <v>0.94597859108957605</v>
      </c>
      <c r="C1170" s="3">
        <v>1.8461579094526101E-2</v>
      </c>
    </row>
    <row r="1171" spans="1:3" x14ac:dyDescent="0.3">
      <c r="A1171" s="3" t="s">
        <v>1505</v>
      </c>
      <c r="B1171" s="3">
        <v>-1.14395740480235</v>
      </c>
      <c r="C1171" s="3">
        <v>9.2421177658171191E-3</v>
      </c>
    </row>
    <row r="1172" spans="1:3" x14ac:dyDescent="0.3">
      <c r="A1172" s="3" t="s">
        <v>739</v>
      </c>
      <c r="B1172" s="3">
        <v>0.66964330789829796</v>
      </c>
      <c r="C1172" s="3">
        <v>2.8278299916735899E-2</v>
      </c>
    </row>
    <row r="1173" spans="1:3" x14ac:dyDescent="0.3">
      <c r="A1173" s="3" t="s">
        <v>1598</v>
      </c>
      <c r="B1173" s="3">
        <v>-2.2442203906814902</v>
      </c>
      <c r="C1173" s="3">
        <v>7.3032582412954003E-3</v>
      </c>
    </row>
    <row r="1174" spans="1:3" x14ac:dyDescent="0.3">
      <c r="A1174" s="3" t="s">
        <v>145</v>
      </c>
      <c r="B1174" s="3">
        <v>-3.0798199666619799</v>
      </c>
      <c r="C1174" s="3">
        <v>4.52371395034444E-2</v>
      </c>
    </row>
    <row r="1175" spans="1:3" x14ac:dyDescent="0.3">
      <c r="A1175" s="3" t="s">
        <v>1027</v>
      </c>
      <c r="B1175" s="3">
        <v>-1.60523821551811</v>
      </c>
      <c r="C1175" s="3">
        <v>2.0504922177879199E-2</v>
      </c>
    </row>
    <row r="1176" spans="1:3" x14ac:dyDescent="0.3">
      <c r="A1176" s="3" t="s">
        <v>1114</v>
      </c>
      <c r="B1176" s="3">
        <v>-2.5076366370055401</v>
      </c>
      <c r="C1176" s="3">
        <v>1.8232571514191401E-2</v>
      </c>
    </row>
    <row r="1177" spans="1:3" x14ac:dyDescent="0.3">
      <c r="A1177" s="3" t="s">
        <v>798</v>
      </c>
      <c r="B1177" s="3">
        <v>-1.3446648980209699</v>
      </c>
      <c r="C1177" s="3">
        <v>2.67583801823E-2</v>
      </c>
    </row>
    <row r="1178" spans="1:3" x14ac:dyDescent="0.3">
      <c r="A1178" s="3" t="s">
        <v>2255</v>
      </c>
      <c r="B1178" s="3">
        <v>-1.3979797169239201</v>
      </c>
      <c r="C1178" s="3">
        <v>1.05973458277084E-4</v>
      </c>
    </row>
    <row r="1179" spans="1:3" x14ac:dyDescent="0.3">
      <c r="A1179" s="3" t="s">
        <v>1235</v>
      </c>
      <c r="B1179" s="3">
        <v>-3.6839633817764699</v>
      </c>
      <c r="C1179" s="3">
        <v>1.5459244612292601E-2</v>
      </c>
    </row>
    <row r="1180" spans="1:3" x14ac:dyDescent="0.3">
      <c r="A1180" s="3" t="s">
        <v>2093</v>
      </c>
      <c r="B1180" s="3">
        <v>-1.30906483946213</v>
      </c>
      <c r="C1180" s="3">
        <v>9.4293579215978796E-4</v>
      </c>
    </row>
    <row r="1181" spans="1:3" x14ac:dyDescent="0.3">
      <c r="A1181" s="3" t="s">
        <v>686</v>
      </c>
      <c r="B1181" s="3">
        <v>-2.2313828563367699</v>
      </c>
      <c r="C1181" s="3">
        <v>2.9453813152099401E-2</v>
      </c>
    </row>
    <row r="1182" spans="1:3" x14ac:dyDescent="0.3">
      <c r="A1182" s="3" t="s">
        <v>1024</v>
      </c>
      <c r="B1182" s="3">
        <v>-2.87553923493918</v>
      </c>
      <c r="C1182" s="3">
        <v>2.05917246847384E-2</v>
      </c>
    </row>
    <row r="1183" spans="1:3" x14ac:dyDescent="0.3">
      <c r="A1183" s="3" t="s">
        <v>1947</v>
      </c>
      <c r="B1183" s="3">
        <v>-5.5594866063197204</v>
      </c>
      <c r="C1183" s="3">
        <v>2.2931162726190302E-3</v>
      </c>
    </row>
    <row r="1184" spans="1:3" x14ac:dyDescent="0.3">
      <c r="A1184" s="3" t="s">
        <v>1148</v>
      </c>
      <c r="B1184" s="3">
        <v>-1.1023524773025499</v>
      </c>
      <c r="C1184" s="3">
        <v>1.7397509038776401E-2</v>
      </c>
    </row>
    <row r="1185" spans="1:3" x14ac:dyDescent="0.3">
      <c r="A1185" s="3" t="s">
        <v>1045</v>
      </c>
      <c r="B1185" s="3">
        <v>0.81988631657592703</v>
      </c>
      <c r="C1185" s="3">
        <v>2.0008832207808299E-2</v>
      </c>
    </row>
    <row r="1186" spans="1:3" x14ac:dyDescent="0.3">
      <c r="A1186" s="3" t="s">
        <v>297</v>
      </c>
      <c r="B1186" s="3">
        <v>0.60065312035350105</v>
      </c>
      <c r="C1186" s="3">
        <v>4.1232278931504399E-2</v>
      </c>
    </row>
    <row r="1187" spans="1:3" x14ac:dyDescent="0.3">
      <c r="A1187" s="3" t="s">
        <v>1509</v>
      </c>
      <c r="B1187" s="3">
        <v>-6.7398902924790001</v>
      </c>
      <c r="C1187" s="3">
        <v>9.1849671140079407E-3</v>
      </c>
    </row>
    <row r="1188" spans="1:3" x14ac:dyDescent="0.3">
      <c r="A1188" s="3" t="s">
        <v>1991</v>
      </c>
      <c r="B1188" s="3">
        <v>-2.9423557760938301</v>
      </c>
      <c r="C1188" s="3">
        <v>1.91587337318261E-3</v>
      </c>
    </row>
    <row r="1189" spans="1:3" x14ac:dyDescent="0.3">
      <c r="A1189" s="3" t="s">
        <v>1808</v>
      </c>
      <c r="B1189" s="3">
        <v>-2.0708094432052802</v>
      </c>
      <c r="C1189" s="3">
        <v>3.9230100654582501E-3</v>
      </c>
    </row>
    <row r="1190" spans="1:3" x14ac:dyDescent="0.3">
      <c r="A1190" s="3" t="s">
        <v>2190</v>
      </c>
      <c r="B1190" s="3">
        <v>-3.2601594118284498</v>
      </c>
      <c r="C1190" s="3">
        <v>3.8740211136744902E-4</v>
      </c>
    </row>
    <row r="1191" spans="1:3" x14ac:dyDescent="0.3">
      <c r="A1191" s="3" t="s">
        <v>682</v>
      </c>
      <c r="B1191" s="3">
        <v>-1.2247548565614499</v>
      </c>
      <c r="C1191" s="3">
        <v>2.9520051798809899E-2</v>
      </c>
    </row>
    <row r="1192" spans="1:3" x14ac:dyDescent="0.3">
      <c r="A1192" s="3" t="s">
        <v>985</v>
      </c>
      <c r="B1192" s="3">
        <v>0.80399942903903698</v>
      </c>
      <c r="C1192" s="3">
        <v>2.1866081295897101E-2</v>
      </c>
    </row>
    <row r="1193" spans="1:3" x14ac:dyDescent="0.3">
      <c r="A1193" s="3" t="s">
        <v>1041</v>
      </c>
      <c r="B1193" s="3">
        <v>-2.4773604250054402</v>
      </c>
      <c r="C1193" s="3">
        <v>2.01109120799128E-2</v>
      </c>
    </row>
    <row r="1194" spans="1:3" x14ac:dyDescent="0.3">
      <c r="A1194" s="3" t="s">
        <v>1487</v>
      </c>
      <c r="B1194" s="3">
        <v>0.82860386037639699</v>
      </c>
      <c r="C1194" s="3">
        <v>9.7527429231925294E-3</v>
      </c>
    </row>
    <row r="1195" spans="1:3" x14ac:dyDescent="0.3">
      <c r="A1195" s="3" t="s">
        <v>541</v>
      </c>
      <c r="B1195" s="3">
        <v>-1.5261638051445401</v>
      </c>
      <c r="C1195" s="3">
        <v>3.3319065077509501E-2</v>
      </c>
    </row>
    <row r="1196" spans="1:3" x14ac:dyDescent="0.3">
      <c r="A1196" s="3" t="s">
        <v>1820</v>
      </c>
      <c r="B1196" s="3">
        <v>-1.9459244488613201</v>
      </c>
      <c r="C1196" s="3">
        <v>3.8325339179609199E-3</v>
      </c>
    </row>
    <row r="1197" spans="1:3" x14ac:dyDescent="0.3">
      <c r="A1197" s="3" t="s">
        <v>437</v>
      </c>
      <c r="B1197" s="3">
        <v>1.97474511929227</v>
      </c>
      <c r="C1197" s="3">
        <v>3.61987749128658E-2</v>
      </c>
    </row>
    <row r="1198" spans="1:3" x14ac:dyDescent="0.3">
      <c r="A1198" s="3" t="s">
        <v>1800</v>
      </c>
      <c r="B1198" s="3">
        <v>-6.9529952604213996</v>
      </c>
      <c r="C1198" s="3">
        <v>4.0216872490775697E-3</v>
      </c>
    </row>
    <row r="1199" spans="1:3" x14ac:dyDescent="0.3">
      <c r="A1199" s="3" t="s">
        <v>680</v>
      </c>
      <c r="B1199" s="3">
        <v>-4.4904745094010003</v>
      </c>
      <c r="C1199" s="3">
        <v>2.9525192904924599E-2</v>
      </c>
    </row>
    <row r="1200" spans="1:3" x14ac:dyDescent="0.3">
      <c r="A1200" s="3" t="s">
        <v>1196</v>
      </c>
      <c r="B1200" s="3">
        <v>-1.27931093960552</v>
      </c>
      <c r="C1200" s="3">
        <v>1.6299516642016999E-2</v>
      </c>
    </row>
    <row r="1201" spans="1:3" x14ac:dyDescent="0.3">
      <c r="A1201" s="3" t="s">
        <v>2252</v>
      </c>
      <c r="B1201" s="3">
        <v>-3.3656901684081499</v>
      </c>
      <c r="C1201" s="3">
        <v>1.1672088095290099E-4</v>
      </c>
    </row>
    <row r="1202" spans="1:3" x14ac:dyDescent="0.3">
      <c r="A1202" s="3" t="s">
        <v>376</v>
      </c>
      <c r="B1202" s="3">
        <v>-3.0565435945589998</v>
      </c>
      <c r="C1202" s="3">
        <v>3.8573011056364501E-2</v>
      </c>
    </row>
    <row r="1203" spans="1:3" x14ac:dyDescent="0.3">
      <c r="A1203" s="3" t="s">
        <v>1926</v>
      </c>
      <c r="B1203" s="3">
        <v>-2.3339835416405501</v>
      </c>
      <c r="C1203" s="3">
        <v>2.5342272513580598E-3</v>
      </c>
    </row>
    <row r="1204" spans="1:3" x14ac:dyDescent="0.3">
      <c r="A1204" s="3" t="s">
        <v>1608</v>
      </c>
      <c r="B1204" s="3">
        <v>-1.62104158083642</v>
      </c>
      <c r="C1204" s="3">
        <v>7.1140216299955096E-3</v>
      </c>
    </row>
    <row r="1205" spans="1:3" x14ac:dyDescent="0.3">
      <c r="A1205" s="3" t="s">
        <v>754</v>
      </c>
      <c r="B1205" s="3">
        <v>0.66577521648689797</v>
      </c>
      <c r="C1205" s="3">
        <v>2.7884384666605401E-2</v>
      </c>
    </row>
    <row r="1206" spans="1:3" x14ac:dyDescent="0.3">
      <c r="A1206" s="3" t="s">
        <v>1943</v>
      </c>
      <c r="B1206" s="3">
        <v>0.96931627345220095</v>
      </c>
      <c r="C1206" s="3">
        <v>2.3469529019505401E-3</v>
      </c>
    </row>
    <row r="1207" spans="1:3" x14ac:dyDescent="0.3">
      <c r="A1207" s="3" t="s">
        <v>508</v>
      </c>
      <c r="B1207" s="3">
        <v>1.5783065690534499</v>
      </c>
      <c r="C1207" s="3">
        <v>3.4122595585355603E-2</v>
      </c>
    </row>
    <row r="1208" spans="1:3" x14ac:dyDescent="0.3">
      <c r="A1208" s="3" t="s">
        <v>62</v>
      </c>
      <c r="B1208" s="3">
        <v>0.58975494944183904</v>
      </c>
      <c r="C1208" s="3">
        <v>4.7803979238417199E-2</v>
      </c>
    </row>
    <row r="1209" spans="1:3" x14ac:dyDescent="0.3">
      <c r="A1209" s="3" t="s">
        <v>1441</v>
      </c>
      <c r="B1209" s="3">
        <v>-3.4848438159354802</v>
      </c>
      <c r="C1209" s="3">
        <v>1.0740213173243E-2</v>
      </c>
    </row>
    <row r="1210" spans="1:3" x14ac:dyDescent="0.3">
      <c r="A1210" s="3" t="s">
        <v>1354</v>
      </c>
      <c r="B1210" s="3">
        <v>-1.82445713715197</v>
      </c>
      <c r="C1210" s="3">
        <v>1.2783444747664199E-2</v>
      </c>
    </row>
    <row r="1211" spans="1:3" x14ac:dyDescent="0.3">
      <c r="A1211" s="3" t="s">
        <v>257</v>
      </c>
      <c r="B1211" s="3">
        <v>0.58718139325488405</v>
      </c>
      <c r="C1211" s="3">
        <v>4.2434181159487501E-2</v>
      </c>
    </row>
    <row r="1212" spans="1:3" x14ac:dyDescent="0.3">
      <c r="A1212" s="3" t="s">
        <v>1379</v>
      </c>
      <c r="B1212" s="3">
        <v>0.80151202970139501</v>
      </c>
      <c r="C1212" s="3">
        <v>1.2200674083112499E-2</v>
      </c>
    </row>
    <row r="1213" spans="1:3" x14ac:dyDescent="0.3">
      <c r="A1213" s="3" t="s">
        <v>1181</v>
      </c>
      <c r="B1213" s="3">
        <v>0.71442896701498504</v>
      </c>
      <c r="C1213" s="3">
        <v>1.6604653244706499E-2</v>
      </c>
    </row>
    <row r="1214" spans="1:3" x14ac:dyDescent="0.3">
      <c r="A1214" s="3" t="s">
        <v>2182</v>
      </c>
      <c r="B1214" s="3">
        <v>-3.3914700723731799</v>
      </c>
      <c r="C1214" s="3">
        <v>4.1874331345512401E-4</v>
      </c>
    </row>
    <row r="1215" spans="1:3" x14ac:dyDescent="0.3">
      <c r="A1215" s="3" t="s">
        <v>583</v>
      </c>
      <c r="B1215" s="3">
        <v>0.66028132196976097</v>
      </c>
      <c r="C1215" s="3">
        <v>3.2244201882738299E-2</v>
      </c>
    </row>
    <row r="1216" spans="1:3" x14ac:dyDescent="0.3">
      <c r="A1216" s="3" t="s">
        <v>187</v>
      </c>
      <c r="B1216" s="3">
        <v>-2.1951546925111902</v>
      </c>
      <c r="C1216" s="3">
        <v>4.4086734851967797E-2</v>
      </c>
    </row>
    <row r="1217" spans="1:3" x14ac:dyDescent="0.3">
      <c r="A1217" s="3" t="s">
        <v>136</v>
      </c>
      <c r="B1217" s="3">
        <v>-2.14884176239025</v>
      </c>
      <c r="C1217" s="3">
        <v>4.5344981208641499E-2</v>
      </c>
    </row>
    <row r="1218" spans="1:3" x14ac:dyDescent="0.3">
      <c r="A1218" s="3" t="s">
        <v>1698</v>
      </c>
      <c r="B1218" s="3">
        <v>0.95123976423533596</v>
      </c>
      <c r="C1218" s="3">
        <v>5.7515285472452904E-3</v>
      </c>
    </row>
    <row r="1219" spans="1:3" x14ac:dyDescent="0.3">
      <c r="A1219" s="3" t="s">
        <v>1512</v>
      </c>
      <c r="B1219" s="3">
        <v>1.1557176862211</v>
      </c>
      <c r="C1219" s="3">
        <v>9.1569964339332996E-3</v>
      </c>
    </row>
    <row r="1220" spans="1:3" x14ac:dyDescent="0.3">
      <c r="A1220" s="3" t="s">
        <v>1746</v>
      </c>
      <c r="B1220" s="3">
        <v>-1.9662551869030001</v>
      </c>
      <c r="C1220" s="3">
        <v>4.9678098351058899E-3</v>
      </c>
    </row>
    <row r="1221" spans="1:3" x14ac:dyDescent="0.3">
      <c r="A1221" s="3" t="s">
        <v>2078</v>
      </c>
      <c r="B1221" s="3">
        <v>-1.1582497849383</v>
      </c>
      <c r="C1221" s="3">
        <v>1.03356689101034E-3</v>
      </c>
    </row>
    <row r="1222" spans="1:3" x14ac:dyDescent="0.3">
      <c r="A1222" s="3" t="s">
        <v>1813</v>
      </c>
      <c r="B1222" s="3">
        <v>-2.2360365046811199</v>
      </c>
      <c r="C1222" s="3">
        <v>3.89321888108945E-3</v>
      </c>
    </row>
    <row r="1223" spans="1:3" x14ac:dyDescent="0.3">
      <c r="A1223" s="3" t="s">
        <v>2112</v>
      </c>
      <c r="B1223" s="3">
        <v>-1.2935057179148901</v>
      </c>
      <c r="C1223" s="3">
        <v>8.0554905975078095E-4</v>
      </c>
    </row>
    <row r="1224" spans="1:3" x14ac:dyDescent="0.3">
      <c r="A1224" s="3" t="s">
        <v>1506</v>
      </c>
      <c r="B1224" s="3">
        <v>-2.1116147508112402</v>
      </c>
      <c r="C1224" s="3">
        <v>9.2239812128870405E-3</v>
      </c>
    </row>
    <row r="1225" spans="1:3" x14ac:dyDescent="0.3">
      <c r="A1225" s="3" t="s">
        <v>2039</v>
      </c>
      <c r="B1225" s="3">
        <v>-1.3902976429816201</v>
      </c>
      <c r="C1225" s="3">
        <v>1.3615961381904401E-3</v>
      </c>
    </row>
    <row r="1226" spans="1:3" x14ac:dyDescent="0.3">
      <c r="A1226" s="3" t="s">
        <v>1334</v>
      </c>
      <c r="B1226" s="3">
        <v>-1.7436840244348299</v>
      </c>
      <c r="C1226" s="3">
        <v>1.32036057151288E-2</v>
      </c>
    </row>
    <row r="1227" spans="1:3" x14ac:dyDescent="0.3">
      <c r="A1227" s="3" t="s">
        <v>1638</v>
      </c>
      <c r="B1227" s="3">
        <v>-1.60503963877403</v>
      </c>
      <c r="C1227" s="3">
        <v>6.7721875025515497E-3</v>
      </c>
    </row>
    <row r="1228" spans="1:3" x14ac:dyDescent="0.3">
      <c r="A1228" s="3" t="s">
        <v>814</v>
      </c>
      <c r="B1228" s="3">
        <v>-1.58522318197722</v>
      </c>
      <c r="C1228" s="3">
        <v>2.6336183169150599E-2</v>
      </c>
    </row>
    <row r="1229" spans="1:3" x14ac:dyDescent="0.3">
      <c r="A1229" s="3" t="s">
        <v>1794</v>
      </c>
      <c r="B1229" s="3">
        <v>-5.6642842363982204</v>
      </c>
      <c r="C1229" s="3">
        <v>4.1520681082014496E-3</v>
      </c>
    </row>
    <row r="1230" spans="1:3" x14ac:dyDescent="0.3">
      <c r="A1230" s="3" t="s">
        <v>2099</v>
      </c>
      <c r="B1230" s="3">
        <v>-1.0269092000597699</v>
      </c>
      <c r="C1230" s="3">
        <v>9.2026018191515904E-4</v>
      </c>
    </row>
    <row r="1231" spans="1:3" x14ac:dyDescent="0.3">
      <c r="A1231" s="3" t="s">
        <v>1065</v>
      </c>
      <c r="B1231" s="3">
        <v>-2.01989114832655</v>
      </c>
      <c r="C1231" s="3">
        <v>1.92897124765526E-2</v>
      </c>
    </row>
    <row r="1232" spans="1:3" x14ac:dyDescent="0.3">
      <c r="A1232" s="3" t="s">
        <v>158</v>
      </c>
      <c r="B1232" s="3">
        <v>0.60278905069458399</v>
      </c>
      <c r="C1232" s="3">
        <v>4.4775359080576997E-2</v>
      </c>
    </row>
    <row r="1233" spans="1:3" x14ac:dyDescent="0.3">
      <c r="A1233" s="3" t="s">
        <v>1452</v>
      </c>
      <c r="B1233" s="3">
        <v>-2.1509094774646602</v>
      </c>
      <c r="C1233" s="3">
        <v>1.0376810907716499E-2</v>
      </c>
    </row>
    <row r="1234" spans="1:3" x14ac:dyDescent="0.3">
      <c r="A1234" s="3" t="s">
        <v>1366</v>
      </c>
      <c r="B1234" s="3">
        <v>2.1040496970257898</v>
      </c>
      <c r="C1234" s="3">
        <v>1.2575040564589499E-2</v>
      </c>
    </row>
    <row r="1235" spans="1:3" x14ac:dyDescent="0.3">
      <c r="A1235" s="3" t="s">
        <v>1864</v>
      </c>
      <c r="B1235" s="3">
        <v>-4.2366371529388003</v>
      </c>
      <c r="C1235" s="3">
        <v>3.29180705379518E-3</v>
      </c>
    </row>
    <row r="1236" spans="1:3" x14ac:dyDescent="0.3">
      <c r="A1236" s="3" t="s">
        <v>1062</v>
      </c>
      <c r="B1236" s="3">
        <v>-1.74075332623321</v>
      </c>
      <c r="C1236" s="3">
        <v>1.9350143200931001E-2</v>
      </c>
    </row>
    <row r="1237" spans="1:3" x14ac:dyDescent="0.3">
      <c r="A1237" s="3" t="s">
        <v>871</v>
      </c>
      <c r="B1237" s="3">
        <v>-2.9932426344842802</v>
      </c>
      <c r="C1237" s="3">
        <v>2.48704984054113E-2</v>
      </c>
    </row>
    <row r="1238" spans="1:3" x14ac:dyDescent="0.3">
      <c r="A1238" s="3" t="s">
        <v>1609</v>
      </c>
      <c r="B1238" s="3">
        <v>-1.6871548236857199</v>
      </c>
      <c r="C1238" s="3">
        <v>7.1130259024644298E-3</v>
      </c>
    </row>
    <row r="1239" spans="1:3" x14ac:dyDescent="0.3">
      <c r="A1239" s="3" t="s">
        <v>1292</v>
      </c>
      <c r="B1239" s="3">
        <v>1.3757351613589699</v>
      </c>
      <c r="C1239" s="3">
        <v>1.41900968940943E-2</v>
      </c>
    </row>
    <row r="1240" spans="1:3" x14ac:dyDescent="0.3">
      <c r="A1240" s="3" t="s">
        <v>831</v>
      </c>
      <c r="B1240" s="3">
        <v>1.29096822425336</v>
      </c>
      <c r="C1240" s="3">
        <v>2.5809629979878901E-2</v>
      </c>
    </row>
    <row r="1241" spans="1:3" x14ac:dyDescent="0.3">
      <c r="A1241" s="3" t="s">
        <v>1643</v>
      </c>
      <c r="B1241" s="3">
        <v>-5.27468119507959</v>
      </c>
      <c r="C1241" s="3">
        <v>6.7257227484241204E-3</v>
      </c>
    </row>
    <row r="1242" spans="1:3" x14ac:dyDescent="0.3">
      <c r="A1242" s="3" t="s">
        <v>102</v>
      </c>
      <c r="B1242" s="3">
        <v>2.8117229125378702</v>
      </c>
      <c r="C1242" s="3">
        <v>4.6266129871285602E-2</v>
      </c>
    </row>
    <row r="1243" spans="1:3" x14ac:dyDescent="0.3">
      <c r="A1243" s="3" t="s">
        <v>103</v>
      </c>
      <c r="B1243" s="3">
        <v>0.89636500950103004</v>
      </c>
      <c r="C1243" s="3">
        <v>4.6234166377095001E-2</v>
      </c>
    </row>
    <row r="1244" spans="1:3" x14ac:dyDescent="0.3">
      <c r="A1244" s="3" t="s">
        <v>1253</v>
      </c>
      <c r="B1244" s="3">
        <v>-3.2196521623436798</v>
      </c>
      <c r="C1244" s="3">
        <v>1.50910519716571E-2</v>
      </c>
    </row>
    <row r="1245" spans="1:3" x14ac:dyDescent="0.3">
      <c r="A1245" s="3" t="s">
        <v>1656</v>
      </c>
      <c r="B1245" s="3">
        <v>-1.79371896559569</v>
      </c>
      <c r="C1245" s="3">
        <v>6.4120766942406798E-3</v>
      </c>
    </row>
    <row r="1246" spans="1:3" x14ac:dyDescent="0.3">
      <c r="A1246" s="3" t="s">
        <v>1675</v>
      </c>
      <c r="B1246" s="3">
        <v>-1.9503233077222599</v>
      </c>
      <c r="C1246" s="3">
        <v>6.20581101936875E-3</v>
      </c>
    </row>
    <row r="1247" spans="1:3" x14ac:dyDescent="0.3">
      <c r="A1247" s="3" t="s">
        <v>134</v>
      </c>
      <c r="B1247" s="3">
        <v>-1.8770725726997599</v>
      </c>
      <c r="C1247" s="3">
        <v>4.5438303850573798E-2</v>
      </c>
    </row>
    <row r="1248" spans="1:3" x14ac:dyDescent="0.3">
      <c r="A1248" s="3" t="s">
        <v>563</v>
      </c>
      <c r="B1248" s="3">
        <v>-1.8567197757232301</v>
      </c>
      <c r="C1248" s="3">
        <v>3.2797055842742603E-2</v>
      </c>
    </row>
    <row r="1249" spans="1:3" x14ac:dyDescent="0.3">
      <c r="A1249" s="3" t="s">
        <v>332</v>
      </c>
      <c r="B1249" s="3">
        <v>0.59633139801935697</v>
      </c>
      <c r="C1249" s="3">
        <v>4.0015333459346797E-2</v>
      </c>
    </row>
    <row r="1250" spans="1:3" x14ac:dyDescent="0.3">
      <c r="A1250" s="3" t="s">
        <v>2290</v>
      </c>
      <c r="B1250" s="3">
        <v>-4.0608531401868504</v>
      </c>
      <c r="C1250" s="4">
        <v>7.10188052550029E-6</v>
      </c>
    </row>
    <row r="1251" spans="1:3" x14ac:dyDescent="0.3">
      <c r="A1251" s="3" t="s">
        <v>1663</v>
      </c>
      <c r="B1251" s="3">
        <v>-2.8550978505398201</v>
      </c>
      <c r="C1251" s="3">
        <v>6.3375603178723603E-3</v>
      </c>
    </row>
    <row r="1252" spans="1:3" x14ac:dyDescent="0.3">
      <c r="A1252" s="3" t="s">
        <v>1772</v>
      </c>
      <c r="B1252" s="3">
        <v>-3.8121220855892002</v>
      </c>
      <c r="C1252" s="3">
        <v>4.5196996031923696E-3</v>
      </c>
    </row>
    <row r="1253" spans="1:3" x14ac:dyDescent="0.3">
      <c r="A1253" s="3" t="s">
        <v>44</v>
      </c>
      <c r="B1253" s="3">
        <v>-1.5841159239951801</v>
      </c>
      <c r="C1253" s="3">
        <v>4.86295744098212E-2</v>
      </c>
    </row>
    <row r="1254" spans="1:3" x14ac:dyDescent="0.3">
      <c r="A1254" s="3" t="s">
        <v>1828</v>
      </c>
      <c r="B1254" s="3">
        <v>-1.7117091515485801</v>
      </c>
      <c r="C1254" s="3">
        <v>3.7195634051515399E-3</v>
      </c>
    </row>
    <row r="1255" spans="1:3" x14ac:dyDescent="0.3">
      <c r="A1255" s="3" t="s">
        <v>200</v>
      </c>
      <c r="B1255" s="3">
        <v>-2.0543981805440099</v>
      </c>
      <c r="C1255" s="3">
        <v>4.3739555396433399E-2</v>
      </c>
    </row>
    <row r="1256" spans="1:3" x14ac:dyDescent="0.3">
      <c r="A1256" s="3" t="s">
        <v>756</v>
      </c>
      <c r="B1256" s="3">
        <v>-1.5303426534839799</v>
      </c>
      <c r="C1256" s="3">
        <v>2.7762699807192301E-2</v>
      </c>
    </row>
    <row r="1257" spans="1:3" x14ac:dyDescent="0.3">
      <c r="A1257" s="3" t="s">
        <v>1491</v>
      </c>
      <c r="B1257" s="3">
        <v>0.99420427598413497</v>
      </c>
      <c r="C1257" s="3">
        <v>9.6817328440428792E-3</v>
      </c>
    </row>
    <row r="1258" spans="1:3" x14ac:dyDescent="0.3">
      <c r="A1258" s="3" t="s">
        <v>157</v>
      </c>
      <c r="B1258" s="3">
        <v>0.643345971103917</v>
      </c>
      <c r="C1258" s="3">
        <v>4.4782783920433597E-2</v>
      </c>
    </row>
    <row r="1259" spans="1:3" x14ac:dyDescent="0.3">
      <c r="A1259" s="3" t="s">
        <v>724</v>
      </c>
      <c r="B1259" s="3">
        <v>0.81604573709698403</v>
      </c>
      <c r="C1259" s="3">
        <v>2.8667966814663201E-2</v>
      </c>
    </row>
    <row r="1260" spans="1:3" x14ac:dyDescent="0.3">
      <c r="A1260" s="3" t="s">
        <v>1288</v>
      </c>
      <c r="B1260" s="3">
        <v>-2.1374258920898801</v>
      </c>
      <c r="C1260" s="3">
        <v>1.42551108023375E-2</v>
      </c>
    </row>
    <row r="1261" spans="1:3" x14ac:dyDescent="0.3">
      <c r="A1261" s="3" t="s">
        <v>2191</v>
      </c>
      <c r="B1261" s="3">
        <v>-1.1748937818146701</v>
      </c>
      <c r="C1261" s="3">
        <v>3.8738580618689601E-4</v>
      </c>
    </row>
    <row r="1262" spans="1:3" x14ac:dyDescent="0.3">
      <c r="A1262" s="3" t="s">
        <v>976</v>
      </c>
      <c r="B1262" s="3">
        <v>0.72822525732198395</v>
      </c>
      <c r="C1262" s="3">
        <v>2.20524632805051E-2</v>
      </c>
    </row>
    <row r="1263" spans="1:3" x14ac:dyDescent="0.3">
      <c r="A1263" s="3" t="s">
        <v>1397</v>
      </c>
      <c r="B1263" s="3">
        <v>0.77557866388550101</v>
      </c>
      <c r="C1263" s="3">
        <v>1.18822003557871E-2</v>
      </c>
    </row>
    <row r="1264" spans="1:3" x14ac:dyDescent="0.3">
      <c r="A1264" s="3" t="s">
        <v>1934</v>
      </c>
      <c r="B1264" s="3">
        <v>1.30345821550261</v>
      </c>
      <c r="C1264" s="3">
        <v>2.43903029073052E-3</v>
      </c>
    </row>
    <row r="1265" spans="1:3" x14ac:dyDescent="0.3">
      <c r="A1265" s="3" t="s">
        <v>1845</v>
      </c>
      <c r="B1265" s="3">
        <v>-1.4951614952993799</v>
      </c>
      <c r="C1265" s="3">
        <v>3.5235134483402601E-3</v>
      </c>
    </row>
    <row r="1266" spans="1:3" x14ac:dyDescent="0.3">
      <c r="A1266" s="3" t="s">
        <v>1849</v>
      </c>
      <c r="B1266" s="3">
        <v>-1.55719901965126</v>
      </c>
      <c r="C1266" s="3">
        <v>3.4781623692496598E-3</v>
      </c>
    </row>
    <row r="1267" spans="1:3" x14ac:dyDescent="0.3">
      <c r="A1267" s="3" t="s">
        <v>2187</v>
      </c>
      <c r="B1267" s="3">
        <v>-1.2111368575691699</v>
      </c>
      <c r="C1267" s="3">
        <v>4.0663589670752201E-4</v>
      </c>
    </row>
    <row r="1268" spans="1:3" x14ac:dyDescent="0.3">
      <c r="A1268" s="3" t="s">
        <v>2242</v>
      </c>
      <c r="B1268" s="3">
        <v>-1.74877751848598</v>
      </c>
      <c r="C1268" s="3">
        <v>1.4772413438286699E-4</v>
      </c>
    </row>
    <row r="1269" spans="1:3" x14ac:dyDescent="0.3">
      <c r="A1269" s="3" t="s">
        <v>2168</v>
      </c>
      <c r="B1269" s="3">
        <v>-1.2406916749291099</v>
      </c>
      <c r="C1269" s="3">
        <v>4.7435016748126303E-4</v>
      </c>
    </row>
    <row r="1270" spans="1:3" x14ac:dyDescent="0.3">
      <c r="A1270" s="3" t="s">
        <v>729</v>
      </c>
      <c r="B1270" s="3">
        <v>-2.00544301514282</v>
      </c>
      <c r="C1270" s="3">
        <v>2.86069367111597E-2</v>
      </c>
    </row>
    <row r="1271" spans="1:3" x14ac:dyDescent="0.3">
      <c r="A1271" s="3" t="s">
        <v>161</v>
      </c>
      <c r="B1271" s="3">
        <v>-2.4866218610273298</v>
      </c>
      <c r="C1271" s="3">
        <v>4.4651864036410999E-2</v>
      </c>
    </row>
    <row r="1272" spans="1:3" x14ac:dyDescent="0.3">
      <c r="A1272" s="3" t="s">
        <v>169</v>
      </c>
      <c r="B1272" s="3">
        <v>0.87171848165592503</v>
      </c>
      <c r="C1272" s="3">
        <v>4.4573606028724601E-2</v>
      </c>
    </row>
    <row r="1273" spans="1:3" x14ac:dyDescent="0.3">
      <c r="A1273" s="3" t="s">
        <v>624</v>
      </c>
      <c r="B1273" s="3">
        <v>-2.48208485412807</v>
      </c>
      <c r="C1273" s="3">
        <v>3.1354830841261699E-2</v>
      </c>
    </row>
    <row r="1274" spans="1:3" x14ac:dyDescent="0.3">
      <c r="A1274" s="3" t="s">
        <v>1167</v>
      </c>
      <c r="B1274" s="3">
        <v>-3.1853627804606499</v>
      </c>
      <c r="C1274" s="3">
        <v>1.6984395250783099E-2</v>
      </c>
    </row>
    <row r="1275" spans="1:3" x14ac:dyDescent="0.3">
      <c r="A1275" s="3" t="s">
        <v>947</v>
      </c>
      <c r="B1275" s="3">
        <v>0.70629049131913701</v>
      </c>
      <c r="C1275" s="3">
        <v>2.3055975011546399E-2</v>
      </c>
    </row>
    <row r="1276" spans="1:3" x14ac:dyDescent="0.3">
      <c r="A1276" s="3" t="s">
        <v>1038</v>
      </c>
      <c r="B1276" s="3">
        <v>0.70620680837420502</v>
      </c>
      <c r="C1276" s="3">
        <v>2.0152130990000901E-2</v>
      </c>
    </row>
    <row r="1277" spans="1:3" x14ac:dyDescent="0.3">
      <c r="A1277" s="3" t="s">
        <v>2003</v>
      </c>
      <c r="B1277" s="3">
        <v>-1.04849044136896</v>
      </c>
      <c r="C1277" s="3">
        <v>1.7762355428930399E-3</v>
      </c>
    </row>
    <row r="1278" spans="1:3" x14ac:dyDescent="0.3">
      <c r="A1278" s="3" t="s">
        <v>1760</v>
      </c>
      <c r="B1278" s="3">
        <v>0.86210812578771101</v>
      </c>
      <c r="C1278" s="3">
        <v>4.7861797476839302E-3</v>
      </c>
    </row>
    <row r="1279" spans="1:3" x14ac:dyDescent="0.3">
      <c r="A1279" s="3" t="s">
        <v>778</v>
      </c>
      <c r="B1279" s="3">
        <v>-2.3190913347644901</v>
      </c>
      <c r="C1279" s="3">
        <v>2.7242500851403301E-2</v>
      </c>
    </row>
    <row r="1280" spans="1:3" x14ac:dyDescent="0.3">
      <c r="A1280" s="3" t="s">
        <v>846</v>
      </c>
      <c r="B1280" s="3">
        <v>-2.12365593607693</v>
      </c>
      <c r="C1280" s="3">
        <v>2.54488413674007E-2</v>
      </c>
    </row>
    <row r="1281" spans="1:3" x14ac:dyDescent="0.3">
      <c r="A1281" s="3" t="s">
        <v>2013</v>
      </c>
      <c r="B1281" s="3">
        <v>1.84753317755012</v>
      </c>
      <c r="C1281" s="3">
        <v>1.60036389356749E-3</v>
      </c>
    </row>
    <row r="1282" spans="1:3" x14ac:dyDescent="0.3">
      <c r="A1282" s="3" t="s">
        <v>2278</v>
      </c>
      <c r="B1282" s="3">
        <v>-2.3410410702314302</v>
      </c>
      <c r="C1282" s="4">
        <v>3.9699998492950201E-5</v>
      </c>
    </row>
    <row r="1283" spans="1:3" x14ac:dyDescent="0.3">
      <c r="A1283" s="3" t="s">
        <v>1880</v>
      </c>
      <c r="B1283" s="3">
        <v>-5.8395646627974998</v>
      </c>
      <c r="C1283" s="3">
        <v>3.0713728692304699E-3</v>
      </c>
    </row>
    <row r="1284" spans="1:3" x14ac:dyDescent="0.3">
      <c r="A1284" s="3" t="s">
        <v>1576</v>
      </c>
      <c r="B1284" s="3">
        <v>-1.23938924208265</v>
      </c>
      <c r="C1284" s="3">
        <v>7.7720923520938302E-3</v>
      </c>
    </row>
    <row r="1285" spans="1:3" x14ac:dyDescent="0.3">
      <c r="A1285" s="3" t="s">
        <v>1916</v>
      </c>
      <c r="B1285" s="3">
        <v>-1.26344564483139</v>
      </c>
      <c r="C1285" s="3">
        <v>2.7105962434132401E-3</v>
      </c>
    </row>
    <row r="1286" spans="1:3" x14ac:dyDescent="0.3">
      <c r="A1286" s="3" t="s">
        <v>768</v>
      </c>
      <c r="B1286" s="3">
        <v>-4.5160046616845797</v>
      </c>
      <c r="C1286" s="3">
        <v>2.7442889927941999E-2</v>
      </c>
    </row>
    <row r="1287" spans="1:3" x14ac:dyDescent="0.3">
      <c r="A1287" s="3" t="s">
        <v>867</v>
      </c>
      <c r="B1287" s="3">
        <v>0.65911641548700595</v>
      </c>
      <c r="C1287" s="3">
        <v>2.49681322623788E-2</v>
      </c>
    </row>
    <row r="1288" spans="1:3" x14ac:dyDescent="0.3">
      <c r="A1288" s="3" t="s">
        <v>1266</v>
      </c>
      <c r="B1288" s="3">
        <v>0.78226474822863701</v>
      </c>
      <c r="C1288" s="3">
        <v>1.47362591016259E-2</v>
      </c>
    </row>
    <row r="1289" spans="1:3" x14ac:dyDescent="0.3">
      <c r="A1289" s="3" t="s">
        <v>299</v>
      </c>
      <c r="B1289" s="3">
        <v>-3.9692195100781</v>
      </c>
      <c r="C1289" s="3">
        <v>4.1209377683650503E-2</v>
      </c>
    </row>
    <row r="1290" spans="1:3" x14ac:dyDescent="0.3">
      <c r="A1290" s="3" t="s">
        <v>1814</v>
      </c>
      <c r="B1290" s="3">
        <v>-4.0715630366701099</v>
      </c>
      <c r="C1290" s="3">
        <v>3.8930627664360402E-3</v>
      </c>
    </row>
    <row r="1291" spans="1:3" x14ac:dyDescent="0.3">
      <c r="A1291" s="3" t="s">
        <v>679</v>
      </c>
      <c r="B1291" s="3">
        <v>-1.4282624828719099</v>
      </c>
      <c r="C1291" s="3">
        <v>2.9589849281427601E-2</v>
      </c>
    </row>
    <row r="1292" spans="1:3" x14ac:dyDescent="0.3">
      <c r="A1292" s="3" t="s">
        <v>2135</v>
      </c>
      <c r="B1292" s="3">
        <v>-1.3770532083688001</v>
      </c>
      <c r="C1292" s="3">
        <v>6.5527317829121496E-4</v>
      </c>
    </row>
    <row r="1293" spans="1:3" x14ac:dyDescent="0.3">
      <c r="A1293" s="3" t="s">
        <v>255</v>
      </c>
      <c r="B1293" s="3">
        <v>-2.42962679191008</v>
      </c>
      <c r="C1293" s="3">
        <v>4.2481081600034498E-2</v>
      </c>
    </row>
    <row r="1294" spans="1:3" x14ac:dyDescent="0.3">
      <c r="A1294" s="3" t="s">
        <v>241</v>
      </c>
      <c r="B1294" s="3">
        <v>-2.9136731681053201</v>
      </c>
      <c r="C1294" s="3">
        <v>4.27211606034162E-2</v>
      </c>
    </row>
    <row r="1295" spans="1:3" x14ac:dyDescent="0.3">
      <c r="A1295" s="3" t="s">
        <v>2167</v>
      </c>
      <c r="B1295" s="3">
        <v>-1.2974255052808401</v>
      </c>
      <c r="C1295" s="3">
        <v>4.7460260990104402E-4</v>
      </c>
    </row>
    <row r="1296" spans="1:3" x14ac:dyDescent="0.3">
      <c r="A1296" s="3" t="s">
        <v>1838</v>
      </c>
      <c r="B1296" s="3">
        <v>0.89894526898989702</v>
      </c>
      <c r="C1296" s="3">
        <v>3.6185436543776099E-3</v>
      </c>
    </row>
    <row r="1297" spans="1:3" x14ac:dyDescent="0.3">
      <c r="A1297" s="3" t="s">
        <v>1837</v>
      </c>
      <c r="B1297" s="3">
        <v>-1.90862062659818</v>
      </c>
      <c r="C1297" s="3">
        <v>3.6295078618668098E-3</v>
      </c>
    </row>
    <row r="1298" spans="1:3" x14ac:dyDescent="0.3">
      <c r="A1298" s="3" t="s">
        <v>1822</v>
      </c>
      <c r="B1298" s="3">
        <v>0.96342766456289097</v>
      </c>
      <c r="C1298" s="3">
        <v>3.8113853829474E-3</v>
      </c>
    </row>
    <row r="1299" spans="1:3" x14ac:dyDescent="0.3">
      <c r="A1299" s="3" t="s">
        <v>2247</v>
      </c>
      <c r="B1299" s="3">
        <v>-1.2648305739768799</v>
      </c>
      <c r="C1299" s="3">
        <v>1.31953135739277E-4</v>
      </c>
    </row>
    <row r="1300" spans="1:3" x14ac:dyDescent="0.3">
      <c r="A1300" s="3" t="s">
        <v>1605</v>
      </c>
      <c r="B1300" s="3">
        <v>-2.4838815790913</v>
      </c>
      <c r="C1300" s="3">
        <v>7.2018306879700301E-3</v>
      </c>
    </row>
    <row r="1301" spans="1:3" x14ac:dyDescent="0.3">
      <c r="A1301" s="3" t="s">
        <v>124</v>
      </c>
      <c r="B1301" s="3">
        <v>-2.5355602808117701</v>
      </c>
      <c r="C1301" s="3">
        <v>4.5660788156415902E-2</v>
      </c>
    </row>
    <row r="1302" spans="1:3" x14ac:dyDescent="0.3">
      <c r="A1302" s="3" t="s">
        <v>1604</v>
      </c>
      <c r="B1302" s="3">
        <v>-2.408491518445</v>
      </c>
      <c r="C1302" s="3">
        <v>7.2018371146041404E-3</v>
      </c>
    </row>
    <row r="1303" spans="1:3" x14ac:dyDescent="0.3">
      <c r="A1303" s="3" t="s">
        <v>193</v>
      </c>
      <c r="B1303" s="3">
        <v>0.633843614786751</v>
      </c>
      <c r="C1303" s="3">
        <v>4.3871404483248701E-2</v>
      </c>
    </row>
    <row r="1304" spans="1:3" x14ac:dyDescent="0.3">
      <c r="A1304" s="3" t="s">
        <v>781</v>
      </c>
      <c r="B1304" s="3">
        <v>-3.67911010663535</v>
      </c>
      <c r="C1304" s="3">
        <v>2.7182035709592801E-2</v>
      </c>
    </row>
    <row r="1305" spans="1:3" x14ac:dyDescent="0.3">
      <c r="A1305" s="3" t="s">
        <v>1358</v>
      </c>
      <c r="B1305" s="3">
        <v>1.05393751970204</v>
      </c>
      <c r="C1305" s="3">
        <v>1.2729803256530101E-2</v>
      </c>
    </row>
    <row r="1306" spans="1:3" x14ac:dyDescent="0.3">
      <c r="A1306" s="3" t="s">
        <v>1118</v>
      </c>
      <c r="B1306" s="3">
        <v>-4.4945600923554903</v>
      </c>
      <c r="C1306" s="3">
        <v>1.8204384319361E-2</v>
      </c>
    </row>
    <row r="1307" spans="1:3" x14ac:dyDescent="0.3">
      <c r="A1307" s="3" t="s">
        <v>1347</v>
      </c>
      <c r="B1307" s="3">
        <v>-4.9042270096241101</v>
      </c>
      <c r="C1307" s="3">
        <v>1.29530473632715E-2</v>
      </c>
    </row>
    <row r="1308" spans="1:3" x14ac:dyDescent="0.3">
      <c r="A1308" s="3" t="s">
        <v>355</v>
      </c>
      <c r="B1308" s="3">
        <v>0.75409223737098396</v>
      </c>
      <c r="C1308" s="3">
        <v>3.9057072291052798E-2</v>
      </c>
    </row>
    <row r="1309" spans="1:3" x14ac:dyDescent="0.3">
      <c r="A1309" s="3" t="s">
        <v>361</v>
      </c>
      <c r="B1309" s="3">
        <v>3.6758371581944602</v>
      </c>
      <c r="C1309" s="3">
        <v>3.8960561711419199E-2</v>
      </c>
    </row>
    <row r="1310" spans="1:3" x14ac:dyDescent="0.3">
      <c r="A1310" s="3" t="s">
        <v>88</v>
      </c>
      <c r="B1310" s="3">
        <v>0.59424971811229199</v>
      </c>
      <c r="C1310" s="3">
        <v>4.6628602433415198E-2</v>
      </c>
    </row>
    <row r="1311" spans="1:3" x14ac:dyDescent="0.3">
      <c r="A1311" s="3" t="s">
        <v>1626</v>
      </c>
      <c r="B1311" s="3">
        <v>-1.6314944417727499</v>
      </c>
      <c r="C1311" s="3">
        <v>6.8915332902200303E-3</v>
      </c>
    </row>
    <row r="1312" spans="1:3" x14ac:dyDescent="0.3">
      <c r="A1312" s="3" t="s">
        <v>1930</v>
      </c>
      <c r="B1312" s="3">
        <v>-1.26214033495499</v>
      </c>
      <c r="C1312" s="3">
        <v>2.4980539932040599E-3</v>
      </c>
    </row>
    <row r="1313" spans="1:3" x14ac:dyDescent="0.3">
      <c r="A1313" s="3" t="s">
        <v>1770</v>
      </c>
      <c r="B1313" s="3">
        <v>-1.3167231162781099</v>
      </c>
      <c r="C1313" s="3">
        <v>4.5577081292104901E-3</v>
      </c>
    </row>
    <row r="1314" spans="1:3" x14ac:dyDescent="0.3">
      <c r="A1314" s="3" t="s">
        <v>1293</v>
      </c>
      <c r="B1314" s="3">
        <v>-1.33567042824945</v>
      </c>
      <c r="C1314" s="3">
        <v>1.41398781294801E-2</v>
      </c>
    </row>
    <row r="1315" spans="1:3" x14ac:dyDescent="0.3">
      <c r="A1315" s="3" t="s">
        <v>1633</v>
      </c>
      <c r="B1315" s="3">
        <v>-1.25227432584141</v>
      </c>
      <c r="C1315" s="3">
        <v>6.8531065971544902E-3</v>
      </c>
    </row>
    <row r="1316" spans="1:3" x14ac:dyDescent="0.3">
      <c r="A1316" s="3" t="s">
        <v>800</v>
      </c>
      <c r="B1316" s="3">
        <v>-2.0898969996657102</v>
      </c>
      <c r="C1316" s="3">
        <v>2.6701655599729299E-2</v>
      </c>
    </row>
    <row r="1317" spans="1:3" x14ac:dyDescent="0.3">
      <c r="A1317" s="3" t="s">
        <v>1766</v>
      </c>
      <c r="B1317" s="3">
        <v>-1.20886466885579</v>
      </c>
      <c r="C1317" s="3">
        <v>4.60540945646768E-3</v>
      </c>
    </row>
    <row r="1318" spans="1:3" x14ac:dyDescent="0.3">
      <c r="A1318" s="3" t="s">
        <v>1276</v>
      </c>
      <c r="B1318" s="3">
        <v>-2.5802978395851199</v>
      </c>
      <c r="C1318" s="3">
        <v>1.4459218732006099E-2</v>
      </c>
    </row>
    <row r="1319" spans="1:3" x14ac:dyDescent="0.3">
      <c r="A1319" s="3" t="s">
        <v>576</v>
      </c>
      <c r="B1319" s="3">
        <v>0.73630231672350099</v>
      </c>
      <c r="C1319" s="3">
        <v>3.2458937261660097E-2</v>
      </c>
    </row>
    <row r="1320" spans="1:3" x14ac:dyDescent="0.3">
      <c r="A1320" s="3" t="s">
        <v>2183</v>
      </c>
      <c r="B1320" s="3">
        <v>-1.2233205441822399</v>
      </c>
      <c r="C1320" s="3">
        <v>4.1830266384545702E-4</v>
      </c>
    </row>
    <row r="1321" spans="1:3" x14ac:dyDescent="0.3">
      <c r="A1321" s="3" t="s">
        <v>2041</v>
      </c>
      <c r="B1321" s="3">
        <v>-1.4447307833512999</v>
      </c>
      <c r="C1321" s="3">
        <v>1.3400785807388101E-3</v>
      </c>
    </row>
    <row r="1322" spans="1:3" x14ac:dyDescent="0.3">
      <c r="A1322" s="3" t="s">
        <v>1004</v>
      </c>
      <c r="B1322" s="3">
        <v>-2.1439163442805098</v>
      </c>
      <c r="C1322" s="3">
        <v>2.12415825443413E-2</v>
      </c>
    </row>
    <row r="1323" spans="1:3" x14ac:dyDescent="0.3">
      <c r="A1323" s="3" t="s">
        <v>2195</v>
      </c>
      <c r="B1323" s="3">
        <v>1.2882741475297099</v>
      </c>
      <c r="C1323" s="3">
        <v>3.6237317340666699E-4</v>
      </c>
    </row>
    <row r="1324" spans="1:3" x14ac:dyDescent="0.3">
      <c r="A1324" s="3" t="s">
        <v>2130</v>
      </c>
      <c r="B1324" s="3">
        <v>-1.6549072087302099</v>
      </c>
      <c r="C1324" s="3">
        <v>6.9326101686615997E-4</v>
      </c>
    </row>
    <row r="1325" spans="1:3" x14ac:dyDescent="0.3">
      <c r="A1325" s="3" t="s">
        <v>2149</v>
      </c>
      <c r="B1325" s="3">
        <v>2.6484361317706999</v>
      </c>
      <c r="C1325" s="3">
        <v>5.9187296405097795E-4</v>
      </c>
    </row>
    <row r="1326" spans="1:3" x14ac:dyDescent="0.3">
      <c r="A1326" s="3" t="s">
        <v>1551</v>
      </c>
      <c r="B1326" s="3">
        <v>1.7857494379559</v>
      </c>
      <c r="C1326" s="3">
        <v>8.3405612989210405E-3</v>
      </c>
    </row>
    <row r="1327" spans="1:3" x14ac:dyDescent="0.3">
      <c r="A1327" s="3" t="s">
        <v>237</v>
      </c>
      <c r="B1327" s="3">
        <v>-1.6838712436901899</v>
      </c>
      <c r="C1327" s="3">
        <v>4.2810971174352903E-2</v>
      </c>
    </row>
    <row r="1328" spans="1:3" x14ac:dyDescent="0.3">
      <c r="A1328" s="3" t="s">
        <v>213</v>
      </c>
      <c r="B1328" s="3">
        <v>-2.6454201730546298</v>
      </c>
      <c r="C1328" s="3">
        <v>4.3381542774239397E-2</v>
      </c>
    </row>
    <row r="1329" spans="1:3" x14ac:dyDescent="0.3">
      <c r="A1329" s="3" t="s">
        <v>1123</v>
      </c>
      <c r="B1329" s="3">
        <v>-4.9785626589051803</v>
      </c>
      <c r="C1329" s="3">
        <v>1.8076749370062699E-2</v>
      </c>
    </row>
    <row r="1330" spans="1:3" x14ac:dyDescent="0.3">
      <c r="A1330" s="3" t="s">
        <v>1348</v>
      </c>
      <c r="B1330" s="3">
        <v>-4.4900478819073397</v>
      </c>
      <c r="C1330" s="3">
        <v>1.2935998492542801E-2</v>
      </c>
    </row>
    <row r="1331" spans="1:3" x14ac:dyDescent="0.3">
      <c r="A1331" s="3" t="s">
        <v>971</v>
      </c>
      <c r="B1331" s="3">
        <v>-2.61379821711424</v>
      </c>
      <c r="C1331" s="3">
        <v>2.2164448092049101E-2</v>
      </c>
    </row>
    <row r="1332" spans="1:3" x14ac:dyDescent="0.3">
      <c r="A1332" s="3" t="s">
        <v>1875</v>
      </c>
      <c r="B1332" s="3">
        <v>-1.7093867824192299</v>
      </c>
      <c r="C1332" s="3">
        <v>3.1588841691072901E-3</v>
      </c>
    </row>
    <row r="1333" spans="1:3" x14ac:dyDescent="0.3">
      <c r="A1333" s="3" t="s">
        <v>500</v>
      </c>
      <c r="B1333" s="3">
        <v>0.71982961792916</v>
      </c>
      <c r="C1333" s="3">
        <v>3.4270121999871499E-2</v>
      </c>
    </row>
    <row r="1334" spans="1:3" x14ac:dyDescent="0.3">
      <c r="A1334" s="3" t="s">
        <v>422</v>
      </c>
      <c r="B1334" s="3">
        <v>-3.10756739624573</v>
      </c>
      <c r="C1334" s="3">
        <v>3.6683618583133001E-2</v>
      </c>
    </row>
    <row r="1335" spans="1:3" x14ac:dyDescent="0.3">
      <c r="A1335" s="3" t="s">
        <v>2292</v>
      </c>
      <c r="B1335" s="3">
        <v>-3.1804671777461899</v>
      </c>
      <c r="C1335" s="4">
        <v>3.8803526161122202E-6</v>
      </c>
    </row>
    <row r="1336" spans="1:3" x14ac:dyDescent="0.3">
      <c r="A1336" s="3" t="s">
        <v>1302</v>
      </c>
      <c r="B1336" s="3">
        <v>-2.1439924338494398</v>
      </c>
      <c r="C1336" s="3">
        <v>1.39665010580525E-2</v>
      </c>
    </row>
    <row r="1337" spans="1:3" x14ac:dyDescent="0.3">
      <c r="A1337" s="3" t="s">
        <v>1939</v>
      </c>
      <c r="B1337" s="3">
        <v>-3.1391329656855098</v>
      </c>
      <c r="C1337" s="3">
        <v>2.3668123922443202E-3</v>
      </c>
    </row>
    <row r="1338" spans="1:3" x14ac:dyDescent="0.3">
      <c r="A1338" s="3" t="s">
        <v>1051</v>
      </c>
      <c r="B1338" s="3">
        <v>-1.47607751160274</v>
      </c>
      <c r="C1338" s="3">
        <v>1.9745720090025998E-2</v>
      </c>
    </row>
    <row r="1339" spans="1:3" x14ac:dyDescent="0.3">
      <c r="A1339" s="3" t="s">
        <v>968</v>
      </c>
      <c r="B1339" s="3">
        <v>-1.9784335354814999</v>
      </c>
      <c r="C1339" s="3">
        <v>2.2212862902020701E-2</v>
      </c>
    </row>
    <row r="1340" spans="1:3" x14ac:dyDescent="0.3">
      <c r="A1340" s="3" t="s">
        <v>1224</v>
      </c>
      <c r="B1340" s="3">
        <v>-2.17202541947769</v>
      </c>
      <c r="C1340" s="3">
        <v>1.5670162306834899E-2</v>
      </c>
    </row>
    <row r="1341" spans="1:3" x14ac:dyDescent="0.3">
      <c r="A1341" s="3" t="s">
        <v>2222</v>
      </c>
      <c r="B1341" s="3">
        <v>-2.5809432672283998</v>
      </c>
      <c r="C1341" s="3">
        <v>2.22680129661306E-4</v>
      </c>
    </row>
    <row r="1342" spans="1:3" x14ac:dyDescent="0.3">
      <c r="A1342" s="3" t="s">
        <v>1890</v>
      </c>
      <c r="B1342" s="3">
        <v>-1.6758167929024399</v>
      </c>
      <c r="C1342" s="3">
        <v>2.9664560785257299E-3</v>
      </c>
    </row>
    <row r="1343" spans="1:3" x14ac:dyDescent="0.3">
      <c r="A1343" s="3" t="s">
        <v>2025</v>
      </c>
      <c r="B1343" s="3">
        <v>-2.65295859644753</v>
      </c>
      <c r="C1343" s="3">
        <v>1.44067323755789E-3</v>
      </c>
    </row>
    <row r="1344" spans="1:3" x14ac:dyDescent="0.3">
      <c r="A1344" s="3" t="s">
        <v>20</v>
      </c>
      <c r="B1344" s="3">
        <v>0.77020707055877202</v>
      </c>
      <c r="C1344" s="3">
        <v>4.9532037097152801E-2</v>
      </c>
    </row>
    <row r="1345" spans="1:3" x14ac:dyDescent="0.3">
      <c r="A1345" s="3" t="s">
        <v>1244</v>
      </c>
      <c r="B1345" s="3">
        <v>-2.6379780879034498</v>
      </c>
      <c r="C1345" s="3">
        <v>1.5262366277655801E-2</v>
      </c>
    </row>
    <row r="1346" spans="1:3" x14ac:dyDescent="0.3">
      <c r="A1346" s="3" t="s">
        <v>1620</v>
      </c>
      <c r="B1346" s="3">
        <v>-2.4935458164953999</v>
      </c>
      <c r="C1346" s="3">
        <v>6.9595478753498499E-3</v>
      </c>
    </row>
    <row r="1347" spans="1:3" x14ac:dyDescent="0.3">
      <c r="A1347" s="3" t="s">
        <v>1150</v>
      </c>
      <c r="B1347" s="3">
        <v>-3.4641961850338201</v>
      </c>
      <c r="C1347" s="3">
        <v>1.73789265528346E-2</v>
      </c>
    </row>
    <row r="1348" spans="1:3" x14ac:dyDescent="0.3">
      <c r="A1348" s="3" t="s">
        <v>888</v>
      </c>
      <c r="B1348" s="3">
        <v>-1.5214048000089799</v>
      </c>
      <c r="C1348" s="3">
        <v>2.4365833969095502E-2</v>
      </c>
    </row>
    <row r="1349" spans="1:3" x14ac:dyDescent="0.3">
      <c r="A1349" s="3" t="s">
        <v>1648</v>
      </c>
      <c r="B1349" s="3">
        <v>-1.30580022429773</v>
      </c>
      <c r="C1349" s="3">
        <v>6.6430024918237096E-3</v>
      </c>
    </row>
    <row r="1350" spans="1:3" x14ac:dyDescent="0.3">
      <c r="A1350" s="3" t="s">
        <v>1588</v>
      </c>
      <c r="B1350" s="3">
        <v>4.9369672372244304</v>
      </c>
      <c r="C1350" s="3">
        <v>7.4754116372851703E-3</v>
      </c>
    </row>
    <row r="1351" spans="1:3" x14ac:dyDescent="0.3">
      <c r="A1351" s="3" t="s">
        <v>1878</v>
      </c>
      <c r="B1351" s="3">
        <v>0.90291129365763201</v>
      </c>
      <c r="C1351" s="3">
        <v>3.0902226318977898E-3</v>
      </c>
    </row>
    <row r="1352" spans="1:3" x14ac:dyDescent="0.3">
      <c r="A1352" s="3" t="s">
        <v>84</v>
      </c>
      <c r="B1352" s="3">
        <v>0.65425036135343295</v>
      </c>
      <c r="C1352" s="3">
        <v>4.6728040611676902E-2</v>
      </c>
    </row>
    <row r="1353" spans="1:3" x14ac:dyDescent="0.3">
      <c r="A1353" s="3" t="s">
        <v>637</v>
      </c>
      <c r="B1353" s="3">
        <v>0.77825389489863295</v>
      </c>
      <c r="C1353" s="3">
        <v>3.08901946396643E-2</v>
      </c>
    </row>
    <row r="1354" spans="1:3" x14ac:dyDescent="0.3">
      <c r="A1354" s="3" t="s">
        <v>1340</v>
      </c>
      <c r="B1354" s="3">
        <v>0.97217566486241602</v>
      </c>
      <c r="C1354" s="3">
        <v>1.3068645597587501E-2</v>
      </c>
    </row>
    <row r="1355" spans="1:3" x14ac:dyDescent="0.3">
      <c r="A1355" s="3" t="s">
        <v>877</v>
      </c>
      <c r="B1355" s="3">
        <v>0.96251619631052898</v>
      </c>
      <c r="C1355" s="3">
        <v>2.4660141879176201E-2</v>
      </c>
    </row>
    <row r="1356" spans="1:3" x14ac:dyDescent="0.3">
      <c r="A1356" s="3" t="s">
        <v>544</v>
      </c>
      <c r="B1356" s="3">
        <v>0.69354890419028004</v>
      </c>
      <c r="C1356" s="3">
        <v>3.3281245395701702E-2</v>
      </c>
    </row>
    <row r="1357" spans="1:3" x14ac:dyDescent="0.3">
      <c r="A1357" s="3" t="s">
        <v>2215</v>
      </c>
      <c r="B1357" s="3">
        <v>-1.5348614633956901</v>
      </c>
      <c r="C1357" s="3">
        <v>2.6191483209669301E-4</v>
      </c>
    </row>
    <row r="1358" spans="1:3" x14ac:dyDescent="0.3">
      <c r="A1358" s="3" t="s">
        <v>1363</v>
      </c>
      <c r="B1358" s="3">
        <v>0.76318955666242605</v>
      </c>
      <c r="C1358" s="3">
        <v>1.2653325537693799E-2</v>
      </c>
    </row>
    <row r="1359" spans="1:3" x14ac:dyDescent="0.3">
      <c r="A1359" s="3" t="s">
        <v>2027</v>
      </c>
      <c r="B1359" s="3">
        <v>-1.26872134696067</v>
      </c>
      <c r="C1359" s="3">
        <v>1.43416172981727E-3</v>
      </c>
    </row>
    <row r="1360" spans="1:3" x14ac:dyDescent="0.3">
      <c r="A1360" s="3" t="s">
        <v>1079</v>
      </c>
      <c r="B1360" s="3">
        <v>0.751619932320024</v>
      </c>
      <c r="C1360" s="3">
        <v>1.9052243511663399E-2</v>
      </c>
    </row>
    <row r="1361" spans="1:3" x14ac:dyDescent="0.3">
      <c r="A1361" s="3" t="s">
        <v>1132</v>
      </c>
      <c r="B1361" s="3">
        <v>-1.7914052755482801</v>
      </c>
      <c r="C1361" s="3">
        <v>1.7772106106297699E-2</v>
      </c>
    </row>
    <row r="1362" spans="1:3" x14ac:dyDescent="0.3">
      <c r="A1362" s="3" t="s">
        <v>1713</v>
      </c>
      <c r="B1362" s="3">
        <v>-1.0827460429735101</v>
      </c>
      <c r="C1362" s="3">
        <v>5.5304090838855097E-3</v>
      </c>
    </row>
    <row r="1363" spans="1:3" x14ac:dyDescent="0.3">
      <c r="A1363" s="3" t="s">
        <v>1359</v>
      </c>
      <c r="B1363" s="3">
        <v>-1.2588873341995499</v>
      </c>
      <c r="C1363" s="3">
        <v>1.27297349407051E-2</v>
      </c>
    </row>
    <row r="1364" spans="1:3" x14ac:dyDescent="0.3">
      <c r="A1364" s="3" t="s">
        <v>1312</v>
      </c>
      <c r="B1364" s="3">
        <v>-2.8479930915122602</v>
      </c>
      <c r="C1364" s="3">
        <v>1.3634764598729599E-2</v>
      </c>
    </row>
    <row r="1365" spans="1:3" x14ac:dyDescent="0.3">
      <c r="A1365" s="3" t="s">
        <v>1409</v>
      </c>
      <c r="B1365" s="3">
        <v>-2.14690709300951</v>
      </c>
      <c r="C1365" s="3">
        <v>1.16101161184203E-2</v>
      </c>
    </row>
    <row r="1366" spans="1:3" x14ac:dyDescent="0.3">
      <c r="A1366" s="3" t="s">
        <v>2141</v>
      </c>
      <c r="B1366" s="3">
        <v>-3.01304262072893</v>
      </c>
      <c r="C1366" s="3">
        <v>6.1163415010299395E-4</v>
      </c>
    </row>
    <row r="1367" spans="1:3" x14ac:dyDescent="0.3">
      <c r="A1367" s="3" t="s">
        <v>264</v>
      </c>
      <c r="B1367" s="3">
        <v>-3.4110383203004999</v>
      </c>
      <c r="C1367" s="3">
        <v>4.2246624596771198E-2</v>
      </c>
    </row>
    <row r="1368" spans="1:3" x14ac:dyDescent="0.3">
      <c r="A1368" s="3" t="s">
        <v>1231</v>
      </c>
      <c r="B1368" s="3">
        <v>0.87052899221338498</v>
      </c>
      <c r="C1368" s="3">
        <v>1.55368060336927E-2</v>
      </c>
    </row>
    <row r="1369" spans="1:3" x14ac:dyDescent="0.3">
      <c r="A1369" s="3" t="s">
        <v>1310</v>
      </c>
      <c r="B1369" s="3">
        <v>-2.4540371160969201</v>
      </c>
      <c r="C1369" s="3">
        <v>1.36800079655972E-2</v>
      </c>
    </row>
    <row r="1370" spans="1:3" x14ac:dyDescent="0.3">
      <c r="A1370" s="3" t="s">
        <v>996</v>
      </c>
      <c r="B1370" s="3">
        <v>-3.2873978593649502</v>
      </c>
      <c r="C1370" s="3">
        <v>2.1574265919152801E-2</v>
      </c>
    </row>
    <row r="1371" spans="1:3" x14ac:dyDescent="0.3">
      <c r="A1371" s="3" t="s">
        <v>1985</v>
      </c>
      <c r="B1371" s="3">
        <v>-1.53766862837728</v>
      </c>
      <c r="C1371" s="3">
        <v>1.94917188621655E-3</v>
      </c>
    </row>
    <row r="1372" spans="1:3" x14ac:dyDescent="0.3">
      <c r="A1372" s="3" t="s">
        <v>683</v>
      </c>
      <c r="B1372" s="3">
        <v>-1.7988276220762101</v>
      </c>
      <c r="C1372" s="3">
        <v>2.9517316779929598E-2</v>
      </c>
    </row>
    <row r="1373" spans="1:3" x14ac:dyDescent="0.3">
      <c r="A1373" s="3" t="s">
        <v>1587</v>
      </c>
      <c r="B1373" s="3">
        <v>-1.87148451774131</v>
      </c>
      <c r="C1373" s="3">
        <v>7.5296870796282096E-3</v>
      </c>
    </row>
    <row r="1374" spans="1:3" x14ac:dyDescent="0.3">
      <c r="A1374" s="3" t="s">
        <v>1284</v>
      </c>
      <c r="B1374" s="3">
        <v>-1.06522998129352</v>
      </c>
      <c r="C1374" s="3">
        <v>1.4310754484605399E-2</v>
      </c>
    </row>
    <row r="1375" spans="1:3" x14ac:dyDescent="0.3">
      <c r="A1375" s="3" t="s">
        <v>383</v>
      </c>
      <c r="B1375" s="3">
        <v>0.59872241945535498</v>
      </c>
      <c r="C1375" s="3">
        <v>3.8428358852516997E-2</v>
      </c>
    </row>
    <row r="1376" spans="1:3" x14ac:dyDescent="0.3">
      <c r="A1376" s="3" t="s">
        <v>919</v>
      </c>
      <c r="B1376" s="3">
        <v>-1.4747163557759599</v>
      </c>
      <c r="C1376" s="3">
        <v>2.3801401253759499E-2</v>
      </c>
    </row>
    <row r="1377" spans="1:3" x14ac:dyDescent="0.3">
      <c r="A1377" s="3" t="s">
        <v>702</v>
      </c>
      <c r="B1377" s="3">
        <v>-2.0503402027483202</v>
      </c>
      <c r="C1377" s="3">
        <v>2.9121468650577E-2</v>
      </c>
    </row>
    <row r="1378" spans="1:3" x14ac:dyDescent="0.3">
      <c r="A1378" s="3" t="s">
        <v>2202</v>
      </c>
      <c r="B1378" s="3">
        <v>-1.6633514829396701</v>
      </c>
      <c r="C1378" s="3">
        <v>3.2957111804628501E-4</v>
      </c>
    </row>
    <row r="1379" spans="1:3" x14ac:dyDescent="0.3">
      <c r="A1379" s="3" t="s">
        <v>464</v>
      </c>
      <c r="B1379" s="3">
        <v>0.62398770863338604</v>
      </c>
      <c r="C1379" s="3">
        <v>3.5311883540380597E-2</v>
      </c>
    </row>
    <row r="1380" spans="1:3" x14ac:dyDescent="0.3">
      <c r="A1380" s="3" t="s">
        <v>1580</v>
      </c>
      <c r="B1380" s="3">
        <v>-1.4428648086123399</v>
      </c>
      <c r="C1380" s="3">
        <v>7.6811798951048598E-3</v>
      </c>
    </row>
    <row r="1381" spans="1:3" x14ac:dyDescent="0.3">
      <c r="A1381" s="3" t="s">
        <v>30</v>
      </c>
      <c r="B1381" s="3">
        <v>0.74659140226507104</v>
      </c>
      <c r="C1381" s="3">
        <v>4.9075153675930502E-2</v>
      </c>
    </row>
    <row r="1382" spans="1:3" x14ac:dyDescent="0.3">
      <c r="A1382" s="3" t="s">
        <v>727</v>
      </c>
      <c r="B1382" s="3">
        <v>-1.6805912891043</v>
      </c>
      <c r="C1382" s="3">
        <v>2.8621292105338599E-2</v>
      </c>
    </row>
    <row r="1383" spans="1:3" x14ac:dyDescent="0.3">
      <c r="A1383" s="3" t="s">
        <v>171</v>
      </c>
      <c r="B1383" s="3">
        <v>-1.93773334730029</v>
      </c>
      <c r="C1383" s="3">
        <v>4.4545192908656099E-2</v>
      </c>
    </row>
    <row r="1384" spans="1:3" x14ac:dyDescent="0.3">
      <c r="A1384" s="3" t="s">
        <v>312</v>
      </c>
      <c r="B1384" s="3">
        <v>-1.36400371482573</v>
      </c>
      <c r="C1384" s="3">
        <v>4.0813690955384403E-2</v>
      </c>
    </row>
    <row r="1385" spans="1:3" x14ac:dyDescent="0.3">
      <c r="A1385" s="3" t="s">
        <v>659</v>
      </c>
      <c r="B1385" s="3">
        <v>1.91167211838787</v>
      </c>
      <c r="C1385" s="3">
        <v>3.0126321529825799E-2</v>
      </c>
    </row>
    <row r="1386" spans="1:3" x14ac:dyDescent="0.3">
      <c r="A1386" s="3" t="s">
        <v>2204</v>
      </c>
      <c r="B1386" s="3">
        <v>-3.94941800335739</v>
      </c>
      <c r="C1386" s="3">
        <v>3.16173119032614E-4</v>
      </c>
    </row>
    <row r="1387" spans="1:3" x14ac:dyDescent="0.3">
      <c r="A1387" s="3" t="s">
        <v>1146</v>
      </c>
      <c r="B1387" s="3">
        <v>-1.1303854142763401</v>
      </c>
      <c r="C1387" s="3">
        <v>1.7415836890468401E-2</v>
      </c>
    </row>
    <row r="1388" spans="1:3" x14ac:dyDescent="0.3">
      <c r="A1388" s="3" t="s">
        <v>548</v>
      </c>
      <c r="B1388" s="3">
        <v>0.65715300730640402</v>
      </c>
      <c r="C1388" s="3">
        <v>3.3165348517790801E-2</v>
      </c>
    </row>
    <row r="1389" spans="1:3" x14ac:dyDescent="0.3">
      <c r="A1389" s="3" t="s">
        <v>935</v>
      </c>
      <c r="B1389" s="3">
        <v>-1.7346357568726201</v>
      </c>
      <c r="C1389" s="3">
        <v>2.35916767109185E-2</v>
      </c>
    </row>
    <row r="1390" spans="1:3" x14ac:dyDescent="0.3">
      <c r="A1390" s="3" t="s">
        <v>861</v>
      </c>
      <c r="B1390" s="3">
        <v>0.85452477510209102</v>
      </c>
      <c r="C1390" s="3">
        <v>2.5039672260344901E-2</v>
      </c>
    </row>
    <row r="1391" spans="1:3" x14ac:dyDescent="0.3">
      <c r="A1391" s="3" t="s">
        <v>514</v>
      </c>
      <c r="B1391" s="3">
        <v>-5.48093064049913</v>
      </c>
      <c r="C1391" s="3">
        <v>3.4016442301850497E-2</v>
      </c>
    </row>
    <row r="1392" spans="1:3" x14ac:dyDescent="0.3">
      <c r="A1392" s="3" t="s">
        <v>2151</v>
      </c>
      <c r="B1392" s="3">
        <v>-1.4193619598142999</v>
      </c>
      <c r="C1392" s="3">
        <v>5.8217694315885495E-4</v>
      </c>
    </row>
    <row r="1393" spans="1:3" x14ac:dyDescent="0.3">
      <c r="A1393" s="3" t="s">
        <v>368</v>
      </c>
      <c r="B1393" s="3">
        <v>-1.3097776291352099</v>
      </c>
      <c r="C1393" s="3">
        <v>3.8712049896386699E-2</v>
      </c>
    </row>
    <row r="1394" spans="1:3" x14ac:dyDescent="0.3">
      <c r="A1394" s="3" t="s">
        <v>2261</v>
      </c>
      <c r="B1394" s="3">
        <v>-6.9661477396506104</v>
      </c>
      <c r="C1394" s="4">
        <v>9.6692122044931102E-5</v>
      </c>
    </row>
    <row r="1395" spans="1:3" x14ac:dyDescent="0.3">
      <c r="A1395" s="3" t="s">
        <v>2180</v>
      </c>
      <c r="B1395" s="3">
        <v>-4.31332579602058</v>
      </c>
      <c r="C1395" s="3">
        <v>4.21417577856959E-4</v>
      </c>
    </row>
    <row r="1396" spans="1:3" x14ac:dyDescent="0.3">
      <c r="A1396" s="3" t="s">
        <v>80</v>
      </c>
      <c r="B1396" s="3">
        <v>-2.02578853000034</v>
      </c>
      <c r="C1396" s="3">
        <v>4.6828421786835599E-2</v>
      </c>
    </row>
    <row r="1397" spans="1:3" x14ac:dyDescent="0.3">
      <c r="A1397" s="3" t="s">
        <v>951</v>
      </c>
      <c r="B1397" s="3">
        <v>-2.2955603605920998</v>
      </c>
      <c r="C1397" s="3">
        <v>2.2916706594243798E-2</v>
      </c>
    </row>
    <row r="1398" spans="1:3" x14ac:dyDescent="0.3">
      <c r="A1398" s="3" t="s">
        <v>1153</v>
      </c>
      <c r="B1398" s="3">
        <v>0.85805423423267002</v>
      </c>
      <c r="C1398" s="3">
        <v>1.73065894712549E-2</v>
      </c>
    </row>
    <row r="1399" spans="1:3" x14ac:dyDescent="0.3">
      <c r="A1399" s="3" t="s">
        <v>256</v>
      </c>
      <c r="B1399" s="3">
        <v>-4.1363570627876403</v>
      </c>
      <c r="C1399" s="3">
        <v>4.2461437804528497E-2</v>
      </c>
    </row>
    <row r="1400" spans="1:3" x14ac:dyDescent="0.3">
      <c r="A1400" s="3" t="s">
        <v>791</v>
      </c>
      <c r="B1400" s="3">
        <v>-1.6217495937300499</v>
      </c>
      <c r="C1400" s="3">
        <v>2.6908014234838299E-2</v>
      </c>
    </row>
    <row r="1401" spans="1:3" x14ac:dyDescent="0.3">
      <c r="A1401" s="3" t="s">
        <v>2040</v>
      </c>
      <c r="B1401" s="3">
        <v>-5.3591764808267399</v>
      </c>
      <c r="C1401" s="3">
        <v>1.3549421071352801E-3</v>
      </c>
    </row>
    <row r="1402" spans="1:3" x14ac:dyDescent="0.3">
      <c r="A1402" s="3" t="s">
        <v>216</v>
      </c>
      <c r="B1402" s="3">
        <v>-2.1661217937568802</v>
      </c>
      <c r="C1402" s="3">
        <v>4.3227953978182902E-2</v>
      </c>
    </row>
    <row r="1403" spans="1:3" x14ac:dyDescent="0.3">
      <c r="A1403" s="3" t="s">
        <v>623</v>
      </c>
      <c r="B1403" s="3">
        <v>-1.5191436080776799</v>
      </c>
      <c r="C1403" s="3">
        <v>3.13590540816635E-2</v>
      </c>
    </row>
    <row r="1404" spans="1:3" x14ac:dyDescent="0.3">
      <c r="A1404" s="3" t="s">
        <v>2174</v>
      </c>
      <c r="B1404" s="3">
        <v>-1.4349579925068201</v>
      </c>
      <c r="C1404" s="3">
        <v>4.4986370616131697E-4</v>
      </c>
    </row>
    <row r="1405" spans="1:3" x14ac:dyDescent="0.3">
      <c r="A1405" s="3" t="s">
        <v>665</v>
      </c>
      <c r="B1405" s="3">
        <v>-1.9435339861491201</v>
      </c>
      <c r="C1405" s="3">
        <v>2.99831841800004E-2</v>
      </c>
    </row>
    <row r="1406" spans="1:3" x14ac:dyDescent="0.3">
      <c r="A1406" s="3" t="s">
        <v>906</v>
      </c>
      <c r="B1406" s="3">
        <v>0.79869058769610701</v>
      </c>
      <c r="C1406" s="3">
        <v>2.40162982778802E-2</v>
      </c>
    </row>
    <row r="1407" spans="1:3" x14ac:dyDescent="0.3">
      <c r="A1407" s="3" t="s">
        <v>45</v>
      </c>
      <c r="B1407" s="3">
        <v>0.65847060877534602</v>
      </c>
      <c r="C1407" s="3">
        <v>4.85702939689985E-2</v>
      </c>
    </row>
    <row r="1408" spans="1:3" x14ac:dyDescent="0.3">
      <c r="A1408" s="3" t="s">
        <v>605</v>
      </c>
      <c r="B1408" s="3">
        <v>1.1722860407006599</v>
      </c>
      <c r="C1408" s="3">
        <v>3.16789752115103E-2</v>
      </c>
    </row>
    <row r="1409" spans="1:3" x14ac:dyDescent="0.3">
      <c r="A1409" s="3" t="s">
        <v>988</v>
      </c>
      <c r="B1409" s="3">
        <v>-1.05726752348744</v>
      </c>
      <c r="C1409" s="3">
        <v>2.17904109405124E-2</v>
      </c>
    </row>
    <row r="1410" spans="1:3" x14ac:dyDescent="0.3">
      <c r="A1410" s="3" t="s">
        <v>1371</v>
      </c>
      <c r="B1410" s="3">
        <v>0.98960438654230898</v>
      </c>
      <c r="C1410" s="3">
        <v>1.24322067505596E-2</v>
      </c>
    </row>
    <row r="1411" spans="1:3" x14ac:dyDescent="0.3">
      <c r="A1411" s="3" t="s">
        <v>952</v>
      </c>
      <c r="B1411" s="3">
        <v>-1.7457398143984399</v>
      </c>
      <c r="C1411" s="3">
        <v>2.28929181561515E-2</v>
      </c>
    </row>
    <row r="1412" spans="1:3" x14ac:dyDescent="0.3">
      <c r="A1412" s="3" t="s">
        <v>144</v>
      </c>
      <c r="B1412" s="3">
        <v>-1.687527159926</v>
      </c>
      <c r="C1412" s="3">
        <v>4.5244459136008802E-2</v>
      </c>
    </row>
    <row r="1413" spans="1:3" x14ac:dyDescent="0.3">
      <c r="A1413" s="3" t="s">
        <v>616</v>
      </c>
      <c r="B1413" s="3">
        <v>0.62393998111724303</v>
      </c>
      <c r="C1413" s="3">
        <v>3.1457338925235001E-2</v>
      </c>
    </row>
    <row r="1414" spans="1:3" x14ac:dyDescent="0.3">
      <c r="A1414" s="3" t="s">
        <v>342</v>
      </c>
      <c r="B1414" s="3">
        <v>0.60571393219060798</v>
      </c>
      <c r="C1414" s="3">
        <v>3.9631479928488297E-2</v>
      </c>
    </row>
    <row r="1415" spans="1:3" x14ac:dyDescent="0.3">
      <c r="A1415" s="3" t="s">
        <v>1583</v>
      </c>
      <c r="B1415" s="3">
        <v>2.7495354638345599</v>
      </c>
      <c r="C1415" s="3">
        <v>7.6762841395142797E-3</v>
      </c>
    </row>
    <row r="1416" spans="1:3" x14ac:dyDescent="0.3">
      <c r="A1416" s="3" t="s">
        <v>1180</v>
      </c>
      <c r="B1416" s="3">
        <v>1.24305504232696</v>
      </c>
      <c r="C1416" s="3">
        <v>1.66351620567485E-2</v>
      </c>
    </row>
    <row r="1417" spans="1:3" x14ac:dyDescent="0.3">
      <c r="A1417" s="3" t="s">
        <v>1074</v>
      </c>
      <c r="B1417" s="3">
        <v>0.75749687458374704</v>
      </c>
      <c r="C1417" s="3">
        <v>1.9146142196304599E-2</v>
      </c>
    </row>
    <row r="1418" spans="1:3" x14ac:dyDescent="0.3">
      <c r="A1418" s="3" t="s">
        <v>2147</v>
      </c>
      <c r="B1418" s="3">
        <v>-2.4897279469029399</v>
      </c>
      <c r="C1418" s="3">
        <v>5.9693432019533403E-4</v>
      </c>
    </row>
    <row r="1419" spans="1:3" x14ac:dyDescent="0.3">
      <c r="A1419" s="3" t="s">
        <v>1228</v>
      </c>
      <c r="B1419" s="3">
        <v>-1.86531652411507</v>
      </c>
      <c r="C1419" s="3">
        <v>1.56066442737845E-2</v>
      </c>
    </row>
    <row r="1420" spans="1:3" x14ac:dyDescent="0.3">
      <c r="A1420" s="3" t="s">
        <v>797</v>
      </c>
      <c r="B1420" s="3">
        <v>-1.4233931453708999</v>
      </c>
      <c r="C1420" s="3">
        <v>2.6825363237868601E-2</v>
      </c>
    </row>
    <row r="1421" spans="1:3" x14ac:dyDescent="0.3">
      <c r="A1421" s="3" t="s">
        <v>1313</v>
      </c>
      <c r="B1421" s="3">
        <v>-1.6014681585794099</v>
      </c>
      <c r="C1421" s="3">
        <v>1.35947073421135E-2</v>
      </c>
    </row>
    <row r="1422" spans="1:3" x14ac:dyDescent="0.3">
      <c r="A1422" s="3" t="s">
        <v>941</v>
      </c>
      <c r="B1422" s="3">
        <v>-2.71731727943054</v>
      </c>
      <c r="C1422" s="3">
        <v>2.3262750465759902E-2</v>
      </c>
    </row>
    <row r="1423" spans="1:3" x14ac:dyDescent="0.3">
      <c r="A1423" s="3" t="s">
        <v>2226</v>
      </c>
      <c r="B1423" s="3">
        <v>-2.98559608395587</v>
      </c>
      <c r="C1423" s="3">
        <v>2.0864607177032199E-4</v>
      </c>
    </row>
    <row r="1424" spans="1:3" x14ac:dyDescent="0.3">
      <c r="A1424" s="3" t="s">
        <v>833</v>
      </c>
      <c r="B1424" s="3">
        <v>-4.3434836821903096</v>
      </c>
      <c r="C1424" s="3">
        <v>2.5792795567557699E-2</v>
      </c>
    </row>
    <row r="1425" spans="1:3" x14ac:dyDescent="0.3">
      <c r="A1425" s="3" t="s">
        <v>1578</v>
      </c>
      <c r="B1425" s="3">
        <v>-1.1198853382001299</v>
      </c>
      <c r="C1425" s="3">
        <v>7.7531061906395398E-3</v>
      </c>
    </row>
    <row r="1426" spans="1:3" x14ac:dyDescent="0.3">
      <c r="A1426" s="3" t="s">
        <v>992</v>
      </c>
      <c r="B1426" s="3">
        <v>0.74460245524480595</v>
      </c>
      <c r="C1426" s="3">
        <v>2.1699374712669198E-2</v>
      </c>
    </row>
    <row r="1427" spans="1:3" x14ac:dyDescent="0.3">
      <c r="A1427" s="3" t="s">
        <v>473</v>
      </c>
      <c r="B1427" s="3">
        <v>-1.4751384777180701</v>
      </c>
      <c r="C1427" s="3">
        <v>3.5139570581274197E-2</v>
      </c>
    </row>
    <row r="1428" spans="1:3" x14ac:dyDescent="0.3">
      <c r="A1428" s="3" t="s">
        <v>61</v>
      </c>
      <c r="B1428" s="3">
        <v>0.65206895279556498</v>
      </c>
      <c r="C1428" s="3">
        <v>4.7884544628731499E-2</v>
      </c>
    </row>
    <row r="1429" spans="1:3" x14ac:dyDescent="0.3">
      <c r="A1429" s="3" t="s">
        <v>836</v>
      </c>
      <c r="B1429" s="3">
        <v>0.76081091446416604</v>
      </c>
      <c r="C1429" s="3">
        <v>2.5727759530619801E-2</v>
      </c>
    </row>
    <row r="1430" spans="1:3" x14ac:dyDescent="0.3">
      <c r="A1430" s="3" t="s">
        <v>282</v>
      </c>
      <c r="B1430" s="3">
        <v>-1.2490788688831</v>
      </c>
      <c r="C1430" s="3">
        <v>4.1827213050137903E-2</v>
      </c>
    </row>
    <row r="1431" spans="1:3" x14ac:dyDescent="0.3">
      <c r="A1431" s="3" t="s">
        <v>1584</v>
      </c>
      <c r="B1431" s="3">
        <v>-2.6333893203215402</v>
      </c>
      <c r="C1431" s="3">
        <v>7.64450041097583E-3</v>
      </c>
    </row>
    <row r="1432" spans="1:3" x14ac:dyDescent="0.3">
      <c r="A1432" s="3" t="s">
        <v>517</v>
      </c>
      <c r="B1432" s="3">
        <v>0.72139126777186202</v>
      </c>
      <c r="C1432" s="3">
        <v>3.3969119987794998E-2</v>
      </c>
    </row>
    <row r="1433" spans="1:3" x14ac:dyDescent="0.3">
      <c r="A1433" s="3" t="s">
        <v>37</v>
      </c>
      <c r="B1433" s="3">
        <v>0.61474693183799201</v>
      </c>
      <c r="C1433" s="3">
        <v>4.8950931599048599E-2</v>
      </c>
    </row>
    <row r="1434" spans="1:3" x14ac:dyDescent="0.3">
      <c r="A1434" s="3" t="s">
        <v>2031</v>
      </c>
      <c r="B1434" s="3">
        <v>-1.5352279675398199</v>
      </c>
      <c r="C1434" s="3">
        <v>1.41273157734625E-3</v>
      </c>
    </row>
    <row r="1435" spans="1:3" x14ac:dyDescent="0.3">
      <c r="A1435" s="3" t="s">
        <v>1983</v>
      </c>
      <c r="B1435" s="3">
        <v>0.94666572135046601</v>
      </c>
      <c r="C1435" s="3">
        <v>1.9554302370996899E-3</v>
      </c>
    </row>
    <row r="1436" spans="1:3" x14ac:dyDescent="0.3">
      <c r="A1436" s="3" t="s">
        <v>771</v>
      </c>
      <c r="B1436" s="3">
        <v>0.78325053049203497</v>
      </c>
      <c r="C1436" s="3">
        <v>2.7352677812405399E-2</v>
      </c>
    </row>
    <row r="1437" spans="1:3" x14ac:dyDescent="0.3">
      <c r="A1437" s="3" t="s">
        <v>603</v>
      </c>
      <c r="B1437" s="3">
        <v>0.73545150171436002</v>
      </c>
      <c r="C1437" s="3">
        <v>3.1696958945005099E-2</v>
      </c>
    </row>
    <row r="1438" spans="1:3" x14ac:dyDescent="0.3">
      <c r="A1438" s="3" t="s">
        <v>344</v>
      </c>
      <c r="B1438" s="3">
        <v>-1.81100710704086</v>
      </c>
      <c r="C1438" s="3">
        <v>3.9392297047997099E-2</v>
      </c>
    </row>
    <row r="1439" spans="1:3" x14ac:dyDescent="0.3">
      <c r="A1439" s="3" t="s">
        <v>1714</v>
      </c>
      <c r="B1439" s="3">
        <v>-5.8286867656473804</v>
      </c>
      <c r="C1439" s="3">
        <v>5.5286552119041196E-3</v>
      </c>
    </row>
    <row r="1440" spans="1:3" x14ac:dyDescent="0.3">
      <c r="A1440" s="3" t="s">
        <v>1188</v>
      </c>
      <c r="B1440" s="3">
        <v>-3.0577629917554501</v>
      </c>
      <c r="C1440" s="3">
        <v>1.6467120243746001E-2</v>
      </c>
    </row>
    <row r="1441" spans="1:3" x14ac:dyDescent="0.3">
      <c r="A1441" s="3" t="s">
        <v>227</v>
      </c>
      <c r="B1441" s="3">
        <v>-1.2645505531674099</v>
      </c>
      <c r="C1441" s="3">
        <v>4.3020113630918698E-2</v>
      </c>
    </row>
    <row r="1442" spans="1:3" x14ac:dyDescent="0.3">
      <c r="A1442" s="3" t="s">
        <v>482</v>
      </c>
      <c r="B1442" s="3">
        <v>-1.53904318233849</v>
      </c>
      <c r="C1442" s="3">
        <v>3.4684444192701301E-2</v>
      </c>
    </row>
    <row r="1443" spans="1:3" x14ac:dyDescent="0.3">
      <c r="A1443" s="3" t="s">
        <v>689</v>
      </c>
      <c r="B1443" s="3">
        <v>-1.1798339777328299</v>
      </c>
      <c r="C1443" s="3">
        <v>2.94104276130926E-2</v>
      </c>
    </row>
    <row r="1444" spans="1:3" x14ac:dyDescent="0.3">
      <c r="A1444" s="3" t="s">
        <v>2076</v>
      </c>
      <c r="B1444" s="3">
        <v>-1.85245777238439</v>
      </c>
      <c r="C1444" s="3">
        <v>1.0496495665589199E-3</v>
      </c>
    </row>
    <row r="1445" spans="1:3" x14ac:dyDescent="0.3">
      <c r="A1445" s="3" t="s">
        <v>2079</v>
      </c>
      <c r="B1445" s="3">
        <v>-1.6464472364456999</v>
      </c>
      <c r="C1445" s="3">
        <v>1.0265047767747701E-3</v>
      </c>
    </row>
    <row r="1446" spans="1:3" x14ac:dyDescent="0.3">
      <c r="A1446" s="3" t="s">
        <v>1534</v>
      </c>
      <c r="B1446" s="3">
        <v>0.91418452372648495</v>
      </c>
      <c r="C1446" s="3">
        <v>8.7584897207348897E-3</v>
      </c>
    </row>
    <row r="1447" spans="1:3" x14ac:dyDescent="0.3">
      <c r="A1447" s="3" t="s">
        <v>720</v>
      </c>
      <c r="B1447" s="3">
        <v>-3.2531085471527699</v>
      </c>
      <c r="C1447" s="3">
        <v>2.8791244672237301E-2</v>
      </c>
    </row>
    <row r="1448" spans="1:3" x14ac:dyDescent="0.3">
      <c r="A1448" s="3" t="s">
        <v>1006</v>
      </c>
      <c r="B1448" s="3">
        <v>-2.33632823141525</v>
      </c>
      <c r="C1448" s="3">
        <v>2.1239043085212201E-2</v>
      </c>
    </row>
    <row r="1449" spans="1:3" x14ac:dyDescent="0.3">
      <c r="A1449" s="3" t="s">
        <v>2176</v>
      </c>
      <c r="B1449" s="3">
        <v>-6.4361931567345403</v>
      </c>
      <c r="C1449" s="3">
        <v>4.3649673475965902E-4</v>
      </c>
    </row>
    <row r="1450" spans="1:3" x14ac:dyDescent="0.3">
      <c r="A1450" s="3" t="s">
        <v>1154</v>
      </c>
      <c r="B1450" s="3">
        <v>-2.5272838207458399</v>
      </c>
      <c r="C1450" s="3">
        <v>1.7284152683153701E-2</v>
      </c>
    </row>
    <row r="1451" spans="1:3" x14ac:dyDescent="0.3">
      <c r="A1451" s="3" t="s">
        <v>66</v>
      </c>
      <c r="B1451" s="3">
        <v>-2.2514239811361598</v>
      </c>
      <c r="C1451" s="3">
        <v>4.76003155765789E-2</v>
      </c>
    </row>
    <row r="1452" spans="1:3" x14ac:dyDescent="0.3">
      <c r="A1452" s="3" t="s">
        <v>2081</v>
      </c>
      <c r="B1452" s="3">
        <v>3.1195898812070801</v>
      </c>
      <c r="C1452" s="3">
        <v>1.0128530461614E-3</v>
      </c>
    </row>
    <row r="1453" spans="1:3" x14ac:dyDescent="0.3">
      <c r="A1453" s="3" t="s">
        <v>2010</v>
      </c>
      <c r="B1453" s="3">
        <v>-2.2050387458532001</v>
      </c>
      <c r="C1453" s="3">
        <v>1.6589431938184101E-3</v>
      </c>
    </row>
    <row r="1454" spans="1:3" x14ac:dyDescent="0.3">
      <c r="A1454" s="3" t="s">
        <v>630</v>
      </c>
      <c r="B1454" s="3">
        <v>-4.7842238719520802</v>
      </c>
      <c r="C1454" s="3">
        <v>3.1279957558431597E-2</v>
      </c>
    </row>
    <row r="1455" spans="1:3" x14ac:dyDescent="0.3">
      <c r="A1455" s="3" t="s">
        <v>545</v>
      </c>
      <c r="B1455" s="3">
        <v>-2.25516680945185</v>
      </c>
      <c r="C1455" s="3">
        <v>3.3277585422791002E-2</v>
      </c>
    </row>
    <row r="1456" spans="1:3" x14ac:dyDescent="0.3">
      <c r="A1456" s="3" t="s">
        <v>862</v>
      </c>
      <c r="B1456" s="3">
        <v>-1.5533581364681901</v>
      </c>
      <c r="C1456" s="3">
        <v>2.5035606733259701E-2</v>
      </c>
    </row>
    <row r="1457" spans="1:3" x14ac:dyDescent="0.3">
      <c r="A1457" s="3" t="s">
        <v>85</v>
      </c>
      <c r="B1457" s="3">
        <v>0.68177281057878203</v>
      </c>
      <c r="C1457" s="3">
        <v>4.6691830919547199E-2</v>
      </c>
    </row>
    <row r="1458" spans="1:3" x14ac:dyDescent="0.3">
      <c r="A1458" s="3" t="s">
        <v>577</v>
      </c>
      <c r="B1458" s="3">
        <v>0.76577573681184696</v>
      </c>
      <c r="C1458" s="3">
        <v>3.2401009856661098E-2</v>
      </c>
    </row>
    <row r="1459" spans="1:3" x14ac:dyDescent="0.3">
      <c r="A1459" s="3" t="s">
        <v>1903</v>
      </c>
      <c r="B1459" s="3">
        <v>-2.3361103737625499</v>
      </c>
      <c r="C1459" s="3">
        <v>2.8613685805058799E-3</v>
      </c>
    </row>
    <row r="1460" spans="1:3" x14ac:dyDescent="0.3">
      <c r="A1460" s="3" t="s">
        <v>1121</v>
      </c>
      <c r="B1460" s="3">
        <v>-3.3635058992209301</v>
      </c>
      <c r="C1460" s="3">
        <v>1.80970097314361E-2</v>
      </c>
    </row>
    <row r="1461" spans="1:3" x14ac:dyDescent="0.3">
      <c r="A1461" s="3" t="s">
        <v>2102</v>
      </c>
      <c r="B1461" s="3">
        <v>-6.5242144640017097</v>
      </c>
      <c r="C1461" s="3">
        <v>8.8649044411139998E-4</v>
      </c>
    </row>
    <row r="1462" spans="1:3" x14ac:dyDescent="0.3">
      <c r="A1462" s="3" t="s">
        <v>329</v>
      </c>
      <c r="B1462" s="3">
        <v>-5.8020852640455898</v>
      </c>
      <c r="C1462" s="3">
        <v>4.0104377103167499E-2</v>
      </c>
    </row>
    <row r="1463" spans="1:3" x14ac:dyDescent="0.3">
      <c r="A1463" s="3" t="s">
        <v>784</v>
      </c>
      <c r="B1463" s="3">
        <v>-1.92583759953739</v>
      </c>
      <c r="C1463" s="3">
        <v>2.7047207645047401E-2</v>
      </c>
    </row>
    <row r="1464" spans="1:3" x14ac:dyDescent="0.3">
      <c r="A1464" s="3" t="s">
        <v>1532</v>
      </c>
      <c r="B1464" s="3">
        <v>-5.4560508155732004</v>
      </c>
      <c r="C1464" s="3">
        <v>8.7781138901903699E-3</v>
      </c>
    </row>
    <row r="1465" spans="1:3" x14ac:dyDescent="0.3">
      <c r="A1465" s="3" t="s">
        <v>1653</v>
      </c>
      <c r="B1465" s="3">
        <v>-4.8081517111706598</v>
      </c>
      <c r="C1465" s="3">
        <v>6.4798077219521202E-3</v>
      </c>
    </row>
    <row r="1466" spans="1:3" x14ac:dyDescent="0.3">
      <c r="A1466" s="3" t="s">
        <v>1393</v>
      </c>
      <c r="B1466" s="3">
        <v>-3.1140206131952302</v>
      </c>
      <c r="C1466" s="3">
        <v>1.19350615155341E-2</v>
      </c>
    </row>
    <row r="1467" spans="1:3" x14ac:dyDescent="0.3">
      <c r="A1467" s="3" t="s">
        <v>1739</v>
      </c>
      <c r="B1467" s="3">
        <v>-5.9415819661744296</v>
      </c>
      <c r="C1467" s="3">
        <v>5.1164840636897402E-3</v>
      </c>
    </row>
    <row r="1468" spans="1:3" x14ac:dyDescent="0.3">
      <c r="A1468" s="3" t="s">
        <v>2276</v>
      </c>
      <c r="B1468" s="3">
        <v>-5.43031156632345</v>
      </c>
      <c r="C1468" s="4">
        <v>4.1177013228235099E-5</v>
      </c>
    </row>
    <row r="1469" spans="1:3" x14ac:dyDescent="0.3">
      <c r="A1469" s="3" t="s">
        <v>1792</v>
      </c>
      <c r="B1469" s="3">
        <v>-1.9228342245163701</v>
      </c>
      <c r="C1469" s="3">
        <v>4.1637066273465997E-3</v>
      </c>
    </row>
    <row r="1470" spans="1:3" x14ac:dyDescent="0.3">
      <c r="A1470" s="3" t="s">
        <v>1175</v>
      </c>
      <c r="B1470" s="3">
        <v>0.82216723475667097</v>
      </c>
      <c r="C1470" s="3">
        <v>1.6737285751195801E-2</v>
      </c>
    </row>
    <row r="1471" spans="1:3" x14ac:dyDescent="0.3">
      <c r="A1471" s="3" t="s">
        <v>730</v>
      </c>
      <c r="B1471" s="3">
        <v>-2.4514382015282798</v>
      </c>
      <c r="C1471" s="3">
        <v>2.8598688978548802E-2</v>
      </c>
    </row>
    <row r="1472" spans="1:3" x14ac:dyDescent="0.3">
      <c r="A1472" s="3" t="s">
        <v>921</v>
      </c>
      <c r="B1472" s="3">
        <v>2.0058011438863201</v>
      </c>
      <c r="C1472" s="3">
        <v>2.3797914821716799E-2</v>
      </c>
    </row>
    <row r="1473" spans="1:3" x14ac:dyDescent="0.3">
      <c r="A1473" s="3" t="s">
        <v>1262</v>
      </c>
      <c r="B1473" s="3">
        <v>0.91742398909024003</v>
      </c>
      <c r="C1473" s="3">
        <v>1.4845067357353201E-2</v>
      </c>
    </row>
    <row r="1474" spans="1:3" x14ac:dyDescent="0.3">
      <c r="A1474" s="3" t="s">
        <v>1112</v>
      </c>
      <c r="B1474" s="3">
        <v>-1.3893414344921999</v>
      </c>
      <c r="C1474" s="3">
        <v>1.8255097294572101E-2</v>
      </c>
    </row>
    <row r="1475" spans="1:3" x14ac:dyDescent="0.3">
      <c r="A1475" s="3" t="s">
        <v>1476</v>
      </c>
      <c r="B1475" s="3">
        <v>-1.7406952234697901</v>
      </c>
      <c r="C1475" s="3">
        <v>9.8547786447803105E-3</v>
      </c>
    </row>
    <row r="1476" spans="1:3" x14ac:dyDescent="0.3">
      <c r="A1476" s="3" t="s">
        <v>1226</v>
      </c>
      <c r="B1476" s="3">
        <v>-1.4221543371313501</v>
      </c>
      <c r="C1476" s="3">
        <v>1.5625602788784099E-2</v>
      </c>
    </row>
    <row r="1477" spans="1:3" x14ac:dyDescent="0.3">
      <c r="A1477" s="3" t="s">
        <v>2034</v>
      </c>
      <c r="B1477" s="3">
        <v>-1.67451985784888</v>
      </c>
      <c r="C1477" s="3">
        <v>1.4019089673039599E-3</v>
      </c>
    </row>
    <row r="1478" spans="1:3" x14ac:dyDescent="0.3">
      <c r="A1478" s="3" t="s">
        <v>2107</v>
      </c>
      <c r="B1478" s="3">
        <v>-1.53874758661637</v>
      </c>
      <c r="C1478" s="3">
        <v>8.4299255383690102E-4</v>
      </c>
    </row>
    <row r="1479" spans="1:3" x14ac:dyDescent="0.3">
      <c r="A1479" s="3" t="s">
        <v>950</v>
      </c>
      <c r="B1479" s="3">
        <v>2.4914543231352102</v>
      </c>
      <c r="C1479" s="3">
        <v>2.29369744324899E-2</v>
      </c>
    </row>
    <row r="1480" spans="1:3" x14ac:dyDescent="0.3">
      <c r="A1480" s="3" t="s">
        <v>1269</v>
      </c>
      <c r="B1480" s="3">
        <v>-5.3478524500291096</v>
      </c>
      <c r="C1480" s="3">
        <v>1.46162748079067E-2</v>
      </c>
    </row>
    <row r="1481" spans="1:3" x14ac:dyDescent="0.3">
      <c r="A1481" s="3" t="s">
        <v>1639</v>
      </c>
      <c r="B1481" s="3">
        <v>0.94100214011388705</v>
      </c>
      <c r="C1481" s="3">
        <v>6.7600759583162501E-3</v>
      </c>
    </row>
    <row r="1482" spans="1:3" x14ac:dyDescent="0.3">
      <c r="A1482" s="3" t="s">
        <v>396</v>
      </c>
      <c r="B1482" s="3">
        <v>0.856107915186747</v>
      </c>
      <c r="C1482" s="3">
        <v>3.7902983031540299E-2</v>
      </c>
    </row>
    <row r="1483" spans="1:3" x14ac:dyDescent="0.3">
      <c r="A1483" s="3" t="s">
        <v>1303</v>
      </c>
      <c r="B1483" s="3">
        <v>-1.26198453235316</v>
      </c>
      <c r="C1483" s="3">
        <v>1.39638206099031E-2</v>
      </c>
    </row>
    <row r="1484" spans="1:3" x14ac:dyDescent="0.3">
      <c r="A1484" s="3" t="s">
        <v>612</v>
      </c>
      <c r="B1484" s="3">
        <v>-1.0587524176474199</v>
      </c>
      <c r="C1484" s="3">
        <v>3.1496901490775199E-2</v>
      </c>
    </row>
    <row r="1485" spans="1:3" x14ac:dyDescent="0.3">
      <c r="A1485" s="3" t="s">
        <v>22</v>
      </c>
      <c r="B1485" s="3">
        <v>-1.9608174610210201</v>
      </c>
      <c r="C1485" s="3">
        <v>4.9465616068797701E-2</v>
      </c>
    </row>
    <row r="1486" spans="1:3" x14ac:dyDescent="0.3">
      <c r="A1486" s="3" t="s">
        <v>748</v>
      </c>
      <c r="B1486" s="3">
        <v>-1.8416891274916301</v>
      </c>
      <c r="C1486" s="3">
        <v>2.79964454172725E-2</v>
      </c>
    </row>
    <row r="1487" spans="1:3" x14ac:dyDescent="0.3">
      <c r="A1487" s="3" t="s">
        <v>1396</v>
      </c>
      <c r="B1487" s="3">
        <v>1.7094209722047</v>
      </c>
      <c r="C1487" s="3">
        <v>1.19087419753762E-2</v>
      </c>
    </row>
    <row r="1488" spans="1:3" x14ac:dyDescent="0.3">
      <c r="A1488" s="3" t="s">
        <v>1216</v>
      </c>
      <c r="B1488" s="3">
        <v>-1.05593102624066</v>
      </c>
      <c r="C1488" s="3">
        <v>1.5787998247118198E-2</v>
      </c>
    </row>
    <row r="1489" spans="1:3" x14ac:dyDescent="0.3">
      <c r="A1489" s="3" t="s">
        <v>462</v>
      </c>
      <c r="B1489" s="3">
        <v>-1.16712255129144</v>
      </c>
      <c r="C1489" s="3">
        <v>3.53264201913231E-2</v>
      </c>
    </row>
    <row r="1490" spans="1:3" x14ac:dyDescent="0.3">
      <c r="A1490" s="3" t="s">
        <v>1034</v>
      </c>
      <c r="B1490" s="3">
        <v>-1.42070176413909</v>
      </c>
      <c r="C1490" s="3">
        <v>2.03549628823219E-2</v>
      </c>
    </row>
    <row r="1491" spans="1:3" x14ac:dyDescent="0.3">
      <c r="A1491" s="3" t="s">
        <v>1541</v>
      </c>
      <c r="B1491" s="3">
        <v>-3.62206929068924</v>
      </c>
      <c r="C1491" s="3">
        <v>8.5984782179935292E-3</v>
      </c>
    </row>
    <row r="1492" spans="1:3" x14ac:dyDescent="0.3">
      <c r="A1492" s="3" t="s">
        <v>644</v>
      </c>
      <c r="B1492" s="3">
        <v>0.92412093044060495</v>
      </c>
      <c r="C1492" s="3">
        <v>3.0718912449110701E-2</v>
      </c>
    </row>
    <row r="1493" spans="1:3" x14ac:dyDescent="0.3">
      <c r="A1493" s="3" t="s">
        <v>224</v>
      </c>
      <c r="B1493" s="3">
        <v>0.65744238447916803</v>
      </c>
      <c r="C1493" s="3">
        <v>4.3121618746031702E-2</v>
      </c>
    </row>
    <row r="1494" spans="1:3" x14ac:dyDescent="0.3">
      <c r="A1494" s="3" t="s">
        <v>1847</v>
      </c>
      <c r="B1494" s="3">
        <v>-1.3881335665629599</v>
      </c>
      <c r="C1494" s="3">
        <v>3.5026265949316699E-3</v>
      </c>
    </row>
    <row r="1495" spans="1:3" x14ac:dyDescent="0.3">
      <c r="A1495" s="3" t="s">
        <v>1801</v>
      </c>
      <c r="B1495" s="3">
        <v>-1.1654354750240099</v>
      </c>
      <c r="C1495" s="3">
        <v>4.0182534812568402E-3</v>
      </c>
    </row>
    <row r="1496" spans="1:3" x14ac:dyDescent="0.3">
      <c r="A1496" s="3" t="s">
        <v>107</v>
      </c>
      <c r="B1496" s="3">
        <v>-2.2030878063691102</v>
      </c>
      <c r="C1496" s="3">
        <v>4.6159758765226301E-2</v>
      </c>
    </row>
    <row r="1497" spans="1:3" x14ac:dyDescent="0.3">
      <c r="A1497" s="3" t="s">
        <v>1911</v>
      </c>
      <c r="B1497" s="3">
        <v>-1.4290913831452801</v>
      </c>
      <c r="C1497" s="3">
        <v>2.7559976540727799E-3</v>
      </c>
    </row>
    <row r="1498" spans="1:3" x14ac:dyDescent="0.3">
      <c r="A1498" s="3" t="s">
        <v>195</v>
      </c>
      <c r="B1498" s="3">
        <v>-1.4781440117286699</v>
      </c>
      <c r="C1498" s="3">
        <v>4.3853971649284597E-2</v>
      </c>
    </row>
    <row r="1499" spans="1:3" x14ac:dyDescent="0.3">
      <c r="A1499" s="3" t="s">
        <v>707</v>
      </c>
      <c r="B1499" s="3">
        <v>0.98006400914111602</v>
      </c>
      <c r="C1499" s="3">
        <v>2.9032741267996098E-2</v>
      </c>
    </row>
    <row r="1500" spans="1:3" x14ac:dyDescent="0.3">
      <c r="A1500" s="3" t="s">
        <v>989</v>
      </c>
      <c r="B1500" s="3">
        <v>-2.7362988591103701</v>
      </c>
      <c r="C1500" s="3">
        <v>2.17683923504851E-2</v>
      </c>
    </row>
    <row r="1501" spans="1:3" x14ac:dyDescent="0.3">
      <c r="A1501" s="3" t="s">
        <v>395</v>
      </c>
      <c r="B1501" s="3">
        <v>-1.11844761516024</v>
      </c>
      <c r="C1501" s="3">
        <v>3.7954648929874303E-2</v>
      </c>
    </row>
    <row r="1502" spans="1:3" x14ac:dyDescent="0.3">
      <c r="A1502" s="3" t="s">
        <v>1748</v>
      </c>
      <c r="B1502" s="3">
        <v>-1.9989226444497701</v>
      </c>
      <c r="C1502" s="3">
        <v>4.9469283246444899E-3</v>
      </c>
    </row>
    <row r="1503" spans="1:3" x14ac:dyDescent="0.3">
      <c r="A1503" s="3" t="s">
        <v>721</v>
      </c>
      <c r="B1503" s="3">
        <v>-1.9912542327926499</v>
      </c>
      <c r="C1503" s="3">
        <v>2.87655825056507E-2</v>
      </c>
    </row>
    <row r="1504" spans="1:3" x14ac:dyDescent="0.3">
      <c r="A1504" s="3" t="s">
        <v>696</v>
      </c>
      <c r="B1504" s="3">
        <v>-1.4015467121912699</v>
      </c>
      <c r="C1504" s="3">
        <v>2.9284253152120798E-2</v>
      </c>
    </row>
    <row r="1505" spans="1:3" x14ac:dyDescent="0.3">
      <c r="A1505" s="3" t="s">
        <v>1723</v>
      </c>
      <c r="B1505" s="3">
        <v>-2.0840597511412402</v>
      </c>
      <c r="C1505" s="3">
        <v>5.2593577755162104E-3</v>
      </c>
    </row>
    <row r="1506" spans="1:3" x14ac:dyDescent="0.3">
      <c r="A1506" s="3" t="s">
        <v>1652</v>
      </c>
      <c r="B1506" s="3">
        <v>0.868781502162707</v>
      </c>
      <c r="C1506" s="3">
        <v>6.5131663777177797E-3</v>
      </c>
    </row>
    <row r="1507" spans="1:3" x14ac:dyDescent="0.3">
      <c r="A1507" s="3" t="s">
        <v>1867</v>
      </c>
      <c r="B1507" s="3">
        <v>-1.5826655014894899</v>
      </c>
      <c r="C1507" s="3">
        <v>3.2692453450210001E-3</v>
      </c>
    </row>
    <row r="1508" spans="1:3" x14ac:dyDescent="0.3">
      <c r="A1508" s="3" t="s">
        <v>318</v>
      </c>
      <c r="B1508" s="3">
        <v>-2.63236058427744</v>
      </c>
      <c r="C1508" s="3">
        <v>4.0459009056643298E-2</v>
      </c>
    </row>
    <row r="1509" spans="1:3" x14ac:dyDescent="0.3">
      <c r="A1509" s="3" t="s">
        <v>1072</v>
      </c>
      <c r="B1509" s="3">
        <v>0.79301545897780601</v>
      </c>
      <c r="C1509" s="3">
        <v>1.91697870813171E-2</v>
      </c>
    </row>
    <row r="1510" spans="1:3" x14ac:dyDescent="0.3">
      <c r="A1510" s="3" t="s">
        <v>819</v>
      </c>
      <c r="B1510" s="3">
        <v>0.76037495181480297</v>
      </c>
      <c r="C1510" s="3">
        <v>2.6126092833127199E-2</v>
      </c>
    </row>
    <row r="1511" spans="1:3" x14ac:dyDescent="0.3">
      <c r="A1511" s="3" t="s">
        <v>138</v>
      </c>
      <c r="B1511" s="3">
        <v>0.70580479171617305</v>
      </c>
      <c r="C1511" s="3">
        <v>4.5299644911712102E-2</v>
      </c>
    </row>
    <row r="1512" spans="1:3" x14ac:dyDescent="0.3">
      <c r="A1512" s="3" t="s">
        <v>2134</v>
      </c>
      <c r="B1512" s="3">
        <v>-3.69966855718673</v>
      </c>
      <c r="C1512" s="3">
        <v>6.6864770588262999E-4</v>
      </c>
    </row>
    <row r="1513" spans="1:3" x14ac:dyDescent="0.3">
      <c r="A1513" s="3" t="s">
        <v>11</v>
      </c>
      <c r="B1513" s="3">
        <v>-1.64538023482052</v>
      </c>
      <c r="C1513" s="3">
        <v>4.96744435039424E-2</v>
      </c>
    </row>
    <row r="1514" spans="1:3" x14ac:dyDescent="0.3">
      <c r="A1514" s="3" t="s">
        <v>1771</v>
      </c>
      <c r="B1514" s="3">
        <v>-3.3868866532636699</v>
      </c>
      <c r="C1514" s="3">
        <v>4.5215502510923102E-3</v>
      </c>
    </row>
    <row r="1515" spans="1:3" x14ac:dyDescent="0.3">
      <c r="A1515" s="3" t="s">
        <v>2071</v>
      </c>
      <c r="B1515" s="3">
        <v>1.16653769502829</v>
      </c>
      <c r="C1515" s="3">
        <v>1.07055088345793E-3</v>
      </c>
    </row>
    <row r="1516" spans="1:3" x14ac:dyDescent="0.3">
      <c r="A1516" s="3" t="s">
        <v>384</v>
      </c>
      <c r="B1516" s="3">
        <v>0.61300368795448201</v>
      </c>
      <c r="C1516" s="3">
        <v>3.8407105672015197E-2</v>
      </c>
    </row>
    <row r="1517" spans="1:3" x14ac:dyDescent="0.3">
      <c r="A1517" s="3" t="s">
        <v>2264</v>
      </c>
      <c r="B1517" s="3">
        <v>-4.2626428411058699</v>
      </c>
      <c r="C1517" s="4">
        <v>8.7509057696396101E-5</v>
      </c>
    </row>
    <row r="1518" spans="1:3" x14ac:dyDescent="0.3">
      <c r="A1518" s="3" t="s">
        <v>1649</v>
      </c>
      <c r="B1518" s="3">
        <v>0.85880414065612898</v>
      </c>
      <c r="C1518" s="3">
        <v>6.6122945580863804E-3</v>
      </c>
    </row>
    <row r="1519" spans="1:3" x14ac:dyDescent="0.3">
      <c r="A1519" s="3" t="s">
        <v>52</v>
      </c>
      <c r="B1519" s="3">
        <v>0.60673759150970696</v>
      </c>
      <c r="C1519" s="3">
        <v>4.81565197821349E-2</v>
      </c>
    </row>
    <row r="1520" spans="1:3" x14ac:dyDescent="0.3">
      <c r="A1520" s="3" t="s">
        <v>1546</v>
      </c>
      <c r="B1520" s="3">
        <v>-3.13886032893293</v>
      </c>
      <c r="C1520" s="3">
        <v>8.4057561664519099E-3</v>
      </c>
    </row>
    <row r="1521" spans="1:3" x14ac:dyDescent="0.3">
      <c r="A1521" s="3" t="s">
        <v>2087</v>
      </c>
      <c r="B1521" s="3">
        <v>-1.56653617171296</v>
      </c>
      <c r="C1521" s="3">
        <v>9.6041101994707404E-4</v>
      </c>
    </row>
    <row r="1522" spans="1:3" x14ac:dyDescent="0.3">
      <c r="A1522" s="3" t="s">
        <v>1059</v>
      </c>
      <c r="B1522" s="3">
        <v>-1.1938316733115499</v>
      </c>
      <c r="C1522" s="3">
        <v>1.9391419808767602E-2</v>
      </c>
    </row>
    <row r="1523" spans="1:3" x14ac:dyDescent="0.3">
      <c r="A1523" s="3" t="s">
        <v>815</v>
      </c>
      <c r="B1523" s="3">
        <v>0.65059461251776196</v>
      </c>
      <c r="C1523" s="3">
        <v>2.6266463350402801E-2</v>
      </c>
    </row>
    <row r="1524" spans="1:3" x14ac:dyDescent="0.3">
      <c r="A1524" s="3" t="s">
        <v>1227</v>
      </c>
      <c r="B1524" s="3">
        <v>1.46092382209445</v>
      </c>
      <c r="C1524" s="3">
        <v>1.56119465484442E-2</v>
      </c>
    </row>
    <row r="1525" spans="1:3" x14ac:dyDescent="0.3">
      <c r="A1525" s="3" t="s">
        <v>1474</v>
      </c>
      <c r="B1525" s="3">
        <v>-5.3033451071619702</v>
      </c>
      <c r="C1525" s="3">
        <v>9.9094411324224096E-3</v>
      </c>
    </row>
    <row r="1526" spans="1:3" x14ac:dyDescent="0.3">
      <c r="A1526" s="3" t="s">
        <v>365</v>
      </c>
      <c r="B1526" s="3">
        <v>-1.2823530830376699</v>
      </c>
      <c r="C1526" s="3">
        <v>3.8838047340240697E-2</v>
      </c>
    </row>
    <row r="1527" spans="1:3" x14ac:dyDescent="0.3">
      <c r="A1527" s="3" t="s">
        <v>884</v>
      </c>
      <c r="B1527" s="3">
        <v>-2.49706229614024</v>
      </c>
      <c r="C1527" s="3">
        <v>2.4559180821808801E-2</v>
      </c>
    </row>
    <row r="1528" spans="1:3" x14ac:dyDescent="0.3">
      <c r="A1528" s="3" t="s">
        <v>1945</v>
      </c>
      <c r="B1528" s="3">
        <v>-1.4215888137571</v>
      </c>
      <c r="C1528" s="3">
        <v>2.3018850805505602E-3</v>
      </c>
    </row>
    <row r="1529" spans="1:3" x14ac:dyDescent="0.3">
      <c r="A1529" s="3" t="s">
        <v>1960</v>
      </c>
      <c r="B1529" s="3">
        <v>-1.6863202984237</v>
      </c>
      <c r="C1529" s="3">
        <v>2.1981562687399901E-3</v>
      </c>
    </row>
    <row r="1530" spans="1:3" x14ac:dyDescent="0.3">
      <c r="A1530" s="3" t="s">
        <v>1679</v>
      </c>
      <c r="B1530" s="3">
        <v>-2.0011645759115799</v>
      </c>
      <c r="C1530" s="3">
        <v>6.1018441538029603E-3</v>
      </c>
    </row>
    <row r="1531" spans="1:3" x14ac:dyDescent="0.3">
      <c r="A1531" s="3" t="s">
        <v>1548</v>
      </c>
      <c r="B1531" s="3">
        <v>-1.3749381568097401</v>
      </c>
      <c r="C1531" s="3">
        <v>8.4012536287070595E-3</v>
      </c>
    </row>
    <row r="1532" spans="1:3" x14ac:dyDescent="0.3">
      <c r="A1532" s="3" t="s">
        <v>1003</v>
      </c>
      <c r="B1532" s="3">
        <v>-2.5967021109378998</v>
      </c>
      <c r="C1532" s="3">
        <v>2.1275503244926601E-2</v>
      </c>
    </row>
    <row r="1533" spans="1:3" x14ac:dyDescent="0.3">
      <c r="A1533" s="3" t="s">
        <v>132</v>
      </c>
      <c r="B1533" s="3">
        <v>0.62296356784159301</v>
      </c>
      <c r="C1533" s="3">
        <v>4.5467352933863801E-2</v>
      </c>
    </row>
    <row r="1534" spans="1:3" x14ac:dyDescent="0.3">
      <c r="A1534" s="3" t="s">
        <v>484</v>
      </c>
      <c r="B1534" s="3">
        <v>-1.4069231489920999</v>
      </c>
      <c r="C1534" s="3">
        <v>3.4633219446697297E-2</v>
      </c>
    </row>
    <row r="1535" spans="1:3" x14ac:dyDescent="0.3">
      <c r="A1535" s="3" t="s">
        <v>2216</v>
      </c>
      <c r="B1535" s="3">
        <v>-1.5173316954967</v>
      </c>
      <c r="C1535" s="3">
        <v>2.6067003734969502E-4</v>
      </c>
    </row>
    <row r="1536" spans="1:3" x14ac:dyDescent="0.3">
      <c r="A1536" s="3" t="s">
        <v>229</v>
      </c>
      <c r="B1536" s="3">
        <v>2.6837287971930199</v>
      </c>
      <c r="C1536" s="3">
        <v>4.2967979371915897E-2</v>
      </c>
    </row>
    <row r="1537" spans="1:3" x14ac:dyDescent="0.3">
      <c r="A1537" s="3" t="s">
        <v>926</v>
      </c>
      <c r="B1537" s="3">
        <v>0.89559244075204403</v>
      </c>
      <c r="C1537" s="3">
        <v>2.36642427445184E-2</v>
      </c>
    </row>
    <row r="1538" spans="1:3" x14ac:dyDescent="0.3">
      <c r="A1538" s="3" t="s">
        <v>394</v>
      </c>
      <c r="B1538" s="3">
        <v>-2.0290323377418602</v>
      </c>
      <c r="C1538" s="3">
        <v>3.8035131794566697E-2</v>
      </c>
    </row>
    <row r="1539" spans="1:3" x14ac:dyDescent="0.3">
      <c r="A1539" s="3" t="s">
        <v>848</v>
      </c>
      <c r="B1539" s="3">
        <v>-1.0101285610100801</v>
      </c>
      <c r="C1539" s="3">
        <v>2.5416654236420699E-2</v>
      </c>
    </row>
    <row r="1540" spans="1:3" x14ac:dyDescent="0.3">
      <c r="A1540" s="3" t="s">
        <v>829</v>
      </c>
      <c r="B1540" s="3">
        <v>3.3047202011435002</v>
      </c>
      <c r="C1540" s="3">
        <v>2.5886233282642501E-2</v>
      </c>
    </row>
    <row r="1541" spans="1:3" x14ac:dyDescent="0.3">
      <c r="A1541" s="3" t="s">
        <v>374</v>
      </c>
      <c r="B1541" s="3">
        <v>-1.0323181358403299</v>
      </c>
      <c r="C1541" s="3">
        <v>3.8654045396933699E-2</v>
      </c>
    </row>
    <row r="1542" spans="1:3" x14ac:dyDescent="0.3">
      <c r="A1542" s="3" t="s">
        <v>339</v>
      </c>
      <c r="B1542" s="3">
        <v>-1.3262953294378601</v>
      </c>
      <c r="C1542" s="3">
        <v>3.9741194701008002E-2</v>
      </c>
    </row>
    <row r="1543" spans="1:3" x14ac:dyDescent="0.3">
      <c r="A1543" s="3" t="s">
        <v>925</v>
      </c>
      <c r="B1543" s="3">
        <v>-1.99157614595433</v>
      </c>
      <c r="C1543" s="3">
        <v>2.3706116344264502E-2</v>
      </c>
    </row>
    <row r="1544" spans="1:3" x14ac:dyDescent="0.3">
      <c r="A1544" s="3" t="s">
        <v>2137</v>
      </c>
      <c r="B1544" s="3">
        <v>-3.1483160406781301</v>
      </c>
      <c r="C1544" s="3">
        <v>6.5469899782313803E-4</v>
      </c>
    </row>
    <row r="1545" spans="1:3" x14ac:dyDescent="0.3">
      <c r="A1545" s="3" t="s">
        <v>2291</v>
      </c>
      <c r="B1545" s="3">
        <v>-2.5256606127968899</v>
      </c>
      <c r="C1545" s="4">
        <v>5.4494571938928796E-6</v>
      </c>
    </row>
    <row r="1546" spans="1:3" x14ac:dyDescent="0.3">
      <c r="A1546" s="3" t="s">
        <v>1793</v>
      </c>
      <c r="B1546" s="3">
        <v>-1.8773354546121901</v>
      </c>
      <c r="C1546" s="3">
        <v>4.1544123478530802E-3</v>
      </c>
    </row>
    <row r="1547" spans="1:3" x14ac:dyDescent="0.3">
      <c r="A1547" s="3" t="s">
        <v>70</v>
      </c>
      <c r="B1547" s="3">
        <v>0.95080393224487803</v>
      </c>
      <c r="C1547" s="3">
        <v>4.7345461708441498E-2</v>
      </c>
    </row>
    <row r="1548" spans="1:3" x14ac:dyDescent="0.3">
      <c r="A1548" s="3" t="s">
        <v>2006</v>
      </c>
      <c r="B1548" s="3">
        <v>-1.4420779996339399</v>
      </c>
      <c r="C1548" s="3">
        <v>1.7247796182253399E-3</v>
      </c>
    </row>
    <row r="1549" spans="1:3" x14ac:dyDescent="0.3">
      <c r="A1549" s="3" t="s">
        <v>324</v>
      </c>
      <c r="B1549" s="3">
        <v>-1.13079665120476</v>
      </c>
      <c r="C1549" s="3">
        <v>4.0297328926538797E-2</v>
      </c>
    </row>
    <row r="1550" spans="1:3" x14ac:dyDescent="0.3">
      <c r="A1550" s="3" t="s">
        <v>104</v>
      </c>
      <c r="B1550" s="3">
        <v>0.80936928081860604</v>
      </c>
      <c r="C1550" s="3">
        <v>4.6213051134268997E-2</v>
      </c>
    </row>
    <row r="1551" spans="1:3" x14ac:dyDescent="0.3">
      <c r="A1551" s="3" t="s">
        <v>857</v>
      </c>
      <c r="B1551" s="3">
        <v>0.65570664448161597</v>
      </c>
      <c r="C1551" s="3">
        <v>2.5136019027256502E-2</v>
      </c>
    </row>
    <row r="1552" spans="1:3" x14ac:dyDescent="0.3">
      <c r="A1552" s="3" t="s">
        <v>2092</v>
      </c>
      <c r="B1552" s="3">
        <v>-1.18785115660035</v>
      </c>
      <c r="C1552" s="3">
        <v>9.4475047013576198E-4</v>
      </c>
    </row>
    <row r="1553" spans="1:3" x14ac:dyDescent="0.3">
      <c r="A1553" s="3" t="s">
        <v>1106</v>
      </c>
      <c r="B1553" s="3">
        <v>-2.6231178023944999</v>
      </c>
      <c r="C1553" s="3">
        <v>1.8412589187766702E-2</v>
      </c>
    </row>
    <row r="1554" spans="1:3" x14ac:dyDescent="0.3">
      <c r="A1554" s="3" t="s">
        <v>1423</v>
      </c>
      <c r="B1554" s="3">
        <v>-4.6572674229670001</v>
      </c>
      <c r="C1554" s="3">
        <v>1.13148921926881E-2</v>
      </c>
    </row>
    <row r="1555" spans="1:3" x14ac:dyDescent="0.3">
      <c r="A1555" s="3" t="s">
        <v>2243</v>
      </c>
      <c r="B1555" s="3">
        <v>-1.30179213618556</v>
      </c>
      <c r="C1555" s="3">
        <v>1.4653560200756299E-4</v>
      </c>
    </row>
    <row r="1556" spans="1:3" x14ac:dyDescent="0.3">
      <c r="A1556" s="3" t="s">
        <v>2238</v>
      </c>
      <c r="B1556" s="3">
        <v>-3.4003898961807999</v>
      </c>
      <c r="C1556" s="3">
        <v>1.6729884881369801E-4</v>
      </c>
    </row>
    <row r="1557" spans="1:3" x14ac:dyDescent="0.3">
      <c r="A1557" s="3" t="s">
        <v>2080</v>
      </c>
      <c r="B1557" s="3">
        <v>-1.4540083291900101</v>
      </c>
      <c r="C1557" s="3">
        <v>1.0184499861561401E-3</v>
      </c>
    </row>
    <row r="1558" spans="1:3" x14ac:dyDescent="0.3">
      <c r="A1558" s="3" t="s">
        <v>1550</v>
      </c>
      <c r="B1558" s="3">
        <v>-5.8912553751652199</v>
      </c>
      <c r="C1558" s="3">
        <v>8.3715607085305503E-3</v>
      </c>
    </row>
    <row r="1559" spans="1:3" x14ac:dyDescent="0.3">
      <c r="A1559" s="3" t="s">
        <v>451</v>
      </c>
      <c r="B1559" s="3">
        <v>-1.1919939658085199</v>
      </c>
      <c r="C1559" s="3">
        <v>3.5902754821235602E-2</v>
      </c>
    </row>
    <row r="1560" spans="1:3" x14ac:dyDescent="0.3">
      <c r="A1560" s="3" t="s">
        <v>202</v>
      </c>
      <c r="B1560" s="3">
        <v>-1.7940255073400999</v>
      </c>
      <c r="C1560" s="3">
        <v>4.3579063719116198E-2</v>
      </c>
    </row>
    <row r="1561" spans="1:3" x14ac:dyDescent="0.3">
      <c r="A1561" s="3" t="s">
        <v>2170</v>
      </c>
      <c r="B1561" s="3">
        <v>-1.2216620456708001</v>
      </c>
      <c r="C1561" s="3">
        <v>4.6921900500138401E-4</v>
      </c>
    </row>
    <row r="1562" spans="1:3" x14ac:dyDescent="0.3">
      <c r="A1562" s="3" t="s">
        <v>1976</v>
      </c>
      <c r="B1562" s="3">
        <v>-2.7941146239277099</v>
      </c>
      <c r="C1562" s="3">
        <v>2.04258324931097E-3</v>
      </c>
    </row>
    <row r="1563" spans="1:3" x14ac:dyDescent="0.3">
      <c r="A1563" s="3" t="s">
        <v>1174</v>
      </c>
      <c r="B1563" s="3">
        <v>-4.0168219010490596</v>
      </c>
      <c r="C1563" s="3">
        <v>1.6744593805231599E-2</v>
      </c>
    </row>
    <row r="1564" spans="1:3" x14ac:dyDescent="0.3">
      <c r="A1564" s="3" t="s">
        <v>1200</v>
      </c>
      <c r="B1564" s="3">
        <v>3.3437997745549999</v>
      </c>
      <c r="C1564" s="3">
        <v>1.62404909034582E-2</v>
      </c>
    </row>
    <row r="1565" spans="1:3" x14ac:dyDescent="0.3">
      <c r="A1565" s="3" t="s">
        <v>523</v>
      </c>
      <c r="B1565" s="3">
        <v>-1.78557186688194</v>
      </c>
      <c r="C1565" s="3">
        <v>3.38646673545413E-2</v>
      </c>
    </row>
    <row r="1566" spans="1:3" x14ac:dyDescent="0.3">
      <c r="A1566" s="3" t="s">
        <v>345</v>
      </c>
      <c r="B1566" s="3">
        <v>-1.7159632129782501</v>
      </c>
      <c r="C1566" s="3">
        <v>3.9356814405927303E-2</v>
      </c>
    </row>
    <row r="1567" spans="1:3" x14ac:dyDescent="0.3">
      <c r="A1567" s="3" t="s">
        <v>1660</v>
      </c>
      <c r="B1567" s="3">
        <v>2.8368276713611502</v>
      </c>
      <c r="C1567" s="3">
        <v>6.3651314216142197E-3</v>
      </c>
    </row>
    <row r="1568" spans="1:3" x14ac:dyDescent="0.3">
      <c r="A1568" s="3" t="s">
        <v>1450</v>
      </c>
      <c r="B1568" s="3">
        <v>-1.2839133672962499</v>
      </c>
      <c r="C1568" s="3">
        <v>1.0415357328508E-2</v>
      </c>
    </row>
    <row r="1569" spans="1:3" x14ac:dyDescent="0.3">
      <c r="A1569" s="3" t="s">
        <v>1965</v>
      </c>
      <c r="B1569" s="3">
        <v>-1.43353542379025</v>
      </c>
      <c r="C1569" s="3">
        <v>2.1632517509982299E-3</v>
      </c>
    </row>
    <row r="1570" spans="1:3" x14ac:dyDescent="0.3">
      <c r="A1570" s="3" t="s">
        <v>1898</v>
      </c>
      <c r="B1570" s="3">
        <v>-1.2463444021364201</v>
      </c>
      <c r="C1570" s="3">
        <v>2.9066445005402901E-3</v>
      </c>
    </row>
    <row r="1571" spans="1:3" x14ac:dyDescent="0.3">
      <c r="A1571" s="3" t="s">
        <v>1697</v>
      </c>
      <c r="B1571" s="3">
        <v>-1.76088334208453</v>
      </c>
      <c r="C1571" s="3">
        <v>5.7562631852102102E-3</v>
      </c>
    </row>
    <row r="1572" spans="1:3" x14ac:dyDescent="0.3">
      <c r="A1572" s="3" t="s">
        <v>1095</v>
      </c>
      <c r="B1572" s="3">
        <v>-3.24332044584868</v>
      </c>
      <c r="C1572" s="3">
        <v>1.86556297679847E-2</v>
      </c>
    </row>
    <row r="1573" spans="1:3" x14ac:dyDescent="0.3">
      <c r="A1573" s="3" t="s">
        <v>1955</v>
      </c>
      <c r="B1573" s="3">
        <v>-1.6606125836248899</v>
      </c>
      <c r="C1573" s="3">
        <v>2.24880474909659E-3</v>
      </c>
    </row>
    <row r="1574" spans="1:3" x14ac:dyDescent="0.3">
      <c r="A1574" s="3" t="s">
        <v>59</v>
      </c>
      <c r="B1574" s="3">
        <v>-1.9391980116720999</v>
      </c>
      <c r="C1574" s="3">
        <v>4.7983316660060997E-2</v>
      </c>
    </row>
    <row r="1575" spans="1:3" x14ac:dyDescent="0.3">
      <c r="A1575" s="3" t="s">
        <v>1365</v>
      </c>
      <c r="B1575" s="3">
        <v>-1.66492662055714</v>
      </c>
      <c r="C1575" s="3">
        <v>1.2618867021547299E-2</v>
      </c>
    </row>
    <row r="1576" spans="1:3" x14ac:dyDescent="0.3">
      <c r="A1576" s="3" t="s">
        <v>838</v>
      </c>
      <c r="B1576" s="3">
        <v>1.87236850642639</v>
      </c>
      <c r="C1576" s="3">
        <v>2.5671022110880098E-2</v>
      </c>
    </row>
    <row r="1577" spans="1:3" x14ac:dyDescent="0.3">
      <c r="A1577" s="3" t="s">
        <v>1876</v>
      </c>
      <c r="B1577" s="3">
        <v>0.97726038216937905</v>
      </c>
      <c r="C1577" s="3">
        <v>3.1563167033571201E-3</v>
      </c>
    </row>
    <row r="1578" spans="1:3" x14ac:dyDescent="0.3">
      <c r="A1578" s="3" t="s">
        <v>1361</v>
      </c>
      <c r="B1578" s="3">
        <v>0.73944082883605</v>
      </c>
      <c r="C1578" s="3">
        <v>1.27124607638569E-2</v>
      </c>
    </row>
    <row r="1579" spans="1:3" x14ac:dyDescent="0.3">
      <c r="A1579" s="3" t="s">
        <v>1479</v>
      </c>
      <c r="B1579" s="3">
        <v>0.99109112105776198</v>
      </c>
      <c r="C1579" s="3">
        <v>9.8384471377591307E-3</v>
      </c>
    </row>
    <row r="1580" spans="1:3" x14ac:dyDescent="0.3">
      <c r="A1580" s="3" t="s">
        <v>1375</v>
      </c>
      <c r="B1580" s="3">
        <v>0.91693297328519496</v>
      </c>
      <c r="C1580" s="3">
        <v>1.23123704892236E-2</v>
      </c>
    </row>
    <row r="1581" spans="1:3" x14ac:dyDescent="0.3">
      <c r="A1581" s="3" t="s">
        <v>1213</v>
      </c>
      <c r="B1581" s="3">
        <v>-1.2366197281496201</v>
      </c>
      <c r="C1581" s="3">
        <v>1.5851666221803101E-2</v>
      </c>
    </row>
    <row r="1582" spans="1:3" x14ac:dyDescent="0.3">
      <c r="A1582" s="3" t="s">
        <v>561</v>
      </c>
      <c r="B1582" s="3">
        <v>-3.2392800041932901</v>
      </c>
      <c r="C1582" s="3">
        <v>3.28407520178313E-2</v>
      </c>
    </row>
    <row r="1583" spans="1:3" x14ac:dyDescent="0.3">
      <c r="A1583" s="3" t="s">
        <v>1005</v>
      </c>
      <c r="B1583" s="3">
        <v>-1.50866610285236</v>
      </c>
      <c r="C1583" s="3">
        <v>2.1240207761876601E-2</v>
      </c>
    </row>
    <row r="1584" spans="1:3" x14ac:dyDescent="0.3">
      <c r="A1584" s="3" t="s">
        <v>1529</v>
      </c>
      <c r="B1584" s="3">
        <v>-4.9818346389855304</v>
      </c>
      <c r="C1584" s="3">
        <v>8.8101527752202594E-3</v>
      </c>
    </row>
    <row r="1585" spans="1:3" x14ac:dyDescent="0.3">
      <c r="A1585" s="3" t="s">
        <v>380</v>
      </c>
      <c r="B1585" s="3">
        <v>2.1331888314206302</v>
      </c>
      <c r="C1585" s="3">
        <v>3.84955647625067E-2</v>
      </c>
    </row>
    <row r="1586" spans="1:3" x14ac:dyDescent="0.3">
      <c r="A1586" s="3" t="s">
        <v>1206</v>
      </c>
      <c r="B1586" s="3">
        <v>4.4205123854070996</v>
      </c>
      <c r="C1586" s="3">
        <v>1.6028326908556399E-2</v>
      </c>
    </row>
    <row r="1587" spans="1:3" x14ac:dyDescent="0.3">
      <c r="A1587" s="3" t="s">
        <v>1685</v>
      </c>
      <c r="B1587" s="3">
        <v>-2.3392484211864599</v>
      </c>
      <c r="C1587" s="3">
        <v>6.0081655210337198E-3</v>
      </c>
    </row>
    <row r="1588" spans="1:3" x14ac:dyDescent="0.3">
      <c r="A1588" s="3" t="s">
        <v>1056</v>
      </c>
      <c r="B1588" s="3">
        <v>-1.85344693736717</v>
      </c>
      <c r="C1588" s="3">
        <v>1.95044595760193E-2</v>
      </c>
    </row>
    <row r="1589" spans="1:3" x14ac:dyDescent="0.3">
      <c r="A1589" s="3" t="s">
        <v>1691</v>
      </c>
      <c r="B1589" s="3">
        <v>-1.6276744538874</v>
      </c>
      <c r="C1589" s="3">
        <v>5.9137686834451701E-3</v>
      </c>
    </row>
    <row r="1590" spans="1:3" x14ac:dyDescent="0.3">
      <c r="A1590" s="3" t="s">
        <v>2121</v>
      </c>
      <c r="B1590" s="3">
        <v>-1.11571309954668</v>
      </c>
      <c r="C1590" s="3">
        <v>7.4977247572179605E-4</v>
      </c>
    </row>
    <row r="1591" spans="1:3" x14ac:dyDescent="0.3">
      <c r="A1591" s="3" t="s">
        <v>275</v>
      </c>
      <c r="B1591" s="3">
        <v>-1.3634245952588699</v>
      </c>
      <c r="C1591" s="3">
        <v>4.1964567500891399E-2</v>
      </c>
    </row>
    <row r="1592" spans="1:3" x14ac:dyDescent="0.3">
      <c r="A1592" s="3" t="s">
        <v>1803</v>
      </c>
      <c r="B1592" s="3">
        <v>-4.2853645039933603</v>
      </c>
      <c r="C1592" s="3">
        <v>4.0138147158671799E-3</v>
      </c>
    </row>
    <row r="1593" spans="1:3" x14ac:dyDescent="0.3">
      <c r="A1593" s="3" t="s">
        <v>1543</v>
      </c>
      <c r="B1593" s="3">
        <v>-1.0601125438210599</v>
      </c>
      <c r="C1593" s="3">
        <v>8.5403196175231101E-3</v>
      </c>
    </row>
    <row r="1594" spans="1:3" x14ac:dyDescent="0.3">
      <c r="A1594" s="3" t="s">
        <v>1920</v>
      </c>
      <c r="B1594" s="3">
        <v>-2.1466976176552102</v>
      </c>
      <c r="C1594" s="3">
        <v>2.6580528504323701E-3</v>
      </c>
    </row>
    <row r="1595" spans="1:3" x14ac:dyDescent="0.3">
      <c r="A1595" s="3" t="s">
        <v>766</v>
      </c>
      <c r="B1595" s="3">
        <v>0.78674032800613602</v>
      </c>
      <c r="C1595" s="3">
        <v>2.7527084079507401E-2</v>
      </c>
    </row>
    <row r="1596" spans="1:3" x14ac:dyDescent="0.3">
      <c r="A1596" s="3" t="s">
        <v>1718</v>
      </c>
      <c r="B1596" s="3">
        <v>-5.7591574550573998</v>
      </c>
      <c r="C1596" s="3">
        <v>5.4006234625884096E-3</v>
      </c>
    </row>
    <row r="1597" spans="1:3" x14ac:dyDescent="0.3">
      <c r="A1597" s="3" t="s">
        <v>670</v>
      </c>
      <c r="B1597" s="3">
        <v>1.5637809599815999</v>
      </c>
      <c r="C1597" s="3">
        <v>2.9795467041017001E-2</v>
      </c>
    </row>
    <row r="1598" spans="1:3" x14ac:dyDescent="0.3">
      <c r="A1598" s="3" t="s">
        <v>1616</v>
      </c>
      <c r="B1598" s="3">
        <v>1.7985521526192001</v>
      </c>
      <c r="C1598" s="3">
        <v>7.00855181840228E-3</v>
      </c>
    </row>
    <row r="1599" spans="1:3" x14ac:dyDescent="0.3">
      <c r="A1599" s="3" t="s">
        <v>458</v>
      </c>
      <c r="B1599" s="3">
        <v>1.1263660431773499</v>
      </c>
      <c r="C1599" s="3">
        <v>3.5562496971159999E-2</v>
      </c>
    </row>
    <row r="1600" spans="1:3" x14ac:dyDescent="0.3">
      <c r="A1600" s="3" t="s">
        <v>837</v>
      </c>
      <c r="B1600" s="3">
        <v>-2.33307996816065</v>
      </c>
      <c r="C1600" s="3">
        <v>2.5691368908170201E-2</v>
      </c>
    </row>
    <row r="1601" spans="1:3" x14ac:dyDescent="0.3">
      <c r="A1601" s="3" t="s">
        <v>2165</v>
      </c>
      <c r="B1601" s="3">
        <v>-2.7621450237102199</v>
      </c>
      <c r="C1601" s="3">
        <v>4.8559181691599699E-4</v>
      </c>
    </row>
    <row r="1602" spans="1:3" x14ac:dyDescent="0.3">
      <c r="A1602" s="3" t="s">
        <v>599</v>
      </c>
      <c r="B1602" s="3">
        <v>-3.0897297061196101</v>
      </c>
      <c r="C1602" s="3">
        <v>3.1768111586549297E-2</v>
      </c>
    </row>
    <row r="1603" spans="1:3" x14ac:dyDescent="0.3">
      <c r="A1603" s="3" t="s">
        <v>1344</v>
      </c>
      <c r="B1603" s="3">
        <v>0.97228261710879804</v>
      </c>
      <c r="C1603" s="3">
        <v>1.2972686586494199E-2</v>
      </c>
    </row>
    <row r="1604" spans="1:3" x14ac:dyDescent="0.3">
      <c r="A1604" s="3" t="s">
        <v>1345</v>
      </c>
      <c r="B1604" s="3">
        <v>-1.8393406210133401</v>
      </c>
      <c r="C1604" s="3">
        <v>1.29556409171471E-2</v>
      </c>
    </row>
    <row r="1605" spans="1:3" x14ac:dyDescent="0.3">
      <c r="A1605" s="3" t="s">
        <v>250</v>
      </c>
      <c r="B1605" s="3">
        <v>-2.2022924454323101</v>
      </c>
      <c r="C1605" s="3">
        <v>4.2561483948681297E-2</v>
      </c>
    </row>
    <row r="1606" spans="1:3" x14ac:dyDescent="0.3">
      <c r="A1606" s="3" t="s">
        <v>1720</v>
      </c>
      <c r="B1606" s="3">
        <v>-1.3506854820423</v>
      </c>
      <c r="C1606" s="3">
        <v>5.3255423532154299E-3</v>
      </c>
    </row>
    <row r="1607" spans="1:3" x14ac:dyDescent="0.3">
      <c r="A1607" s="3" t="s">
        <v>2293</v>
      </c>
      <c r="B1607" s="3">
        <v>-3.5254727530447298</v>
      </c>
      <c r="C1607" s="4">
        <v>2.8953194780359101E-6</v>
      </c>
    </row>
    <row r="1608" spans="1:3" x14ac:dyDescent="0.3">
      <c r="A1608" s="3" t="s">
        <v>891</v>
      </c>
      <c r="B1608" s="3">
        <v>0.72744328830160199</v>
      </c>
      <c r="C1608" s="3">
        <v>2.4302444610328398E-2</v>
      </c>
    </row>
    <row r="1609" spans="1:3" x14ac:dyDescent="0.3">
      <c r="A1609" s="3" t="s">
        <v>664</v>
      </c>
      <c r="B1609" s="3">
        <v>0.645652745857481</v>
      </c>
      <c r="C1609" s="3">
        <v>2.9991510704441501E-2</v>
      </c>
    </row>
    <row r="1610" spans="1:3" x14ac:dyDescent="0.3">
      <c r="A1610" s="3" t="s">
        <v>1535</v>
      </c>
      <c r="B1610" s="3">
        <v>-1.0530718262143901</v>
      </c>
      <c r="C1610" s="3">
        <v>8.7404647518632209E-3</v>
      </c>
    </row>
    <row r="1611" spans="1:3" x14ac:dyDescent="0.3">
      <c r="A1611" s="3" t="s">
        <v>1909</v>
      </c>
      <c r="B1611" s="3">
        <v>0.92718012173229203</v>
      </c>
      <c r="C1611" s="3">
        <v>2.7806762656221499E-3</v>
      </c>
    </row>
    <row r="1612" spans="1:3" x14ac:dyDescent="0.3">
      <c r="A1612" s="3" t="s">
        <v>1631</v>
      </c>
      <c r="B1612" s="3">
        <v>0.903666760092664</v>
      </c>
      <c r="C1612" s="3">
        <v>6.8683666630479203E-3</v>
      </c>
    </row>
    <row r="1613" spans="1:3" x14ac:dyDescent="0.3">
      <c r="A1613" s="3" t="s">
        <v>292</v>
      </c>
      <c r="B1613" s="3">
        <v>-2.1052898041836499</v>
      </c>
      <c r="C1613" s="3">
        <v>4.1387005843709399E-2</v>
      </c>
    </row>
    <row r="1614" spans="1:3" x14ac:dyDescent="0.3">
      <c r="A1614" s="3" t="s">
        <v>469</v>
      </c>
      <c r="B1614" s="3">
        <v>-1.47466084622992</v>
      </c>
      <c r="C1614" s="3">
        <v>3.5244850552653903E-2</v>
      </c>
    </row>
    <row r="1615" spans="1:3" x14ac:dyDescent="0.3">
      <c r="A1615" s="3" t="s">
        <v>63</v>
      </c>
      <c r="B1615" s="3">
        <v>-1.5980509854976901</v>
      </c>
      <c r="C1615" s="3">
        <v>4.7730230491181899E-2</v>
      </c>
    </row>
    <row r="1616" spans="1:3" x14ac:dyDescent="0.3">
      <c r="A1616" s="3" t="s">
        <v>364</v>
      </c>
      <c r="B1616" s="3">
        <v>-1.1411991822985901</v>
      </c>
      <c r="C1616" s="3">
        <v>3.8901679070069001E-2</v>
      </c>
    </row>
    <row r="1617" spans="1:3" x14ac:dyDescent="0.3">
      <c r="A1617" s="3" t="s">
        <v>868</v>
      </c>
      <c r="B1617" s="3">
        <v>0.65673756600083499</v>
      </c>
      <c r="C1617" s="3">
        <v>2.4926742567567699E-2</v>
      </c>
    </row>
    <row r="1618" spans="1:3" x14ac:dyDescent="0.3">
      <c r="A1618" s="3" t="s">
        <v>2138</v>
      </c>
      <c r="B1618" s="3">
        <v>-1.12736561743189</v>
      </c>
      <c r="C1618" s="3">
        <v>6.5067814814046801E-4</v>
      </c>
    </row>
    <row r="1619" spans="1:3" x14ac:dyDescent="0.3">
      <c r="A1619" s="3" t="s">
        <v>2266</v>
      </c>
      <c r="B1619" s="3">
        <v>-1.39570099781237</v>
      </c>
      <c r="C1619" s="4">
        <v>8.0234547771246295E-5</v>
      </c>
    </row>
    <row r="1620" spans="1:3" x14ac:dyDescent="0.3">
      <c r="A1620" s="3" t="s">
        <v>1775</v>
      </c>
      <c r="B1620" s="3">
        <v>0.88923389333321601</v>
      </c>
      <c r="C1620" s="3">
        <v>4.4116312160224396E-3</v>
      </c>
    </row>
    <row r="1621" spans="1:3" x14ac:dyDescent="0.3">
      <c r="A1621" s="3" t="s">
        <v>373</v>
      </c>
      <c r="B1621" s="3">
        <v>0.73959866561902099</v>
      </c>
      <c r="C1621" s="3">
        <v>3.8666182718684897E-2</v>
      </c>
    </row>
    <row r="1622" spans="1:3" x14ac:dyDescent="0.3">
      <c r="A1622" s="3" t="s">
        <v>2018</v>
      </c>
      <c r="B1622" s="3">
        <v>0.99689311973112604</v>
      </c>
      <c r="C1622" s="3">
        <v>1.5528576053363901E-3</v>
      </c>
    </row>
    <row r="1623" spans="1:3" x14ac:dyDescent="0.3">
      <c r="A1623" s="3" t="s">
        <v>294</v>
      </c>
      <c r="B1623" s="3">
        <v>0.83169978975268199</v>
      </c>
      <c r="C1623" s="3">
        <v>4.1349740660987198E-2</v>
      </c>
    </row>
    <row r="1624" spans="1:3" x14ac:dyDescent="0.3">
      <c r="A1624" s="3" t="s">
        <v>1788</v>
      </c>
      <c r="B1624" s="3">
        <v>-1.13440977131816</v>
      </c>
      <c r="C1624" s="3">
        <v>4.1860524718230797E-3</v>
      </c>
    </row>
    <row r="1625" spans="1:3" x14ac:dyDescent="0.3">
      <c r="A1625" s="3" t="s">
        <v>2196</v>
      </c>
      <c r="B1625" s="3">
        <v>-3.3327618011498998</v>
      </c>
      <c r="C1625" s="3">
        <v>3.6203787808416902E-4</v>
      </c>
    </row>
    <row r="1626" spans="1:3" x14ac:dyDescent="0.3">
      <c r="A1626" s="3" t="s">
        <v>567</v>
      </c>
      <c r="B1626" s="3">
        <v>-1.4539497201045</v>
      </c>
      <c r="C1626" s="3">
        <v>3.2697703765769297E-2</v>
      </c>
    </row>
    <row r="1627" spans="1:3" x14ac:dyDescent="0.3">
      <c r="A1627" s="3" t="s">
        <v>840</v>
      </c>
      <c r="B1627" s="3">
        <v>0.70740781364346705</v>
      </c>
      <c r="C1627" s="3">
        <v>2.5596167727323801E-2</v>
      </c>
    </row>
    <row r="1628" spans="1:3" x14ac:dyDescent="0.3">
      <c r="A1628" s="3" t="s">
        <v>189</v>
      </c>
      <c r="B1628" s="3">
        <v>-4.0969155614850497</v>
      </c>
      <c r="C1628" s="3">
        <v>4.40502967066842E-2</v>
      </c>
    </row>
    <row r="1629" spans="1:3" x14ac:dyDescent="0.3">
      <c r="A1629" s="3" t="s">
        <v>817</v>
      </c>
      <c r="B1629" s="3">
        <v>-2.3883279498844199</v>
      </c>
      <c r="C1629" s="3">
        <v>2.6221326109360302E-2</v>
      </c>
    </row>
    <row r="1630" spans="1:3" x14ac:dyDescent="0.3">
      <c r="A1630" s="3" t="s">
        <v>804</v>
      </c>
      <c r="B1630" s="3">
        <v>-2.7471213806259702</v>
      </c>
      <c r="C1630" s="3">
        <v>2.6616500313595599E-2</v>
      </c>
    </row>
    <row r="1631" spans="1:3" x14ac:dyDescent="0.3">
      <c r="A1631" s="3" t="s">
        <v>323</v>
      </c>
      <c r="B1631" s="3">
        <v>0.99788979058286997</v>
      </c>
      <c r="C1631" s="3">
        <v>4.0306882970599901E-2</v>
      </c>
    </row>
    <row r="1632" spans="1:3" x14ac:dyDescent="0.3">
      <c r="A1632" s="3" t="s">
        <v>247</v>
      </c>
      <c r="B1632" s="3">
        <v>-1.1381343307681699</v>
      </c>
      <c r="C1632" s="3">
        <v>4.2638905201112999E-2</v>
      </c>
    </row>
    <row r="1633" spans="1:3" x14ac:dyDescent="0.3">
      <c r="A1633" s="3" t="s">
        <v>1661</v>
      </c>
      <c r="B1633" s="3">
        <v>-1.3610703809640701</v>
      </c>
      <c r="C1633" s="3">
        <v>6.3601808147290204E-3</v>
      </c>
    </row>
    <row r="1634" spans="1:3" x14ac:dyDescent="0.3">
      <c r="A1634" s="3" t="s">
        <v>714</v>
      </c>
      <c r="B1634" s="3">
        <v>-2.43758899730003</v>
      </c>
      <c r="C1634" s="3">
        <v>2.89385059770766E-2</v>
      </c>
    </row>
    <row r="1635" spans="1:3" x14ac:dyDescent="0.3">
      <c r="A1635" s="3" t="s">
        <v>1036</v>
      </c>
      <c r="B1635" s="3">
        <v>0.74446129488450496</v>
      </c>
      <c r="C1635" s="3">
        <v>2.0154509441836901E-2</v>
      </c>
    </row>
    <row r="1636" spans="1:3" x14ac:dyDescent="0.3">
      <c r="A1636" s="3" t="s">
        <v>1063</v>
      </c>
      <c r="B1636" s="3">
        <v>0.70727375481355503</v>
      </c>
      <c r="C1636" s="3">
        <v>1.9342766035596499E-2</v>
      </c>
    </row>
    <row r="1637" spans="1:3" x14ac:dyDescent="0.3">
      <c r="A1637" s="3" t="s">
        <v>1861</v>
      </c>
      <c r="B1637" s="3">
        <v>-1.26096011782504</v>
      </c>
      <c r="C1637" s="3">
        <v>3.33814157866182E-3</v>
      </c>
    </row>
    <row r="1638" spans="1:3" x14ac:dyDescent="0.3">
      <c r="A1638" s="3" t="s">
        <v>1986</v>
      </c>
      <c r="B1638" s="3">
        <v>-1.8052536074927701</v>
      </c>
      <c r="C1638" s="3">
        <v>1.9455739727213301E-3</v>
      </c>
    </row>
    <row r="1639" spans="1:3" x14ac:dyDescent="0.3">
      <c r="A1639" s="3" t="s">
        <v>657</v>
      </c>
      <c r="B1639" s="3">
        <v>-2.3861730493531099</v>
      </c>
      <c r="C1639" s="3">
        <v>3.0147784086569498E-2</v>
      </c>
    </row>
    <row r="1640" spans="1:3" x14ac:dyDescent="0.3">
      <c r="A1640" s="3" t="s">
        <v>1727</v>
      </c>
      <c r="B1640" s="3">
        <v>-5.7786975187936802</v>
      </c>
      <c r="C1640" s="3">
        <v>5.2287069883565603E-3</v>
      </c>
    </row>
    <row r="1641" spans="1:3" x14ac:dyDescent="0.3">
      <c r="A1641" s="3" t="s">
        <v>349</v>
      </c>
      <c r="B1641" s="3">
        <v>-3.31829866323223</v>
      </c>
      <c r="C1641" s="3">
        <v>3.92622104498229E-2</v>
      </c>
    </row>
    <row r="1642" spans="1:3" x14ac:dyDescent="0.3">
      <c r="A1642" s="3" t="s">
        <v>532</v>
      </c>
      <c r="B1642" s="3">
        <v>0.82485590668157704</v>
      </c>
      <c r="C1642" s="3">
        <v>3.35014718451783E-2</v>
      </c>
    </row>
    <row r="1643" spans="1:3" x14ac:dyDescent="0.3">
      <c r="A1643" s="3" t="s">
        <v>1166</v>
      </c>
      <c r="B1643" s="3">
        <v>0.72020204796142895</v>
      </c>
      <c r="C1643" s="3">
        <v>1.7012479836900799E-2</v>
      </c>
    </row>
    <row r="1644" spans="1:3" x14ac:dyDescent="0.3">
      <c r="A1644" s="3" t="s">
        <v>1574</v>
      </c>
      <c r="B1644" s="3">
        <v>-2.1058134541172802</v>
      </c>
      <c r="C1644" s="3">
        <v>7.8189990103938092E-3</v>
      </c>
    </row>
    <row r="1645" spans="1:3" x14ac:dyDescent="0.3">
      <c r="A1645" s="3" t="s">
        <v>1724</v>
      </c>
      <c r="B1645" s="3">
        <v>-5.6654103637055204</v>
      </c>
      <c r="C1645" s="3">
        <v>5.2587701957286601E-3</v>
      </c>
    </row>
    <row r="1646" spans="1:3" x14ac:dyDescent="0.3">
      <c r="A1646" s="3" t="s">
        <v>77</v>
      </c>
      <c r="B1646" s="3">
        <v>0.65095104696713901</v>
      </c>
      <c r="C1646" s="3">
        <v>4.6930645357647502E-2</v>
      </c>
    </row>
    <row r="1647" spans="1:3" x14ac:dyDescent="0.3">
      <c r="A1647" s="3" t="s">
        <v>1431</v>
      </c>
      <c r="B1647" s="3">
        <v>-2.2089170536395302</v>
      </c>
      <c r="C1647" s="3">
        <v>1.1032532094836201E-2</v>
      </c>
    </row>
    <row r="1648" spans="1:3" x14ac:dyDescent="0.3">
      <c r="A1648" s="3" t="s">
        <v>994</v>
      </c>
      <c r="B1648" s="3">
        <v>4.81345468902839</v>
      </c>
      <c r="C1648" s="3">
        <v>2.1673261564773599E-2</v>
      </c>
    </row>
    <row r="1649" spans="1:3" x14ac:dyDescent="0.3">
      <c r="A1649" s="3" t="s">
        <v>752</v>
      </c>
      <c r="B1649" s="3">
        <v>0.64749847249617398</v>
      </c>
      <c r="C1649" s="3">
        <v>2.7896124613041601E-2</v>
      </c>
    </row>
    <row r="1650" spans="1:3" x14ac:dyDescent="0.3">
      <c r="A1650" s="3" t="s">
        <v>2270</v>
      </c>
      <c r="B1650" s="3">
        <v>-1.39390016415662</v>
      </c>
      <c r="C1650" s="4">
        <v>5.9018326411894499E-5</v>
      </c>
    </row>
    <row r="1651" spans="1:3" x14ac:dyDescent="0.3">
      <c r="A1651" s="3" t="s">
        <v>1786</v>
      </c>
      <c r="B1651" s="3">
        <v>-1.73153349426145</v>
      </c>
      <c r="C1651" s="3">
        <v>4.2154172675780196E-3</v>
      </c>
    </row>
    <row r="1652" spans="1:3" x14ac:dyDescent="0.3">
      <c r="A1652" s="3" t="s">
        <v>2240</v>
      </c>
      <c r="B1652" s="3">
        <v>-1.59164616102932</v>
      </c>
      <c r="C1652" s="3">
        <v>1.56993166485906E-4</v>
      </c>
    </row>
    <row r="1653" spans="1:3" x14ac:dyDescent="0.3">
      <c r="A1653" s="3" t="s">
        <v>1091</v>
      </c>
      <c r="B1653" s="3">
        <v>-4.5056445949267498</v>
      </c>
      <c r="C1653" s="3">
        <v>1.8762903118823299E-2</v>
      </c>
    </row>
    <row r="1654" spans="1:3" x14ac:dyDescent="0.3">
      <c r="A1654" s="3" t="s">
        <v>1699</v>
      </c>
      <c r="B1654" s="3">
        <v>-1.99673808080907</v>
      </c>
      <c r="C1654" s="3">
        <v>5.7153819306408104E-3</v>
      </c>
    </row>
    <row r="1655" spans="1:3" x14ac:dyDescent="0.3">
      <c r="A1655" s="3" t="s">
        <v>1922</v>
      </c>
      <c r="B1655" s="3">
        <v>-1.89210013386843</v>
      </c>
      <c r="C1655" s="3">
        <v>2.63416957495373E-3</v>
      </c>
    </row>
    <row r="1656" spans="1:3" x14ac:dyDescent="0.3">
      <c r="A1656" s="3" t="s">
        <v>1990</v>
      </c>
      <c r="B1656" s="3">
        <v>-1.1560894564772299</v>
      </c>
      <c r="C1656" s="3">
        <v>1.9176791972945E-3</v>
      </c>
    </row>
    <row r="1657" spans="1:3" x14ac:dyDescent="0.3">
      <c r="A1657" s="3" t="s">
        <v>2104</v>
      </c>
      <c r="B1657" s="3">
        <v>-1.0883999697781399</v>
      </c>
      <c r="C1657" s="3">
        <v>8.7198745858493897E-4</v>
      </c>
    </row>
    <row r="1658" spans="1:3" x14ac:dyDescent="0.3">
      <c r="A1658" s="3" t="s">
        <v>1239</v>
      </c>
      <c r="B1658" s="3">
        <v>-1.4390001781499699</v>
      </c>
      <c r="C1658" s="3">
        <v>1.53418875256984E-2</v>
      </c>
    </row>
    <row r="1659" spans="1:3" x14ac:dyDescent="0.3">
      <c r="A1659" s="3" t="s">
        <v>2254</v>
      </c>
      <c r="B1659" s="3">
        <v>-1.65628435349362</v>
      </c>
      <c r="C1659" s="3">
        <v>1.06593075273241E-4</v>
      </c>
    </row>
    <row r="1660" spans="1:3" x14ac:dyDescent="0.3">
      <c r="A1660" s="3" t="s">
        <v>2250</v>
      </c>
      <c r="B1660" s="3">
        <v>-1.4176085168100701</v>
      </c>
      <c r="C1660" s="3">
        <v>1.24606707997832E-4</v>
      </c>
    </row>
    <row r="1661" spans="1:3" x14ac:dyDescent="0.3">
      <c r="A1661" s="3" t="s">
        <v>556</v>
      </c>
      <c r="B1661" s="3">
        <v>0.98762477168848195</v>
      </c>
      <c r="C1661" s="3">
        <v>3.3028153188407197E-2</v>
      </c>
    </row>
    <row r="1662" spans="1:3" x14ac:dyDescent="0.3">
      <c r="A1662" s="3" t="s">
        <v>2032</v>
      </c>
      <c r="B1662" s="3">
        <v>-3.8167534119091</v>
      </c>
      <c r="C1662" s="3">
        <v>1.4084360572432699E-3</v>
      </c>
    </row>
    <row r="1663" spans="1:3" x14ac:dyDescent="0.3">
      <c r="A1663" s="3" t="s">
        <v>597</v>
      </c>
      <c r="B1663" s="3">
        <v>-2.5791945198111099</v>
      </c>
      <c r="C1663" s="3">
        <v>3.1825101180455999E-2</v>
      </c>
    </row>
    <row r="1664" spans="1:3" x14ac:dyDescent="0.3">
      <c r="A1664" s="3" t="s">
        <v>547</v>
      </c>
      <c r="B1664" s="3">
        <v>1.5054123532653501</v>
      </c>
      <c r="C1664" s="3">
        <v>3.32542242683719E-2</v>
      </c>
    </row>
    <row r="1665" spans="1:3" x14ac:dyDescent="0.3">
      <c r="A1665" s="3" t="s">
        <v>49</v>
      </c>
      <c r="B1665" s="3">
        <v>0.65470446161779705</v>
      </c>
      <c r="C1665" s="3">
        <v>4.8389141847974798E-2</v>
      </c>
    </row>
    <row r="1666" spans="1:3" x14ac:dyDescent="0.3">
      <c r="A1666" s="3" t="s">
        <v>1896</v>
      </c>
      <c r="B1666" s="3">
        <v>5.7299592548381302</v>
      </c>
      <c r="C1666" s="3">
        <v>2.92551239014072E-3</v>
      </c>
    </row>
    <row r="1667" spans="1:3" x14ac:dyDescent="0.3">
      <c r="A1667" s="3" t="s">
        <v>715</v>
      </c>
      <c r="B1667" s="3">
        <v>-2.1177641468228998</v>
      </c>
      <c r="C1667" s="3">
        <v>2.89307661666156E-2</v>
      </c>
    </row>
    <row r="1668" spans="1:3" x14ac:dyDescent="0.3">
      <c r="A1668" s="3" t="s">
        <v>1075</v>
      </c>
      <c r="B1668" s="3">
        <v>-1.2579559096247901</v>
      </c>
      <c r="C1668" s="3">
        <v>1.9136364846424E-2</v>
      </c>
    </row>
    <row r="1669" spans="1:3" x14ac:dyDescent="0.3">
      <c r="A1669" s="3" t="s">
        <v>2201</v>
      </c>
      <c r="B1669" s="3">
        <v>-1.32927776510005</v>
      </c>
      <c r="C1669" s="3">
        <v>3.5427265662359299E-4</v>
      </c>
    </row>
    <row r="1670" spans="1:3" x14ac:dyDescent="0.3">
      <c r="A1670" s="3" t="s">
        <v>2158</v>
      </c>
      <c r="B1670" s="3">
        <v>-1.46705382413384</v>
      </c>
      <c r="C1670" s="3">
        <v>5.2116866623008295E-4</v>
      </c>
    </row>
    <row r="1671" spans="1:3" x14ac:dyDescent="0.3">
      <c r="A1671" s="3" t="s">
        <v>1185</v>
      </c>
      <c r="B1671" s="3">
        <v>0.79160869750009599</v>
      </c>
      <c r="C1671" s="3">
        <v>1.65411749832177E-2</v>
      </c>
    </row>
    <row r="1672" spans="1:3" x14ac:dyDescent="0.3">
      <c r="A1672" s="3" t="s">
        <v>969</v>
      </c>
      <c r="B1672" s="3">
        <v>-1.25845074485694</v>
      </c>
      <c r="C1672" s="3">
        <v>2.2207871778046701E-2</v>
      </c>
    </row>
    <row r="1673" spans="1:3" x14ac:dyDescent="0.3">
      <c r="A1673" s="3" t="s">
        <v>1832</v>
      </c>
      <c r="B1673" s="3">
        <v>-1.2559735641365</v>
      </c>
      <c r="C1673" s="3">
        <v>3.6914781428565501E-3</v>
      </c>
    </row>
    <row r="1674" spans="1:3" x14ac:dyDescent="0.3">
      <c r="A1674" s="3" t="s">
        <v>1014</v>
      </c>
      <c r="B1674" s="3">
        <v>0.73741855908930698</v>
      </c>
      <c r="C1674" s="3">
        <v>2.10352316971089E-2</v>
      </c>
    </row>
    <row r="1675" spans="1:3" x14ac:dyDescent="0.3">
      <c r="A1675" s="3" t="s">
        <v>2155</v>
      </c>
      <c r="B1675" s="3">
        <v>-1.8918464676879401</v>
      </c>
      <c r="C1675" s="3">
        <v>5.4787454074495397E-4</v>
      </c>
    </row>
    <row r="1676" spans="1:3" x14ac:dyDescent="0.3">
      <c r="A1676" s="3" t="s">
        <v>1291</v>
      </c>
      <c r="B1676" s="3">
        <v>-4.6119944706217897</v>
      </c>
      <c r="C1676" s="3">
        <v>1.4199564956138199E-2</v>
      </c>
    </row>
    <row r="1677" spans="1:3" x14ac:dyDescent="0.3">
      <c r="A1677" s="3" t="s">
        <v>1256</v>
      </c>
      <c r="B1677" s="3">
        <v>-1.4043753405878401</v>
      </c>
      <c r="C1677" s="3">
        <v>1.50374437052019E-2</v>
      </c>
    </row>
    <row r="1678" spans="1:3" x14ac:dyDescent="0.3">
      <c r="A1678" s="3" t="s">
        <v>2192</v>
      </c>
      <c r="B1678" s="3">
        <v>-1.6506324344221099</v>
      </c>
      <c r="C1678" s="3">
        <v>3.8302384137737198E-4</v>
      </c>
    </row>
    <row r="1679" spans="1:3" x14ac:dyDescent="0.3">
      <c r="A1679" s="3" t="s">
        <v>1461</v>
      </c>
      <c r="B1679" s="3">
        <v>-1.1990347038410101</v>
      </c>
      <c r="C1679" s="3">
        <v>1.0144897104678601E-2</v>
      </c>
    </row>
    <row r="1680" spans="1:3" x14ac:dyDescent="0.3">
      <c r="A1680" s="3" t="s">
        <v>1277</v>
      </c>
      <c r="B1680" s="3">
        <v>-5.6844826825806702</v>
      </c>
      <c r="C1680" s="3">
        <v>1.4412889382102599E-2</v>
      </c>
    </row>
    <row r="1681" spans="1:3" x14ac:dyDescent="0.3">
      <c r="A1681" s="3" t="s">
        <v>1592</v>
      </c>
      <c r="B1681" s="3">
        <v>-1.4504972362775801</v>
      </c>
      <c r="C1681" s="3">
        <v>7.43226644355683E-3</v>
      </c>
    </row>
    <row r="1682" spans="1:3" x14ac:dyDescent="0.3">
      <c r="A1682" s="3" t="s">
        <v>366</v>
      </c>
      <c r="B1682" s="3">
        <v>0.69018995248708503</v>
      </c>
      <c r="C1682" s="3">
        <v>3.8790226604027901E-2</v>
      </c>
    </row>
    <row r="1683" spans="1:3" x14ac:dyDescent="0.3">
      <c r="A1683" s="3" t="s">
        <v>503</v>
      </c>
      <c r="B1683" s="3">
        <v>0.65387858171534496</v>
      </c>
      <c r="C1683" s="3">
        <v>3.4156169831605597E-2</v>
      </c>
    </row>
    <row r="1684" spans="1:3" x14ac:dyDescent="0.3">
      <c r="A1684" s="3" t="s">
        <v>980</v>
      </c>
      <c r="B1684" s="3">
        <v>0.73048750715231303</v>
      </c>
      <c r="C1684" s="3">
        <v>2.1928920612802699E-2</v>
      </c>
    </row>
    <row r="1685" spans="1:3" x14ac:dyDescent="0.3">
      <c r="A1685" s="3" t="s">
        <v>2259</v>
      </c>
      <c r="B1685" s="3">
        <v>-1.5845124084456299</v>
      </c>
      <c r="C1685" s="4">
        <v>9.7639080827154206E-5</v>
      </c>
    </row>
    <row r="1686" spans="1:3" x14ac:dyDescent="0.3">
      <c r="A1686" s="3" t="s">
        <v>424</v>
      </c>
      <c r="B1686" s="3">
        <v>0.62128597951146303</v>
      </c>
      <c r="C1686" s="3">
        <v>3.6626142575452603E-2</v>
      </c>
    </row>
    <row r="1687" spans="1:3" x14ac:dyDescent="0.3">
      <c r="A1687" s="3" t="s">
        <v>591</v>
      </c>
      <c r="B1687" s="3">
        <v>0.83981670228614802</v>
      </c>
      <c r="C1687" s="3">
        <v>3.1966098527164297E-2</v>
      </c>
    </row>
    <row r="1688" spans="1:3" x14ac:dyDescent="0.3">
      <c r="A1688" s="3" t="s">
        <v>468</v>
      </c>
      <c r="B1688" s="3">
        <v>-1.00611573160507</v>
      </c>
      <c r="C1688" s="3">
        <v>3.5258335621821998E-2</v>
      </c>
    </row>
    <row r="1689" spans="1:3" x14ac:dyDescent="0.3">
      <c r="A1689" s="3" t="s">
        <v>987</v>
      </c>
      <c r="B1689" s="3">
        <v>-1.21435151023307</v>
      </c>
      <c r="C1689" s="3">
        <v>2.18182266352384E-2</v>
      </c>
    </row>
    <row r="1690" spans="1:3" x14ac:dyDescent="0.3">
      <c r="A1690" s="3" t="s">
        <v>656</v>
      </c>
      <c r="B1690" s="3">
        <v>-2.20818343292623</v>
      </c>
      <c r="C1690" s="3">
        <v>3.02415896703341E-2</v>
      </c>
    </row>
    <row r="1691" spans="1:3" x14ac:dyDescent="0.3">
      <c r="A1691" s="3" t="s">
        <v>1053</v>
      </c>
      <c r="B1691" s="3">
        <v>-1.17985136437297</v>
      </c>
      <c r="C1691" s="3">
        <v>1.9534003714044901E-2</v>
      </c>
    </row>
    <row r="1692" spans="1:3" x14ac:dyDescent="0.3">
      <c r="A1692" s="3" t="s">
        <v>1733</v>
      </c>
      <c r="B1692" s="3">
        <v>-2.8768781685124498</v>
      </c>
      <c r="C1692" s="3">
        <v>5.1681306343723601E-3</v>
      </c>
    </row>
    <row r="1693" spans="1:3" x14ac:dyDescent="0.3">
      <c r="A1693" s="3" t="s">
        <v>40</v>
      </c>
      <c r="B1693" s="3">
        <v>0.875380356262774</v>
      </c>
      <c r="C1693" s="3">
        <v>4.89241810949737E-2</v>
      </c>
    </row>
    <row r="1694" spans="1:3" x14ac:dyDescent="0.3">
      <c r="A1694" s="3" t="s">
        <v>1589</v>
      </c>
      <c r="B1694" s="3">
        <v>-5.2833943063215596</v>
      </c>
      <c r="C1694" s="3">
        <v>7.4597131381210898E-3</v>
      </c>
    </row>
    <row r="1695" spans="1:3" x14ac:dyDescent="0.3">
      <c r="A1695" s="3" t="s">
        <v>783</v>
      </c>
      <c r="B1695" s="3">
        <v>-1.39867202464606</v>
      </c>
      <c r="C1695" s="3">
        <v>2.7050744000044799E-2</v>
      </c>
    </row>
    <row r="1696" spans="1:3" x14ac:dyDescent="0.3">
      <c r="A1696" s="3" t="s">
        <v>164</v>
      </c>
      <c r="B1696" s="3">
        <v>-1.62132582922982</v>
      </c>
      <c r="C1696" s="3">
        <v>4.4618218388097097E-2</v>
      </c>
    </row>
    <row r="1697" spans="1:3" x14ac:dyDescent="0.3">
      <c r="A1697" s="3" t="s">
        <v>1364</v>
      </c>
      <c r="B1697" s="3">
        <v>1.3611661605443</v>
      </c>
      <c r="C1697" s="3">
        <v>1.26189394717962E-2</v>
      </c>
    </row>
    <row r="1698" spans="1:3" x14ac:dyDescent="0.3">
      <c r="A1698" s="3" t="s">
        <v>1572</v>
      </c>
      <c r="B1698" s="3">
        <v>0.78240634603280101</v>
      </c>
      <c r="C1698" s="3">
        <v>7.8254542252770409E-3</v>
      </c>
    </row>
    <row r="1699" spans="1:3" x14ac:dyDescent="0.3">
      <c r="A1699" s="3" t="s">
        <v>958</v>
      </c>
      <c r="B1699" s="3">
        <v>0.73208274556844399</v>
      </c>
      <c r="C1699" s="3">
        <v>2.2692595694053099E-2</v>
      </c>
    </row>
    <row r="1700" spans="1:3" x14ac:dyDescent="0.3">
      <c r="A1700" s="3" t="s">
        <v>1368</v>
      </c>
      <c r="B1700" s="3">
        <v>1.15132948128845</v>
      </c>
      <c r="C1700" s="3">
        <v>1.2511570519353201E-2</v>
      </c>
    </row>
    <row r="1701" spans="1:3" x14ac:dyDescent="0.3">
      <c r="A1701" s="3" t="s">
        <v>1500</v>
      </c>
      <c r="B1701" s="3">
        <v>0.88729417916456399</v>
      </c>
      <c r="C1701" s="3">
        <v>9.4251492684790106E-3</v>
      </c>
    </row>
    <row r="1702" spans="1:3" x14ac:dyDescent="0.3">
      <c r="A1702" s="3" t="s">
        <v>515</v>
      </c>
      <c r="B1702" s="3">
        <v>-1.32810141786154</v>
      </c>
      <c r="C1702" s="3">
        <v>3.4009839687602503E-2</v>
      </c>
    </row>
    <row r="1703" spans="1:3" x14ac:dyDescent="0.3">
      <c r="A1703" s="3" t="s">
        <v>1702</v>
      </c>
      <c r="B1703" s="3">
        <v>0.92765682589031695</v>
      </c>
      <c r="C1703" s="3">
        <v>5.6872940446867203E-3</v>
      </c>
    </row>
    <row r="1704" spans="1:3" x14ac:dyDescent="0.3">
      <c r="A1704" s="3" t="s">
        <v>1968</v>
      </c>
      <c r="B1704" s="3">
        <v>-5.8171970139782703</v>
      </c>
      <c r="C1704" s="3">
        <v>2.14717070140669E-3</v>
      </c>
    </row>
    <row r="1705" spans="1:3" x14ac:dyDescent="0.3">
      <c r="A1705" s="3" t="s">
        <v>1696</v>
      </c>
      <c r="B1705" s="3">
        <v>0.91266369937862402</v>
      </c>
      <c r="C1705" s="3">
        <v>5.83138147861096E-3</v>
      </c>
    </row>
    <row r="1706" spans="1:3" x14ac:dyDescent="0.3">
      <c r="A1706" s="3" t="s">
        <v>1907</v>
      </c>
      <c r="B1706" s="3">
        <v>-1.2635807357101501</v>
      </c>
      <c r="C1706" s="3">
        <v>2.8082831905684698E-3</v>
      </c>
    </row>
    <row r="1707" spans="1:3" x14ac:dyDescent="0.3">
      <c r="A1707" s="3" t="s">
        <v>1874</v>
      </c>
      <c r="B1707" s="3">
        <v>-1.2030921441849001</v>
      </c>
      <c r="C1707" s="3">
        <v>3.1754372452524899E-3</v>
      </c>
    </row>
    <row r="1708" spans="1:3" x14ac:dyDescent="0.3">
      <c r="A1708" s="3" t="s">
        <v>999</v>
      </c>
      <c r="B1708" s="3">
        <v>0.72458581190001703</v>
      </c>
      <c r="C1708" s="3">
        <v>2.1379092223321398E-2</v>
      </c>
    </row>
    <row r="1709" spans="1:3" x14ac:dyDescent="0.3">
      <c r="A1709" s="3" t="s">
        <v>1530</v>
      </c>
      <c r="B1709" s="3">
        <v>4.4824587457181</v>
      </c>
      <c r="C1709" s="3">
        <v>8.8061426980109592E-3</v>
      </c>
    </row>
    <row r="1710" spans="1:3" x14ac:dyDescent="0.3">
      <c r="A1710" s="3" t="s">
        <v>1894</v>
      </c>
      <c r="B1710" s="3">
        <v>-1.9051639922812</v>
      </c>
      <c r="C1710" s="3">
        <v>2.9295430076831698E-3</v>
      </c>
    </row>
    <row r="1711" spans="1:3" x14ac:dyDescent="0.3">
      <c r="A1711" s="3" t="s">
        <v>790</v>
      </c>
      <c r="B1711" s="3">
        <v>-4.7744758084699503</v>
      </c>
      <c r="C1711" s="3">
        <v>2.6973542380880001E-2</v>
      </c>
    </row>
    <row r="1712" spans="1:3" x14ac:dyDescent="0.3">
      <c r="A1712" s="3" t="s">
        <v>492</v>
      </c>
      <c r="B1712" s="3">
        <v>1.1707070809822</v>
      </c>
      <c r="C1712" s="3">
        <v>3.4470530527599602E-2</v>
      </c>
    </row>
    <row r="1713" spans="1:3" x14ac:dyDescent="0.3">
      <c r="A1713" s="3" t="s">
        <v>690</v>
      </c>
      <c r="B1713" s="3">
        <v>0.72119888302406598</v>
      </c>
      <c r="C1713" s="3">
        <v>2.9374991342806901E-2</v>
      </c>
    </row>
    <row r="1714" spans="1:3" x14ac:dyDescent="0.3">
      <c r="A1714" s="3" t="s">
        <v>273</v>
      </c>
      <c r="B1714" s="3">
        <v>-1.2917570960768301</v>
      </c>
      <c r="C1714" s="3">
        <v>4.1987819037735297E-2</v>
      </c>
    </row>
    <row r="1715" spans="1:3" x14ac:dyDescent="0.3">
      <c r="A1715" s="3" t="s">
        <v>618</v>
      </c>
      <c r="B1715" s="3">
        <v>-2.4326630553903401</v>
      </c>
      <c r="C1715" s="3">
        <v>3.1437713606398097E-2</v>
      </c>
    </row>
    <row r="1716" spans="1:3" x14ac:dyDescent="0.3">
      <c r="A1716" s="3" t="s">
        <v>408</v>
      </c>
      <c r="B1716" s="3">
        <v>-1.09704565278564</v>
      </c>
      <c r="C1716" s="3">
        <v>3.7296285432480002E-2</v>
      </c>
    </row>
    <row r="1717" spans="1:3" x14ac:dyDescent="0.3">
      <c r="A1717" s="3" t="s">
        <v>2068</v>
      </c>
      <c r="B1717" s="3">
        <v>-2.1759253703478998</v>
      </c>
      <c r="C1717" s="3">
        <v>1.0935650259303699E-3</v>
      </c>
    </row>
    <row r="1718" spans="1:3" x14ac:dyDescent="0.3">
      <c r="A1718" s="3" t="s">
        <v>763</v>
      </c>
      <c r="B1718" s="3">
        <v>0.68371993600595304</v>
      </c>
      <c r="C1718" s="3">
        <v>2.7601132125917201E-2</v>
      </c>
    </row>
    <row r="1719" spans="1:3" x14ac:dyDescent="0.3">
      <c r="A1719" s="3" t="s">
        <v>285</v>
      </c>
      <c r="B1719" s="3">
        <v>-1.23515497585609</v>
      </c>
      <c r="C1719" s="3">
        <v>4.1694019916671397E-2</v>
      </c>
    </row>
    <row r="1720" spans="1:3" x14ac:dyDescent="0.3">
      <c r="A1720" s="3" t="s">
        <v>807</v>
      </c>
      <c r="B1720" s="3">
        <v>-2.1809332304656701</v>
      </c>
      <c r="C1720" s="3">
        <v>2.65179372876326E-2</v>
      </c>
    </row>
    <row r="1721" spans="1:3" x14ac:dyDescent="0.3">
      <c r="A1721" s="3" t="s">
        <v>787</v>
      </c>
      <c r="B1721" s="3">
        <v>-4.4986613916260101</v>
      </c>
      <c r="C1721" s="3">
        <v>2.6993318139663401E-2</v>
      </c>
    </row>
    <row r="1722" spans="1:3" x14ac:dyDescent="0.3">
      <c r="A1722" s="3" t="s">
        <v>1937</v>
      </c>
      <c r="B1722" s="3">
        <v>-1.67512409063257</v>
      </c>
      <c r="C1722" s="3">
        <v>2.40883461191137E-3</v>
      </c>
    </row>
    <row r="1723" spans="1:3" x14ac:dyDescent="0.3">
      <c r="A1723" s="3" t="s">
        <v>1645</v>
      </c>
      <c r="B1723" s="3">
        <v>-2.46452608143144</v>
      </c>
      <c r="C1723" s="3">
        <v>6.6909657147711504E-3</v>
      </c>
    </row>
    <row r="1724" spans="1:3" x14ac:dyDescent="0.3">
      <c r="A1724" s="3" t="s">
        <v>191</v>
      </c>
      <c r="B1724" s="3">
        <v>0.99006741965286904</v>
      </c>
      <c r="C1724" s="3">
        <v>4.3973294778422198E-2</v>
      </c>
    </row>
    <row r="1725" spans="1:3" x14ac:dyDescent="0.3">
      <c r="A1725" s="3" t="s">
        <v>301</v>
      </c>
      <c r="B1725" s="3">
        <v>-3.2538456404140899</v>
      </c>
      <c r="C1725" s="3">
        <v>4.1180963470298801E-2</v>
      </c>
    </row>
    <row r="1726" spans="1:3" x14ac:dyDescent="0.3">
      <c r="A1726" s="3" t="s">
        <v>1806</v>
      </c>
      <c r="B1726" s="3">
        <v>-1.0695345428944301</v>
      </c>
      <c r="C1726" s="3">
        <v>3.9540467306359703E-3</v>
      </c>
    </row>
    <row r="1727" spans="1:3" x14ac:dyDescent="0.3">
      <c r="A1727" s="3" t="s">
        <v>239</v>
      </c>
      <c r="B1727" s="3">
        <v>0.65625305830219505</v>
      </c>
      <c r="C1727" s="3">
        <v>4.2807340176800698E-2</v>
      </c>
    </row>
    <row r="1728" spans="1:3" x14ac:dyDescent="0.3">
      <c r="A1728" s="3" t="s">
        <v>853</v>
      </c>
      <c r="B1728" s="3">
        <v>-4.0891251389848602</v>
      </c>
      <c r="C1728" s="3">
        <v>2.5259873397683E-2</v>
      </c>
    </row>
    <row r="1729" spans="1:3" x14ac:dyDescent="0.3">
      <c r="A1729" s="3" t="s">
        <v>1711</v>
      </c>
      <c r="B1729" s="3">
        <v>0.93505590886725298</v>
      </c>
      <c r="C1729" s="3">
        <v>5.5711427570022901E-3</v>
      </c>
    </row>
    <row r="1730" spans="1:3" x14ac:dyDescent="0.3">
      <c r="A1730" s="3" t="s">
        <v>1177</v>
      </c>
      <c r="B1730" s="3">
        <v>-1.39840413968835</v>
      </c>
      <c r="C1730" s="3">
        <v>1.6657268892246498E-2</v>
      </c>
    </row>
    <row r="1731" spans="1:3" x14ac:dyDescent="0.3">
      <c r="A1731" s="3" t="s">
        <v>687</v>
      </c>
      <c r="B1731" s="3">
        <v>-3.1863279074675002</v>
      </c>
      <c r="C1731" s="3">
        <v>2.9447781702860099E-2</v>
      </c>
    </row>
    <row r="1732" spans="1:3" x14ac:dyDescent="0.3">
      <c r="A1732" s="3" t="s">
        <v>2156</v>
      </c>
      <c r="B1732" s="3">
        <v>-1.18179809181609</v>
      </c>
      <c r="C1732" s="3">
        <v>5.3050370772407399E-4</v>
      </c>
    </row>
    <row r="1733" spans="1:3" x14ac:dyDescent="0.3">
      <c r="A1733" s="3" t="s">
        <v>1997</v>
      </c>
      <c r="B1733" s="3">
        <v>-2.40220353858169</v>
      </c>
      <c r="C1733" s="3">
        <v>1.8295514457137901E-3</v>
      </c>
    </row>
    <row r="1734" spans="1:3" x14ac:dyDescent="0.3">
      <c r="A1734" s="3" t="s">
        <v>2198</v>
      </c>
      <c r="B1734" s="3">
        <v>-1.1261113409813801</v>
      </c>
      <c r="C1734" s="3">
        <v>3.58256650692815E-4</v>
      </c>
    </row>
    <row r="1735" spans="1:3" x14ac:dyDescent="0.3">
      <c r="A1735" s="3" t="s">
        <v>1501</v>
      </c>
      <c r="B1735" s="3">
        <v>-1.9130229540708099</v>
      </c>
      <c r="C1735" s="3">
        <v>9.4075883581324696E-3</v>
      </c>
    </row>
    <row r="1736" spans="1:3" x14ac:dyDescent="0.3">
      <c r="A1736" s="3" t="s">
        <v>118</v>
      </c>
      <c r="B1736" s="3">
        <v>2.9533748851639201</v>
      </c>
      <c r="C1736" s="3">
        <v>4.5838451874166103E-2</v>
      </c>
    </row>
    <row r="1737" spans="1:3" x14ac:dyDescent="0.3">
      <c r="A1737" s="3" t="s">
        <v>307</v>
      </c>
      <c r="B1737" s="3">
        <v>0.59983554564421504</v>
      </c>
      <c r="C1737" s="3">
        <v>4.1104204925340199E-2</v>
      </c>
    </row>
    <row r="1738" spans="1:3" x14ac:dyDescent="0.3">
      <c r="A1738" s="3" t="s">
        <v>1853</v>
      </c>
      <c r="B1738" s="3">
        <v>-1.41181338855822</v>
      </c>
      <c r="C1738" s="3">
        <v>3.4314810354180302E-3</v>
      </c>
    </row>
    <row r="1739" spans="1:3" x14ac:dyDescent="0.3">
      <c r="A1739" s="3" t="s">
        <v>1865</v>
      </c>
      <c r="B1739" s="3">
        <v>-1.1440832445042901</v>
      </c>
      <c r="C1739" s="3">
        <v>3.2901349256618199E-3</v>
      </c>
    </row>
    <row r="1740" spans="1:3" x14ac:dyDescent="0.3">
      <c r="A1740" s="3" t="s">
        <v>901</v>
      </c>
      <c r="B1740" s="3">
        <v>-5.6199870364374096</v>
      </c>
      <c r="C1740" s="3">
        <v>2.41644572653456E-2</v>
      </c>
    </row>
    <row r="1741" spans="1:3" x14ac:dyDescent="0.3">
      <c r="A1741" s="3" t="s">
        <v>217</v>
      </c>
      <c r="B1741" s="3">
        <v>0.84486417132987002</v>
      </c>
      <c r="C1741" s="3">
        <v>4.32053651758708E-2</v>
      </c>
    </row>
    <row r="1742" spans="1:3" x14ac:dyDescent="0.3">
      <c r="A1742" s="3" t="s">
        <v>1827</v>
      </c>
      <c r="B1742" s="3">
        <v>-2.19376024601209</v>
      </c>
      <c r="C1742" s="3">
        <v>3.75115243984213E-3</v>
      </c>
    </row>
    <row r="1743" spans="1:3" x14ac:dyDescent="0.3">
      <c r="A1743" s="3" t="s">
        <v>234</v>
      </c>
      <c r="B1743" s="3">
        <v>-2.0013390797373001</v>
      </c>
      <c r="C1743" s="3">
        <v>4.2879122364205602E-2</v>
      </c>
    </row>
    <row r="1744" spans="1:3" x14ac:dyDescent="0.3">
      <c r="A1744" s="3" t="s">
        <v>1981</v>
      </c>
      <c r="B1744" s="3">
        <v>-6.1585360720592996</v>
      </c>
      <c r="C1744" s="3">
        <v>1.9801486122079199E-3</v>
      </c>
    </row>
    <row r="1745" spans="1:3" x14ac:dyDescent="0.3">
      <c r="A1745" s="3" t="s">
        <v>378</v>
      </c>
      <c r="B1745" s="3">
        <v>-2.0630490032838602</v>
      </c>
      <c r="C1745" s="3">
        <v>3.8515328690855E-2</v>
      </c>
    </row>
    <row r="1746" spans="1:3" x14ac:dyDescent="0.3">
      <c r="A1746" s="3" t="s">
        <v>1451</v>
      </c>
      <c r="B1746" s="3">
        <v>-5.8320397558976698</v>
      </c>
      <c r="C1746" s="3">
        <v>1.04135627410835E-2</v>
      </c>
    </row>
    <row r="1747" spans="1:3" x14ac:dyDescent="0.3">
      <c r="A1747" s="3" t="s">
        <v>1405</v>
      </c>
      <c r="B1747" s="3">
        <v>0.85324267680390598</v>
      </c>
      <c r="C1747" s="3">
        <v>1.1720783625061E-2</v>
      </c>
    </row>
    <row r="1748" spans="1:3" x14ac:dyDescent="0.3">
      <c r="A1748" s="3" t="s">
        <v>35</v>
      </c>
      <c r="B1748" s="3">
        <v>-2.9314119012318902</v>
      </c>
      <c r="C1748" s="3">
        <v>4.8977368428135E-2</v>
      </c>
    </row>
    <row r="1749" spans="1:3" x14ac:dyDescent="0.3">
      <c r="A1749" s="3" t="s">
        <v>2140</v>
      </c>
      <c r="B1749" s="3">
        <v>-4.0382549544302204</v>
      </c>
      <c r="C1749" s="3">
        <v>6.3400001059843295E-4</v>
      </c>
    </row>
    <row r="1750" spans="1:3" x14ac:dyDescent="0.3">
      <c r="A1750" s="3" t="s">
        <v>711</v>
      </c>
      <c r="B1750" s="3">
        <v>0.73190411928548704</v>
      </c>
      <c r="C1750" s="3">
        <v>2.8975950688415599E-2</v>
      </c>
    </row>
    <row r="1751" spans="1:3" x14ac:dyDescent="0.3">
      <c r="A1751" s="3" t="s">
        <v>1064</v>
      </c>
      <c r="B1751" s="3">
        <v>-3.0231243534588201</v>
      </c>
      <c r="C1751" s="3">
        <v>1.9295585211372999E-2</v>
      </c>
    </row>
    <row r="1752" spans="1:3" x14ac:dyDescent="0.3">
      <c r="A1752" s="3" t="s">
        <v>1240</v>
      </c>
      <c r="B1752" s="3">
        <v>-3.2105160261559602</v>
      </c>
      <c r="C1752" s="3">
        <v>1.5330083409621401E-2</v>
      </c>
    </row>
    <row r="1753" spans="1:3" x14ac:dyDescent="0.3">
      <c r="A1753" s="3" t="s">
        <v>502</v>
      </c>
      <c r="B1753" s="3">
        <v>-2.3186304734083798</v>
      </c>
      <c r="C1753" s="3">
        <v>3.4216014791431201E-2</v>
      </c>
    </row>
    <row r="1754" spans="1:3" x14ac:dyDescent="0.3">
      <c r="A1754" s="3" t="s">
        <v>1356</v>
      </c>
      <c r="B1754" s="3">
        <v>-2.2135399875837298</v>
      </c>
      <c r="C1754" s="3">
        <v>1.2759055378312401E-2</v>
      </c>
    </row>
    <row r="1755" spans="1:3" x14ac:dyDescent="0.3">
      <c r="A1755" s="3" t="s">
        <v>633</v>
      </c>
      <c r="B1755" s="3">
        <v>0.90231316734532896</v>
      </c>
      <c r="C1755" s="3">
        <v>3.11720678765674E-2</v>
      </c>
    </row>
    <row r="1756" spans="1:3" x14ac:dyDescent="0.3">
      <c r="A1756" s="3" t="s">
        <v>542</v>
      </c>
      <c r="B1756" s="3">
        <v>-1.5093689989635899</v>
      </c>
      <c r="C1756" s="3">
        <v>3.3303165335371199E-2</v>
      </c>
    </row>
    <row r="1757" spans="1:3" x14ac:dyDescent="0.3">
      <c r="A1757" s="3" t="s">
        <v>1674</v>
      </c>
      <c r="B1757" s="3">
        <v>-1.6078898789120899</v>
      </c>
      <c r="C1757" s="3">
        <v>6.2218657389234303E-3</v>
      </c>
    </row>
    <row r="1758" spans="1:3" x14ac:dyDescent="0.3">
      <c r="A1758" s="3" t="s">
        <v>863</v>
      </c>
      <c r="B1758" s="3">
        <v>-1.05477152347882</v>
      </c>
      <c r="C1758" s="3">
        <v>2.5013242165892399E-2</v>
      </c>
    </row>
    <row r="1759" spans="1:3" x14ac:dyDescent="0.3">
      <c r="A1759" s="3" t="s">
        <v>792</v>
      </c>
      <c r="B1759" s="3">
        <v>-1.58816025535534</v>
      </c>
      <c r="C1759" s="3">
        <v>2.6893819978677399E-2</v>
      </c>
    </row>
    <row r="1760" spans="1:3" x14ac:dyDescent="0.3">
      <c r="A1760" s="3" t="s">
        <v>912</v>
      </c>
      <c r="B1760" s="3">
        <v>-3.4217848536589202</v>
      </c>
      <c r="C1760" s="3">
        <v>2.3943852451637899E-2</v>
      </c>
    </row>
    <row r="1761" spans="1:3" x14ac:dyDescent="0.3">
      <c r="A1761" s="3" t="s">
        <v>799</v>
      </c>
      <c r="B1761" s="3">
        <v>-1.1396296002766599</v>
      </c>
      <c r="C1761" s="3">
        <v>2.6719048777232701E-2</v>
      </c>
    </row>
    <row r="1762" spans="1:3" x14ac:dyDescent="0.3">
      <c r="A1762" s="3" t="s">
        <v>2012</v>
      </c>
      <c r="B1762" s="3">
        <v>-1.4817706070821</v>
      </c>
      <c r="C1762" s="3">
        <v>1.6236380459804199E-3</v>
      </c>
    </row>
    <row r="1763" spans="1:3" x14ac:dyDescent="0.3">
      <c r="A1763" s="3" t="s">
        <v>944</v>
      </c>
      <c r="B1763" s="3">
        <v>-4.9538814503632098</v>
      </c>
      <c r="C1763" s="3">
        <v>2.3086388256263302E-2</v>
      </c>
    </row>
    <row r="1764" spans="1:3" x14ac:dyDescent="0.3">
      <c r="A1764" s="3" t="s">
        <v>911</v>
      </c>
      <c r="B1764" s="3">
        <v>-4.1334842240390799</v>
      </c>
      <c r="C1764" s="3">
        <v>2.39535705058024E-2</v>
      </c>
    </row>
    <row r="1765" spans="1:3" x14ac:dyDescent="0.3">
      <c r="A1765" s="3" t="s">
        <v>56</v>
      </c>
      <c r="B1765" s="3">
        <v>-1.87092575502397</v>
      </c>
      <c r="C1765" s="3">
        <v>4.8014008255616698E-2</v>
      </c>
    </row>
    <row r="1766" spans="1:3" x14ac:dyDescent="0.3">
      <c r="A1766" s="3" t="s">
        <v>1742</v>
      </c>
      <c r="B1766" s="3">
        <v>1.29757357122061</v>
      </c>
      <c r="C1766" s="3">
        <v>5.0491945089482003E-3</v>
      </c>
    </row>
    <row r="1767" spans="1:3" x14ac:dyDescent="0.3">
      <c r="A1767" s="3" t="s">
        <v>2043</v>
      </c>
      <c r="B1767" s="3">
        <v>-1.07328557686278</v>
      </c>
      <c r="C1767" s="3">
        <v>1.31125271346256E-3</v>
      </c>
    </row>
    <row r="1768" spans="1:3" x14ac:dyDescent="0.3">
      <c r="A1768" s="3" t="s">
        <v>1630</v>
      </c>
      <c r="B1768" s="3">
        <v>-1.47548633400472</v>
      </c>
      <c r="C1768" s="3">
        <v>6.8734478986887402E-3</v>
      </c>
    </row>
    <row r="1769" spans="1:3" x14ac:dyDescent="0.3">
      <c r="A1769" s="3" t="s">
        <v>390</v>
      </c>
      <c r="B1769" s="3">
        <v>-1.4644490251225999</v>
      </c>
      <c r="C1769" s="3">
        <v>3.8257644193162202E-2</v>
      </c>
    </row>
    <row r="1770" spans="1:3" x14ac:dyDescent="0.3">
      <c r="A1770" s="3" t="s">
        <v>493</v>
      </c>
      <c r="B1770" s="3">
        <v>-4.5333369999460897</v>
      </c>
      <c r="C1770" s="3">
        <v>3.4444406876334002E-2</v>
      </c>
    </row>
    <row r="1771" spans="1:3" x14ac:dyDescent="0.3">
      <c r="A1771" s="3" t="s">
        <v>2095</v>
      </c>
      <c r="B1771" s="3">
        <v>-2.0078537342365599</v>
      </c>
      <c r="C1771" s="3">
        <v>9.3733489034532899E-4</v>
      </c>
    </row>
    <row r="1772" spans="1:3" x14ac:dyDescent="0.3">
      <c r="A1772" s="3" t="s">
        <v>757</v>
      </c>
      <c r="B1772" s="3">
        <v>-2.4136822671691101</v>
      </c>
      <c r="C1772" s="3">
        <v>2.7760023259025102E-2</v>
      </c>
    </row>
    <row r="1773" spans="1:3" x14ac:dyDescent="0.3">
      <c r="A1773" s="3" t="s">
        <v>71</v>
      </c>
      <c r="B1773" s="3">
        <v>-2.20582658074514</v>
      </c>
      <c r="C1773" s="3">
        <v>4.7342353380996897E-2</v>
      </c>
    </row>
    <row r="1774" spans="1:3" x14ac:dyDescent="0.3">
      <c r="A1774" s="3" t="s">
        <v>418</v>
      </c>
      <c r="B1774" s="3">
        <v>-2.2210673215214101</v>
      </c>
      <c r="C1774" s="3">
        <v>3.68013620499291E-2</v>
      </c>
    </row>
    <row r="1775" spans="1:3" x14ac:dyDescent="0.3">
      <c r="A1775" s="3" t="s">
        <v>1433</v>
      </c>
      <c r="B1775" s="3">
        <v>-2.1688257164902098</v>
      </c>
      <c r="C1775" s="3">
        <v>1.10258048202766E-2</v>
      </c>
    </row>
    <row r="1776" spans="1:3" x14ac:dyDescent="0.3">
      <c r="A1776" s="3" t="s">
        <v>986</v>
      </c>
      <c r="B1776" s="3">
        <v>-2.2812163946662101</v>
      </c>
      <c r="C1776" s="3">
        <v>2.1835312647644E-2</v>
      </c>
    </row>
    <row r="1777" spans="1:3" x14ac:dyDescent="0.3">
      <c r="A1777" s="3" t="s">
        <v>1367</v>
      </c>
      <c r="B1777" s="3">
        <v>-1.1619095889598701</v>
      </c>
      <c r="C1777" s="3">
        <v>1.25261904237051E-2</v>
      </c>
    </row>
    <row r="1778" spans="1:3" x14ac:dyDescent="0.3">
      <c r="A1778" s="3" t="s">
        <v>1283</v>
      </c>
      <c r="B1778" s="3">
        <v>0.82073613639031096</v>
      </c>
      <c r="C1778" s="3">
        <v>1.4323881260928401E-2</v>
      </c>
    </row>
    <row r="1779" spans="1:3" x14ac:dyDescent="0.3">
      <c r="A1779" s="3" t="s">
        <v>2208</v>
      </c>
      <c r="B1779" s="3">
        <v>-2.7533547646884999</v>
      </c>
      <c r="C1779" s="3">
        <v>2.97878550795891E-4</v>
      </c>
    </row>
    <row r="1780" spans="1:3" x14ac:dyDescent="0.3">
      <c r="A1780" s="3" t="s">
        <v>1567</v>
      </c>
      <c r="B1780" s="3">
        <v>-5.7391704272714197</v>
      </c>
      <c r="C1780" s="3">
        <v>7.9249705597414805E-3</v>
      </c>
    </row>
    <row r="1781" spans="1:3" x14ac:dyDescent="0.3">
      <c r="A1781" s="3" t="s">
        <v>2005</v>
      </c>
      <c r="B1781" s="3">
        <v>-1.6106819734387099</v>
      </c>
      <c r="C1781" s="3">
        <v>1.7583646743644999E-3</v>
      </c>
    </row>
    <row r="1782" spans="1:3" x14ac:dyDescent="0.3">
      <c r="A1782" s="3" t="s">
        <v>2120</v>
      </c>
      <c r="B1782" s="3">
        <v>-3.95390383637432</v>
      </c>
      <c r="C1782" s="3">
        <v>7.8668990383164595E-4</v>
      </c>
    </row>
    <row r="1783" spans="1:3" x14ac:dyDescent="0.3">
      <c r="A1783" s="3" t="s">
        <v>466</v>
      </c>
      <c r="B1783" s="3">
        <v>-2.1524609783696498</v>
      </c>
      <c r="C1783" s="3">
        <v>3.5277444270975199E-2</v>
      </c>
    </row>
    <row r="1784" spans="1:3" x14ac:dyDescent="0.3">
      <c r="A1784" s="3" t="s">
        <v>1925</v>
      </c>
      <c r="B1784" s="3">
        <v>-3.3610315861248901</v>
      </c>
      <c r="C1784" s="3">
        <v>2.5842577173251099E-3</v>
      </c>
    </row>
    <row r="1785" spans="1:3" x14ac:dyDescent="0.3">
      <c r="A1785" s="3" t="s">
        <v>2094</v>
      </c>
      <c r="B1785" s="3">
        <v>-2.6195011198884299</v>
      </c>
      <c r="C1785" s="3">
        <v>9.3814847318115699E-4</v>
      </c>
    </row>
    <row r="1786" spans="1:3" x14ac:dyDescent="0.3">
      <c r="A1786" s="3" t="s">
        <v>429</v>
      </c>
      <c r="B1786" s="3">
        <v>-1.8655839089056301</v>
      </c>
      <c r="C1786" s="3">
        <v>3.6498849842976903E-2</v>
      </c>
    </row>
    <row r="1787" spans="1:3" x14ac:dyDescent="0.3">
      <c r="A1787" s="3" t="s">
        <v>855</v>
      </c>
      <c r="B1787" s="3">
        <v>3.9830402876699602</v>
      </c>
      <c r="C1787" s="3">
        <v>2.5220056372955199E-2</v>
      </c>
    </row>
    <row r="1788" spans="1:3" x14ac:dyDescent="0.3">
      <c r="A1788" s="3" t="s">
        <v>1402</v>
      </c>
      <c r="B1788" s="3">
        <v>-1.97729004427292</v>
      </c>
      <c r="C1788" s="3">
        <v>1.1810714167705899E-2</v>
      </c>
    </row>
    <row r="1789" spans="1:3" x14ac:dyDescent="0.3">
      <c r="A1789" s="3" t="s">
        <v>249</v>
      </c>
      <c r="B1789" s="3">
        <v>4.88300565178091</v>
      </c>
      <c r="C1789" s="3">
        <v>4.2576117546730401E-2</v>
      </c>
    </row>
    <row r="1790" spans="1:3" x14ac:dyDescent="0.3">
      <c r="A1790" s="3" t="s">
        <v>1265</v>
      </c>
      <c r="B1790" s="3">
        <v>-4.5565518483841103</v>
      </c>
      <c r="C1790" s="3">
        <v>1.47612528462384E-2</v>
      </c>
    </row>
    <row r="1791" spans="1:3" x14ac:dyDescent="0.3">
      <c r="A1791" s="3" t="s">
        <v>1667</v>
      </c>
      <c r="B1791" s="3">
        <v>-3.5214261767605399</v>
      </c>
      <c r="C1791" s="3">
        <v>6.3123533200983703E-3</v>
      </c>
    </row>
    <row r="1792" spans="1:3" x14ac:dyDescent="0.3">
      <c r="A1792" s="3" t="s">
        <v>1503</v>
      </c>
      <c r="B1792" s="3">
        <v>-1.2487551133319901</v>
      </c>
      <c r="C1792" s="3">
        <v>9.3009316216209007E-3</v>
      </c>
    </row>
    <row r="1793" spans="1:3" x14ac:dyDescent="0.3">
      <c r="A1793" s="3" t="s">
        <v>898</v>
      </c>
      <c r="B1793" s="3">
        <v>0.91276421305549005</v>
      </c>
      <c r="C1793" s="3">
        <v>2.4175141531642901E-2</v>
      </c>
    </row>
    <row r="1794" spans="1:3" x14ac:dyDescent="0.3">
      <c r="A1794" s="3" t="s">
        <v>1619</v>
      </c>
      <c r="B1794" s="3">
        <v>0.98481188797914798</v>
      </c>
      <c r="C1794" s="3">
        <v>6.9702847574833401E-3</v>
      </c>
    </row>
    <row r="1795" spans="1:3" x14ac:dyDescent="0.3">
      <c r="A1795" s="3" t="s">
        <v>982</v>
      </c>
      <c r="B1795" s="3">
        <v>-1.8815444092060201</v>
      </c>
      <c r="C1795" s="3">
        <v>2.19102463617444E-2</v>
      </c>
    </row>
    <row r="1796" spans="1:3" x14ac:dyDescent="0.3">
      <c r="A1796" s="3" t="s">
        <v>1126</v>
      </c>
      <c r="B1796" s="3">
        <v>-2.0498462343598201</v>
      </c>
      <c r="C1796" s="3">
        <v>1.8031103098073799E-2</v>
      </c>
    </row>
    <row r="1797" spans="1:3" x14ac:dyDescent="0.3">
      <c r="A1797" s="3" t="s">
        <v>1044</v>
      </c>
      <c r="B1797" s="3">
        <v>-3.2099013350345298</v>
      </c>
      <c r="C1797" s="3">
        <v>2.0035709742784201E-2</v>
      </c>
    </row>
    <row r="1798" spans="1:3" x14ac:dyDescent="0.3">
      <c r="A1798" s="3" t="s">
        <v>1927</v>
      </c>
      <c r="B1798" s="3">
        <v>-3.2367713521693098</v>
      </c>
      <c r="C1798" s="3">
        <v>2.5310885718907499E-3</v>
      </c>
    </row>
    <row r="1799" spans="1:3" x14ac:dyDescent="0.3">
      <c r="A1799" s="3" t="s">
        <v>1556</v>
      </c>
      <c r="B1799" s="3">
        <v>0.84613463166951597</v>
      </c>
      <c r="C1799" s="3">
        <v>8.1871346011975193E-3</v>
      </c>
    </row>
    <row r="1800" spans="1:3" x14ac:dyDescent="0.3">
      <c r="A1800" s="3" t="s">
        <v>1406</v>
      </c>
      <c r="B1800" s="3">
        <v>-1.3115933974151199</v>
      </c>
      <c r="C1800" s="3">
        <v>1.16908972952872E-2</v>
      </c>
    </row>
    <row r="1801" spans="1:3" x14ac:dyDescent="0.3">
      <c r="A1801" s="3" t="s">
        <v>42</v>
      </c>
      <c r="B1801" s="3">
        <v>-2.5068231843594599</v>
      </c>
      <c r="C1801" s="3">
        <v>4.8676350785139003E-2</v>
      </c>
    </row>
    <row r="1802" spans="1:3" x14ac:dyDescent="0.3">
      <c r="A1802" s="3" t="s">
        <v>1108</v>
      </c>
      <c r="B1802" s="3">
        <v>-2.3543172974447599</v>
      </c>
      <c r="C1802" s="3">
        <v>1.8380071653088598E-2</v>
      </c>
    </row>
    <row r="1803" spans="1:3" x14ac:dyDescent="0.3">
      <c r="A1803" s="3" t="s">
        <v>1281</v>
      </c>
      <c r="B1803" s="3">
        <v>-1.20058951998709</v>
      </c>
      <c r="C1803" s="3">
        <v>1.4369127265415199E-2</v>
      </c>
    </row>
    <row r="1804" spans="1:3" x14ac:dyDescent="0.3">
      <c r="A1804" s="3" t="s">
        <v>1290</v>
      </c>
      <c r="B1804" s="3">
        <v>-5.2874053892948201</v>
      </c>
      <c r="C1804" s="3">
        <v>1.42062141619449E-2</v>
      </c>
    </row>
    <row r="1805" spans="1:3" x14ac:dyDescent="0.3">
      <c r="A1805" s="3" t="s">
        <v>221</v>
      </c>
      <c r="B1805" s="3">
        <v>0.83148800646183096</v>
      </c>
      <c r="C1805" s="3">
        <v>4.3179417553122802E-2</v>
      </c>
    </row>
    <row r="1806" spans="1:3" x14ac:dyDescent="0.3">
      <c r="A1806" s="3" t="s">
        <v>1984</v>
      </c>
      <c r="B1806" s="3">
        <v>-5.8072855914702401</v>
      </c>
      <c r="C1806" s="3">
        <v>1.94976591977932E-3</v>
      </c>
    </row>
    <row r="1807" spans="1:3" x14ac:dyDescent="0.3">
      <c r="A1807" s="3" t="s">
        <v>1562</v>
      </c>
      <c r="B1807" s="3">
        <v>-2.2908134598450398</v>
      </c>
      <c r="C1807" s="3">
        <v>8.0251029216028193E-3</v>
      </c>
    </row>
    <row r="1808" spans="1:3" x14ac:dyDescent="0.3">
      <c r="A1808" s="3" t="s">
        <v>803</v>
      </c>
      <c r="B1808" s="3">
        <v>-3.2445231212035202</v>
      </c>
      <c r="C1808" s="3">
        <v>2.66244740135443E-2</v>
      </c>
    </row>
    <row r="1809" spans="1:3" x14ac:dyDescent="0.3">
      <c r="A1809" s="3" t="s">
        <v>17</v>
      </c>
      <c r="B1809" s="3">
        <v>-1.5509598029551499</v>
      </c>
      <c r="C1809" s="3">
        <v>4.95965209485262E-2</v>
      </c>
    </row>
    <row r="1810" spans="1:3" x14ac:dyDescent="0.3">
      <c r="A1810" s="3" t="s">
        <v>2097</v>
      </c>
      <c r="B1810" s="3">
        <v>-2.0051631983679501</v>
      </c>
      <c r="C1810" s="3">
        <v>9.2823617566030697E-4</v>
      </c>
    </row>
    <row r="1811" spans="1:3" x14ac:dyDescent="0.3">
      <c r="A1811" s="3" t="s">
        <v>2172</v>
      </c>
      <c r="B1811" s="3">
        <v>-6.0412833547823697</v>
      </c>
      <c r="C1811" s="3">
        <v>4.6117855214091201E-4</v>
      </c>
    </row>
    <row r="1812" spans="1:3" x14ac:dyDescent="0.3">
      <c r="A1812" s="3" t="s">
        <v>2281</v>
      </c>
      <c r="B1812" s="3">
        <v>-1.5746858631824201</v>
      </c>
      <c r="C1812" s="4">
        <v>3.3384451962371897E-5</v>
      </c>
    </row>
    <row r="1813" spans="1:3" x14ac:dyDescent="0.3">
      <c r="A1813" s="3" t="s">
        <v>1189</v>
      </c>
      <c r="B1813" s="3">
        <v>-1.7409023974576401</v>
      </c>
      <c r="C1813" s="3">
        <v>1.64613686758785E-2</v>
      </c>
    </row>
    <row r="1814" spans="1:3" x14ac:dyDescent="0.3">
      <c r="A1814" s="3" t="s">
        <v>2282</v>
      </c>
      <c r="B1814" s="3">
        <v>-1.6966956469289101</v>
      </c>
      <c r="C1814" s="4">
        <v>2.8249534462650599E-5</v>
      </c>
    </row>
    <row r="1815" spans="1:3" x14ac:dyDescent="0.3">
      <c r="A1815" s="3" t="s">
        <v>268</v>
      </c>
      <c r="B1815" s="3">
        <v>0.65249136035500399</v>
      </c>
      <c r="C1815" s="3">
        <v>4.2145472996921403E-2</v>
      </c>
    </row>
    <row r="1816" spans="1:3" x14ac:dyDescent="0.3">
      <c r="A1816" s="3" t="s">
        <v>1208</v>
      </c>
      <c r="B1816" s="3">
        <v>-1.0104942626287501</v>
      </c>
      <c r="C1816" s="3">
        <v>1.60016081569423E-2</v>
      </c>
    </row>
    <row r="1817" spans="1:3" x14ac:dyDescent="0.3">
      <c r="A1817" s="3" t="s">
        <v>1852</v>
      </c>
      <c r="B1817" s="3">
        <v>-5.4235326033869997</v>
      </c>
      <c r="C1817" s="3">
        <v>3.4652114660923099E-3</v>
      </c>
    </row>
    <row r="1818" spans="1:3" x14ac:dyDescent="0.3">
      <c r="A1818" s="3" t="s">
        <v>937</v>
      </c>
      <c r="B1818" s="3">
        <v>-3.3862819898290102</v>
      </c>
      <c r="C1818" s="3">
        <v>2.3522819325617599E-2</v>
      </c>
    </row>
    <row r="1819" spans="1:3" x14ac:dyDescent="0.3">
      <c r="A1819" s="3" t="s">
        <v>2205</v>
      </c>
      <c r="B1819" s="3">
        <v>-1.6119849867704299</v>
      </c>
      <c r="C1819" s="3">
        <v>3.1385418819043E-4</v>
      </c>
    </row>
    <row r="1820" spans="1:3" x14ac:dyDescent="0.3">
      <c r="A1820" s="3" t="s">
        <v>697</v>
      </c>
      <c r="B1820" s="3">
        <v>0.81693142870037205</v>
      </c>
      <c r="C1820" s="3">
        <v>2.9277993453391701E-2</v>
      </c>
    </row>
    <row r="1821" spans="1:3" x14ac:dyDescent="0.3">
      <c r="A1821" s="3" t="s">
        <v>1594</v>
      </c>
      <c r="B1821" s="3">
        <v>4.53274001564772</v>
      </c>
      <c r="C1821" s="3">
        <v>7.4299255495905202E-3</v>
      </c>
    </row>
    <row r="1822" spans="1:3" x14ac:dyDescent="0.3">
      <c r="A1822" s="3" t="s">
        <v>2009</v>
      </c>
      <c r="B1822" s="3">
        <v>-1.9293052195150799</v>
      </c>
      <c r="C1822" s="3">
        <v>1.67972871275941E-3</v>
      </c>
    </row>
    <row r="1823" spans="1:3" x14ac:dyDescent="0.3">
      <c r="A1823" s="3" t="s">
        <v>1553</v>
      </c>
      <c r="B1823" s="3">
        <v>-2.3200708392829901</v>
      </c>
      <c r="C1823" s="3">
        <v>8.2624582358133501E-3</v>
      </c>
    </row>
    <row r="1824" spans="1:3" x14ac:dyDescent="0.3">
      <c r="A1824" s="3" t="s">
        <v>1319</v>
      </c>
      <c r="B1824" s="3">
        <v>0.78528101469425604</v>
      </c>
      <c r="C1824" s="3">
        <v>1.35187164003147E-2</v>
      </c>
    </row>
    <row r="1825" spans="1:3" x14ac:dyDescent="0.3">
      <c r="A1825" s="3" t="s">
        <v>2178</v>
      </c>
      <c r="B1825" s="3">
        <v>-1.4224424997837699</v>
      </c>
      <c r="C1825" s="3">
        <v>4.2739387253773302E-4</v>
      </c>
    </row>
    <row r="1826" spans="1:3" x14ac:dyDescent="0.3">
      <c r="A1826" s="3" t="s">
        <v>155</v>
      </c>
      <c r="B1826" s="3">
        <v>0.58658239660534095</v>
      </c>
      <c r="C1826" s="3">
        <v>4.4865037143604299E-2</v>
      </c>
    </row>
    <row r="1827" spans="1:3" x14ac:dyDescent="0.3">
      <c r="A1827" s="3" t="s">
        <v>713</v>
      </c>
      <c r="B1827" s="3">
        <v>-3.4710696357236301</v>
      </c>
      <c r="C1827" s="3">
        <v>2.89562086271581E-2</v>
      </c>
    </row>
    <row r="1828" spans="1:3" x14ac:dyDescent="0.3">
      <c r="A1828" s="3" t="s">
        <v>649</v>
      </c>
      <c r="B1828" s="3">
        <v>1.5317914423377299</v>
      </c>
      <c r="C1828" s="3">
        <v>3.04456758164218E-2</v>
      </c>
    </row>
    <row r="1829" spans="1:3" x14ac:dyDescent="0.3">
      <c r="A1829" s="3" t="s">
        <v>2070</v>
      </c>
      <c r="B1829" s="3">
        <v>-5.7992640221214504</v>
      </c>
      <c r="C1829" s="3">
        <v>1.0737258042737899E-3</v>
      </c>
    </row>
    <row r="1830" spans="1:3" x14ac:dyDescent="0.3">
      <c r="A1830" s="3" t="s">
        <v>24</v>
      </c>
      <c r="B1830" s="3">
        <v>0.95962476431383104</v>
      </c>
      <c r="C1830" s="3">
        <v>4.9329355399500403E-2</v>
      </c>
    </row>
    <row r="1831" spans="1:3" x14ac:dyDescent="0.3">
      <c r="A1831" s="3" t="s">
        <v>1135</v>
      </c>
      <c r="B1831" s="3">
        <v>-5.1059097579358497</v>
      </c>
      <c r="C1831" s="3">
        <v>1.7679493594093501E-2</v>
      </c>
    </row>
    <row r="1832" spans="1:3" x14ac:dyDescent="0.3">
      <c r="A1832" s="3" t="s">
        <v>776</v>
      </c>
      <c r="B1832" s="3">
        <v>0.73514153017852701</v>
      </c>
      <c r="C1832" s="3">
        <v>2.72649537444863E-2</v>
      </c>
    </row>
    <row r="1833" spans="1:3" x14ac:dyDescent="0.3">
      <c r="A1833" s="3" t="s">
        <v>806</v>
      </c>
      <c r="B1833" s="3">
        <v>-2.1948155897136901</v>
      </c>
      <c r="C1833" s="3">
        <v>2.65371201730439E-2</v>
      </c>
    </row>
    <row r="1834" spans="1:3" x14ac:dyDescent="0.3">
      <c r="A1834" s="3" t="s">
        <v>1453</v>
      </c>
      <c r="B1834" s="3">
        <v>0.92172796982629801</v>
      </c>
      <c r="C1834" s="3">
        <v>1.0355009917736E-2</v>
      </c>
    </row>
    <row r="1835" spans="1:3" x14ac:dyDescent="0.3">
      <c r="A1835" s="3" t="s">
        <v>1967</v>
      </c>
      <c r="B1835" s="3">
        <v>-1.1193068702972</v>
      </c>
      <c r="C1835" s="3">
        <v>2.1506269758639601E-3</v>
      </c>
    </row>
    <row r="1836" spans="1:3" x14ac:dyDescent="0.3">
      <c r="A1836" s="3" t="s">
        <v>1802</v>
      </c>
      <c r="B1836" s="3">
        <v>0.92898615678109797</v>
      </c>
      <c r="C1836" s="3">
        <v>4.0178706886925403E-3</v>
      </c>
    </row>
    <row r="1837" spans="1:3" x14ac:dyDescent="0.3">
      <c r="A1837" s="3" t="s">
        <v>90</v>
      </c>
      <c r="B1837" s="3">
        <v>-1.3961779913802499</v>
      </c>
      <c r="C1837" s="3">
        <v>4.6583316713959197E-2</v>
      </c>
    </row>
    <row r="1838" spans="1:3" x14ac:dyDescent="0.3">
      <c r="A1838" s="3" t="s">
        <v>1996</v>
      </c>
      <c r="B1838" s="3">
        <v>-1.28372175127851</v>
      </c>
      <c r="C1838" s="3">
        <v>1.84837616733718E-3</v>
      </c>
    </row>
    <row r="1839" spans="1:3" x14ac:dyDescent="0.3">
      <c r="A1839" s="3" t="s">
        <v>1635</v>
      </c>
      <c r="B1839" s="3">
        <v>-1.0971646058559099</v>
      </c>
      <c r="C1839" s="3">
        <v>6.8227091921011498E-3</v>
      </c>
    </row>
    <row r="1840" spans="1:3" x14ac:dyDescent="0.3">
      <c r="A1840" s="3" t="s">
        <v>2249</v>
      </c>
      <c r="B1840" s="3">
        <v>-3.6112279985776801</v>
      </c>
      <c r="C1840" s="3">
        <v>1.2621687291652399E-4</v>
      </c>
    </row>
    <row r="1841" spans="1:3" x14ac:dyDescent="0.3">
      <c r="A1841" s="3" t="s">
        <v>593</v>
      </c>
      <c r="B1841" s="3">
        <v>-1.18260613050055</v>
      </c>
      <c r="C1841" s="3">
        <v>3.1929942302049999E-2</v>
      </c>
    </row>
    <row r="1842" spans="1:3" x14ac:dyDescent="0.3">
      <c r="A1842" s="3" t="s">
        <v>1729</v>
      </c>
      <c r="B1842" s="3">
        <v>-2.6405839627485501</v>
      </c>
      <c r="C1842" s="3">
        <v>5.2178276902989E-3</v>
      </c>
    </row>
    <row r="1843" spans="1:3" x14ac:dyDescent="0.3">
      <c r="A1843" s="3" t="s">
        <v>859</v>
      </c>
      <c r="B1843" s="3">
        <v>-1.15499802837484</v>
      </c>
      <c r="C1843" s="3">
        <v>2.50686431360348E-2</v>
      </c>
    </row>
    <row r="1844" spans="1:3" x14ac:dyDescent="0.3">
      <c r="A1844" s="3" t="s">
        <v>1232</v>
      </c>
      <c r="B1844" s="3">
        <v>-1.0654826619892701</v>
      </c>
      <c r="C1844" s="3">
        <v>1.5532599930256401E-2</v>
      </c>
    </row>
    <row r="1845" spans="1:3" x14ac:dyDescent="0.3">
      <c r="A1845" s="3" t="s">
        <v>5</v>
      </c>
      <c r="B1845" s="3">
        <v>-1.8040306366257599</v>
      </c>
      <c r="C1845" s="3">
        <v>4.9950905934889003E-2</v>
      </c>
    </row>
    <row r="1846" spans="1:3" x14ac:dyDescent="0.3">
      <c r="A1846" s="3" t="s">
        <v>1971</v>
      </c>
      <c r="B1846" s="3">
        <v>1.3881392256440901</v>
      </c>
      <c r="C1846" s="3">
        <v>2.1402507612234001E-3</v>
      </c>
    </row>
    <row r="1847" spans="1:3" x14ac:dyDescent="0.3">
      <c r="A1847" s="3" t="s">
        <v>1335</v>
      </c>
      <c r="B1847" s="3">
        <v>-1.7784131320632099</v>
      </c>
      <c r="C1847" s="3">
        <v>1.31586243772662E-2</v>
      </c>
    </row>
    <row r="1848" spans="1:3" x14ac:dyDescent="0.3">
      <c r="A1848" s="3" t="s">
        <v>1001</v>
      </c>
      <c r="B1848" s="3">
        <v>-1.30018421165995</v>
      </c>
      <c r="C1848" s="3">
        <v>2.1311115761978802E-2</v>
      </c>
    </row>
    <row r="1849" spans="1:3" x14ac:dyDescent="0.3">
      <c r="A1849" s="3" t="s">
        <v>1217</v>
      </c>
      <c r="B1849" s="3">
        <v>0.74499474001992905</v>
      </c>
      <c r="C1849" s="3">
        <v>1.5746735932870799E-2</v>
      </c>
    </row>
    <row r="1850" spans="1:3" x14ac:dyDescent="0.3">
      <c r="A1850" s="3" t="s">
        <v>1563</v>
      </c>
      <c r="B1850" s="3">
        <v>-2.70981981425592</v>
      </c>
      <c r="C1850" s="3">
        <v>7.9888607589235199E-3</v>
      </c>
    </row>
    <row r="1851" spans="1:3" x14ac:dyDescent="0.3">
      <c r="A1851" s="3" t="s">
        <v>1866</v>
      </c>
      <c r="B1851" s="3">
        <v>-3.9231275401303298</v>
      </c>
      <c r="C1851" s="3">
        <v>3.2763104856013301E-3</v>
      </c>
    </row>
    <row r="1852" spans="1:3" x14ac:dyDescent="0.3">
      <c r="A1852" s="3" t="s">
        <v>1463</v>
      </c>
      <c r="B1852" s="3">
        <v>-2.04564701107113</v>
      </c>
      <c r="C1852" s="3">
        <v>1.00966876960912E-2</v>
      </c>
    </row>
    <row r="1853" spans="1:3" x14ac:dyDescent="0.3">
      <c r="A1853" s="3" t="s">
        <v>725</v>
      </c>
      <c r="B1853" s="3">
        <v>0.68257523227372996</v>
      </c>
      <c r="C1853" s="3">
        <v>2.8662388142539501E-2</v>
      </c>
    </row>
    <row r="1854" spans="1:3" x14ac:dyDescent="0.3">
      <c r="A1854" s="3" t="s">
        <v>2103</v>
      </c>
      <c r="B1854" s="3">
        <v>-2.1004603036109502</v>
      </c>
      <c r="C1854" s="3">
        <v>8.7925673563906195E-4</v>
      </c>
    </row>
    <row r="1855" spans="1:3" x14ac:dyDescent="0.3">
      <c r="A1855" s="3" t="s">
        <v>1456</v>
      </c>
      <c r="B1855" s="3">
        <v>-4.26223434885764</v>
      </c>
      <c r="C1855" s="3">
        <v>1.02723411071867E-2</v>
      </c>
    </row>
    <row r="1856" spans="1:3" x14ac:dyDescent="0.3">
      <c r="A1856" s="3" t="s">
        <v>990</v>
      </c>
      <c r="B1856" s="3">
        <v>4.8049435014454298</v>
      </c>
      <c r="C1856" s="3">
        <v>2.1751882874356102E-2</v>
      </c>
    </row>
    <row r="1857" spans="1:3" x14ac:dyDescent="0.3">
      <c r="A1857" s="3" t="s">
        <v>289</v>
      </c>
      <c r="B1857" s="3">
        <v>0.63426183734638697</v>
      </c>
      <c r="C1857" s="3">
        <v>4.1573337113157298E-2</v>
      </c>
    </row>
    <row r="1858" spans="1:3" x14ac:dyDescent="0.3">
      <c r="A1858" s="3" t="s">
        <v>64</v>
      </c>
      <c r="B1858" s="3">
        <v>0.98379908126884297</v>
      </c>
      <c r="C1858" s="3">
        <v>4.7724889840161197E-2</v>
      </c>
    </row>
    <row r="1859" spans="1:3" x14ac:dyDescent="0.3">
      <c r="A1859" s="3" t="s">
        <v>1383</v>
      </c>
      <c r="B1859" s="3">
        <v>-1.4642601210669901</v>
      </c>
      <c r="C1859" s="3">
        <v>1.21588877564834E-2</v>
      </c>
    </row>
    <row r="1860" spans="1:3" x14ac:dyDescent="0.3">
      <c r="A1860" s="3" t="s">
        <v>1481</v>
      </c>
      <c r="B1860" s="3">
        <v>-2.1423255334050801</v>
      </c>
      <c r="C1860" s="3">
        <v>9.82787012937969E-3</v>
      </c>
    </row>
    <row r="1861" spans="1:3" x14ac:dyDescent="0.3">
      <c r="A1861" s="3" t="s">
        <v>1315</v>
      </c>
      <c r="B1861" s="3">
        <v>-2.2434010733378802</v>
      </c>
      <c r="C1861" s="3">
        <v>1.35634622354029E-2</v>
      </c>
    </row>
    <row r="1862" spans="1:3" x14ac:dyDescent="0.3">
      <c r="A1862" s="3" t="s">
        <v>1259</v>
      </c>
      <c r="B1862" s="3">
        <v>0.93443227836651999</v>
      </c>
      <c r="C1862" s="3">
        <v>1.48934659752516E-2</v>
      </c>
    </row>
    <row r="1863" spans="1:3" x14ac:dyDescent="0.3">
      <c r="A1863" s="3" t="s">
        <v>1692</v>
      </c>
      <c r="B1863" s="3">
        <v>-1.8422313633452301</v>
      </c>
      <c r="C1863" s="3">
        <v>5.9040012806507603E-3</v>
      </c>
    </row>
    <row r="1864" spans="1:3" x14ac:dyDescent="0.3">
      <c r="A1864" s="3" t="s">
        <v>1636</v>
      </c>
      <c r="B1864" s="3">
        <v>-1.50326547505282</v>
      </c>
      <c r="C1864" s="3">
        <v>6.81159393292301E-3</v>
      </c>
    </row>
    <row r="1865" spans="1:3" x14ac:dyDescent="0.3">
      <c r="A1865" s="3" t="s">
        <v>1716</v>
      </c>
      <c r="B1865" s="3">
        <v>-1.7486634987296199</v>
      </c>
      <c r="C1865" s="3">
        <v>5.4104988988588803E-3</v>
      </c>
    </row>
    <row r="1866" spans="1:3" x14ac:dyDescent="0.3">
      <c r="A1866" s="3" t="s">
        <v>1230</v>
      </c>
      <c r="B1866" s="3">
        <v>-1.91284271880156</v>
      </c>
      <c r="C1866" s="3">
        <v>1.55482906193617E-2</v>
      </c>
    </row>
    <row r="1867" spans="1:3" x14ac:dyDescent="0.3">
      <c r="A1867" s="3" t="s">
        <v>1376</v>
      </c>
      <c r="B1867" s="3">
        <v>-1.5640109262134001</v>
      </c>
      <c r="C1867" s="3">
        <v>1.22277568314578E-2</v>
      </c>
    </row>
    <row r="1868" spans="1:3" x14ac:dyDescent="0.3">
      <c r="A1868" s="3" t="s">
        <v>1595</v>
      </c>
      <c r="B1868" s="3">
        <v>-1.5665473515975901</v>
      </c>
      <c r="C1868" s="3">
        <v>7.3928397642610902E-3</v>
      </c>
    </row>
    <row r="1869" spans="1:3" x14ac:dyDescent="0.3">
      <c r="A1869" s="3" t="s">
        <v>929</v>
      </c>
      <c r="B1869" s="3">
        <v>0.74136786169498703</v>
      </c>
      <c r="C1869" s="3">
        <v>2.36471181913568E-2</v>
      </c>
    </row>
    <row r="1870" spans="1:3" x14ac:dyDescent="0.3">
      <c r="A1870" s="3" t="s">
        <v>1399</v>
      </c>
      <c r="B1870" s="3">
        <v>-1.3608401373537999</v>
      </c>
      <c r="C1870" s="3">
        <v>1.1828407654973E-2</v>
      </c>
    </row>
    <row r="1871" spans="1:3" x14ac:dyDescent="0.3">
      <c r="A1871" s="3" t="s">
        <v>2084</v>
      </c>
      <c r="B1871" s="3">
        <v>-3.2245976446106002</v>
      </c>
      <c r="C1871" s="3">
        <v>9.9006390500813897E-4</v>
      </c>
    </row>
    <row r="1872" spans="1:3" x14ac:dyDescent="0.3">
      <c r="A1872" s="3" t="s">
        <v>1557</v>
      </c>
      <c r="B1872" s="3">
        <v>-1.3568222927272799</v>
      </c>
      <c r="C1872" s="3">
        <v>8.1305681393190107E-3</v>
      </c>
    </row>
    <row r="1873" spans="1:3" x14ac:dyDescent="0.3">
      <c r="A1873" s="3" t="s">
        <v>770</v>
      </c>
      <c r="B1873" s="3">
        <v>-2.4005669329167598</v>
      </c>
      <c r="C1873" s="3">
        <v>2.7392494279057301E-2</v>
      </c>
    </row>
    <row r="1874" spans="1:3" x14ac:dyDescent="0.3">
      <c r="A1874" s="3" t="s">
        <v>889</v>
      </c>
      <c r="B1874" s="3">
        <v>0.68065897846009704</v>
      </c>
      <c r="C1874" s="3">
        <v>2.4355941690100299E-2</v>
      </c>
    </row>
    <row r="1875" spans="1:3" x14ac:dyDescent="0.3">
      <c r="A1875" s="3" t="s">
        <v>1390</v>
      </c>
      <c r="B1875" s="3">
        <v>-1.1531403874589801</v>
      </c>
      <c r="C1875" s="3">
        <v>1.1983015905382701E-2</v>
      </c>
    </row>
    <row r="1876" spans="1:3" x14ac:dyDescent="0.3">
      <c r="A1876" s="3" t="s">
        <v>525</v>
      </c>
      <c r="B1876" s="3">
        <v>-1.4186431142734199</v>
      </c>
      <c r="C1876" s="3">
        <v>3.3761149570793701E-2</v>
      </c>
    </row>
    <row r="1877" spans="1:3" x14ac:dyDescent="0.3">
      <c r="A1877" s="3" t="s">
        <v>1812</v>
      </c>
      <c r="B1877" s="3">
        <v>0.95894994772834996</v>
      </c>
      <c r="C1877" s="3">
        <v>3.8945695268063399E-3</v>
      </c>
    </row>
    <row r="1878" spans="1:3" x14ac:dyDescent="0.3">
      <c r="A1878" s="3" t="s">
        <v>1238</v>
      </c>
      <c r="B1878" s="3">
        <v>0.91567648502673404</v>
      </c>
      <c r="C1878" s="3">
        <v>1.53965201656865E-2</v>
      </c>
    </row>
    <row r="1879" spans="1:3" x14ac:dyDescent="0.3">
      <c r="A1879" s="3" t="s">
        <v>1571</v>
      </c>
      <c r="B1879" s="3">
        <v>-1.1204152082937699</v>
      </c>
      <c r="C1879" s="3">
        <v>7.8274302034006295E-3</v>
      </c>
    </row>
    <row r="1880" spans="1:3" x14ac:dyDescent="0.3">
      <c r="A1880" s="3" t="s">
        <v>183</v>
      </c>
      <c r="B1880" s="3">
        <v>-2.81495486241948</v>
      </c>
      <c r="C1880" s="3">
        <v>4.4126559823574101E-2</v>
      </c>
    </row>
    <row r="1881" spans="1:3" x14ac:dyDescent="0.3">
      <c r="A1881" s="3" t="s">
        <v>207</v>
      </c>
      <c r="B1881" s="3">
        <v>-1.86780443286228</v>
      </c>
      <c r="C1881" s="3">
        <v>4.3452400839265298E-2</v>
      </c>
    </row>
    <row r="1882" spans="1:3" x14ac:dyDescent="0.3">
      <c r="A1882" s="3" t="s">
        <v>1726</v>
      </c>
      <c r="B1882" s="3">
        <v>-1.8422562085699401</v>
      </c>
      <c r="C1882" s="3">
        <v>5.2499250053923696E-3</v>
      </c>
    </row>
    <row r="1883" spans="1:3" x14ac:dyDescent="0.3">
      <c r="A1883" s="3" t="s">
        <v>438</v>
      </c>
      <c r="B1883" s="3">
        <v>0.633984928328718</v>
      </c>
      <c r="C1883" s="3">
        <v>3.6182071204114701E-2</v>
      </c>
    </row>
    <row r="1884" spans="1:3" x14ac:dyDescent="0.3">
      <c r="A1884" s="3" t="s">
        <v>1305</v>
      </c>
      <c r="B1884" s="3">
        <v>0.75308362934737705</v>
      </c>
      <c r="C1884" s="3">
        <v>1.38608936653539E-2</v>
      </c>
    </row>
    <row r="1885" spans="1:3" x14ac:dyDescent="0.3">
      <c r="A1885" s="3" t="s">
        <v>2061</v>
      </c>
      <c r="B1885" s="3">
        <v>-1.2734873654169201</v>
      </c>
      <c r="C1885" s="3">
        <v>1.1378880212490399E-3</v>
      </c>
    </row>
    <row r="1886" spans="1:3" x14ac:dyDescent="0.3">
      <c r="A1886" s="3" t="s">
        <v>834</v>
      </c>
      <c r="B1886" s="3">
        <v>-2.75326849799186</v>
      </c>
      <c r="C1886" s="3">
        <v>2.5758529218032199E-2</v>
      </c>
    </row>
    <row r="1887" spans="1:3" x14ac:dyDescent="0.3">
      <c r="A1887" s="3" t="s">
        <v>153</v>
      </c>
      <c r="B1887" s="3">
        <v>-2.4818531687197698</v>
      </c>
      <c r="C1887" s="3">
        <v>4.5058301397776203E-2</v>
      </c>
    </row>
    <row r="1888" spans="1:3" x14ac:dyDescent="0.3">
      <c r="A1888" s="3" t="s">
        <v>1905</v>
      </c>
      <c r="B1888" s="3">
        <v>-4.3515964799891202</v>
      </c>
      <c r="C1888" s="3">
        <v>2.8392793781366098E-3</v>
      </c>
    </row>
    <row r="1889" spans="1:3" x14ac:dyDescent="0.3">
      <c r="A1889" s="3" t="s">
        <v>1234</v>
      </c>
      <c r="B1889" s="3">
        <v>-1.0206366179650199</v>
      </c>
      <c r="C1889" s="3">
        <v>1.54657654665377E-2</v>
      </c>
    </row>
    <row r="1890" spans="1:3" x14ac:dyDescent="0.3">
      <c r="A1890" s="3" t="s">
        <v>1050</v>
      </c>
      <c r="B1890" s="3">
        <v>2.02743967035497</v>
      </c>
      <c r="C1890" s="3">
        <v>1.97935442377223E-2</v>
      </c>
    </row>
    <row r="1891" spans="1:3" x14ac:dyDescent="0.3">
      <c r="A1891" s="3" t="s">
        <v>1223</v>
      </c>
      <c r="B1891" s="3">
        <v>0.760891377792556</v>
      </c>
      <c r="C1891" s="3">
        <v>1.5681616191497699E-2</v>
      </c>
    </row>
    <row r="1892" spans="1:3" x14ac:dyDescent="0.3">
      <c r="A1892" s="3" t="s">
        <v>93</v>
      </c>
      <c r="B1892" s="3">
        <v>0.71699031220181597</v>
      </c>
      <c r="C1892" s="3">
        <v>4.65035176897311E-2</v>
      </c>
    </row>
    <row r="1893" spans="1:3" x14ac:dyDescent="0.3">
      <c r="A1893" s="3" t="s">
        <v>1377</v>
      </c>
      <c r="B1893" s="3">
        <v>-2.49634887994721</v>
      </c>
      <c r="C1893" s="3">
        <v>1.22081727721574E-2</v>
      </c>
    </row>
    <row r="1894" spans="1:3" x14ac:dyDescent="0.3">
      <c r="A1894" s="3" t="s">
        <v>333</v>
      </c>
      <c r="B1894" s="3">
        <v>-1.64537905720968</v>
      </c>
      <c r="C1894" s="3">
        <v>3.9989007752898501E-2</v>
      </c>
    </row>
    <row r="1895" spans="1:3" x14ac:dyDescent="0.3">
      <c r="A1895" s="3" t="s">
        <v>290</v>
      </c>
      <c r="B1895" s="3">
        <v>-4.0022398577455904</v>
      </c>
      <c r="C1895" s="3">
        <v>4.15420209007204E-2</v>
      </c>
    </row>
    <row r="1896" spans="1:3" x14ac:dyDescent="0.3">
      <c r="A1896" s="3" t="s">
        <v>1480</v>
      </c>
      <c r="B1896" s="3">
        <v>-1.5631328752034599</v>
      </c>
      <c r="C1896" s="3">
        <v>9.8348594257060308E-3</v>
      </c>
    </row>
    <row r="1897" spans="1:3" x14ac:dyDescent="0.3">
      <c r="A1897" s="3" t="s">
        <v>1110</v>
      </c>
      <c r="B1897" s="3">
        <v>-1.1671573665810899</v>
      </c>
      <c r="C1897" s="3">
        <v>1.83273014654191E-2</v>
      </c>
    </row>
    <row r="1898" spans="1:3" x14ac:dyDescent="0.3">
      <c r="A1898" s="3" t="s">
        <v>141</v>
      </c>
      <c r="B1898" s="3">
        <v>-2.88149635172064</v>
      </c>
      <c r="C1898" s="3">
        <v>4.5255213804091997E-2</v>
      </c>
    </row>
    <row r="1899" spans="1:3" x14ac:dyDescent="0.3">
      <c r="A1899" s="3" t="s">
        <v>1088</v>
      </c>
      <c r="B1899" s="3">
        <v>-2.8097968153534501</v>
      </c>
      <c r="C1899" s="3">
        <v>1.87793164124503E-2</v>
      </c>
    </row>
    <row r="1900" spans="1:3" x14ac:dyDescent="0.3">
      <c r="A1900" s="3" t="s">
        <v>36</v>
      </c>
      <c r="B1900" s="3">
        <v>-2.1597286552875099</v>
      </c>
      <c r="C1900" s="3">
        <v>4.8970929608200403E-2</v>
      </c>
    </row>
    <row r="1901" spans="1:3" x14ac:dyDescent="0.3">
      <c r="A1901" s="3" t="s">
        <v>1124</v>
      </c>
      <c r="B1901" s="3">
        <v>-4.7100860107694604</v>
      </c>
      <c r="C1901" s="3">
        <v>1.8036872002893899E-2</v>
      </c>
    </row>
    <row r="1902" spans="1:3" x14ac:dyDescent="0.3">
      <c r="A1902" s="3" t="s">
        <v>1956</v>
      </c>
      <c r="B1902" s="3">
        <v>-1.53381588849519</v>
      </c>
      <c r="C1902" s="3">
        <v>2.2352780545831499E-3</v>
      </c>
    </row>
    <row r="1903" spans="1:3" x14ac:dyDescent="0.3">
      <c r="A1903" s="3" t="s">
        <v>1030</v>
      </c>
      <c r="B1903" s="3">
        <v>-1.2226174428371901</v>
      </c>
      <c r="C1903" s="3">
        <v>2.0443446825907801E-2</v>
      </c>
    </row>
    <row r="1904" spans="1:3" x14ac:dyDescent="0.3">
      <c r="A1904" s="3" t="s">
        <v>1320</v>
      </c>
      <c r="B1904" s="3">
        <v>-1.37344739946729</v>
      </c>
      <c r="C1904" s="3">
        <v>1.35131739347102E-2</v>
      </c>
    </row>
    <row r="1905" spans="1:3" x14ac:dyDescent="0.3">
      <c r="A1905" s="3" t="s">
        <v>2119</v>
      </c>
      <c r="B1905" s="3">
        <v>-3.9195819755435202</v>
      </c>
      <c r="C1905" s="3">
        <v>7.9270224841575699E-4</v>
      </c>
    </row>
    <row r="1906" spans="1:3" x14ac:dyDescent="0.3">
      <c r="A1906" s="3" t="s">
        <v>1923</v>
      </c>
      <c r="B1906" s="3">
        <v>-1.6314867414596299</v>
      </c>
      <c r="C1906" s="3">
        <v>2.6297131779315199E-3</v>
      </c>
    </row>
    <row r="1907" spans="1:3" x14ac:dyDescent="0.3">
      <c r="A1907" s="3" t="s">
        <v>627</v>
      </c>
      <c r="B1907" s="3">
        <v>4.55952906867513</v>
      </c>
      <c r="C1907" s="3">
        <v>3.1319141209723997E-2</v>
      </c>
    </row>
    <row r="1908" spans="1:3" x14ac:dyDescent="0.3">
      <c r="A1908" s="3" t="s">
        <v>225</v>
      </c>
      <c r="B1908" s="3">
        <v>3.91557747984039</v>
      </c>
      <c r="C1908" s="3">
        <v>4.3043575452008598E-2</v>
      </c>
    </row>
    <row r="1909" spans="1:3" x14ac:dyDescent="0.3">
      <c r="A1909" s="3" t="s">
        <v>197</v>
      </c>
      <c r="B1909" s="3">
        <v>0.85077891259572802</v>
      </c>
      <c r="C1909" s="3">
        <v>4.3826610256173897E-2</v>
      </c>
    </row>
    <row r="1910" spans="1:3" x14ac:dyDescent="0.3">
      <c r="A1910" s="3" t="s">
        <v>719</v>
      </c>
      <c r="B1910" s="3">
        <v>0.99049640995106003</v>
      </c>
      <c r="C1910" s="3">
        <v>2.8800212560616701E-2</v>
      </c>
    </row>
    <row r="1911" spans="1:3" x14ac:dyDescent="0.3">
      <c r="A1911" s="3" t="s">
        <v>222</v>
      </c>
      <c r="B1911" s="3">
        <v>2.4570540239391998</v>
      </c>
      <c r="C1911" s="3">
        <v>4.3138802915174697E-2</v>
      </c>
    </row>
    <row r="1912" spans="1:3" x14ac:dyDescent="0.3">
      <c r="A1912" s="3" t="s">
        <v>520</v>
      </c>
      <c r="B1912" s="3">
        <v>0.64561828880619199</v>
      </c>
      <c r="C1912" s="3">
        <v>3.3912770562790302E-2</v>
      </c>
    </row>
    <row r="1913" spans="1:3" x14ac:dyDescent="0.3">
      <c r="A1913" s="3" t="s">
        <v>1902</v>
      </c>
      <c r="B1913" s="3">
        <v>-1.1629878237151601</v>
      </c>
      <c r="C1913" s="3">
        <v>2.8649834844212399E-3</v>
      </c>
    </row>
    <row r="1914" spans="1:3" x14ac:dyDescent="0.3">
      <c r="A1914" s="3" t="s">
        <v>1518</v>
      </c>
      <c r="B1914" s="3">
        <v>-1.0218670407327901</v>
      </c>
      <c r="C1914" s="3">
        <v>9.0381304307319606E-3</v>
      </c>
    </row>
    <row r="1915" spans="1:3" x14ac:dyDescent="0.3">
      <c r="A1915" s="3" t="s">
        <v>823</v>
      </c>
      <c r="B1915" s="3">
        <v>-1.7945255707941801</v>
      </c>
      <c r="C1915" s="3">
        <v>2.6032022501891999E-2</v>
      </c>
    </row>
    <row r="1916" spans="1:3" x14ac:dyDescent="0.3">
      <c r="A1916" s="3" t="s">
        <v>1047</v>
      </c>
      <c r="B1916" s="3">
        <v>-2.4461216080065902</v>
      </c>
      <c r="C1916" s="3">
        <v>1.9961080078120801E-2</v>
      </c>
    </row>
    <row r="1917" spans="1:3" x14ac:dyDescent="0.3">
      <c r="A1917" s="3" t="s">
        <v>1515</v>
      </c>
      <c r="B1917" s="3">
        <v>-5.6039381400888999</v>
      </c>
      <c r="C1917" s="3">
        <v>9.1393157584400003E-3</v>
      </c>
    </row>
    <row r="1918" spans="1:3" x14ac:dyDescent="0.3">
      <c r="A1918" s="3" t="s">
        <v>1183</v>
      </c>
      <c r="B1918" s="3">
        <v>-2.8064132969128601</v>
      </c>
      <c r="C1918" s="3">
        <v>1.65695941779559E-2</v>
      </c>
    </row>
    <row r="1919" spans="1:3" x14ac:dyDescent="0.3">
      <c r="A1919" s="3" t="s">
        <v>1061</v>
      </c>
      <c r="B1919" s="3">
        <v>0.78450248761150798</v>
      </c>
      <c r="C1919" s="3">
        <v>1.9352141844440299E-2</v>
      </c>
    </row>
    <row r="1920" spans="1:3" x14ac:dyDescent="0.3">
      <c r="A1920" s="3" t="s">
        <v>718</v>
      </c>
      <c r="B1920" s="3">
        <v>-1.38879512843774</v>
      </c>
      <c r="C1920" s="3">
        <v>2.8833097927277999E-2</v>
      </c>
    </row>
    <row r="1921" spans="1:3" x14ac:dyDescent="0.3">
      <c r="A1921" s="3" t="s">
        <v>156</v>
      </c>
      <c r="B1921" s="3">
        <v>0.66701382570807699</v>
      </c>
      <c r="C1921" s="3">
        <v>4.4835000635728199E-2</v>
      </c>
    </row>
    <row r="1922" spans="1:3" x14ac:dyDescent="0.3">
      <c r="A1922" s="3" t="s">
        <v>2072</v>
      </c>
      <c r="B1922" s="3">
        <v>-2.16397979516961</v>
      </c>
      <c r="C1922" s="3">
        <v>1.06085909434965E-3</v>
      </c>
    </row>
    <row r="1923" spans="1:3" x14ac:dyDescent="0.3">
      <c r="A1923" s="3" t="s">
        <v>1797</v>
      </c>
      <c r="B1923" s="3">
        <v>-2.10593069707586</v>
      </c>
      <c r="C1923" s="3">
        <v>4.1118518927333999E-3</v>
      </c>
    </row>
    <row r="1924" spans="1:3" x14ac:dyDescent="0.3">
      <c r="A1924" s="3" t="s">
        <v>2227</v>
      </c>
      <c r="B1924" s="3">
        <v>-2.1074127618767</v>
      </c>
      <c r="C1924" s="3">
        <v>2.0617005942635399E-4</v>
      </c>
    </row>
    <row r="1925" spans="1:3" x14ac:dyDescent="0.3">
      <c r="A1925" s="3" t="s">
        <v>1678</v>
      </c>
      <c r="B1925" s="3">
        <v>0.93722434374491304</v>
      </c>
      <c r="C1925" s="3">
        <v>6.1296341699192802E-3</v>
      </c>
    </row>
    <row r="1926" spans="1:3" x14ac:dyDescent="0.3">
      <c r="A1926" s="3" t="s">
        <v>1654</v>
      </c>
      <c r="B1926" s="3">
        <v>-1.6275454922988499</v>
      </c>
      <c r="C1926" s="3">
        <v>6.4500018828596399E-3</v>
      </c>
    </row>
    <row r="1927" spans="1:3" x14ac:dyDescent="0.3">
      <c r="A1927" s="3" t="s">
        <v>639</v>
      </c>
      <c r="B1927" s="3">
        <v>4.1387145874431397</v>
      </c>
      <c r="C1927" s="3">
        <v>3.0852989710676099E-2</v>
      </c>
    </row>
    <row r="1928" spans="1:3" x14ac:dyDescent="0.3">
      <c r="A1928" s="3" t="s">
        <v>529</v>
      </c>
      <c r="B1928" s="3">
        <v>-3.0796015481703698</v>
      </c>
      <c r="C1928" s="3">
        <v>3.35487483062714E-2</v>
      </c>
    </row>
    <row r="1929" spans="1:3" x14ac:dyDescent="0.3">
      <c r="A1929" s="3" t="s">
        <v>2248</v>
      </c>
      <c r="B1929" s="3">
        <v>-1.48876807131697</v>
      </c>
      <c r="C1929" s="3">
        <v>1.2997054884317501E-4</v>
      </c>
    </row>
    <row r="1930" spans="1:3" x14ac:dyDescent="0.3">
      <c r="A1930" s="3" t="s">
        <v>1944</v>
      </c>
      <c r="B1930" s="3">
        <v>-1.0905113003087099</v>
      </c>
      <c r="C1930" s="3">
        <v>2.32649552165965E-3</v>
      </c>
    </row>
    <row r="1931" spans="1:3" x14ac:dyDescent="0.3">
      <c r="A1931" s="3" t="s">
        <v>2035</v>
      </c>
      <c r="B1931" s="3">
        <v>-1.7792157877710399</v>
      </c>
      <c r="C1931" s="3">
        <v>1.39742310611009E-3</v>
      </c>
    </row>
    <row r="1932" spans="1:3" x14ac:dyDescent="0.3">
      <c r="A1932" s="3" t="s">
        <v>1060</v>
      </c>
      <c r="B1932" s="3">
        <v>-1.4805938786149699</v>
      </c>
      <c r="C1932" s="3">
        <v>1.9367565360671302E-2</v>
      </c>
    </row>
    <row r="1933" spans="1:3" x14ac:dyDescent="0.3">
      <c r="A1933" s="3" t="s">
        <v>2113</v>
      </c>
      <c r="B1933" s="3">
        <v>-1.1227463079867499</v>
      </c>
      <c r="C1933" s="3">
        <v>8.0218161100430196E-4</v>
      </c>
    </row>
    <row r="1934" spans="1:3" x14ac:dyDescent="0.3">
      <c r="A1934" s="3" t="s">
        <v>2161</v>
      </c>
      <c r="B1934" s="3">
        <v>-3.07404756742786</v>
      </c>
      <c r="C1934" s="3">
        <v>5.1209887646275795E-4</v>
      </c>
    </row>
    <row r="1935" spans="1:3" x14ac:dyDescent="0.3">
      <c r="A1935" s="3" t="s">
        <v>928</v>
      </c>
      <c r="B1935" s="3">
        <v>0.76954738515755505</v>
      </c>
      <c r="C1935" s="3">
        <v>2.3651725113431801E-2</v>
      </c>
    </row>
    <row r="1936" spans="1:3" x14ac:dyDescent="0.3">
      <c r="A1936" s="3" t="s">
        <v>2125</v>
      </c>
      <c r="B1936" s="3">
        <v>-1.66743251825171</v>
      </c>
      <c r="C1936" s="3">
        <v>7.3645672327057898E-4</v>
      </c>
    </row>
    <row r="1937" spans="1:3" x14ac:dyDescent="0.3">
      <c r="A1937" s="3" t="s">
        <v>1566</v>
      </c>
      <c r="B1937" s="3">
        <v>-5.1117801569089298</v>
      </c>
      <c r="C1937" s="3">
        <v>7.9589349655943796E-3</v>
      </c>
    </row>
    <row r="1938" spans="1:3" x14ac:dyDescent="0.3">
      <c r="A1938" s="3" t="s">
        <v>360</v>
      </c>
      <c r="B1938" s="3">
        <v>0.99593770367043699</v>
      </c>
      <c r="C1938" s="3">
        <v>3.8972617596739201E-2</v>
      </c>
    </row>
    <row r="1939" spans="1:3" x14ac:dyDescent="0.3">
      <c r="A1939" s="3" t="s">
        <v>1113</v>
      </c>
      <c r="B1939" s="3">
        <v>-2.4220163902287402</v>
      </c>
      <c r="C1939" s="3">
        <v>1.8250245966524099E-2</v>
      </c>
    </row>
    <row r="1940" spans="1:3" x14ac:dyDescent="0.3">
      <c r="A1940" s="3" t="s">
        <v>917</v>
      </c>
      <c r="B1940" s="3">
        <v>-2.2049120433174001</v>
      </c>
      <c r="C1940" s="3">
        <v>2.3808650230401698E-2</v>
      </c>
    </row>
    <row r="1941" spans="1:3" x14ac:dyDescent="0.3">
      <c r="A1941" s="3" t="s">
        <v>78</v>
      </c>
      <c r="B1941" s="3">
        <v>0.71718820783098403</v>
      </c>
      <c r="C1941" s="3">
        <v>4.6897931687916401E-2</v>
      </c>
    </row>
    <row r="1942" spans="1:3" x14ac:dyDescent="0.3">
      <c r="A1942" s="3" t="s">
        <v>1128</v>
      </c>
      <c r="B1942" s="3">
        <v>0.743186826146362</v>
      </c>
      <c r="C1942" s="3">
        <v>1.7932513465375399E-2</v>
      </c>
    </row>
    <row r="1943" spans="1:3" x14ac:dyDescent="0.3">
      <c r="A1943" s="3" t="s">
        <v>2118</v>
      </c>
      <c r="B1943" s="3">
        <v>-3.59414400320368</v>
      </c>
      <c r="C1943" s="3">
        <v>7.9601258208935905E-4</v>
      </c>
    </row>
    <row r="1944" spans="1:3" x14ac:dyDescent="0.3">
      <c r="A1944" s="3" t="s">
        <v>115</v>
      </c>
      <c r="B1944" s="3">
        <v>-1.53154968393448</v>
      </c>
      <c r="C1944" s="3">
        <v>4.5943041809228501E-2</v>
      </c>
    </row>
    <row r="1945" spans="1:3" x14ac:dyDescent="0.3">
      <c r="A1945" s="3" t="s">
        <v>28</v>
      </c>
      <c r="B1945" s="3">
        <v>-1.16427527586511</v>
      </c>
      <c r="C1945" s="3">
        <v>4.9157425987285702E-2</v>
      </c>
    </row>
    <row r="1946" spans="1:3" x14ac:dyDescent="0.3">
      <c r="A1946" s="3" t="s">
        <v>258</v>
      </c>
      <c r="B1946" s="3">
        <v>-1.4998765060072099</v>
      </c>
      <c r="C1946" s="3">
        <v>4.2434054288308702E-2</v>
      </c>
    </row>
    <row r="1947" spans="1:3" x14ac:dyDescent="0.3">
      <c r="A1947" s="3" t="s">
        <v>1473</v>
      </c>
      <c r="B1947" s="3">
        <v>-3.0619100752149202</v>
      </c>
      <c r="C1947" s="3">
        <v>9.9437618110481095E-3</v>
      </c>
    </row>
    <row r="1948" spans="1:3" x14ac:dyDescent="0.3">
      <c r="A1948" s="3" t="s">
        <v>499</v>
      </c>
      <c r="B1948" s="3">
        <v>0.63092818097193004</v>
      </c>
      <c r="C1948" s="3">
        <v>3.4296207157111701E-2</v>
      </c>
    </row>
    <row r="1949" spans="1:3" x14ac:dyDescent="0.3">
      <c r="A1949" s="3" t="s">
        <v>1427</v>
      </c>
      <c r="B1949" s="3">
        <v>0.75870511638289295</v>
      </c>
      <c r="C1949" s="3">
        <v>1.1147066675441899E-2</v>
      </c>
    </row>
    <row r="1950" spans="1:3" x14ac:dyDescent="0.3">
      <c r="A1950" s="3" t="s">
        <v>369</v>
      </c>
      <c r="B1950" s="3">
        <v>-1.09633334806326</v>
      </c>
      <c r="C1950" s="3">
        <v>3.8710226024265298E-2</v>
      </c>
    </row>
    <row r="1951" spans="1:3" x14ac:dyDescent="0.3">
      <c r="A1951" s="3" t="s">
        <v>997</v>
      </c>
      <c r="B1951" s="3">
        <v>-3.2401389992540799</v>
      </c>
      <c r="C1951" s="3">
        <v>2.15142246362835E-2</v>
      </c>
    </row>
    <row r="1952" spans="1:3" x14ac:dyDescent="0.3">
      <c r="A1952" s="3" t="s">
        <v>1673</v>
      </c>
      <c r="B1952" s="3">
        <v>-1.10179658038396</v>
      </c>
      <c r="C1952" s="3">
        <v>6.2380315740054003E-3</v>
      </c>
    </row>
    <row r="1953" spans="1:3" x14ac:dyDescent="0.3">
      <c r="A1953" s="3" t="s">
        <v>930</v>
      </c>
      <c r="B1953" s="3">
        <v>-2.62747399161981</v>
      </c>
      <c r="C1953" s="3">
        <v>2.3637271901023198E-2</v>
      </c>
    </row>
    <row r="1954" spans="1:3" x14ac:dyDescent="0.3">
      <c r="A1954" s="3" t="s">
        <v>1789</v>
      </c>
      <c r="B1954" s="3">
        <v>-6.7290982337767398</v>
      </c>
      <c r="C1954" s="3">
        <v>4.1853680449078301E-3</v>
      </c>
    </row>
    <row r="1955" spans="1:3" x14ac:dyDescent="0.3">
      <c r="A1955" s="3" t="s">
        <v>1159</v>
      </c>
      <c r="B1955" s="3">
        <v>0.91685875581074305</v>
      </c>
      <c r="C1955" s="3">
        <v>1.7193438867877501E-2</v>
      </c>
    </row>
    <row r="1956" spans="1:3" x14ac:dyDescent="0.3">
      <c r="A1956" s="3" t="s">
        <v>372</v>
      </c>
      <c r="B1956" s="3">
        <v>-1.48848774401329</v>
      </c>
      <c r="C1956" s="3">
        <v>3.8671798567592702E-2</v>
      </c>
    </row>
    <row r="1957" spans="1:3" x14ac:dyDescent="0.3">
      <c r="A1957" s="3" t="s">
        <v>608</v>
      </c>
      <c r="B1957" s="3">
        <v>0.74699877503077805</v>
      </c>
      <c r="C1957" s="3">
        <v>3.16453685408647E-2</v>
      </c>
    </row>
    <row r="1958" spans="1:3" x14ac:dyDescent="0.3">
      <c r="A1958" s="3" t="s">
        <v>961</v>
      </c>
      <c r="B1958" s="3">
        <v>0.77638969946082004</v>
      </c>
      <c r="C1958" s="3">
        <v>2.25299452217331E-2</v>
      </c>
    </row>
    <row r="1959" spans="1:3" x14ac:dyDescent="0.3">
      <c r="A1959" s="3" t="s">
        <v>723</v>
      </c>
      <c r="B1959" s="3">
        <v>4.19790606572285</v>
      </c>
      <c r="C1959" s="3">
        <v>2.8673565929352201E-2</v>
      </c>
    </row>
    <row r="1960" spans="1:3" x14ac:dyDescent="0.3">
      <c r="A1960" s="3" t="s">
        <v>1331</v>
      </c>
      <c r="B1960" s="3">
        <v>1.0495619008008801</v>
      </c>
      <c r="C1960" s="3">
        <v>1.32666179812445E-2</v>
      </c>
    </row>
    <row r="1961" spans="1:3" x14ac:dyDescent="0.3">
      <c r="A1961" s="3" t="s">
        <v>1816</v>
      </c>
      <c r="B1961" s="3">
        <v>-1.4067299001379101</v>
      </c>
      <c r="C1961" s="3">
        <v>3.8673534115679499E-3</v>
      </c>
    </row>
    <row r="1962" spans="1:3" x14ac:dyDescent="0.3">
      <c r="A1962" s="3" t="s">
        <v>1593</v>
      </c>
      <c r="B1962" s="3">
        <v>0.81911259065668596</v>
      </c>
      <c r="C1962" s="3">
        <v>7.4309034557913699E-3</v>
      </c>
    </row>
    <row r="1963" spans="1:3" x14ac:dyDescent="0.3">
      <c r="A1963" s="3" t="s">
        <v>46</v>
      </c>
      <c r="B1963" s="3">
        <v>0.59992080919823298</v>
      </c>
      <c r="C1963" s="3">
        <v>4.85303485197493E-2</v>
      </c>
    </row>
    <row r="1964" spans="1:3" x14ac:dyDescent="0.3">
      <c r="A1964" s="3" t="s">
        <v>1857</v>
      </c>
      <c r="B1964" s="3">
        <v>-5.4023861430784201</v>
      </c>
      <c r="C1964" s="3">
        <v>3.3789639159863502E-3</v>
      </c>
    </row>
    <row r="1965" spans="1:3" x14ac:dyDescent="0.3">
      <c r="A1965" s="3" t="s">
        <v>773</v>
      </c>
      <c r="B1965" s="3">
        <v>0.75705791316672399</v>
      </c>
      <c r="C1965" s="3">
        <v>2.7302575262551199E-2</v>
      </c>
    </row>
    <row r="1966" spans="1:3" x14ac:dyDescent="0.3">
      <c r="A1966" s="3" t="s">
        <v>2152</v>
      </c>
      <c r="B1966" s="3">
        <v>1.09072735583075</v>
      </c>
      <c r="C1966" s="3">
        <v>5.7970090427768197E-4</v>
      </c>
    </row>
    <row r="1967" spans="1:3" x14ac:dyDescent="0.3">
      <c r="A1967" s="3" t="s">
        <v>310</v>
      </c>
      <c r="B1967" s="3">
        <v>-5.3593918830743803</v>
      </c>
      <c r="C1967" s="3">
        <v>4.0877579213433698E-2</v>
      </c>
    </row>
    <row r="1968" spans="1:3" x14ac:dyDescent="0.3">
      <c r="A1968" s="3" t="s">
        <v>588</v>
      </c>
      <c r="B1968" s="3">
        <v>-3.1545042924447699</v>
      </c>
      <c r="C1968" s="3">
        <v>3.2043241208119001E-2</v>
      </c>
    </row>
    <row r="1969" spans="1:3" x14ac:dyDescent="0.3">
      <c r="A1969" s="3" t="s">
        <v>1306</v>
      </c>
      <c r="B1969" s="3">
        <v>-2.2655487317870602</v>
      </c>
      <c r="C1969" s="3">
        <v>1.3858863138875801E-2</v>
      </c>
    </row>
    <row r="1970" spans="1:3" x14ac:dyDescent="0.3">
      <c r="A1970" s="3" t="s">
        <v>2116</v>
      </c>
      <c r="B1970" s="3">
        <v>-1.5149038376654</v>
      </c>
      <c r="C1970" s="3">
        <v>7.9760606854404595E-4</v>
      </c>
    </row>
    <row r="1971" spans="1:3" x14ac:dyDescent="0.3">
      <c r="A1971" s="3" t="s">
        <v>2217</v>
      </c>
      <c r="B1971" s="3">
        <v>-7.5678926332365801</v>
      </c>
      <c r="C1971" s="3">
        <v>2.5906523761214302E-4</v>
      </c>
    </row>
    <row r="1972" spans="1:3" x14ac:dyDescent="0.3">
      <c r="A1972" s="3" t="s">
        <v>820</v>
      </c>
      <c r="B1972" s="3">
        <v>-1.5291815499338399</v>
      </c>
      <c r="C1972" s="3">
        <v>2.6096779288426901E-2</v>
      </c>
    </row>
    <row r="1973" spans="1:3" x14ac:dyDescent="0.3">
      <c r="A1973" s="3" t="s">
        <v>1102</v>
      </c>
      <c r="B1973" s="3">
        <v>-1.4554633925057601</v>
      </c>
      <c r="C1973" s="3">
        <v>1.8508829056166898E-2</v>
      </c>
    </row>
    <row r="1974" spans="1:3" x14ac:dyDescent="0.3">
      <c r="A1974" s="3" t="s">
        <v>1339</v>
      </c>
      <c r="B1974" s="3">
        <v>-1.60552316416893</v>
      </c>
      <c r="C1974" s="3">
        <v>1.30706551811399E-2</v>
      </c>
    </row>
    <row r="1975" spans="1:3" x14ac:dyDescent="0.3">
      <c r="A1975" s="3" t="s">
        <v>1825</v>
      </c>
      <c r="B1975" s="3">
        <v>-1.0315148587366101</v>
      </c>
      <c r="C1975" s="3">
        <v>3.7674642406157902E-3</v>
      </c>
    </row>
    <row r="1976" spans="1:3" x14ac:dyDescent="0.3">
      <c r="A1976" s="3" t="s">
        <v>271</v>
      </c>
      <c r="B1976" s="3">
        <v>-1.1560571712010299</v>
      </c>
      <c r="C1976" s="3">
        <v>4.2020449212151298E-2</v>
      </c>
    </row>
    <row r="1977" spans="1:3" x14ac:dyDescent="0.3">
      <c r="A1977" s="3" t="s">
        <v>507</v>
      </c>
      <c r="B1977" s="3">
        <v>3.84536962015344</v>
      </c>
      <c r="C1977" s="3">
        <v>3.4133206538884499E-2</v>
      </c>
    </row>
    <row r="1978" spans="1:3" x14ac:dyDescent="0.3">
      <c r="A1978" s="3" t="s">
        <v>943</v>
      </c>
      <c r="B1978" s="3">
        <v>-1.33724231358893</v>
      </c>
      <c r="C1978" s="3">
        <v>2.3101141732948301E-2</v>
      </c>
    </row>
    <row r="1979" spans="1:3" x14ac:dyDescent="0.3">
      <c r="A1979" s="3" t="s">
        <v>1957</v>
      </c>
      <c r="B1979" s="3">
        <v>-1.2952988275767201</v>
      </c>
      <c r="C1979" s="3">
        <v>2.2231319754815E-3</v>
      </c>
    </row>
    <row r="1980" spans="1:3" x14ac:dyDescent="0.3">
      <c r="A1980" s="3" t="s">
        <v>1116</v>
      </c>
      <c r="B1980" s="3">
        <v>-1.24928151809434</v>
      </c>
      <c r="C1980" s="3">
        <v>1.82215925627221E-2</v>
      </c>
    </row>
    <row r="1981" spans="1:3" x14ac:dyDescent="0.3">
      <c r="A1981" s="3" t="s">
        <v>1650</v>
      </c>
      <c r="B1981" s="3">
        <v>-1.7088593180868199</v>
      </c>
      <c r="C1981" s="3">
        <v>6.6008792838521402E-3</v>
      </c>
    </row>
    <row r="1982" spans="1:3" x14ac:dyDescent="0.3">
      <c r="A1982" s="3" t="s">
        <v>1040</v>
      </c>
      <c r="B1982" s="3">
        <v>-2.2750717168902801</v>
      </c>
      <c r="C1982" s="3">
        <v>2.0117495086945401E-2</v>
      </c>
    </row>
    <row r="1983" spans="1:3" x14ac:dyDescent="0.3">
      <c r="A1983" s="3" t="s">
        <v>1737</v>
      </c>
      <c r="B1983" s="3">
        <v>0.84791458163431499</v>
      </c>
      <c r="C1983" s="3">
        <v>5.1470578924100001E-3</v>
      </c>
    </row>
    <row r="1984" spans="1:3" x14ac:dyDescent="0.3">
      <c r="A1984" s="3" t="s">
        <v>2089</v>
      </c>
      <c r="B1984" s="3">
        <v>-1.0661235493130401</v>
      </c>
      <c r="C1984" s="3">
        <v>9.4867148608171004E-4</v>
      </c>
    </row>
    <row r="1985" spans="1:3" x14ac:dyDescent="0.3">
      <c r="A1985" s="3" t="s">
        <v>1600</v>
      </c>
      <c r="B1985" s="3">
        <v>0.89443683098883497</v>
      </c>
      <c r="C1985" s="3">
        <v>7.2531020313492001E-3</v>
      </c>
    </row>
    <row r="1986" spans="1:3" x14ac:dyDescent="0.3">
      <c r="A1986" s="3" t="s">
        <v>860</v>
      </c>
      <c r="B1986" s="3">
        <v>-2.7389395445634301</v>
      </c>
      <c r="C1986" s="3">
        <v>2.5048324989761998E-2</v>
      </c>
    </row>
    <row r="1987" spans="1:3" x14ac:dyDescent="0.3">
      <c r="A1987" s="3" t="s">
        <v>2086</v>
      </c>
      <c r="B1987" s="3">
        <v>-4.0683694923312101</v>
      </c>
      <c r="C1987" s="3">
        <v>9.7615744205816705E-4</v>
      </c>
    </row>
    <row r="1988" spans="1:3" x14ac:dyDescent="0.3">
      <c r="A1988" s="3" t="s">
        <v>1035</v>
      </c>
      <c r="B1988" s="3">
        <v>-2.7099289231604602</v>
      </c>
      <c r="C1988" s="3">
        <v>2.01938855847635E-2</v>
      </c>
    </row>
    <row r="1989" spans="1:3" x14ac:dyDescent="0.3">
      <c r="A1989" s="3" t="s">
        <v>1542</v>
      </c>
      <c r="B1989" s="3">
        <v>-3.5520665636841802</v>
      </c>
      <c r="C1989" s="3">
        <v>8.5586487246171895E-3</v>
      </c>
    </row>
    <row r="1990" spans="1:3" x14ac:dyDescent="0.3">
      <c r="A1990" s="3" t="s">
        <v>302</v>
      </c>
      <c r="B1990" s="3">
        <v>0.59498171037688696</v>
      </c>
      <c r="C1990" s="3">
        <v>4.1177676960099399E-2</v>
      </c>
    </row>
    <row r="1991" spans="1:3" x14ac:dyDescent="0.3">
      <c r="A1991" s="3" t="s">
        <v>1860</v>
      </c>
      <c r="B1991" s="3">
        <v>-1.96278687576553</v>
      </c>
      <c r="C1991" s="3">
        <v>3.34756830026375E-3</v>
      </c>
    </row>
    <row r="1992" spans="1:3" x14ac:dyDescent="0.3">
      <c r="A1992" s="3" t="s">
        <v>1055</v>
      </c>
      <c r="B1992" s="3">
        <v>0.83783090488754797</v>
      </c>
      <c r="C1992" s="3">
        <v>1.95049505945416E-2</v>
      </c>
    </row>
    <row r="1993" spans="1:3" x14ac:dyDescent="0.3">
      <c r="A1993" s="3" t="s">
        <v>1893</v>
      </c>
      <c r="B1993" s="3">
        <v>1.17941811194695</v>
      </c>
      <c r="C1993" s="3">
        <v>2.9443580005017399E-3</v>
      </c>
    </row>
    <row r="1994" spans="1:3" x14ac:dyDescent="0.3">
      <c r="A1994" s="3" t="s">
        <v>1219</v>
      </c>
      <c r="B1994" s="3">
        <v>0.98305529340397402</v>
      </c>
      <c r="C1994" s="3">
        <v>1.5745271402911799E-2</v>
      </c>
    </row>
    <row r="1995" spans="1:3" x14ac:dyDescent="0.3">
      <c r="A1995" s="3" t="s">
        <v>1728</v>
      </c>
      <c r="B1995" s="3">
        <v>-2.3782819551627901</v>
      </c>
      <c r="C1995" s="3">
        <v>5.2180933284738896E-3</v>
      </c>
    </row>
    <row r="1996" spans="1:3" x14ac:dyDescent="0.3">
      <c r="A1996" s="3" t="s">
        <v>569</v>
      </c>
      <c r="B1996" s="3">
        <v>-1.4774313911188699</v>
      </c>
      <c r="C1996" s="3">
        <v>3.2604984844617498E-2</v>
      </c>
    </row>
    <row r="1997" spans="1:3" x14ac:dyDescent="0.3">
      <c r="A1997" s="3" t="s">
        <v>1641</v>
      </c>
      <c r="B1997" s="3">
        <v>0.97812080484474395</v>
      </c>
      <c r="C1997" s="3">
        <v>6.7475487031424097E-3</v>
      </c>
    </row>
    <row r="1998" spans="1:3" x14ac:dyDescent="0.3">
      <c r="A1998" s="3" t="s">
        <v>1513</v>
      </c>
      <c r="B1998" s="3">
        <v>-2.58730093030871</v>
      </c>
      <c r="C1998" s="3">
        <v>9.1543030172771007E-3</v>
      </c>
    </row>
    <row r="1999" spans="1:3" x14ac:dyDescent="0.3">
      <c r="A1999" s="3" t="s">
        <v>949</v>
      </c>
      <c r="B1999" s="3">
        <v>-6.3326159806768896</v>
      </c>
      <c r="C1999" s="3">
        <v>2.2994589599385599E-2</v>
      </c>
    </row>
    <row r="2000" spans="1:3" x14ac:dyDescent="0.3">
      <c r="A2000" s="3" t="s">
        <v>886</v>
      </c>
      <c r="B2000" s="3">
        <v>-1.2291081154380701</v>
      </c>
      <c r="C2000" s="3">
        <v>2.44237186939281E-2</v>
      </c>
    </row>
    <row r="2001" spans="1:3" x14ac:dyDescent="0.3">
      <c r="A2001" s="3" t="s">
        <v>519</v>
      </c>
      <c r="B2001" s="3">
        <v>0.64032291411217701</v>
      </c>
      <c r="C2001" s="3">
        <v>3.3927012123646801E-2</v>
      </c>
    </row>
    <row r="2002" spans="1:3" x14ac:dyDescent="0.3">
      <c r="A2002" s="3" t="s">
        <v>1478</v>
      </c>
      <c r="B2002" s="3">
        <v>-3.9272083526652701</v>
      </c>
      <c r="C2002" s="3">
        <v>9.8462246743294905E-3</v>
      </c>
    </row>
    <row r="2003" spans="1:3" x14ac:dyDescent="0.3">
      <c r="A2003" s="3" t="s">
        <v>1780</v>
      </c>
      <c r="B2003" s="3">
        <v>-1.8809036837941</v>
      </c>
      <c r="C2003" s="3">
        <v>4.2683207049817101E-3</v>
      </c>
    </row>
    <row r="2004" spans="1:3" x14ac:dyDescent="0.3">
      <c r="A2004" s="3" t="s">
        <v>717</v>
      </c>
      <c r="B2004" s="3">
        <v>-3.2037196881196</v>
      </c>
      <c r="C2004" s="3">
        <v>2.88627325629289E-2</v>
      </c>
    </row>
    <row r="2005" spans="1:3" x14ac:dyDescent="0.3">
      <c r="A2005" s="3" t="s">
        <v>1080</v>
      </c>
      <c r="B2005" s="3">
        <v>-2.32740363339297</v>
      </c>
      <c r="C2005" s="3">
        <v>1.90443924938451E-2</v>
      </c>
    </row>
    <row r="2006" spans="1:3" x14ac:dyDescent="0.3">
      <c r="A2006" s="3" t="s">
        <v>1202</v>
      </c>
      <c r="B2006" s="3">
        <v>-2.3585623631358099</v>
      </c>
      <c r="C2006" s="3">
        <v>1.61408344618005E-2</v>
      </c>
    </row>
    <row r="2007" spans="1:3" x14ac:dyDescent="0.3">
      <c r="A2007" s="3" t="s">
        <v>536</v>
      </c>
      <c r="B2007" s="3">
        <v>-3.1490867256452302</v>
      </c>
      <c r="C2007" s="3">
        <v>3.33731896108415E-2</v>
      </c>
    </row>
    <row r="2008" spans="1:3" x14ac:dyDescent="0.3">
      <c r="A2008" s="3" t="s">
        <v>932</v>
      </c>
      <c r="B2008" s="3">
        <v>-1.4788126453487001</v>
      </c>
      <c r="C2008" s="3">
        <v>2.3601128434802901E-2</v>
      </c>
    </row>
    <row r="2009" spans="1:3" x14ac:dyDescent="0.3">
      <c r="A2009" s="3" t="s">
        <v>1708</v>
      </c>
      <c r="B2009" s="3">
        <v>-1.6446173240266799</v>
      </c>
      <c r="C2009" s="3">
        <v>5.6043191685144298E-3</v>
      </c>
    </row>
    <row r="2010" spans="1:3" x14ac:dyDescent="0.3">
      <c r="A2010" s="3" t="s">
        <v>1258</v>
      </c>
      <c r="B2010" s="3">
        <v>-1.16849227378118</v>
      </c>
      <c r="C2010" s="3">
        <v>1.4898169869662199E-2</v>
      </c>
    </row>
    <row r="2011" spans="1:3" x14ac:dyDescent="0.3">
      <c r="A2011" s="3" t="s">
        <v>1751</v>
      </c>
      <c r="B2011" s="3">
        <v>-1.67491025672753</v>
      </c>
      <c r="C2011" s="3">
        <v>4.9337893503211003E-3</v>
      </c>
    </row>
    <row r="2012" spans="1:3" x14ac:dyDescent="0.3">
      <c r="A2012" s="3" t="s">
        <v>1606</v>
      </c>
      <c r="B2012" s="3">
        <v>-2.5462373822557698</v>
      </c>
      <c r="C2012" s="3">
        <v>7.1497337801338101E-3</v>
      </c>
    </row>
    <row r="2013" spans="1:3" x14ac:dyDescent="0.3">
      <c r="A2013" s="3" t="s">
        <v>550</v>
      </c>
      <c r="B2013" s="3">
        <v>-1.05559055247466</v>
      </c>
      <c r="C2013" s="3">
        <v>3.3128752034889603E-2</v>
      </c>
    </row>
    <row r="2014" spans="1:3" x14ac:dyDescent="0.3">
      <c r="A2014" s="3" t="s">
        <v>1018</v>
      </c>
      <c r="B2014" s="3">
        <v>1.8990064847382599</v>
      </c>
      <c r="C2014" s="3">
        <v>2.0814636651985199E-2</v>
      </c>
    </row>
    <row r="2015" spans="1:3" x14ac:dyDescent="0.3">
      <c r="A2015" s="3" t="s">
        <v>2285</v>
      </c>
      <c r="B2015" s="3">
        <v>-1.3853154499159499</v>
      </c>
      <c r="C2015" s="4">
        <v>2.3253013368137098E-5</v>
      </c>
    </row>
    <row r="2016" spans="1:3" x14ac:dyDescent="0.3">
      <c r="A2016" s="3" t="s">
        <v>1278</v>
      </c>
      <c r="B2016" s="3">
        <v>2.1825788120972298</v>
      </c>
      <c r="C2016" s="3">
        <v>1.44019763309678E-2</v>
      </c>
    </row>
    <row r="2017" spans="1:3" x14ac:dyDescent="0.3">
      <c r="A2017" s="3" t="s">
        <v>1536</v>
      </c>
      <c r="B2017" s="3">
        <v>-1.98676464608548</v>
      </c>
      <c r="C2017" s="3">
        <v>8.6997699724404003E-3</v>
      </c>
    </row>
    <row r="2018" spans="1:3" x14ac:dyDescent="0.3">
      <c r="A2018" s="3" t="s">
        <v>1610</v>
      </c>
      <c r="B2018" s="3">
        <v>-6.1987122591492501</v>
      </c>
      <c r="C2018" s="3">
        <v>7.0940107161076302E-3</v>
      </c>
    </row>
    <row r="2019" spans="1:3" x14ac:dyDescent="0.3">
      <c r="A2019" s="3" t="s">
        <v>287</v>
      </c>
      <c r="B2019" s="3">
        <v>-4.4703926289792104</v>
      </c>
      <c r="C2019" s="3">
        <v>4.1595197648303099E-2</v>
      </c>
    </row>
    <row r="2020" spans="1:3" x14ac:dyDescent="0.3">
      <c r="A2020" s="3" t="s">
        <v>2277</v>
      </c>
      <c r="B2020" s="3">
        <v>-6.9525332631247601</v>
      </c>
      <c r="C2020" s="4">
        <v>4.0406337750987503E-5</v>
      </c>
    </row>
    <row r="2021" spans="1:3" x14ac:dyDescent="0.3">
      <c r="A2021" s="3" t="s">
        <v>228</v>
      </c>
      <c r="B2021" s="3">
        <v>-4.0245822201077903</v>
      </c>
      <c r="C2021" s="3">
        <v>4.2981993391324198E-2</v>
      </c>
    </row>
    <row r="2022" spans="1:3" x14ac:dyDescent="0.3">
      <c r="A2022" s="3" t="s">
        <v>414</v>
      </c>
      <c r="B2022" s="3">
        <v>-2.9610531284563302</v>
      </c>
      <c r="C2022" s="3">
        <v>3.69621227934403E-2</v>
      </c>
    </row>
    <row r="2023" spans="1:3" x14ac:dyDescent="0.3">
      <c r="A2023" s="3" t="s">
        <v>893</v>
      </c>
      <c r="B2023" s="3">
        <v>-3.4036420591230701</v>
      </c>
      <c r="C2023" s="3">
        <v>2.4204604171896502E-2</v>
      </c>
    </row>
    <row r="2024" spans="1:3" x14ac:dyDescent="0.3">
      <c r="A2024" s="3" t="s">
        <v>2251</v>
      </c>
      <c r="B2024" s="3">
        <v>-1.71384347387772</v>
      </c>
      <c r="C2024" s="3">
        <v>1.1950024237293701E-4</v>
      </c>
    </row>
    <row r="2025" spans="1:3" x14ac:dyDescent="0.3">
      <c r="A2025" s="3" t="s">
        <v>2206</v>
      </c>
      <c r="B2025" s="3">
        <v>-1.30774600192643</v>
      </c>
      <c r="C2025" s="3">
        <v>3.1337979935362601E-4</v>
      </c>
    </row>
    <row r="2026" spans="1:3" x14ac:dyDescent="0.3">
      <c r="A2026" s="3" t="s">
        <v>1935</v>
      </c>
      <c r="B2026" s="3">
        <v>-5.58522781842803</v>
      </c>
      <c r="C2026" s="3">
        <v>2.4374966313089998E-3</v>
      </c>
    </row>
    <row r="2027" spans="1:3" x14ac:dyDescent="0.3">
      <c r="A2027" s="3" t="s">
        <v>142</v>
      </c>
      <c r="B2027" s="3">
        <v>0.72054294410293196</v>
      </c>
      <c r="C2027" s="3">
        <v>4.5253290638360401E-2</v>
      </c>
    </row>
    <row r="2028" spans="1:3" x14ac:dyDescent="0.3">
      <c r="A2028" s="3" t="s">
        <v>160</v>
      </c>
      <c r="B2028" s="3">
        <v>-4.1437595639928304</v>
      </c>
      <c r="C2028" s="3">
        <v>4.4660280260446002E-2</v>
      </c>
    </row>
    <row r="2029" spans="1:3" x14ac:dyDescent="0.3">
      <c r="A2029" s="3" t="s">
        <v>654</v>
      </c>
      <c r="B2029" s="3">
        <v>1.5054734404901999</v>
      </c>
      <c r="C2029" s="3">
        <v>3.03320573145461E-2</v>
      </c>
    </row>
    <row r="2030" spans="1:3" x14ac:dyDescent="0.3">
      <c r="A2030" s="3" t="s">
        <v>1031</v>
      </c>
      <c r="B2030" s="3">
        <v>2.33681374570862</v>
      </c>
      <c r="C2030" s="3">
        <v>2.0406040535925801E-2</v>
      </c>
    </row>
    <row r="2031" spans="1:3" x14ac:dyDescent="0.3">
      <c r="A2031" s="3" t="s">
        <v>2219</v>
      </c>
      <c r="B2031" s="3">
        <v>-1.3498112141977501</v>
      </c>
      <c r="C2031" s="3">
        <v>2.4722856825184299E-4</v>
      </c>
    </row>
    <row r="2032" spans="1:3" x14ac:dyDescent="0.3">
      <c r="A2032" s="3" t="s">
        <v>362</v>
      </c>
      <c r="B2032" s="3">
        <v>0.93679642404438102</v>
      </c>
      <c r="C2032" s="3">
        <v>3.8935724436677303E-2</v>
      </c>
    </row>
    <row r="2033" spans="1:3" x14ac:dyDescent="0.3">
      <c r="A2033" s="3" t="s">
        <v>1440</v>
      </c>
      <c r="B2033" s="3">
        <v>-4.9620621177427697</v>
      </c>
      <c r="C2033" s="3">
        <v>1.0786572480874701E-2</v>
      </c>
    </row>
    <row r="2034" spans="1:3" x14ac:dyDescent="0.3">
      <c r="A2034" s="3" t="s">
        <v>760</v>
      </c>
      <c r="B2034" s="3">
        <v>0.84892637778527602</v>
      </c>
      <c r="C2034" s="3">
        <v>2.7678403575719501E-2</v>
      </c>
    </row>
    <row r="2035" spans="1:3" x14ac:dyDescent="0.3">
      <c r="A2035" s="3" t="s">
        <v>2184</v>
      </c>
      <c r="B2035" s="3">
        <v>-1.49803805280688</v>
      </c>
      <c r="C2035" s="3">
        <v>4.16779875849187E-4</v>
      </c>
    </row>
    <row r="2036" spans="1:3" x14ac:dyDescent="0.3">
      <c r="A2036" s="3" t="s">
        <v>1741</v>
      </c>
      <c r="B2036" s="3">
        <v>-1.8997891632653701</v>
      </c>
      <c r="C2036" s="3">
        <v>5.0789499754637498E-3</v>
      </c>
    </row>
    <row r="2037" spans="1:3" x14ac:dyDescent="0.3">
      <c r="A2037" s="3" t="s">
        <v>1164</v>
      </c>
      <c r="B2037" s="3">
        <v>-1.6050982427468199</v>
      </c>
      <c r="C2037" s="3">
        <v>1.7021480559546699E-2</v>
      </c>
    </row>
    <row r="2038" spans="1:3" x14ac:dyDescent="0.3">
      <c r="A2038" s="3" t="s">
        <v>338</v>
      </c>
      <c r="B2038" s="3">
        <v>1.57031356308637</v>
      </c>
      <c r="C2038" s="3">
        <v>3.9751067047910801E-2</v>
      </c>
    </row>
    <row r="2039" spans="1:3" x14ac:dyDescent="0.3">
      <c r="A2039" s="3" t="s">
        <v>772</v>
      </c>
      <c r="B2039" s="3">
        <v>-3.0997398394308702</v>
      </c>
      <c r="C2039" s="3">
        <v>2.73394319755167E-2</v>
      </c>
    </row>
    <row r="2040" spans="1:3" x14ac:dyDescent="0.3">
      <c r="A2040" s="3" t="s">
        <v>15</v>
      </c>
      <c r="B2040" s="3">
        <v>0.64027611299504905</v>
      </c>
      <c r="C2040" s="3">
        <v>4.9611693194237097E-2</v>
      </c>
    </row>
    <row r="2041" spans="1:3" x14ac:dyDescent="0.3">
      <c r="A2041" s="3" t="s">
        <v>522</v>
      </c>
      <c r="B2041" s="3">
        <v>1.48502849961946</v>
      </c>
      <c r="C2041" s="3">
        <v>3.3871823667325697E-2</v>
      </c>
    </row>
    <row r="2042" spans="1:3" x14ac:dyDescent="0.3">
      <c r="A2042" s="3" t="s">
        <v>1268</v>
      </c>
      <c r="B2042" s="3">
        <v>1.6389558621007401</v>
      </c>
      <c r="C2042" s="3">
        <v>1.4620615579057699E-2</v>
      </c>
    </row>
    <row r="2043" spans="1:3" x14ac:dyDescent="0.3">
      <c r="A2043" s="3" t="s">
        <v>579</v>
      </c>
      <c r="B2043" s="3">
        <v>0.646235235257693</v>
      </c>
      <c r="C2043" s="3">
        <v>3.2359887639939598E-2</v>
      </c>
    </row>
    <row r="2044" spans="1:3" x14ac:dyDescent="0.3">
      <c r="A2044" s="3" t="s">
        <v>615</v>
      </c>
      <c r="B2044" s="3">
        <v>-1.74372586018906</v>
      </c>
      <c r="C2044" s="3">
        <v>3.1476377509590203E-2</v>
      </c>
    </row>
    <row r="2045" spans="1:3" x14ac:dyDescent="0.3">
      <c r="A2045" s="3" t="s">
        <v>1765</v>
      </c>
      <c r="B2045" s="3">
        <v>-3.0301653719631001</v>
      </c>
      <c r="C2045" s="3">
        <v>4.6564926764487103E-3</v>
      </c>
    </row>
    <row r="2046" spans="1:3" x14ac:dyDescent="0.3">
      <c r="A2046" s="3" t="s">
        <v>2049</v>
      </c>
      <c r="B2046" s="3">
        <v>-1.0905427189046699</v>
      </c>
      <c r="C2046" s="3">
        <v>1.19505335096555E-3</v>
      </c>
    </row>
    <row r="2047" spans="1:3" x14ac:dyDescent="0.3">
      <c r="A2047" s="3" t="s">
        <v>14</v>
      </c>
      <c r="B2047" s="3">
        <v>3.62718242248978</v>
      </c>
      <c r="C2047" s="3">
        <v>4.96354510639576E-2</v>
      </c>
    </row>
    <row r="2048" spans="1:3" x14ac:dyDescent="0.3">
      <c r="A2048" s="3" t="s">
        <v>1322</v>
      </c>
      <c r="B2048" s="3">
        <v>0.93072656324177605</v>
      </c>
      <c r="C2048" s="3">
        <v>1.34276815313183E-2</v>
      </c>
    </row>
    <row r="2049" spans="1:3" x14ac:dyDescent="0.3">
      <c r="A2049" s="3" t="s">
        <v>76</v>
      </c>
      <c r="B2049" s="3">
        <v>-4.6725548476754399</v>
      </c>
      <c r="C2049" s="3">
        <v>4.6933059524510101E-2</v>
      </c>
    </row>
    <row r="2050" spans="1:3" x14ac:dyDescent="0.3">
      <c r="A2050" s="3" t="s">
        <v>81</v>
      </c>
      <c r="B2050" s="3">
        <v>-2.8477749271236998</v>
      </c>
      <c r="C2050" s="3">
        <v>4.68249163885366E-2</v>
      </c>
    </row>
    <row r="2051" spans="1:3" x14ac:dyDescent="0.3">
      <c r="A2051" s="3" t="s">
        <v>407</v>
      </c>
      <c r="B2051" s="3">
        <v>-2.9041141639491501</v>
      </c>
      <c r="C2051" s="3">
        <v>3.7412395841568399E-2</v>
      </c>
    </row>
    <row r="2052" spans="1:3" x14ac:dyDescent="0.3">
      <c r="A2052" s="3" t="s">
        <v>254</v>
      </c>
      <c r="B2052" s="3">
        <v>-2.8886721262070001</v>
      </c>
      <c r="C2052" s="3">
        <v>4.2490297320058601E-2</v>
      </c>
    </row>
    <row r="2053" spans="1:3" x14ac:dyDescent="0.3">
      <c r="A2053" s="3" t="s">
        <v>179</v>
      </c>
      <c r="B2053" s="3">
        <v>0.71088801361371201</v>
      </c>
      <c r="C2053" s="3">
        <v>4.4191314268915698E-2</v>
      </c>
    </row>
    <row r="2054" spans="1:3" x14ac:dyDescent="0.3">
      <c r="A2054" s="3" t="s">
        <v>2067</v>
      </c>
      <c r="B2054" s="3">
        <v>-4.2904648076460798</v>
      </c>
      <c r="C2054" s="3">
        <v>1.09724289037015E-3</v>
      </c>
    </row>
    <row r="2055" spans="1:3" x14ac:dyDescent="0.3">
      <c r="A2055" s="3" t="s">
        <v>1197</v>
      </c>
      <c r="B2055" s="3">
        <v>-1.6664908818731701</v>
      </c>
      <c r="C2055" s="3">
        <v>1.62824450956696E-2</v>
      </c>
    </row>
    <row r="2056" spans="1:3" x14ac:dyDescent="0.3">
      <c r="A2056" s="3" t="s">
        <v>521</v>
      </c>
      <c r="B2056" s="3">
        <v>-3.93090255984526</v>
      </c>
      <c r="C2056" s="3">
        <v>3.38944200191569E-2</v>
      </c>
    </row>
    <row r="2057" spans="1:3" x14ac:dyDescent="0.3">
      <c r="A2057" s="3" t="s">
        <v>1829</v>
      </c>
      <c r="B2057" s="3">
        <v>-1.11584645402329</v>
      </c>
      <c r="C2057" s="3">
        <v>3.7116150901278298E-3</v>
      </c>
    </row>
    <row r="2058" spans="1:3" x14ac:dyDescent="0.3">
      <c r="A2058" s="3" t="s">
        <v>955</v>
      </c>
      <c r="B2058" s="3">
        <v>-4.4274273539108702</v>
      </c>
      <c r="C2058" s="3">
        <v>2.28239656626337E-2</v>
      </c>
    </row>
    <row r="2059" spans="1:3" x14ac:dyDescent="0.3">
      <c r="A2059" s="3" t="s">
        <v>1008</v>
      </c>
      <c r="B2059" s="3">
        <v>-1.37256956932355</v>
      </c>
      <c r="C2059" s="3">
        <v>2.1157687961439901E-2</v>
      </c>
    </row>
    <row r="2060" spans="1:3" x14ac:dyDescent="0.3">
      <c r="A2060" s="3" t="s">
        <v>1717</v>
      </c>
      <c r="B2060" s="3">
        <v>-1.87539203026775</v>
      </c>
      <c r="C2060" s="3">
        <v>5.4070413609802704E-3</v>
      </c>
    </row>
    <row r="2061" spans="1:3" x14ac:dyDescent="0.3">
      <c r="A2061" s="3" t="s">
        <v>701</v>
      </c>
      <c r="B2061" s="3">
        <v>4.7047325749755498</v>
      </c>
      <c r="C2061" s="3">
        <v>2.9126848977349799E-2</v>
      </c>
    </row>
    <row r="2062" spans="1:3" x14ac:dyDescent="0.3">
      <c r="A2062" s="3" t="s">
        <v>2284</v>
      </c>
      <c r="B2062" s="3">
        <v>-1.53269320804947</v>
      </c>
      <c r="C2062" s="4">
        <v>2.7676484125131501E-5</v>
      </c>
    </row>
    <row r="2063" spans="1:3" x14ac:dyDescent="0.3">
      <c r="A2063" s="3" t="s">
        <v>1762</v>
      </c>
      <c r="B2063" s="3">
        <v>-2.0906872633027098</v>
      </c>
      <c r="C2063" s="3">
        <v>4.7252348251643197E-3</v>
      </c>
    </row>
    <row r="2064" spans="1:3" x14ac:dyDescent="0.3">
      <c r="A2064" s="3" t="s">
        <v>1979</v>
      </c>
      <c r="B2064" s="3">
        <v>-3.2573888835110498</v>
      </c>
      <c r="C2064" s="3">
        <v>2.00414130461603E-3</v>
      </c>
    </row>
    <row r="2065" spans="1:3" x14ac:dyDescent="0.3">
      <c r="A2065" s="3" t="s">
        <v>2258</v>
      </c>
      <c r="B2065" s="3">
        <v>-2.5970642742701702</v>
      </c>
      <c r="C2065" s="3">
        <v>1.00656188252375E-4</v>
      </c>
    </row>
    <row r="2066" spans="1:3" x14ac:dyDescent="0.3">
      <c r="A2066" s="3" t="s">
        <v>371</v>
      </c>
      <c r="B2066" s="3">
        <v>-3.71896907724213</v>
      </c>
      <c r="C2066" s="3">
        <v>3.8675966338039498E-2</v>
      </c>
    </row>
    <row r="2067" spans="1:3" x14ac:dyDescent="0.3">
      <c r="A2067" s="3" t="s">
        <v>233</v>
      </c>
      <c r="B2067" s="3">
        <v>0.86117165084753</v>
      </c>
      <c r="C2067" s="3">
        <v>4.2898610813447799E-2</v>
      </c>
    </row>
    <row r="2068" spans="1:3" x14ac:dyDescent="0.3">
      <c r="A2068" s="3" t="s">
        <v>475</v>
      </c>
      <c r="B2068" s="3">
        <v>0.720527716234039</v>
      </c>
      <c r="C2068" s="3">
        <v>3.5123331760739403E-2</v>
      </c>
    </row>
    <row r="2069" spans="1:3" x14ac:dyDescent="0.3">
      <c r="A2069" s="3" t="s">
        <v>1466</v>
      </c>
      <c r="B2069" s="3">
        <v>-1.74729155732423</v>
      </c>
      <c r="C2069" s="3">
        <v>1.0032154635657301E-2</v>
      </c>
    </row>
    <row r="2070" spans="1:3" x14ac:dyDescent="0.3">
      <c r="A2070" s="3" t="s">
        <v>2225</v>
      </c>
      <c r="B2070" s="3">
        <v>-2.8824562269444098</v>
      </c>
      <c r="C2070" s="3">
        <v>2.1019605618280101E-4</v>
      </c>
    </row>
    <row r="2071" spans="1:3" x14ac:dyDescent="0.3">
      <c r="A2071" s="3" t="s">
        <v>1173</v>
      </c>
      <c r="B2071" s="3">
        <v>1.16645649520973</v>
      </c>
      <c r="C2071" s="3">
        <v>1.6756701481874799E-2</v>
      </c>
    </row>
    <row r="2072" spans="1:3" x14ac:dyDescent="0.3">
      <c r="A2072" s="3" t="s">
        <v>99</v>
      </c>
      <c r="B2072" s="3">
        <v>-4.5659127105071002</v>
      </c>
      <c r="C2072" s="3">
        <v>4.6342704386751199E-2</v>
      </c>
    </row>
    <row r="2073" spans="1:3" x14ac:dyDescent="0.3">
      <c r="A2073" s="3" t="s">
        <v>2133</v>
      </c>
      <c r="B2073" s="3">
        <v>-1.4640377833826701</v>
      </c>
      <c r="C2073" s="3">
        <v>6.7984339674260401E-4</v>
      </c>
    </row>
    <row r="2074" spans="1:3" x14ac:dyDescent="0.3">
      <c r="A2074" s="3" t="s">
        <v>31</v>
      </c>
      <c r="B2074" s="3">
        <v>0.605090674625547</v>
      </c>
      <c r="C2074" s="3">
        <v>4.9058979901278998E-2</v>
      </c>
    </row>
    <row r="2075" spans="1:3" x14ac:dyDescent="0.3">
      <c r="A2075" s="3" t="s">
        <v>1753</v>
      </c>
      <c r="B2075" s="3">
        <v>-1.48850184780423</v>
      </c>
      <c r="C2075" s="3">
        <v>4.8718887462378801E-3</v>
      </c>
    </row>
    <row r="2076" spans="1:3" x14ac:dyDescent="0.3">
      <c r="A2076" s="3" t="s">
        <v>596</v>
      </c>
      <c r="B2076" s="3">
        <v>0.65347650668962798</v>
      </c>
      <c r="C2076" s="3">
        <v>3.1840540746996902E-2</v>
      </c>
    </row>
    <row r="2077" spans="1:3" x14ac:dyDescent="0.3">
      <c r="A2077" s="3" t="s">
        <v>796</v>
      </c>
      <c r="B2077" s="3">
        <v>-1.4432639147406101</v>
      </c>
      <c r="C2077" s="3">
        <v>2.68382358400178E-2</v>
      </c>
    </row>
    <row r="2078" spans="1:3" x14ac:dyDescent="0.3">
      <c r="A2078" s="3" t="s">
        <v>604</v>
      </c>
      <c r="B2078" s="3">
        <v>-3.1249594724167098</v>
      </c>
      <c r="C2078" s="3">
        <v>3.1688486448340401E-2</v>
      </c>
    </row>
    <row r="2079" spans="1:3" x14ac:dyDescent="0.3">
      <c r="A2079" s="3" t="s">
        <v>1090</v>
      </c>
      <c r="B2079" s="3">
        <v>0.79785010419069902</v>
      </c>
      <c r="C2079" s="3">
        <v>1.87669992744415E-2</v>
      </c>
    </row>
    <row r="2080" spans="1:3" x14ac:dyDescent="0.3">
      <c r="A2080" s="3" t="s">
        <v>2245</v>
      </c>
      <c r="B2080" s="3">
        <v>-1.8606573315381001</v>
      </c>
      <c r="C2080" s="3">
        <v>1.35393440154457E-4</v>
      </c>
    </row>
    <row r="2081" spans="1:3" x14ac:dyDescent="0.3">
      <c r="A2081" s="3" t="s">
        <v>393</v>
      </c>
      <c r="B2081" s="3">
        <v>3.9832929189780599</v>
      </c>
      <c r="C2081" s="3">
        <v>3.8152255038203499E-2</v>
      </c>
    </row>
    <row r="2082" spans="1:3" x14ac:dyDescent="0.3">
      <c r="A2082" s="3" t="s">
        <v>1731</v>
      </c>
      <c r="B2082" s="3">
        <v>0.84500645272256203</v>
      </c>
      <c r="C2082" s="3">
        <v>5.1876228297616104E-3</v>
      </c>
    </row>
    <row r="2083" spans="1:3" x14ac:dyDescent="0.3">
      <c r="A2083" s="3" t="s">
        <v>1131</v>
      </c>
      <c r="B2083" s="3">
        <v>0.85064808376379197</v>
      </c>
      <c r="C2083" s="3">
        <v>1.7773546833767299E-2</v>
      </c>
    </row>
    <row r="2084" spans="1:3" x14ac:dyDescent="0.3">
      <c r="A2084" s="3" t="s">
        <v>1295</v>
      </c>
      <c r="B2084" s="3">
        <v>-1.3822202471727201</v>
      </c>
      <c r="C2084" s="3">
        <v>1.4036415725346999E-2</v>
      </c>
    </row>
    <row r="2085" spans="1:3" x14ac:dyDescent="0.3">
      <c r="A2085" s="3" t="s">
        <v>1472</v>
      </c>
      <c r="B2085" s="3">
        <v>-1.2244696673419</v>
      </c>
      <c r="C2085" s="3">
        <v>9.9454126275798499E-3</v>
      </c>
    </row>
    <row r="2086" spans="1:3" x14ac:dyDescent="0.3">
      <c r="A2086" s="3" t="s">
        <v>419</v>
      </c>
      <c r="B2086" s="3">
        <v>0.66586828999485903</v>
      </c>
      <c r="C2086" s="3">
        <v>3.6797410649698797E-2</v>
      </c>
    </row>
    <row r="2087" spans="1:3" x14ac:dyDescent="0.3">
      <c r="A2087" s="3" t="s">
        <v>1549</v>
      </c>
      <c r="B2087" s="3">
        <v>0.77856461530849796</v>
      </c>
      <c r="C2087" s="3">
        <v>8.3821132533842598E-3</v>
      </c>
    </row>
    <row r="2088" spans="1:3" x14ac:dyDescent="0.3">
      <c r="A2088" s="3" t="s">
        <v>1483</v>
      </c>
      <c r="B2088" s="3">
        <v>0.86943927707399005</v>
      </c>
      <c r="C2088" s="3">
        <v>9.7945725045326705E-3</v>
      </c>
    </row>
    <row r="2089" spans="1:3" x14ac:dyDescent="0.3">
      <c r="A2089" s="3" t="s">
        <v>647</v>
      </c>
      <c r="B2089" s="3">
        <v>0.96900160314047901</v>
      </c>
      <c r="C2089" s="3">
        <v>3.0468250474613399E-2</v>
      </c>
    </row>
    <row r="2090" spans="1:3" x14ac:dyDescent="0.3">
      <c r="A2090" s="3" t="s">
        <v>1740</v>
      </c>
      <c r="B2090" s="3">
        <v>-5.6890459666194904</v>
      </c>
      <c r="C2090" s="3">
        <v>5.1141458156888503E-3</v>
      </c>
    </row>
    <row r="2091" spans="1:3" x14ac:dyDescent="0.3">
      <c r="A2091" s="3" t="s">
        <v>1336</v>
      </c>
      <c r="B2091" s="3">
        <v>-1.4153420300894399</v>
      </c>
      <c r="C2091" s="3">
        <v>1.31555931348597E-2</v>
      </c>
    </row>
    <row r="2092" spans="1:3" x14ac:dyDescent="0.3">
      <c r="A2092" s="3" t="s">
        <v>89</v>
      </c>
      <c r="B2092" s="3">
        <v>0.58617456282081204</v>
      </c>
      <c r="C2092" s="3">
        <v>4.6589345060580399E-2</v>
      </c>
    </row>
    <row r="2093" spans="1:3" x14ac:dyDescent="0.3">
      <c r="A2093" s="3" t="s">
        <v>2106</v>
      </c>
      <c r="B2093" s="3">
        <v>-1.2503419153297</v>
      </c>
      <c r="C2093" s="3">
        <v>8.5571761475682301E-4</v>
      </c>
    </row>
    <row r="2094" spans="1:3" x14ac:dyDescent="0.3">
      <c r="A2094" s="3" t="s">
        <v>1428</v>
      </c>
      <c r="B2094" s="3">
        <v>-1.3267373464830401</v>
      </c>
      <c r="C2094" s="3">
        <v>1.11128375963179E-2</v>
      </c>
    </row>
    <row r="2095" spans="1:3" x14ac:dyDescent="0.3">
      <c r="A2095" s="3" t="s">
        <v>1507</v>
      </c>
      <c r="B2095" s="3">
        <v>-1.90765167884858</v>
      </c>
      <c r="C2095" s="3">
        <v>9.2171742184791704E-3</v>
      </c>
    </row>
    <row r="2096" spans="1:3" x14ac:dyDescent="0.3">
      <c r="A2096" s="3" t="s">
        <v>1914</v>
      </c>
      <c r="B2096" s="3">
        <v>-1.8347841333961199</v>
      </c>
      <c r="C2096" s="3">
        <v>2.7183835786647901E-3</v>
      </c>
    </row>
    <row r="2097" spans="1:3" x14ac:dyDescent="0.3">
      <c r="A2097" s="3" t="s">
        <v>1634</v>
      </c>
      <c r="B2097" s="3">
        <v>-2.9452026286519901</v>
      </c>
      <c r="C2097" s="3">
        <v>6.8235899520111597E-3</v>
      </c>
    </row>
    <row r="2098" spans="1:3" x14ac:dyDescent="0.3">
      <c r="A2098" s="3" t="s">
        <v>410</v>
      </c>
      <c r="B2098" s="3">
        <v>-4.41377085611387</v>
      </c>
      <c r="C2098" s="3">
        <v>3.72204461888926E-2</v>
      </c>
    </row>
    <row r="2099" spans="1:3" x14ac:dyDescent="0.3">
      <c r="A2099" s="3" t="s">
        <v>1940</v>
      </c>
      <c r="B2099" s="3">
        <v>-1.54634640548163</v>
      </c>
      <c r="C2099" s="3">
        <v>2.35060766094036E-3</v>
      </c>
    </row>
    <row r="2100" spans="1:3" x14ac:dyDescent="0.3">
      <c r="A2100" s="3" t="s">
        <v>1419</v>
      </c>
      <c r="B2100" s="3">
        <v>-1.88521140347363</v>
      </c>
      <c r="C2100" s="3">
        <v>1.1398443588320499E-2</v>
      </c>
    </row>
    <row r="2101" spans="1:3" x14ac:dyDescent="0.3">
      <c r="A2101" s="3" t="s">
        <v>1272</v>
      </c>
      <c r="B2101" s="3">
        <v>4.6259326325998202</v>
      </c>
      <c r="C2101" s="3">
        <v>1.45222818274055E-2</v>
      </c>
    </row>
    <row r="2102" spans="1:3" x14ac:dyDescent="0.3">
      <c r="A2102" s="3" t="s">
        <v>658</v>
      </c>
      <c r="B2102" s="3">
        <v>-1.15285889019039</v>
      </c>
      <c r="C2102" s="3">
        <v>3.0136824241111099E-2</v>
      </c>
    </row>
    <row r="2103" spans="1:3" x14ac:dyDescent="0.3">
      <c r="A2103" s="3" t="s">
        <v>1919</v>
      </c>
      <c r="B2103" s="3">
        <v>-1.0537439881833399</v>
      </c>
      <c r="C2103" s="3">
        <v>2.6735302681726901E-3</v>
      </c>
    </row>
    <row r="2104" spans="1:3" x14ac:dyDescent="0.3">
      <c r="A2104" s="3" t="s">
        <v>1020</v>
      </c>
      <c r="B2104" s="3">
        <v>-1.8784080392326501</v>
      </c>
      <c r="C2104" s="3">
        <v>2.07357800509885E-2</v>
      </c>
    </row>
    <row r="2105" spans="1:3" x14ac:dyDescent="0.3">
      <c r="A2105" s="3" t="s">
        <v>1657</v>
      </c>
      <c r="B2105" s="3">
        <v>1.1481646967838099</v>
      </c>
      <c r="C2105" s="3">
        <v>6.3897811583791203E-3</v>
      </c>
    </row>
    <row r="2106" spans="1:3" x14ac:dyDescent="0.3">
      <c r="A2106" s="3" t="s">
        <v>1881</v>
      </c>
      <c r="B2106" s="3">
        <v>-3.0992949741053102</v>
      </c>
      <c r="C2106" s="3">
        <v>3.07050102159785E-3</v>
      </c>
    </row>
    <row r="2107" spans="1:3" x14ac:dyDescent="0.3">
      <c r="A2107" s="3" t="s">
        <v>993</v>
      </c>
      <c r="B2107" s="3">
        <v>-3.8223127928806</v>
      </c>
      <c r="C2107" s="3">
        <v>2.1692510224529098E-2</v>
      </c>
    </row>
    <row r="2108" spans="1:3" x14ac:dyDescent="0.3">
      <c r="A2108" s="3" t="s">
        <v>674</v>
      </c>
      <c r="B2108" s="3">
        <v>0.68577354596857298</v>
      </c>
      <c r="C2108" s="3">
        <v>2.97389881362598E-2</v>
      </c>
    </row>
    <row r="2109" spans="1:3" x14ac:dyDescent="0.3">
      <c r="A2109" s="3" t="s">
        <v>1834</v>
      </c>
      <c r="B2109" s="3">
        <v>-2.1984995040186202</v>
      </c>
      <c r="C2109" s="3">
        <v>3.6459309314219599E-3</v>
      </c>
    </row>
    <row r="2110" spans="1:3" x14ac:dyDescent="0.3">
      <c r="A2110" s="3" t="s">
        <v>382</v>
      </c>
      <c r="B2110" s="3">
        <v>-4.4044680796310098</v>
      </c>
      <c r="C2110" s="3">
        <v>3.84376582739233E-2</v>
      </c>
    </row>
    <row r="2111" spans="1:3" x14ac:dyDescent="0.3">
      <c r="A2111" s="3" t="s">
        <v>631</v>
      </c>
      <c r="B2111" s="3">
        <v>0.67752764187534997</v>
      </c>
      <c r="C2111" s="3">
        <v>3.1227861164563699E-2</v>
      </c>
    </row>
    <row r="2112" spans="1:3" x14ac:dyDescent="0.3">
      <c r="A2112" s="3" t="s">
        <v>1700</v>
      </c>
      <c r="B2112" s="3">
        <v>0.901517512476117</v>
      </c>
      <c r="C2112" s="3">
        <v>5.70223247983299E-3</v>
      </c>
    </row>
    <row r="2113" spans="1:3" x14ac:dyDescent="0.3">
      <c r="A2113" s="3" t="s">
        <v>765</v>
      </c>
      <c r="B2113" s="3">
        <v>-2.5775835444350501</v>
      </c>
      <c r="C2113" s="3">
        <v>2.7529007899368799E-2</v>
      </c>
    </row>
    <row r="2114" spans="1:3" x14ac:dyDescent="0.3">
      <c r="A2114" s="3" t="s">
        <v>953</v>
      </c>
      <c r="B2114" s="3">
        <v>0.82143213194334697</v>
      </c>
      <c r="C2114" s="3">
        <v>2.2856307955655599E-2</v>
      </c>
    </row>
    <row r="2115" spans="1:3" x14ac:dyDescent="0.3">
      <c r="A2115" s="3" t="s">
        <v>1848</v>
      </c>
      <c r="B2115" s="3">
        <v>1.0015365056830501</v>
      </c>
      <c r="C2115" s="3">
        <v>3.47900059851962E-3</v>
      </c>
    </row>
    <row r="2116" spans="1:3" x14ac:dyDescent="0.3">
      <c r="A2116" s="3" t="s">
        <v>188</v>
      </c>
      <c r="B2116" s="3">
        <v>0.74913798894278105</v>
      </c>
      <c r="C2116" s="3">
        <v>4.4074198492101598E-2</v>
      </c>
    </row>
    <row r="2117" spans="1:3" x14ac:dyDescent="0.3">
      <c r="A2117" s="3" t="s">
        <v>972</v>
      </c>
      <c r="B2117" s="3">
        <v>-1.75722973523242</v>
      </c>
      <c r="C2117" s="3">
        <v>2.2150186180351999E-2</v>
      </c>
    </row>
    <row r="2118" spans="1:3" x14ac:dyDescent="0.3">
      <c r="A2118" s="3" t="s">
        <v>2090</v>
      </c>
      <c r="B2118" s="3">
        <v>-1.3705435085647999</v>
      </c>
      <c r="C2118" s="3">
        <v>9.4618487152447095E-4</v>
      </c>
    </row>
    <row r="2119" spans="1:3" x14ac:dyDescent="0.3">
      <c r="A2119" s="3" t="s">
        <v>2123</v>
      </c>
      <c r="B2119" s="3">
        <v>-2.14518713915133</v>
      </c>
      <c r="C2119" s="3">
        <v>7.4143598080815098E-4</v>
      </c>
    </row>
    <row r="2120" spans="1:3" x14ac:dyDescent="0.3">
      <c r="A2120" s="3" t="s">
        <v>1209</v>
      </c>
      <c r="B2120" s="3">
        <v>0.83745182135205898</v>
      </c>
      <c r="C2120" s="3">
        <v>1.5990506518410299E-2</v>
      </c>
    </row>
    <row r="2121" spans="1:3" x14ac:dyDescent="0.3">
      <c r="A2121" s="3" t="s">
        <v>404</v>
      </c>
      <c r="B2121" s="3">
        <v>-3.1614619139112898</v>
      </c>
      <c r="C2121" s="3">
        <v>3.7608354695849999E-2</v>
      </c>
    </row>
    <row r="2122" spans="1:3" x14ac:dyDescent="0.3">
      <c r="A2122" s="3" t="s">
        <v>1575</v>
      </c>
      <c r="B2122" s="3">
        <v>-3.7612062007213698</v>
      </c>
      <c r="C2122" s="3">
        <v>7.8075682468997298E-3</v>
      </c>
    </row>
    <row r="2123" spans="1:3" x14ac:dyDescent="0.3">
      <c r="A2123" s="3" t="s">
        <v>565</v>
      </c>
      <c r="B2123" s="3">
        <v>0.66331372574976399</v>
      </c>
      <c r="C2123" s="3">
        <v>3.2755782788480098E-2</v>
      </c>
    </row>
    <row r="2124" spans="1:3" x14ac:dyDescent="0.3">
      <c r="A2124" s="3" t="s">
        <v>1508</v>
      </c>
      <c r="B2124" s="3">
        <v>-1.1055570985011001</v>
      </c>
      <c r="C2124" s="3">
        <v>9.1900703484623595E-3</v>
      </c>
    </row>
    <row r="2125" spans="1:3" x14ac:dyDescent="0.3">
      <c r="A2125" s="3" t="s">
        <v>1835</v>
      </c>
      <c r="B2125" s="3">
        <v>-1.4143075917089001</v>
      </c>
      <c r="C2125" s="3">
        <v>3.6372213364948901E-3</v>
      </c>
    </row>
    <row r="2126" spans="1:3" x14ac:dyDescent="0.3">
      <c r="A2126" s="3" t="s">
        <v>1285</v>
      </c>
      <c r="B2126" s="3">
        <v>0.74016058177678501</v>
      </c>
      <c r="C2126" s="3">
        <v>1.42966017073185E-2</v>
      </c>
    </row>
    <row r="2127" spans="1:3" x14ac:dyDescent="0.3">
      <c r="A2127" s="3" t="s">
        <v>205</v>
      </c>
      <c r="B2127" s="3">
        <v>0.93993354171882904</v>
      </c>
      <c r="C2127" s="3">
        <v>4.3502272154858301E-2</v>
      </c>
    </row>
    <row r="2128" spans="1:3" x14ac:dyDescent="0.3">
      <c r="A2128" s="3" t="s">
        <v>1573</v>
      </c>
      <c r="B2128" s="3">
        <v>-3.0267586869861498</v>
      </c>
      <c r="C2128" s="3">
        <v>7.8231390297737596E-3</v>
      </c>
    </row>
    <row r="2129" spans="1:3" x14ac:dyDescent="0.3">
      <c r="A2129" s="3" t="s">
        <v>1666</v>
      </c>
      <c r="B2129" s="3">
        <v>-2.3938162054073802</v>
      </c>
      <c r="C2129" s="3">
        <v>6.3197622781747797E-3</v>
      </c>
    </row>
    <row r="2130" spans="1:3" x14ac:dyDescent="0.3">
      <c r="A2130" s="3" t="s">
        <v>1915</v>
      </c>
      <c r="B2130" s="3">
        <v>-1.61937353988476</v>
      </c>
      <c r="C2130" s="3">
        <v>2.7165619572311799E-3</v>
      </c>
    </row>
    <row r="2131" spans="1:3" x14ac:dyDescent="0.3">
      <c r="A2131" s="3" t="s">
        <v>1332</v>
      </c>
      <c r="B2131" s="3">
        <v>-1.2326242780013701</v>
      </c>
      <c r="C2131" s="3">
        <v>1.32262986827481E-2</v>
      </c>
    </row>
    <row r="2132" spans="1:3" x14ac:dyDescent="0.3">
      <c r="A2132" s="3" t="s">
        <v>253</v>
      </c>
      <c r="B2132" s="3">
        <v>-1.90915806363841</v>
      </c>
      <c r="C2132" s="3">
        <v>4.2528583230537799E-2</v>
      </c>
    </row>
    <row r="2133" spans="1:3" x14ac:dyDescent="0.3">
      <c r="A2133" s="3" t="s">
        <v>1671</v>
      </c>
      <c r="B2133" s="3">
        <v>-1.88259325148373</v>
      </c>
      <c r="C2133" s="3">
        <v>6.2407987332600296E-3</v>
      </c>
    </row>
    <row r="2134" spans="1:3" x14ac:dyDescent="0.3">
      <c r="A2134" s="3" t="s">
        <v>1586</v>
      </c>
      <c r="B2134" s="3">
        <v>-1.4050962480739899</v>
      </c>
      <c r="C2134" s="3">
        <v>7.6225685243819404E-3</v>
      </c>
    </row>
    <row r="2135" spans="1:3" x14ac:dyDescent="0.3">
      <c r="A2135" s="3" t="s">
        <v>246</v>
      </c>
      <c r="B2135" s="3">
        <v>0.62345852729219997</v>
      </c>
      <c r="C2135" s="3">
        <v>4.26655864098145E-2</v>
      </c>
    </row>
    <row r="2136" spans="1:3" x14ac:dyDescent="0.3">
      <c r="A2136" s="3" t="s">
        <v>922</v>
      </c>
      <c r="B2136" s="3">
        <v>1.20437986600441</v>
      </c>
      <c r="C2136" s="3">
        <v>2.37438817853944E-2</v>
      </c>
    </row>
    <row r="2137" spans="1:3" x14ac:dyDescent="0.3">
      <c r="A2137" s="3" t="s">
        <v>1560</v>
      </c>
      <c r="B2137" s="3">
        <v>-2.0147778972660202</v>
      </c>
      <c r="C2137" s="3">
        <v>8.09945418616804E-3</v>
      </c>
    </row>
    <row r="2138" spans="1:3" x14ac:dyDescent="0.3">
      <c r="A2138" s="3" t="s">
        <v>1545</v>
      </c>
      <c r="B2138" s="3">
        <v>0.79449373784091604</v>
      </c>
      <c r="C2138" s="3">
        <v>8.4682278017199093E-3</v>
      </c>
    </row>
    <row r="2139" spans="1:3" x14ac:dyDescent="0.3">
      <c r="A2139" s="3" t="s">
        <v>2159</v>
      </c>
      <c r="B2139" s="3">
        <v>-1.1793984280102801</v>
      </c>
      <c r="C2139" s="3">
        <v>5.1618142381700102E-4</v>
      </c>
    </row>
    <row r="2140" spans="1:3" x14ac:dyDescent="0.3">
      <c r="A2140" s="3" t="s">
        <v>1891</v>
      </c>
      <c r="B2140" s="3">
        <v>0.94234716108190497</v>
      </c>
      <c r="C2140" s="3">
        <v>2.9654307225141E-3</v>
      </c>
    </row>
    <row r="2141" spans="1:3" x14ac:dyDescent="0.3">
      <c r="A2141" s="3" t="s">
        <v>920</v>
      </c>
      <c r="B2141" s="3">
        <v>-1.7994720737179299</v>
      </c>
      <c r="C2141" s="3">
        <v>2.3799508729634902E-2</v>
      </c>
    </row>
    <row r="2142" spans="1:3" x14ac:dyDescent="0.3">
      <c r="A2142" s="3" t="s">
        <v>694</v>
      </c>
      <c r="B2142" s="3">
        <v>-3.603656658886</v>
      </c>
      <c r="C2142" s="3">
        <v>2.9291852549733301E-2</v>
      </c>
    </row>
    <row r="2143" spans="1:3" x14ac:dyDescent="0.3">
      <c r="A2143" s="3" t="s">
        <v>334</v>
      </c>
      <c r="B2143" s="3">
        <v>-4.06894324735386</v>
      </c>
      <c r="C2143" s="3">
        <v>3.9891036098192098E-2</v>
      </c>
    </row>
    <row r="2144" spans="1:3" x14ac:dyDescent="0.3">
      <c r="A2144" s="3" t="s">
        <v>1821</v>
      </c>
      <c r="B2144" s="3">
        <v>-3.4308457422890899</v>
      </c>
      <c r="C2144" s="3">
        <v>3.8242254299263299E-3</v>
      </c>
    </row>
    <row r="2145" spans="1:3" x14ac:dyDescent="0.3">
      <c r="A2145" s="3" t="s">
        <v>872</v>
      </c>
      <c r="B2145" s="3">
        <v>-1.7413387137496199</v>
      </c>
      <c r="C2145" s="3">
        <v>2.4853652246015202E-2</v>
      </c>
    </row>
    <row r="2146" spans="1:3" x14ac:dyDescent="0.3">
      <c r="A2146" s="3" t="s">
        <v>2051</v>
      </c>
      <c r="B2146" s="3">
        <v>-1.6935677125384501</v>
      </c>
      <c r="C2146" s="3">
        <v>1.18466401245941E-3</v>
      </c>
    </row>
    <row r="2147" spans="1:3" x14ac:dyDescent="0.3">
      <c r="A2147" s="3" t="s">
        <v>581</v>
      </c>
      <c r="B2147" s="3">
        <v>0.66801138844798302</v>
      </c>
      <c r="C2147" s="3">
        <v>3.2262711559860199E-2</v>
      </c>
    </row>
    <row r="2148" spans="1:3" x14ac:dyDescent="0.3">
      <c r="A2148" s="3" t="s">
        <v>166</v>
      </c>
      <c r="B2148" s="3">
        <v>-1.76025350111087</v>
      </c>
      <c r="C2148" s="3">
        <v>4.4589993838907702E-2</v>
      </c>
    </row>
    <row r="2149" spans="1:3" x14ac:dyDescent="0.3">
      <c r="A2149" s="3" t="s">
        <v>1488</v>
      </c>
      <c r="B2149" s="3">
        <v>-1.4704227707873001</v>
      </c>
      <c r="C2149" s="3">
        <v>9.7376477186482402E-3</v>
      </c>
    </row>
    <row r="2150" spans="1:3" x14ac:dyDescent="0.3">
      <c r="A2150" s="3" t="s">
        <v>1416</v>
      </c>
      <c r="B2150" s="3">
        <v>-1.61929656716576</v>
      </c>
      <c r="C2150" s="3">
        <v>1.14590440478477E-2</v>
      </c>
    </row>
    <row r="2151" spans="1:3" x14ac:dyDescent="0.3">
      <c r="A2151" s="3" t="s">
        <v>984</v>
      </c>
      <c r="B2151" s="3">
        <v>-1.42750205513933</v>
      </c>
      <c r="C2151" s="3">
        <v>2.1881463716679199E-2</v>
      </c>
    </row>
    <row r="2152" spans="1:3" x14ac:dyDescent="0.3">
      <c r="A2152" s="3" t="s">
        <v>1221</v>
      </c>
      <c r="B2152" s="3">
        <v>-4.7900128932367396</v>
      </c>
      <c r="C2152" s="3">
        <v>1.57230540705477E-2</v>
      </c>
    </row>
    <row r="2153" spans="1:3" x14ac:dyDescent="0.3">
      <c r="A2153" s="3" t="s">
        <v>572</v>
      </c>
      <c r="B2153" s="3">
        <v>0.95384597825275796</v>
      </c>
      <c r="C2153" s="3">
        <v>3.2499230285058203E-2</v>
      </c>
    </row>
    <row r="2154" spans="1:3" x14ac:dyDescent="0.3">
      <c r="A2154" s="3" t="s">
        <v>388</v>
      </c>
      <c r="B2154" s="3">
        <v>-1.97624012487547</v>
      </c>
      <c r="C2154" s="3">
        <v>3.8275956341543599E-2</v>
      </c>
    </row>
    <row r="2155" spans="1:3" x14ac:dyDescent="0.3">
      <c r="A2155" s="3" t="s">
        <v>964</v>
      </c>
      <c r="B2155" s="3">
        <v>-1.9212523430898001</v>
      </c>
      <c r="C2155" s="3">
        <v>2.2380268114140602E-2</v>
      </c>
    </row>
    <row r="2156" spans="1:3" x14ac:dyDescent="0.3">
      <c r="A2156" s="3" t="s">
        <v>1524</v>
      </c>
      <c r="B2156" s="3">
        <v>-1.4372278602648001</v>
      </c>
      <c r="C2156" s="3">
        <v>8.9674212264499505E-3</v>
      </c>
    </row>
    <row r="2157" spans="1:3" x14ac:dyDescent="0.3">
      <c r="A2157" s="3" t="s">
        <v>1333</v>
      </c>
      <c r="B2157" s="3">
        <v>-5.0414707066466402</v>
      </c>
      <c r="C2157" s="3">
        <v>1.3205448933803699E-2</v>
      </c>
    </row>
    <row r="2158" spans="1:3" x14ac:dyDescent="0.3">
      <c r="A2158" s="3" t="s">
        <v>319</v>
      </c>
      <c r="B2158" s="3">
        <v>-3.5461722650395</v>
      </c>
      <c r="C2158" s="3">
        <v>4.0435270131633699E-2</v>
      </c>
    </row>
    <row r="2159" spans="1:3" x14ac:dyDescent="0.3">
      <c r="A2159" s="3" t="s">
        <v>1844</v>
      </c>
      <c r="B2159" s="3">
        <v>-1.0901751094152901</v>
      </c>
      <c r="C2159" s="3">
        <v>3.54477381054031E-3</v>
      </c>
    </row>
    <row r="2160" spans="1:3" x14ac:dyDescent="0.3">
      <c r="A2160" s="3" t="s">
        <v>2199</v>
      </c>
      <c r="B2160" s="3">
        <v>-1.6143251377491901</v>
      </c>
      <c r="C2160" s="3">
        <v>3.5778232107642999E-4</v>
      </c>
    </row>
    <row r="2161" spans="1:3" x14ac:dyDescent="0.3">
      <c r="A2161" s="3" t="s">
        <v>1094</v>
      </c>
      <c r="B2161" s="3">
        <v>0.77745756687018197</v>
      </c>
      <c r="C2161" s="3">
        <v>1.8662735570662801E-2</v>
      </c>
    </row>
    <row r="2162" spans="1:3" x14ac:dyDescent="0.3">
      <c r="A2162" s="3" t="s">
        <v>488</v>
      </c>
      <c r="B2162" s="3">
        <v>0.85303494681900105</v>
      </c>
      <c r="C2162" s="3">
        <v>3.4555874808740498E-2</v>
      </c>
    </row>
    <row r="2163" spans="1:3" x14ac:dyDescent="0.3">
      <c r="A2163" s="3" t="s">
        <v>2030</v>
      </c>
      <c r="B2163" s="3">
        <v>-1.9489225904815</v>
      </c>
      <c r="C2163" s="3">
        <v>1.42024641015486E-3</v>
      </c>
    </row>
    <row r="2164" spans="1:3" x14ac:dyDescent="0.3">
      <c r="A2164" s="3" t="s">
        <v>1732</v>
      </c>
      <c r="B2164" s="3">
        <v>0.93546168497964599</v>
      </c>
      <c r="C2164" s="3">
        <v>5.1696007985175697E-3</v>
      </c>
    </row>
    <row r="2165" spans="1:3" x14ac:dyDescent="0.3">
      <c r="A2165" s="3" t="s">
        <v>1432</v>
      </c>
      <c r="B2165" s="3">
        <v>-1.8903500026434601</v>
      </c>
      <c r="C2165" s="3">
        <v>1.1031481442772001E-2</v>
      </c>
    </row>
    <row r="2166" spans="1:3" x14ac:dyDescent="0.3">
      <c r="A2166" s="3" t="s">
        <v>571</v>
      </c>
      <c r="B2166" s="3">
        <v>-2.36811901120734</v>
      </c>
      <c r="C2166" s="3">
        <v>3.2588560334200802E-2</v>
      </c>
    </row>
    <row r="2167" spans="1:3" x14ac:dyDescent="0.3">
      <c r="A2167" s="3" t="s">
        <v>402</v>
      </c>
      <c r="B2167" s="3">
        <v>-1.3411338198396701</v>
      </c>
      <c r="C2167" s="3">
        <v>3.7636156900753899E-2</v>
      </c>
    </row>
    <row r="2168" spans="1:3" x14ac:dyDescent="0.3">
      <c r="A2168" s="3" t="s">
        <v>1384</v>
      </c>
      <c r="B2168" s="3">
        <v>1.16829880086432</v>
      </c>
      <c r="C2168" s="3">
        <v>1.213847321402E-2</v>
      </c>
    </row>
    <row r="2169" spans="1:3" x14ac:dyDescent="0.3">
      <c r="A2169" s="3" t="s">
        <v>1533</v>
      </c>
      <c r="B2169" s="3">
        <v>-3.1112703153693202</v>
      </c>
      <c r="C2169" s="3">
        <v>8.7766330781308098E-3</v>
      </c>
    </row>
    <row r="2170" spans="1:3" x14ac:dyDescent="0.3">
      <c r="A2170" s="3" t="s">
        <v>420</v>
      </c>
      <c r="B2170" s="3">
        <v>-2.7990211930431301</v>
      </c>
      <c r="C2170" s="3">
        <v>3.67551752318903E-2</v>
      </c>
    </row>
    <row r="2171" spans="1:3" x14ac:dyDescent="0.3">
      <c r="A2171" s="3" t="s">
        <v>1323</v>
      </c>
      <c r="B2171" s="3">
        <v>0.96266087568534797</v>
      </c>
      <c r="C2171" s="3">
        <v>1.3397992030616E-2</v>
      </c>
    </row>
    <row r="2172" spans="1:3" x14ac:dyDescent="0.3">
      <c r="A2172" s="3" t="s">
        <v>1338</v>
      </c>
      <c r="B2172" s="3">
        <v>-1.63058132388143</v>
      </c>
      <c r="C2172" s="3">
        <v>1.30871533159978E-2</v>
      </c>
    </row>
    <row r="2173" spans="1:3" x14ac:dyDescent="0.3">
      <c r="A2173" s="3" t="s">
        <v>181</v>
      </c>
      <c r="B2173" s="3">
        <v>-2.06787515604241</v>
      </c>
      <c r="C2173" s="3">
        <v>4.4146822776668898E-2</v>
      </c>
    </row>
    <row r="2174" spans="1:3" x14ac:dyDescent="0.3">
      <c r="A2174" s="3" t="s">
        <v>73</v>
      </c>
      <c r="B2174" s="3">
        <v>0.59328255499693106</v>
      </c>
      <c r="C2174" s="3">
        <v>4.7277091133950802E-2</v>
      </c>
    </row>
    <row r="2175" spans="1:3" x14ac:dyDescent="0.3">
      <c r="A2175" s="3" t="s">
        <v>923</v>
      </c>
      <c r="B2175" s="3">
        <v>1.1299161647182601</v>
      </c>
      <c r="C2175" s="3">
        <v>2.3738380905732201E-2</v>
      </c>
    </row>
    <row r="2176" spans="1:3" x14ac:dyDescent="0.3">
      <c r="A2176" s="3" t="s">
        <v>2231</v>
      </c>
      <c r="B2176" s="3">
        <v>-1.8560347028773001</v>
      </c>
      <c r="C2176" s="3">
        <v>1.9202173637130501E-4</v>
      </c>
    </row>
    <row r="2177" spans="1:3" x14ac:dyDescent="0.3">
      <c r="A2177" s="3" t="s">
        <v>1437</v>
      </c>
      <c r="B2177" s="3">
        <v>-1.08106935611549</v>
      </c>
      <c r="C2177" s="3">
        <v>1.09490649727045E-2</v>
      </c>
    </row>
    <row r="2178" spans="1:3" x14ac:dyDescent="0.3">
      <c r="A2178" s="3" t="s">
        <v>117</v>
      </c>
      <c r="B2178" s="3">
        <v>-2.57318217812605</v>
      </c>
      <c r="C2178" s="3">
        <v>4.5855131965250998E-2</v>
      </c>
    </row>
    <row r="2179" spans="1:3" x14ac:dyDescent="0.3">
      <c r="A2179" s="3" t="s">
        <v>1831</v>
      </c>
      <c r="B2179" s="3">
        <v>-1.2802364666564401</v>
      </c>
      <c r="C2179" s="3">
        <v>3.6929930524918601E-3</v>
      </c>
    </row>
    <row r="2180" spans="1:3" x14ac:dyDescent="0.3">
      <c r="A2180" s="3" t="s">
        <v>2004</v>
      </c>
      <c r="B2180" s="3">
        <v>-1.1165834625389499</v>
      </c>
      <c r="C2180" s="3">
        <v>1.77069253383509E-3</v>
      </c>
    </row>
    <row r="2181" spans="1:3" x14ac:dyDescent="0.3">
      <c r="A2181" s="3" t="s">
        <v>2162</v>
      </c>
      <c r="B2181" s="3">
        <v>-1.94359138506938</v>
      </c>
      <c r="C2181" s="3">
        <v>5.0616306729053102E-4</v>
      </c>
    </row>
    <row r="2182" spans="1:3" x14ac:dyDescent="0.3">
      <c r="A2182" s="3" t="s">
        <v>692</v>
      </c>
      <c r="B2182" s="3">
        <v>0.67405506812336802</v>
      </c>
      <c r="C2182" s="3">
        <v>2.9348527249808801E-2</v>
      </c>
    </row>
    <row r="2183" spans="1:3" x14ac:dyDescent="0.3">
      <c r="A2183" s="3" t="s">
        <v>1721</v>
      </c>
      <c r="B2183" s="3">
        <v>3.2812761612764199</v>
      </c>
      <c r="C2183" s="3">
        <v>5.3173233726397304E-3</v>
      </c>
    </row>
    <row r="2184" spans="1:3" x14ac:dyDescent="0.3">
      <c r="A2184" s="3" t="s">
        <v>1337</v>
      </c>
      <c r="B2184" s="3">
        <v>-1.6215270217712701</v>
      </c>
      <c r="C2184" s="3">
        <v>1.3111485501811701E-2</v>
      </c>
    </row>
    <row r="2185" spans="1:3" x14ac:dyDescent="0.3">
      <c r="A2185" s="3" t="s">
        <v>1950</v>
      </c>
      <c r="B2185" s="3">
        <v>-1.42503012657119</v>
      </c>
      <c r="C2185" s="3">
        <v>2.2713759357780999E-3</v>
      </c>
    </row>
    <row r="2186" spans="1:3" x14ac:dyDescent="0.3">
      <c r="A2186" s="3" t="s">
        <v>1218</v>
      </c>
      <c r="B2186" s="3">
        <v>-4.40547266991224</v>
      </c>
      <c r="C2186" s="3">
        <v>1.5745602014548402E-2</v>
      </c>
    </row>
    <row r="2187" spans="1:3" x14ac:dyDescent="0.3">
      <c r="A2187" s="3" t="s">
        <v>1141</v>
      </c>
      <c r="B2187" s="3">
        <v>-1.35900370393093</v>
      </c>
      <c r="C2187" s="3">
        <v>1.7542249397369699E-2</v>
      </c>
    </row>
    <row r="2188" spans="1:3" x14ac:dyDescent="0.3">
      <c r="A2188" s="3" t="s">
        <v>1467</v>
      </c>
      <c r="B2188" s="3">
        <v>-5.4111188015224503</v>
      </c>
      <c r="C2188" s="3">
        <v>1.00213000279842E-2</v>
      </c>
    </row>
    <row r="2189" spans="1:3" x14ac:dyDescent="0.3">
      <c r="A2189" s="3" t="s">
        <v>252</v>
      </c>
      <c r="B2189" s="3">
        <v>-3.23060783185645</v>
      </c>
      <c r="C2189" s="3">
        <v>4.2535954802724603E-2</v>
      </c>
    </row>
    <row r="2190" spans="1:3" x14ac:dyDescent="0.3">
      <c r="A2190" s="3" t="s">
        <v>2054</v>
      </c>
      <c r="B2190" s="3">
        <v>-2.61590819196027</v>
      </c>
      <c r="C2190" s="3">
        <v>1.1660116985453899E-3</v>
      </c>
    </row>
    <row r="2191" spans="1:3" x14ac:dyDescent="0.3">
      <c r="A2191" s="3" t="s">
        <v>2143</v>
      </c>
      <c r="B2191" s="3">
        <v>-1.9017667794777899</v>
      </c>
      <c r="C2191" s="3">
        <v>6.07694205025967E-4</v>
      </c>
    </row>
    <row r="2192" spans="1:3" x14ac:dyDescent="0.3">
      <c r="A2192" s="3" t="s">
        <v>1528</v>
      </c>
      <c r="B2192" s="3">
        <v>-5.4253205710875001</v>
      </c>
      <c r="C2192" s="3">
        <v>8.8420160071151308E-3</v>
      </c>
    </row>
    <row r="2193" spans="1:3" x14ac:dyDescent="0.3">
      <c r="A2193" s="3" t="s">
        <v>1013</v>
      </c>
      <c r="B2193" s="3">
        <v>4.5067816257938897</v>
      </c>
      <c r="C2193" s="3">
        <v>2.10961845240548E-2</v>
      </c>
    </row>
    <row r="2194" spans="1:3" x14ac:dyDescent="0.3">
      <c r="A2194" s="3" t="s">
        <v>147</v>
      </c>
      <c r="B2194" s="3">
        <v>-1.3302854902707499</v>
      </c>
      <c r="C2194" s="3">
        <v>4.5211208458818097E-2</v>
      </c>
    </row>
    <row r="2195" spans="1:3" x14ac:dyDescent="0.3">
      <c r="A2195" s="3" t="s">
        <v>650</v>
      </c>
      <c r="B2195" s="3">
        <v>0.69787511688888004</v>
      </c>
      <c r="C2195" s="3">
        <v>3.0385026650535302E-2</v>
      </c>
    </row>
    <row r="2196" spans="1:3" x14ac:dyDescent="0.3">
      <c r="A2196" s="3" t="s">
        <v>400</v>
      </c>
      <c r="B2196" s="3">
        <v>3.9512588306938401</v>
      </c>
      <c r="C2196" s="3">
        <v>3.7718013890193303E-2</v>
      </c>
    </row>
    <row r="2197" spans="1:3" x14ac:dyDescent="0.3">
      <c r="A2197" s="3" t="s">
        <v>126</v>
      </c>
      <c r="B2197" s="3">
        <v>0.79835286659735005</v>
      </c>
      <c r="C2197" s="3">
        <v>4.5532031460628002E-2</v>
      </c>
    </row>
    <row r="2198" spans="1:3" x14ac:dyDescent="0.3">
      <c r="A2198" s="3" t="s">
        <v>1695</v>
      </c>
      <c r="B2198" s="3">
        <v>-1.0570918126774</v>
      </c>
      <c r="C2198" s="3">
        <v>5.8620271680416202E-3</v>
      </c>
    </row>
    <row r="2199" spans="1:3" x14ac:dyDescent="0.3">
      <c r="A2199" s="3" t="s">
        <v>1544</v>
      </c>
      <c r="B2199" s="3">
        <v>-5.9596417828134296</v>
      </c>
      <c r="C2199" s="3">
        <v>8.4707884794694398E-3</v>
      </c>
    </row>
    <row r="2200" spans="1:3" x14ac:dyDescent="0.3">
      <c r="A2200" s="3" t="s">
        <v>1388</v>
      </c>
      <c r="B2200" s="3">
        <v>-2.0270882385355198</v>
      </c>
      <c r="C2200" s="3">
        <v>1.19956914684717E-2</v>
      </c>
    </row>
    <row r="2201" spans="1:3" x14ac:dyDescent="0.3">
      <c r="A2201" s="3" t="s">
        <v>1139</v>
      </c>
      <c r="B2201" s="3">
        <v>-2.0944588502603998</v>
      </c>
      <c r="C2201" s="3">
        <v>1.76106218385274E-2</v>
      </c>
    </row>
    <row r="2202" spans="1:3" x14ac:dyDescent="0.3">
      <c r="A2202" s="3" t="s">
        <v>1190</v>
      </c>
      <c r="B2202" s="3">
        <v>-5.4449628028774901</v>
      </c>
      <c r="C2202" s="3">
        <v>1.64586399522039E-2</v>
      </c>
    </row>
    <row r="2203" spans="1:3" x14ac:dyDescent="0.3">
      <c r="A2203" s="3" t="s">
        <v>2028</v>
      </c>
      <c r="B2203" s="3">
        <v>-1.2951978843115901</v>
      </c>
      <c r="C2203" s="3">
        <v>1.4317685038148301E-3</v>
      </c>
    </row>
    <row r="2204" spans="1:3" x14ac:dyDescent="0.3">
      <c r="A2204" s="3" t="s">
        <v>1410</v>
      </c>
      <c r="B2204" s="3">
        <v>-1.08885499047839</v>
      </c>
      <c r="C2204" s="3">
        <v>1.16085975699951E-2</v>
      </c>
    </row>
    <row r="2205" spans="1:3" x14ac:dyDescent="0.3">
      <c r="A2205" s="3" t="s">
        <v>261</v>
      </c>
      <c r="B2205" s="3">
        <v>-1.11968679369818</v>
      </c>
      <c r="C2205" s="3">
        <v>4.2308143957114699E-2</v>
      </c>
    </row>
    <row r="2206" spans="1:3" x14ac:dyDescent="0.3">
      <c r="A2206" s="3" t="s">
        <v>1447</v>
      </c>
      <c r="B2206" s="3">
        <v>0.95993493022579601</v>
      </c>
      <c r="C2206" s="3">
        <v>1.04482173763049E-2</v>
      </c>
    </row>
    <row r="2207" spans="1:3" x14ac:dyDescent="0.3">
      <c r="A2207" s="3" t="s">
        <v>1779</v>
      </c>
      <c r="B2207" s="3">
        <v>-1.66337999885554</v>
      </c>
      <c r="C2207" s="3">
        <v>4.2775047486525997E-3</v>
      </c>
    </row>
    <row r="2208" spans="1:3" x14ac:dyDescent="0.3">
      <c r="A2208" s="3" t="s">
        <v>1119</v>
      </c>
      <c r="B2208" s="3">
        <v>0.715454376004515</v>
      </c>
      <c r="C2208" s="3">
        <v>1.8128213389085501E-2</v>
      </c>
    </row>
    <row r="2209" spans="1:3" x14ac:dyDescent="0.3">
      <c r="A2209" s="3" t="s">
        <v>109</v>
      </c>
      <c r="B2209" s="3">
        <v>0.74084481714632999</v>
      </c>
      <c r="C2209" s="3">
        <v>4.60573594815799E-2</v>
      </c>
    </row>
    <row r="2210" spans="1:3" x14ac:dyDescent="0.3">
      <c r="A2210" s="3" t="s">
        <v>2246</v>
      </c>
      <c r="B2210" s="3">
        <v>-2.6568229860415502</v>
      </c>
      <c r="C2210" s="3">
        <v>1.3283707925768401E-4</v>
      </c>
    </row>
    <row r="2211" spans="1:3" x14ac:dyDescent="0.3">
      <c r="A2211" s="3" t="s">
        <v>1151</v>
      </c>
      <c r="B2211" s="3">
        <v>0.73711318358562605</v>
      </c>
      <c r="C2211" s="3">
        <v>1.7320681621331501E-2</v>
      </c>
    </row>
    <row r="2212" spans="1:3" x14ac:dyDescent="0.3">
      <c r="A2212" s="3" t="s">
        <v>274</v>
      </c>
      <c r="B2212" s="3">
        <v>-2.7913464842707101</v>
      </c>
      <c r="C2212" s="3">
        <v>4.1964925013260101E-2</v>
      </c>
    </row>
    <row r="2213" spans="1:3" x14ac:dyDescent="0.3">
      <c r="A2213" s="3" t="s">
        <v>127</v>
      </c>
      <c r="B2213" s="3">
        <v>-2.2602885382687301</v>
      </c>
      <c r="C2213" s="3">
        <v>4.5527551435846102E-2</v>
      </c>
    </row>
    <row r="2214" spans="1:3" x14ac:dyDescent="0.3">
      <c r="A2214" s="3" t="s">
        <v>1378</v>
      </c>
      <c r="B2214" s="3">
        <v>-1.2769031544435301</v>
      </c>
      <c r="C2214" s="3">
        <v>1.2201485487105901E-2</v>
      </c>
    </row>
    <row r="2215" spans="1:3" x14ac:dyDescent="0.3">
      <c r="A2215" s="3" t="s">
        <v>203</v>
      </c>
      <c r="B2215" s="3">
        <v>0.661015026296353</v>
      </c>
      <c r="C2215" s="3">
        <v>4.3547895277963301E-2</v>
      </c>
    </row>
    <row r="2216" spans="1:3" x14ac:dyDescent="0.3">
      <c r="A2216" s="3" t="s">
        <v>642</v>
      </c>
      <c r="B2216" s="3">
        <v>-1.43115366614518</v>
      </c>
      <c r="C2216" s="3">
        <v>3.0767574986856599E-2</v>
      </c>
    </row>
    <row r="2217" spans="1:3" x14ac:dyDescent="0.3">
      <c r="A2217" s="3" t="s">
        <v>2157</v>
      </c>
      <c r="B2217" s="3">
        <v>-2.0112917116958902</v>
      </c>
      <c r="C2217" s="3">
        <v>5.2617210623682499E-4</v>
      </c>
    </row>
    <row r="2218" spans="1:3" x14ac:dyDescent="0.3">
      <c r="A2218" s="3" t="s">
        <v>1076</v>
      </c>
      <c r="B2218" s="3">
        <v>0.70396971142624698</v>
      </c>
      <c r="C2218" s="3">
        <v>1.9113092145615102E-2</v>
      </c>
    </row>
    <row r="2219" spans="1:3" x14ac:dyDescent="0.3">
      <c r="A2219" s="3" t="s">
        <v>1841</v>
      </c>
      <c r="B2219" s="3">
        <v>-1.99140138828074</v>
      </c>
      <c r="C2219" s="3">
        <v>3.6064031522955002E-3</v>
      </c>
    </row>
    <row r="2220" spans="1:3" x14ac:dyDescent="0.3">
      <c r="A2220" s="3" t="s">
        <v>128</v>
      </c>
      <c r="B2220" s="3">
        <v>-3.1017141858403701</v>
      </c>
      <c r="C2220" s="3">
        <v>4.5511230675045297E-2</v>
      </c>
    </row>
    <row r="2221" spans="1:3" x14ac:dyDescent="0.3">
      <c r="A2221" s="3" t="s">
        <v>267</v>
      </c>
      <c r="B2221" s="3">
        <v>-1.98220641060567</v>
      </c>
      <c r="C2221" s="3">
        <v>4.2147405274100998E-2</v>
      </c>
    </row>
    <row r="2222" spans="1:3" x14ac:dyDescent="0.3">
      <c r="A2222" s="3" t="s">
        <v>494</v>
      </c>
      <c r="B2222" s="3">
        <v>0.80203883549694199</v>
      </c>
      <c r="C2222" s="3">
        <v>3.4404859651466398E-2</v>
      </c>
    </row>
    <row r="2223" spans="1:3" x14ac:dyDescent="0.3">
      <c r="A2223" s="3" t="s">
        <v>764</v>
      </c>
      <c r="B2223" s="3">
        <v>-2.36432510065652</v>
      </c>
      <c r="C2223" s="3">
        <v>2.75762944794695E-2</v>
      </c>
    </row>
    <row r="2224" spans="1:3" x14ac:dyDescent="0.3">
      <c r="A2224" s="3" t="s">
        <v>1083</v>
      </c>
      <c r="B2224" s="3">
        <v>-1.6437242431875501</v>
      </c>
      <c r="C2224" s="3">
        <v>1.8921611325815001E-2</v>
      </c>
    </row>
    <row r="2225" spans="1:3" x14ac:dyDescent="0.3">
      <c r="A2225" s="3" t="s">
        <v>2047</v>
      </c>
      <c r="B2225" s="3">
        <v>-4.8294688667696102</v>
      </c>
      <c r="C2225" s="3">
        <v>1.22196843468668E-3</v>
      </c>
    </row>
    <row r="2226" spans="1:3" x14ac:dyDescent="0.3">
      <c r="A2226" s="3" t="s">
        <v>83</v>
      </c>
      <c r="B2226" s="3">
        <v>0.84239013058541601</v>
      </c>
      <c r="C2226" s="3">
        <v>4.6769612721221002E-2</v>
      </c>
    </row>
    <row r="2227" spans="1:3" x14ac:dyDescent="0.3">
      <c r="A2227" s="3" t="s">
        <v>7</v>
      </c>
      <c r="B2227" s="3">
        <v>-4.9303728126524096</v>
      </c>
      <c r="C2227" s="3">
        <v>4.9803455699208903E-2</v>
      </c>
    </row>
    <row r="2228" spans="1:3" x14ac:dyDescent="0.3">
      <c r="A2228" s="3" t="s">
        <v>162</v>
      </c>
      <c r="B2228" s="3">
        <v>0.64463965412569102</v>
      </c>
      <c r="C2228" s="3">
        <v>4.46501506761506E-2</v>
      </c>
    </row>
    <row r="2229" spans="1:3" x14ac:dyDescent="0.3">
      <c r="A2229" s="3" t="s">
        <v>1941</v>
      </c>
      <c r="B2229" s="3">
        <v>-1.6913630877372099</v>
      </c>
      <c r="C2229" s="3">
        <v>2.3497741224388301E-3</v>
      </c>
    </row>
    <row r="2230" spans="1:3" x14ac:dyDescent="0.3">
      <c r="A2230" s="3" t="s">
        <v>909</v>
      </c>
      <c r="B2230" s="3">
        <v>-2.4806279979835502</v>
      </c>
      <c r="C2230" s="3">
        <v>2.4004012079509199E-2</v>
      </c>
    </row>
    <row r="2231" spans="1:3" x14ac:dyDescent="0.3">
      <c r="A2231" s="3" t="s">
        <v>125</v>
      </c>
      <c r="B2231" s="3">
        <v>0.58693844792070204</v>
      </c>
      <c r="C2231" s="3">
        <v>4.56566907126187E-2</v>
      </c>
    </row>
    <row r="2232" spans="1:3" x14ac:dyDescent="0.3">
      <c r="A2232" s="3" t="s">
        <v>864</v>
      </c>
      <c r="B2232" s="3">
        <v>-2.7055807295286498</v>
      </c>
      <c r="C2232" s="3">
        <v>2.5008384979922801E-2</v>
      </c>
    </row>
    <row r="2233" spans="1:3" x14ac:dyDescent="0.3">
      <c r="A2233" s="3" t="s">
        <v>2232</v>
      </c>
      <c r="B2233" s="3">
        <v>-1.9654148598777299</v>
      </c>
      <c r="C2233" s="3">
        <v>1.86115571673696E-4</v>
      </c>
    </row>
    <row r="2234" spans="1:3" x14ac:dyDescent="0.3">
      <c r="A2234" s="3" t="s">
        <v>1392</v>
      </c>
      <c r="B2234" s="3">
        <v>-1.04369065435445</v>
      </c>
      <c r="C2234" s="3">
        <v>1.1956150267135099E-2</v>
      </c>
    </row>
    <row r="2235" spans="1:3" x14ac:dyDescent="0.3">
      <c r="A2235" s="3" t="s">
        <v>1670</v>
      </c>
      <c r="B2235" s="3">
        <v>0.97855262158751899</v>
      </c>
      <c r="C2235" s="3">
        <v>6.2491048632260203E-3</v>
      </c>
    </row>
    <row r="2236" spans="1:3" x14ac:dyDescent="0.3">
      <c r="A2236" s="3" t="s">
        <v>1068</v>
      </c>
      <c r="B2236" s="3">
        <v>-3.2039959973177901</v>
      </c>
      <c r="C2236" s="3">
        <v>1.9219650512026201E-2</v>
      </c>
    </row>
    <row r="2237" spans="1:3" x14ac:dyDescent="0.3">
      <c r="A2237" s="3" t="s">
        <v>527</v>
      </c>
      <c r="B2237" s="3">
        <v>-4.5180008001881697</v>
      </c>
      <c r="C2237" s="3">
        <v>3.3613023811080799E-2</v>
      </c>
    </row>
    <row r="2238" spans="1:3" x14ac:dyDescent="0.3">
      <c r="A2238" s="3" t="s">
        <v>1436</v>
      </c>
      <c r="B2238" s="3">
        <v>-1.1392059767270399</v>
      </c>
      <c r="C2238" s="3">
        <v>1.0959801149805199E-2</v>
      </c>
    </row>
    <row r="2239" spans="1:3" x14ac:dyDescent="0.3">
      <c r="A2239" s="3" t="s">
        <v>934</v>
      </c>
      <c r="B2239" s="3">
        <v>-1.6535294036416299</v>
      </c>
      <c r="C2239" s="3">
        <v>2.3598094977060901E-2</v>
      </c>
    </row>
    <row r="2240" spans="1:3" x14ac:dyDescent="0.3">
      <c r="A2240" s="3" t="s">
        <v>1603</v>
      </c>
      <c r="B2240" s="3">
        <v>-2.3861027775324302</v>
      </c>
      <c r="C2240" s="3">
        <v>7.2425665288084803E-3</v>
      </c>
    </row>
    <row r="2241" spans="1:3" x14ac:dyDescent="0.3">
      <c r="A2241" s="3" t="s">
        <v>1798</v>
      </c>
      <c r="B2241" s="3">
        <v>-2.7216044936723698</v>
      </c>
      <c r="C2241" s="3">
        <v>4.0535743939732099E-3</v>
      </c>
    </row>
    <row r="2242" spans="1:3" x14ac:dyDescent="0.3">
      <c r="A2242" s="3" t="s">
        <v>1097</v>
      </c>
      <c r="B2242" s="3">
        <v>-2.41083360183872</v>
      </c>
      <c r="C2242" s="3">
        <v>1.86363597451841E-2</v>
      </c>
    </row>
    <row r="2243" spans="1:3" x14ac:dyDescent="0.3">
      <c r="A2243" s="3" t="s">
        <v>1309</v>
      </c>
      <c r="B2243" s="3">
        <v>2.1117049547689399</v>
      </c>
      <c r="C2243" s="3">
        <v>1.3736108764097799E-2</v>
      </c>
    </row>
    <row r="2244" spans="1:3" x14ac:dyDescent="0.3">
      <c r="A2244" s="3" t="s">
        <v>1783</v>
      </c>
      <c r="B2244" s="3">
        <v>-1.6348567618335601</v>
      </c>
      <c r="C2244" s="3">
        <v>4.2543626098982797E-3</v>
      </c>
    </row>
    <row r="2245" spans="1:3" x14ac:dyDescent="0.3">
      <c r="A2245" s="3" t="s">
        <v>1464</v>
      </c>
      <c r="B2245" s="3">
        <v>0.89481063647542702</v>
      </c>
      <c r="C2245" s="3">
        <v>1.00437382331529E-2</v>
      </c>
    </row>
    <row r="2246" spans="1:3" x14ac:dyDescent="0.3">
      <c r="A2246" s="3" t="s">
        <v>1969</v>
      </c>
      <c r="B2246" s="3">
        <v>-1.55557505796901</v>
      </c>
      <c r="C2246" s="3">
        <v>2.1449618848497598E-3</v>
      </c>
    </row>
    <row r="2247" spans="1:3" x14ac:dyDescent="0.3">
      <c r="A2247" s="3" t="s">
        <v>2145</v>
      </c>
      <c r="B2247" s="3">
        <v>-1.18173103809186</v>
      </c>
      <c r="C2247" s="3">
        <v>6.0046868790229995E-4</v>
      </c>
    </row>
    <row r="2248" spans="1:3" x14ac:dyDescent="0.3">
      <c r="A2248" s="3" t="s">
        <v>2024</v>
      </c>
      <c r="B2248" s="3">
        <v>-1.63997631647458</v>
      </c>
      <c r="C2248" s="3">
        <v>1.47195703240918E-3</v>
      </c>
    </row>
    <row r="2249" spans="1:3" x14ac:dyDescent="0.3">
      <c r="A2249" s="3" t="s">
        <v>1975</v>
      </c>
      <c r="B2249" s="3">
        <v>-2.2631424334648602</v>
      </c>
      <c r="C2249" s="3">
        <v>2.08325546207972E-3</v>
      </c>
    </row>
    <row r="2250" spans="1:3" x14ac:dyDescent="0.3">
      <c r="A2250" s="3" t="s">
        <v>1823</v>
      </c>
      <c r="B2250" s="3">
        <v>-4.2708839913780299</v>
      </c>
      <c r="C2250" s="3">
        <v>3.8022422661656602E-3</v>
      </c>
    </row>
    <row r="2251" spans="1:3" x14ac:dyDescent="0.3">
      <c r="A2251" s="3" t="s">
        <v>2286</v>
      </c>
      <c r="B2251" s="3">
        <v>-2.2584080422016002</v>
      </c>
      <c r="C2251" s="4">
        <v>1.5865232195419299E-5</v>
      </c>
    </row>
    <row r="2252" spans="1:3" x14ac:dyDescent="0.3">
      <c r="A2252" s="3" t="s">
        <v>1446</v>
      </c>
      <c r="B2252" s="3">
        <v>0.95298344682011005</v>
      </c>
      <c r="C2252" s="3">
        <v>1.0520527154048401E-2</v>
      </c>
    </row>
    <row r="2253" spans="1:3" x14ac:dyDescent="0.3">
      <c r="A2253" s="3" t="s">
        <v>2060</v>
      </c>
      <c r="B2253" s="3">
        <v>-1.3746841205639699</v>
      </c>
      <c r="C2253" s="3">
        <v>1.1392416926690101E-3</v>
      </c>
    </row>
    <row r="2254" spans="1:3" x14ac:dyDescent="0.3">
      <c r="A2254" s="3" t="s">
        <v>283</v>
      </c>
      <c r="B2254" s="3">
        <v>-2.7093174707452299</v>
      </c>
      <c r="C2254" s="3">
        <v>4.1754767417028098E-2</v>
      </c>
    </row>
    <row r="2255" spans="1:3" x14ac:dyDescent="0.3">
      <c r="A2255" s="3" t="s">
        <v>1681</v>
      </c>
      <c r="B2255" s="3">
        <v>3.3585880715877199</v>
      </c>
      <c r="C2255" s="3">
        <v>6.0852741019987201E-3</v>
      </c>
    </row>
    <row r="2256" spans="1:3" x14ac:dyDescent="0.3">
      <c r="A2256" s="3" t="s">
        <v>1401</v>
      </c>
      <c r="B2256" s="3">
        <v>-1.82820202406233</v>
      </c>
      <c r="C2256" s="3">
        <v>1.1825052374065901E-2</v>
      </c>
    </row>
    <row r="2257" spans="1:3" x14ac:dyDescent="0.3">
      <c r="A2257" s="3" t="s">
        <v>793</v>
      </c>
      <c r="B2257" s="3">
        <v>-1.8977003187119701</v>
      </c>
      <c r="C2257" s="3">
        <v>2.68934464707597E-2</v>
      </c>
    </row>
    <row r="2258" spans="1:3" x14ac:dyDescent="0.3">
      <c r="A2258" s="3" t="s">
        <v>810</v>
      </c>
      <c r="B2258" s="3">
        <v>-1.9131664905042101</v>
      </c>
      <c r="C2258" s="3">
        <v>2.6424305686171001E-2</v>
      </c>
    </row>
    <row r="2259" spans="1:3" x14ac:dyDescent="0.3">
      <c r="A2259" s="3" t="s">
        <v>1425</v>
      </c>
      <c r="B2259" s="3">
        <v>-1.95623883716039</v>
      </c>
      <c r="C2259" s="3">
        <v>1.1267969996158299E-2</v>
      </c>
    </row>
    <row r="2260" spans="1:3" x14ac:dyDescent="0.3">
      <c r="A2260" s="3" t="s">
        <v>552</v>
      </c>
      <c r="B2260" s="3">
        <v>-1.6059469776137301</v>
      </c>
      <c r="C2260" s="3">
        <v>3.31122260635539E-2</v>
      </c>
    </row>
    <row r="2261" spans="1:3" x14ac:dyDescent="0.3">
      <c r="A2261" s="3" t="s">
        <v>716</v>
      </c>
      <c r="B2261" s="3">
        <v>0.76511923048026997</v>
      </c>
      <c r="C2261" s="3">
        <v>2.8888364861048E-2</v>
      </c>
    </row>
    <row r="2262" spans="1:3" x14ac:dyDescent="0.3">
      <c r="A2262" s="3" t="s">
        <v>1438</v>
      </c>
      <c r="B2262" s="3">
        <v>1.9054279212184699</v>
      </c>
      <c r="C2262" s="3">
        <v>1.0856017862582E-2</v>
      </c>
    </row>
    <row r="2263" spans="1:3" x14ac:dyDescent="0.3">
      <c r="A2263" s="3" t="s">
        <v>74</v>
      </c>
      <c r="B2263" s="3">
        <v>0.58670669283047605</v>
      </c>
      <c r="C2263" s="3">
        <v>4.7189727292054701E-2</v>
      </c>
    </row>
    <row r="2264" spans="1:3" x14ac:dyDescent="0.3">
      <c r="A2264" s="3" t="s">
        <v>1886</v>
      </c>
      <c r="B2264" s="3">
        <v>-1.85988068371298</v>
      </c>
      <c r="C2264" s="3">
        <v>2.9836739176268101E-3</v>
      </c>
    </row>
    <row r="2265" spans="1:3" x14ac:dyDescent="0.3">
      <c r="A2265" s="3" t="s">
        <v>2021</v>
      </c>
      <c r="B2265" s="3">
        <v>-1.4962263687649</v>
      </c>
      <c r="C2265" s="3">
        <v>1.5270894810715801E-3</v>
      </c>
    </row>
    <row r="2266" spans="1:3" x14ac:dyDescent="0.3">
      <c r="A2266" s="3" t="s">
        <v>2153</v>
      </c>
      <c r="B2266" s="3">
        <v>-3.22374827526045</v>
      </c>
      <c r="C2266" s="3">
        <v>5.7021232490733699E-4</v>
      </c>
    </row>
    <row r="2267" spans="1:3" x14ac:dyDescent="0.3">
      <c r="A2267" s="3" t="s">
        <v>96</v>
      </c>
      <c r="B2267" s="3">
        <v>-4.8219983356973799</v>
      </c>
      <c r="C2267" s="3">
        <v>4.6412752009350702E-2</v>
      </c>
    </row>
    <row r="2268" spans="1:3" x14ac:dyDescent="0.3">
      <c r="A2268" s="3" t="s">
        <v>1517</v>
      </c>
      <c r="B2268" s="3">
        <v>1.49411343397943</v>
      </c>
      <c r="C2268" s="3">
        <v>9.0642509840879199E-3</v>
      </c>
    </row>
    <row r="2269" spans="1:3" x14ac:dyDescent="0.3">
      <c r="A2269" s="3" t="s">
        <v>1455</v>
      </c>
      <c r="B2269" s="3">
        <v>4.8877927599228199</v>
      </c>
      <c r="C2269" s="3">
        <v>1.02895869693201E-2</v>
      </c>
    </row>
    <row r="2270" spans="1:3" x14ac:dyDescent="0.3">
      <c r="A2270" s="3" t="s">
        <v>2016</v>
      </c>
      <c r="B2270" s="3">
        <v>1.05002892072138</v>
      </c>
      <c r="C2270" s="3">
        <v>1.57953516625046E-3</v>
      </c>
    </row>
    <row r="2271" spans="1:3" x14ac:dyDescent="0.3">
      <c r="A2271" s="3" t="s">
        <v>1157</v>
      </c>
      <c r="B2271" s="3">
        <v>-4.7042554022204301</v>
      </c>
      <c r="C2271" s="3">
        <v>1.72597647676332E-2</v>
      </c>
    </row>
    <row r="2272" spans="1:3" x14ac:dyDescent="0.3">
      <c r="A2272" s="3" t="s">
        <v>539</v>
      </c>
      <c r="B2272" s="3">
        <v>-1.1425995159787801</v>
      </c>
      <c r="C2272" s="3">
        <v>3.3328611133540499E-2</v>
      </c>
    </row>
    <row r="2273" spans="1:3" x14ac:dyDescent="0.3">
      <c r="A2273" s="3" t="s">
        <v>1815</v>
      </c>
      <c r="B2273" s="3">
        <v>0.85438144157487295</v>
      </c>
      <c r="C2273" s="3">
        <v>3.8897634650843201E-3</v>
      </c>
    </row>
    <row r="2274" spans="1:3" x14ac:dyDescent="0.3">
      <c r="A2274" s="3" t="s">
        <v>1807</v>
      </c>
      <c r="B2274" s="3">
        <v>-2.04450937136302</v>
      </c>
      <c r="C2274" s="3">
        <v>3.9276545496632403E-3</v>
      </c>
    </row>
    <row r="2275" spans="1:3" x14ac:dyDescent="0.3">
      <c r="A2275" s="3" t="s">
        <v>32</v>
      </c>
      <c r="B2275" s="3">
        <v>0.84457490192733697</v>
      </c>
      <c r="C2275" s="3">
        <v>4.9056923787823802E-2</v>
      </c>
    </row>
    <row r="2276" spans="1:3" x14ac:dyDescent="0.3">
      <c r="A2276" s="3" t="s">
        <v>1115</v>
      </c>
      <c r="B2276" s="3">
        <v>0.88700134644745698</v>
      </c>
      <c r="C2276" s="3">
        <v>1.8231856147664399E-2</v>
      </c>
    </row>
    <row r="2277" spans="1:3" x14ac:dyDescent="0.3">
      <c r="A2277" s="3" t="s">
        <v>1784</v>
      </c>
      <c r="B2277" s="3">
        <v>-1.2391470107237501</v>
      </c>
      <c r="C2277" s="3">
        <v>4.2468924488720996E-3</v>
      </c>
    </row>
    <row r="2278" spans="1:3" x14ac:dyDescent="0.3">
      <c r="A2278" s="3" t="s">
        <v>1776</v>
      </c>
      <c r="B2278" s="3">
        <v>-2.0219194243017502</v>
      </c>
      <c r="C2278" s="3">
        <v>4.3912510582422596E-3</v>
      </c>
    </row>
    <row r="2279" spans="1:3" x14ac:dyDescent="0.3">
      <c r="A2279" s="3" t="s">
        <v>106</v>
      </c>
      <c r="B2279" s="3">
        <v>0.87958595281480301</v>
      </c>
      <c r="C2279" s="3">
        <v>4.6175077282496702E-2</v>
      </c>
    </row>
    <row r="2280" spans="1:3" x14ac:dyDescent="0.3">
      <c r="A2280" s="3" t="s">
        <v>190</v>
      </c>
      <c r="B2280" s="3">
        <v>-4.2381123118952599</v>
      </c>
      <c r="C2280" s="3">
        <v>4.4015780884055798E-2</v>
      </c>
    </row>
    <row r="2281" spans="1:3" x14ac:dyDescent="0.3">
      <c r="A2281" s="3" t="s">
        <v>397</v>
      </c>
      <c r="B2281" s="3">
        <v>-3.9200369766013501</v>
      </c>
      <c r="C2281" s="3">
        <v>3.7863987030898202E-2</v>
      </c>
    </row>
    <row r="2282" spans="1:3" x14ac:dyDescent="0.3">
      <c r="A2282" s="3" t="s">
        <v>1599</v>
      </c>
      <c r="B2282" s="3">
        <v>-1.57183097417508</v>
      </c>
      <c r="C2282" s="3">
        <v>7.2904581792642004E-3</v>
      </c>
    </row>
    <row r="2283" spans="1:3" x14ac:dyDescent="0.3">
      <c r="A2283" s="3" t="s">
        <v>1162</v>
      </c>
      <c r="B2283" s="3">
        <v>-1.5587474363792</v>
      </c>
      <c r="C2283" s="3">
        <v>1.7092696907444499E-2</v>
      </c>
    </row>
    <row r="2284" spans="1:3" x14ac:dyDescent="0.3">
      <c r="A2284" s="3" t="s">
        <v>108</v>
      </c>
      <c r="B2284" s="3">
        <v>0.634739366948471</v>
      </c>
      <c r="C2284" s="3">
        <v>4.6083262255162599E-2</v>
      </c>
    </row>
    <row r="2285" spans="1:3" x14ac:dyDescent="0.3">
      <c r="A2285" s="3" t="s">
        <v>638</v>
      </c>
      <c r="B2285" s="3">
        <v>0.83516038122722003</v>
      </c>
      <c r="C2285" s="3">
        <v>3.08605533045479E-2</v>
      </c>
    </row>
    <row r="2286" spans="1:3" x14ac:dyDescent="0.3">
      <c r="A2286" s="3" t="s">
        <v>1372</v>
      </c>
      <c r="B2286" s="3">
        <v>-3.59935213621171</v>
      </c>
      <c r="C2286" s="3">
        <v>1.24127913143149E-2</v>
      </c>
    </row>
    <row r="2287" spans="1:3" x14ac:dyDescent="0.3">
      <c r="A2287" s="3" t="s">
        <v>843</v>
      </c>
      <c r="B2287" s="3">
        <v>-2.4161233408949201</v>
      </c>
      <c r="C2287" s="3">
        <v>2.55233670420312E-2</v>
      </c>
    </row>
    <row r="2288" spans="1:3" x14ac:dyDescent="0.3">
      <c r="A2288" s="3" t="s">
        <v>1449</v>
      </c>
      <c r="B2288" s="3">
        <v>0.80484089487278898</v>
      </c>
      <c r="C2288" s="3">
        <v>1.04216948082703E-2</v>
      </c>
    </row>
    <row r="2289" spans="1:3" x14ac:dyDescent="0.3">
      <c r="A2289" s="3" t="s">
        <v>1577</v>
      </c>
      <c r="B2289" s="3">
        <v>-5.08233618099199</v>
      </c>
      <c r="C2289" s="3">
        <v>7.7702275254759104E-3</v>
      </c>
    </row>
    <row r="2290" spans="1:3" x14ac:dyDescent="0.3">
      <c r="A2290" s="3" t="s">
        <v>1107</v>
      </c>
      <c r="B2290" s="3">
        <v>-2.04704838877795</v>
      </c>
      <c r="C2290" s="3">
        <v>1.8381371926686499E-2</v>
      </c>
    </row>
    <row r="2291" spans="1:3" x14ac:dyDescent="0.3">
      <c r="A2291" s="3" t="s">
        <v>1073</v>
      </c>
      <c r="B2291" s="3">
        <v>-2.2255142028708499</v>
      </c>
      <c r="C2291" s="3">
        <v>1.9166697769339901E-2</v>
      </c>
    </row>
    <row r="2292" spans="1:3" x14ac:dyDescent="0.3">
      <c r="A2292" s="3" t="s">
        <v>818</v>
      </c>
      <c r="B2292" s="3">
        <v>-2.62624217058563</v>
      </c>
      <c r="C2292" s="3">
        <v>2.6188840144448298E-2</v>
      </c>
    </row>
    <row r="2293" spans="1:3" x14ac:dyDescent="0.3">
      <c r="A2293" s="3" t="s">
        <v>1750</v>
      </c>
      <c r="B2293" s="3">
        <v>-1.2303315965219599</v>
      </c>
      <c r="C2293" s="3">
        <v>4.9428120105332804E-3</v>
      </c>
    </row>
    <row r="2294" spans="1:3" x14ac:dyDescent="0.3">
      <c r="A2294" s="3" t="s">
        <v>924</v>
      </c>
      <c r="B2294" s="3">
        <v>0.74086663205136705</v>
      </c>
      <c r="C2294" s="3">
        <v>2.3733000544011399E-2</v>
      </c>
    </row>
    <row r="2295" spans="1:3" x14ac:dyDescent="0.3">
      <c r="A2295" s="3" t="s">
        <v>2014</v>
      </c>
      <c r="B2295" s="3">
        <v>0.998164946521365</v>
      </c>
      <c r="C2295" s="3">
        <v>1.5974814860819299E-3</v>
      </c>
    </row>
    <row r="2296" spans="1:3" x14ac:dyDescent="0.3">
      <c r="A2296" s="3" t="s">
        <v>1754</v>
      </c>
      <c r="B2296" s="3">
        <v>-1.60827742859014</v>
      </c>
      <c r="C2296" s="3">
        <v>4.8663979564543703E-3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2022-05-02T13:28:23Z</dcterms:modified>
</cp:coreProperties>
</file>