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autoCompressPictures="0"/>
  <mc:AlternateContent xmlns:mc="http://schemas.openxmlformats.org/markup-compatibility/2006">
    <mc:Choice Requires="x15">
      <x15ac:absPath xmlns:x15ac="http://schemas.microsoft.com/office/spreadsheetml/2010/11/ac" url="E:\Folder-XJ\Manuscript-2018-Jennie XU\1-Under processing\cells-448378\cells-448378-suppl\"/>
    </mc:Choice>
  </mc:AlternateContent>
  <xr:revisionPtr revIDLastSave="0" documentId="13_ncr:1_{4BE5CE7C-FF68-492A-8C38-ACE5CC8892BF}" xr6:coauthVersionLast="40" xr6:coauthVersionMax="40" xr10:uidLastSave="{00000000-0000-0000-0000-000000000000}"/>
  <bookViews>
    <workbookView xWindow="0" yWindow="0" windowWidth="45915" windowHeight="22560" tabRatio="915" activeTab="7" xr2:uid="{00000000-000D-0000-FFFF-FFFF00000000}"/>
  </bookViews>
  <sheets>
    <sheet name="Data Figure 1" sheetId="2" r:id="rId1"/>
    <sheet name="Data Figure 2" sheetId="5" r:id="rId2"/>
    <sheet name="Data Figure 3" sheetId="7" r:id="rId3"/>
    <sheet name="Data Figure 4" sheetId="11" r:id="rId4"/>
    <sheet name="Data Figure 5" sheetId="20" r:id="rId5"/>
    <sheet name="Data Figure 6" sheetId="21" r:id="rId6"/>
    <sheet name="Data Figure 7" sheetId="23" r:id="rId7"/>
    <sheet name="Data Figure 8" sheetId="14" r:id="rId8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4" i="7" l="1"/>
  <c r="N49" i="21"/>
  <c r="O49" i="21" s="1"/>
  <c r="P49" i="21" s="1"/>
  <c r="H49" i="21"/>
  <c r="N48" i="21"/>
  <c r="H48" i="21"/>
  <c r="O48" i="21" s="1"/>
  <c r="P48" i="21" s="1"/>
  <c r="N47" i="21"/>
  <c r="H47" i="21"/>
  <c r="O47" i="21" s="1"/>
  <c r="P47" i="21" s="1"/>
  <c r="N46" i="21"/>
  <c r="H46" i="21"/>
  <c r="O46" i="21" s="1"/>
  <c r="P46" i="21" s="1"/>
  <c r="N45" i="21"/>
  <c r="H45" i="21"/>
  <c r="O45" i="21" s="1"/>
  <c r="P45" i="21" s="1"/>
  <c r="N44" i="21"/>
  <c r="H44" i="21"/>
  <c r="O44" i="21" s="1"/>
  <c r="P44" i="21" s="1"/>
  <c r="N43" i="21"/>
  <c r="H43" i="21"/>
  <c r="O43" i="21" s="1"/>
  <c r="P43" i="21" s="1"/>
  <c r="N42" i="21"/>
  <c r="H42" i="21"/>
  <c r="O42" i="21" s="1"/>
  <c r="P42" i="21" s="1"/>
  <c r="N41" i="21"/>
  <c r="H41" i="21"/>
  <c r="O41" i="21" s="1"/>
  <c r="P41" i="21" s="1"/>
  <c r="N40" i="21"/>
  <c r="H40" i="21"/>
  <c r="O40" i="21" s="1"/>
  <c r="P40" i="21" s="1"/>
  <c r="N39" i="21"/>
  <c r="H39" i="21"/>
  <c r="O39" i="21" s="1"/>
  <c r="P39" i="21" s="1"/>
  <c r="N38" i="21"/>
  <c r="H38" i="21"/>
  <c r="O38" i="21" s="1"/>
  <c r="P38" i="21" s="1"/>
  <c r="N6" i="21"/>
  <c r="H6" i="21"/>
  <c r="O6" i="21" s="1"/>
  <c r="P6" i="21" s="1"/>
  <c r="F111" i="23"/>
  <c r="F110" i="23"/>
  <c r="F106" i="23"/>
  <c r="F105" i="23"/>
  <c r="F101" i="23"/>
  <c r="F100" i="23"/>
  <c r="F96" i="23"/>
  <c r="F95" i="23"/>
  <c r="F91" i="23"/>
  <c r="F90" i="23"/>
  <c r="F86" i="23"/>
  <c r="F85" i="23"/>
  <c r="F81" i="23"/>
  <c r="F80" i="23"/>
  <c r="F76" i="23"/>
  <c r="F75" i="23"/>
  <c r="F71" i="23"/>
  <c r="F70" i="23"/>
  <c r="F68" i="23"/>
  <c r="F67" i="23"/>
  <c r="F66" i="23"/>
  <c r="F65" i="23"/>
  <c r="F63" i="23"/>
  <c r="F62" i="23"/>
  <c r="F61" i="23"/>
  <c r="F60" i="23"/>
  <c r="F58" i="23"/>
  <c r="F57" i="23"/>
  <c r="F56" i="23"/>
  <c r="F55" i="23"/>
  <c r="F53" i="23"/>
  <c r="F52" i="23"/>
  <c r="F51" i="23"/>
  <c r="F50" i="23"/>
  <c r="F48" i="23"/>
  <c r="F47" i="23"/>
  <c r="F46" i="23"/>
  <c r="F45" i="23"/>
  <c r="F43" i="23"/>
  <c r="F42" i="23"/>
  <c r="F41" i="23"/>
  <c r="F40" i="23"/>
  <c r="F38" i="23"/>
  <c r="F37" i="23"/>
  <c r="F36" i="23"/>
  <c r="F35" i="23"/>
  <c r="N17" i="21"/>
  <c r="H17" i="21"/>
  <c r="O17" i="21" s="1"/>
  <c r="P17" i="21" s="1"/>
  <c r="N16" i="21"/>
  <c r="H16" i="21"/>
  <c r="O16" i="21" s="1"/>
  <c r="P16" i="21" s="1"/>
  <c r="N15" i="21"/>
  <c r="H15" i="21"/>
  <c r="O15" i="21" s="1"/>
  <c r="P15" i="21" s="1"/>
  <c r="N14" i="21"/>
  <c r="H14" i="21"/>
  <c r="O14" i="21" s="1"/>
  <c r="P14" i="21" s="1"/>
  <c r="N13" i="21"/>
  <c r="H13" i="21"/>
  <c r="O13" i="21" s="1"/>
  <c r="P13" i="21" s="1"/>
  <c r="N12" i="21"/>
  <c r="H12" i="21"/>
  <c r="O12" i="21" s="1"/>
  <c r="P12" i="21" s="1"/>
  <c r="N11" i="21"/>
  <c r="H11" i="21"/>
  <c r="O11" i="21" s="1"/>
  <c r="P11" i="21" s="1"/>
  <c r="N10" i="21"/>
  <c r="H10" i="21"/>
  <c r="O10" i="21" s="1"/>
  <c r="P10" i="21" s="1"/>
  <c r="N9" i="21"/>
  <c r="H9" i="21"/>
  <c r="O9" i="21" s="1"/>
  <c r="P9" i="21" s="1"/>
  <c r="N8" i="21"/>
  <c r="H8" i="21"/>
  <c r="O8" i="21" s="1"/>
  <c r="P8" i="21" s="1"/>
  <c r="N7" i="21"/>
  <c r="H7" i="21"/>
  <c r="O7" i="21" s="1"/>
  <c r="P7" i="21" s="1"/>
  <c r="F25" i="20"/>
  <c r="F26" i="20"/>
  <c r="F27" i="20"/>
  <c r="F28" i="20"/>
  <c r="F40" i="20" s="1"/>
  <c r="F29" i="20"/>
  <c r="F30" i="20"/>
  <c r="F31" i="20"/>
  <c r="F32" i="20"/>
  <c r="F33" i="20"/>
  <c r="F34" i="20"/>
  <c r="F35" i="20"/>
  <c r="F36" i="20"/>
  <c r="F37" i="20"/>
  <c r="F38" i="20"/>
  <c r="F39" i="20"/>
  <c r="F41" i="20"/>
  <c r="D41" i="20"/>
  <c r="L40" i="20"/>
  <c r="D40" i="20"/>
  <c r="N25" i="20"/>
  <c r="N26" i="20"/>
  <c r="N38" i="20" s="1"/>
  <c r="N27" i="20"/>
  <c r="N28" i="20"/>
  <c r="N29" i="20"/>
  <c r="N30" i="20"/>
  <c r="N31" i="20"/>
  <c r="N32" i="20"/>
  <c r="N33" i="20"/>
  <c r="N34" i="20"/>
  <c r="N35" i="20"/>
  <c r="N36" i="20"/>
  <c r="N37" i="20"/>
  <c r="N39" i="20"/>
  <c r="L39" i="20"/>
  <c r="L38" i="20"/>
  <c r="T31" i="20"/>
  <c r="V25" i="20"/>
  <c r="V29" i="20" s="1"/>
  <c r="V26" i="20"/>
  <c r="V27" i="20"/>
  <c r="V28" i="20"/>
  <c r="V30" i="20" s="1"/>
  <c r="T30" i="20"/>
  <c r="T29" i="20"/>
  <c r="H8" i="20"/>
  <c r="H20" i="20" s="1"/>
  <c r="H9" i="20"/>
  <c r="H10" i="20"/>
  <c r="H11" i="20"/>
  <c r="H21" i="20" s="1"/>
  <c r="H12" i="20"/>
  <c r="H13" i="20"/>
  <c r="H14" i="20"/>
  <c r="H15" i="20"/>
  <c r="H16" i="20"/>
  <c r="H17" i="20"/>
  <c r="H18" i="20"/>
  <c r="H19" i="20"/>
  <c r="F8" i="20"/>
  <c r="F9" i="20"/>
  <c r="F10" i="20"/>
  <c r="F21" i="20" s="1"/>
  <c r="F11" i="20"/>
  <c r="F12" i="20"/>
  <c r="F13" i="20"/>
  <c r="F14" i="20"/>
  <c r="F15" i="20"/>
  <c r="F16" i="20"/>
  <c r="F17" i="20"/>
  <c r="F18" i="20"/>
  <c r="F19" i="20"/>
  <c r="F20" i="20"/>
  <c r="P8" i="20"/>
  <c r="P16" i="20" s="1"/>
  <c r="P9" i="20"/>
  <c r="P10" i="20"/>
  <c r="P11" i="20"/>
  <c r="P17" i="20" s="1"/>
  <c r="P12" i="20"/>
  <c r="P13" i="20"/>
  <c r="P14" i="20"/>
  <c r="P15" i="20"/>
  <c r="N8" i="20"/>
  <c r="N9" i="20"/>
  <c r="N10" i="20"/>
  <c r="N17" i="20" s="1"/>
  <c r="N11" i="20"/>
  <c r="N12" i="20"/>
  <c r="N13" i="20"/>
  <c r="N14" i="20"/>
  <c r="N15" i="20"/>
  <c r="N16" i="20"/>
  <c r="X8" i="20"/>
  <c r="X15" i="20" s="1"/>
  <c r="X9" i="20"/>
  <c r="X10" i="20"/>
  <c r="X11" i="20"/>
  <c r="X12" i="20"/>
  <c r="X13" i="20"/>
  <c r="V8" i="20"/>
  <c r="V15" i="20" s="1"/>
  <c r="V9" i="20"/>
  <c r="V10" i="20"/>
  <c r="V11" i="20"/>
  <c r="V12" i="20"/>
  <c r="V13" i="20"/>
  <c r="V14" i="20"/>
  <c r="T46" i="2"/>
  <c r="S46" i="2"/>
  <c r="R46" i="2"/>
  <c r="J46" i="2"/>
  <c r="I46" i="2"/>
  <c r="H46" i="2"/>
  <c r="T45" i="2"/>
  <c r="O45" i="2"/>
  <c r="N45" i="2"/>
  <c r="M45" i="2"/>
  <c r="J45" i="2"/>
  <c r="E45" i="2"/>
  <c r="T44" i="2"/>
  <c r="O44" i="2"/>
  <c r="J44" i="2"/>
  <c r="E44" i="2"/>
  <c r="O43" i="2"/>
  <c r="C11" i="2"/>
  <c r="L31" i="2"/>
  <c r="K31" i="2"/>
  <c r="L30" i="2"/>
  <c r="K30" i="2"/>
  <c r="P29" i="2"/>
  <c r="O29" i="2"/>
  <c r="L29" i="2"/>
  <c r="K29" i="2"/>
  <c r="P28" i="2"/>
  <c r="O28" i="2"/>
  <c r="L28" i="2"/>
  <c r="K28" i="2"/>
  <c r="P27" i="2"/>
  <c r="O27" i="2"/>
  <c r="P26" i="2"/>
  <c r="O26" i="2"/>
  <c r="P25" i="2"/>
  <c r="O25" i="2"/>
  <c r="D12" i="2"/>
  <c r="C12" i="2"/>
  <c r="H23" i="2"/>
  <c r="G23" i="2"/>
  <c r="D11" i="2"/>
  <c r="H22" i="2"/>
  <c r="G22" i="2"/>
  <c r="H21" i="2"/>
  <c r="G21" i="2"/>
  <c r="U32" i="7"/>
  <c r="U31" i="7"/>
  <c r="U30" i="7"/>
  <c r="O24" i="7"/>
  <c r="O25" i="7"/>
  <c r="O48" i="7" s="1"/>
  <c r="O26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4" i="7"/>
  <c r="O45" i="7"/>
  <c r="O46" i="7"/>
  <c r="M49" i="7"/>
  <c r="M48" i="7"/>
  <c r="M47" i="7"/>
  <c r="G25" i="7"/>
  <c r="G26" i="7"/>
  <c r="G50" i="7" s="1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2" i="7"/>
  <c r="G43" i="7"/>
  <c r="G44" i="7"/>
  <c r="G45" i="7"/>
  <c r="G46" i="7"/>
  <c r="G47" i="7"/>
  <c r="G48" i="7"/>
  <c r="E50" i="7"/>
  <c r="E49" i="7"/>
  <c r="Y6" i="7"/>
  <c r="Y16" i="7" s="1"/>
  <c r="Y7" i="7"/>
  <c r="Y8" i="7"/>
  <c r="Y9" i="7"/>
  <c r="Y10" i="7"/>
  <c r="Y11" i="7"/>
  <c r="Y12" i="7"/>
  <c r="Y13" i="7"/>
  <c r="Y14" i="7"/>
  <c r="Y15" i="7"/>
  <c r="Q6" i="7"/>
  <c r="Q7" i="7"/>
  <c r="Q17" i="7" s="1"/>
  <c r="Q8" i="7"/>
  <c r="Q9" i="7"/>
  <c r="Q18" i="7" s="1"/>
  <c r="Q10" i="7"/>
  <c r="Q11" i="7"/>
  <c r="Q12" i="7"/>
  <c r="Q13" i="7"/>
  <c r="Q14" i="7"/>
  <c r="Q15" i="7"/>
  <c r="Q16" i="7"/>
  <c r="O6" i="7"/>
  <c r="O18" i="7" s="1"/>
  <c r="O7" i="7"/>
  <c r="O8" i="7"/>
  <c r="O17" i="7" s="1"/>
  <c r="O9" i="7"/>
  <c r="O10" i="7"/>
  <c r="O11" i="7"/>
  <c r="O12" i="7"/>
  <c r="O13" i="7"/>
  <c r="O14" i="7"/>
  <c r="O15" i="7"/>
  <c r="O16" i="7"/>
  <c r="I6" i="7"/>
  <c r="I7" i="7"/>
  <c r="Q19" i="7" s="1"/>
  <c r="I8" i="7"/>
  <c r="I9" i="7"/>
  <c r="I10" i="7"/>
  <c r="I11" i="7"/>
  <c r="I12" i="7"/>
  <c r="I13" i="7"/>
  <c r="I14" i="7"/>
  <c r="I15" i="7"/>
  <c r="I16" i="7"/>
  <c r="I17" i="7"/>
  <c r="I18" i="7"/>
  <c r="I20" i="7"/>
  <c r="G6" i="7"/>
  <c r="G20" i="7" s="1"/>
  <c r="G7" i="7"/>
  <c r="G8" i="7"/>
  <c r="W17" i="7" s="1"/>
  <c r="G9" i="7"/>
  <c r="G10" i="7"/>
  <c r="G11" i="7"/>
  <c r="G12" i="7"/>
  <c r="G13" i="7"/>
  <c r="G14" i="7"/>
  <c r="G15" i="7"/>
  <c r="G16" i="7"/>
  <c r="G17" i="7"/>
  <c r="G18" i="7"/>
  <c r="G19" i="7"/>
  <c r="P53" i="5"/>
  <c r="P52" i="5"/>
  <c r="P51" i="5"/>
  <c r="J46" i="5"/>
  <c r="J45" i="5"/>
  <c r="J44" i="5"/>
  <c r="D69" i="5"/>
  <c r="D68" i="5"/>
  <c r="P22" i="5"/>
  <c r="P21" i="5"/>
  <c r="P20" i="5"/>
  <c r="J31" i="5"/>
  <c r="J30" i="5"/>
  <c r="J29" i="5"/>
  <c r="D33" i="5"/>
  <c r="D32" i="5"/>
  <c r="T47" i="11"/>
  <c r="T46" i="11"/>
  <c r="T45" i="11"/>
  <c r="L60" i="11"/>
  <c r="L59" i="11"/>
  <c r="L58" i="11"/>
  <c r="D65" i="11"/>
  <c r="D64" i="11"/>
  <c r="F63" i="11"/>
  <c r="F62" i="11"/>
  <c r="F61" i="11"/>
  <c r="F60" i="11"/>
  <c r="F59" i="11"/>
  <c r="F58" i="11"/>
  <c r="F57" i="11"/>
  <c r="F56" i="11"/>
  <c r="F55" i="11"/>
  <c r="F54" i="11"/>
  <c r="F53" i="11"/>
  <c r="F52" i="11"/>
  <c r="V47" i="11" s="1"/>
  <c r="F51" i="11"/>
  <c r="F50" i="11"/>
  <c r="F49" i="11"/>
  <c r="N57" i="11"/>
  <c r="F48" i="11"/>
  <c r="N56" i="11"/>
  <c r="F47" i="11"/>
  <c r="N55" i="11"/>
  <c r="F46" i="11"/>
  <c r="N54" i="11"/>
  <c r="F45" i="11"/>
  <c r="N53" i="11"/>
  <c r="F44" i="11"/>
  <c r="N52" i="11"/>
  <c r="F43" i="11"/>
  <c r="N51" i="11"/>
  <c r="F42" i="11"/>
  <c r="N50" i="11"/>
  <c r="F41" i="11"/>
  <c r="N49" i="11"/>
  <c r="F40" i="11"/>
  <c r="N48" i="11"/>
  <c r="F39" i="11"/>
  <c r="N47" i="11"/>
  <c r="F38" i="11"/>
  <c r="N46" i="11"/>
  <c r="F37" i="11"/>
  <c r="N45" i="11"/>
  <c r="F36" i="11"/>
  <c r="N44" i="11"/>
  <c r="F35" i="11"/>
  <c r="N35" i="11"/>
  <c r="N58" i="11" s="1"/>
  <c r="N36" i="11"/>
  <c r="N37" i="11"/>
  <c r="N38" i="11"/>
  <c r="N39" i="11"/>
  <c r="N40" i="11"/>
  <c r="N41" i="11"/>
  <c r="N42" i="11"/>
  <c r="N43" i="11"/>
  <c r="V44" i="11"/>
  <c r="V43" i="11"/>
  <c r="H28" i="11"/>
  <c r="F28" i="11"/>
  <c r="V42" i="11"/>
  <c r="H27" i="11"/>
  <c r="F27" i="11"/>
  <c r="V41" i="11"/>
  <c r="H26" i="11"/>
  <c r="F26" i="11"/>
  <c r="V40" i="11"/>
  <c r="H25" i="11"/>
  <c r="F25" i="11"/>
  <c r="V39" i="11"/>
  <c r="H24" i="11"/>
  <c r="P23" i="11" s="1"/>
  <c r="F24" i="11"/>
  <c r="V38" i="11"/>
  <c r="H23" i="11"/>
  <c r="F23" i="11"/>
  <c r="V37" i="11"/>
  <c r="H22" i="11"/>
  <c r="F22" i="11"/>
  <c r="V36" i="11"/>
  <c r="H21" i="11"/>
  <c r="F21" i="11"/>
  <c r="V35" i="11"/>
  <c r="V46" i="11" s="1"/>
  <c r="P20" i="11"/>
  <c r="N20" i="11"/>
  <c r="H20" i="11"/>
  <c r="F20" i="11"/>
  <c r="P19" i="11"/>
  <c r="N19" i="11"/>
  <c r="H19" i="11"/>
  <c r="F19" i="11"/>
  <c r="X18" i="11"/>
  <c r="V18" i="11"/>
  <c r="P18" i="11"/>
  <c r="N18" i="11"/>
  <c r="H18" i="11"/>
  <c r="F18" i="11"/>
  <c r="X17" i="11"/>
  <c r="V17" i="11"/>
  <c r="P17" i="11"/>
  <c r="N17" i="11"/>
  <c r="H17" i="11"/>
  <c r="F17" i="11"/>
  <c r="X16" i="11"/>
  <c r="V16" i="11"/>
  <c r="P16" i="11"/>
  <c r="N16" i="11"/>
  <c r="H16" i="11"/>
  <c r="F16" i="11"/>
  <c r="X15" i="11"/>
  <c r="V15" i="11"/>
  <c r="P15" i="11"/>
  <c r="N15" i="11"/>
  <c r="H15" i="11"/>
  <c r="F15" i="11"/>
  <c r="X14" i="11"/>
  <c r="V14" i="11"/>
  <c r="P14" i="11"/>
  <c r="N14" i="11"/>
  <c r="H14" i="11"/>
  <c r="F14" i="11"/>
  <c r="X13" i="11"/>
  <c r="V13" i="11"/>
  <c r="P13" i="11"/>
  <c r="N13" i="11"/>
  <c r="H13" i="11"/>
  <c r="F13" i="11"/>
  <c r="X12" i="11"/>
  <c r="V12" i="11"/>
  <c r="P12" i="11"/>
  <c r="N12" i="11"/>
  <c r="H12" i="11"/>
  <c r="H30" i="11" s="1"/>
  <c r="F12" i="11"/>
  <c r="X11" i="11"/>
  <c r="V11" i="11"/>
  <c r="V20" i="11" s="1"/>
  <c r="P11" i="11"/>
  <c r="N11" i="11"/>
  <c r="H11" i="11"/>
  <c r="F11" i="11"/>
  <c r="X10" i="11"/>
  <c r="X19" i="11" s="1"/>
  <c r="V10" i="11"/>
  <c r="V9" i="11"/>
  <c r="V19" i="11"/>
  <c r="P10" i="11"/>
  <c r="N10" i="11"/>
  <c r="H10" i="11"/>
  <c r="F10" i="11"/>
  <c r="F9" i="11"/>
  <c r="V21" i="11" s="1"/>
  <c r="X9" i="11"/>
  <c r="P9" i="11"/>
  <c r="P21" i="11" s="1"/>
  <c r="N9" i="11"/>
  <c r="N22" i="11" s="1"/>
  <c r="H9" i="11"/>
  <c r="N23" i="11"/>
  <c r="X20" i="11"/>
  <c r="N21" i="11"/>
  <c r="F30" i="11"/>
  <c r="X21" i="11"/>
  <c r="W29" i="7"/>
  <c r="W28" i="7"/>
  <c r="W27" i="7"/>
  <c r="W26" i="7"/>
  <c r="W25" i="7"/>
  <c r="W24" i="7"/>
  <c r="W31" i="7" s="1"/>
  <c r="W14" i="7"/>
  <c r="W13" i="7"/>
  <c r="W12" i="7"/>
  <c r="W11" i="7"/>
  <c r="W10" i="7"/>
  <c r="W9" i="7"/>
  <c r="W8" i="7"/>
  <c r="W7" i="7"/>
  <c r="W16" i="7" s="1"/>
  <c r="W6" i="7"/>
  <c r="W15" i="7" s="1"/>
  <c r="W32" i="7"/>
  <c r="L37" i="5"/>
  <c r="F37" i="5"/>
  <c r="F69" i="5" s="1"/>
  <c r="F67" i="5"/>
  <c r="F66" i="5"/>
  <c r="F65" i="5"/>
  <c r="F64" i="5"/>
  <c r="F63" i="5"/>
  <c r="F62" i="5"/>
  <c r="F61" i="5"/>
  <c r="F60" i="5"/>
  <c r="F59" i="5"/>
  <c r="F58" i="5"/>
  <c r="F56" i="5"/>
  <c r="F55" i="5"/>
  <c r="F53" i="5"/>
  <c r="F51" i="5"/>
  <c r="R50" i="5"/>
  <c r="F50" i="5"/>
  <c r="R49" i="5"/>
  <c r="F49" i="5"/>
  <c r="R48" i="5"/>
  <c r="F48" i="5"/>
  <c r="R47" i="5"/>
  <c r="F47" i="5"/>
  <c r="R46" i="5"/>
  <c r="F46" i="5"/>
  <c r="R45" i="5"/>
  <c r="F45" i="5"/>
  <c r="R44" i="5"/>
  <c r="F44" i="5"/>
  <c r="R43" i="5"/>
  <c r="L43" i="5"/>
  <c r="F43" i="5"/>
  <c r="R42" i="5"/>
  <c r="L42" i="5"/>
  <c r="F42" i="5"/>
  <c r="R41" i="5"/>
  <c r="L41" i="5"/>
  <c r="F41" i="5"/>
  <c r="R40" i="5"/>
  <c r="L40" i="5"/>
  <c r="F40" i="5"/>
  <c r="R39" i="5"/>
  <c r="L39" i="5"/>
  <c r="F39" i="5"/>
  <c r="R38" i="5"/>
  <c r="R52" i="5" s="1"/>
  <c r="L38" i="5"/>
  <c r="L45" i="5" s="1"/>
  <c r="F38" i="5"/>
  <c r="R37" i="5"/>
  <c r="F31" i="5"/>
  <c r="F30" i="5"/>
  <c r="F29" i="5"/>
  <c r="L28" i="5"/>
  <c r="F28" i="5"/>
  <c r="L27" i="5"/>
  <c r="F27" i="5"/>
  <c r="L26" i="5"/>
  <c r="F26" i="5"/>
  <c r="L25" i="5"/>
  <c r="F25" i="5"/>
  <c r="L24" i="5"/>
  <c r="F24" i="5"/>
  <c r="L23" i="5"/>
  <c r="F23" i="5"/>
  <c r="L22" i="5"/>
  <c r="F22" i="5"/>
  <c r="L21" i="5"/>
  <c r="F21" i="5"/>
  <c r="L20" i="5"/>
  <c r="F20" i="5"/>
  <c r="R19" i="5"/>
  <c r="L19" i="5"/>
  <c r="F19" i="5"/>
  <c r="R18" i="5"/>
  <c r="L18" i="5"/>
  <c r="F18" i="5"/>
  <c r="R17" i="5"/>
  <c r="L17" i="5"/>
  <c r="F17" i="5"/>
  <c r="R16" i="5"/>
  <c r="L16" i="5"/>
  <c r="F16" i="5"/>
  <c r="R15" i="5"/>
  <c r="L15" i="5"/>
  <c r="F15" i="5"/>
  <c r="R14" i="5"/>
  <c r="L14" i="5"/>
  <c r="F14" i="5"/>
  <c r="R13" i="5"/>
  <c r="L13" i="5"/>
  <c r="F13" i="5"/>
  <c r="R12" i="5"/>
  <c r="L12" i="5"/>
  <c r="F12" i="5"/>
  <c r="R11" i="5"/>
  <c r="L11" i="5"/>
  <c r="F11" i="5"/>
  <c r="R10" i="5"/>
  <c r="L10" i="5"/>
  <c r="F10" i="5"/>
  <c r="R9" i="5"/>
  <c r="L9" i="5"/>
  <c r="L30" i="5" s="1"/>
  <c r="F9" i="5"/>
  <c r="R8" i="5"/>
  <c r="R21" i="5" s="1"/>
  <c r="L8" i="5"/>
  <c r="F8" i="5"/>
  <c r="F33" i="5" s="1"/>
  <c r="L44" i="5"/>
  <c r="F68" i="5"/>
  <c r="L31" i="5"/>
  <c r="R20" i="5"/>
  <c r="Y17" i="7"/>
  <c r="V16" i="20"/>
  <c r="X16" i="20"/>
  <c r="N18" i="20"/>
  <c r="P18" i="20"/>
  <c r="V31" i="20"/>
  <c r="N40" i="20"/>
  <c r="O49" i="7" l="1"/>
  <c r="O19" i="7"/>
  <c r="L29" i="5"/>
  <c r="R22" i="5"/>
  <c r="L46" i="5"/>
  <c r="R53" i="5"/>
  <c r="F64" i="11"/>
  <c r="P22" i="11"/>
  <c r="N60" i="11"/>
  <c r="I19" i="7"/>
  <c r="X14" i="20"/>
  <c r="F32" i="5"/>
  <c r="R51" i="5"/>
  <c r="W30" i="7"/>
  <c r="H29" i="11"/>
  <c r="N59" i="11"/>
  <c r="F29" i="11"/>
  <c r="G49" i="7"/>
  <c r="O47" i="7"/>
  <c r="F65" i="11"/>
  <c r="V45" i="11"/>
</calcChain>
</file>

<file path=xl/sharedStrings.xml><?xml version="1.0" encoding="utf-8"?>
<sst xmlns="http://schemas.openxmlformats.org/spreadsheetml/2006/main" count="1343" uniqueCount="555">
  <si>
    <t>Worm</t>
  </si>
  <si>
    <t>Mean</t>
  </si>
  <si>
    <t>STDEV</t>
  </si>
  <si>
    <t>Brood size</t>
  </si>
  <si>
    <t>Size of 1 pixel in inch2</t>
  </si>
  <si>
    <t>0.0067*0.0067</t>
  </si>
  <si>
    <t>=</t>
  </si>
  <si>
    <t>0.0645*0.0645</t>
  </si>
  <si>
    <t>Slice</t>
  </si>
  <si>
    <t>Count</t>
  </si>
  <si>
    <t>AVG size (inch2)</t>
  </si>
  <si>
    <t>Size (μm2)</t>
  </si>
  <si>
    <t>N2_Set2_0h_03_c2-1.TIF</t>
  </si>
  <si>
    <t>atg18_Set2_0h_01_c2-1.TIF</t>
  </si>
  <si>
    <t>epg6_Set1_0h_11_GFP-1.TIF</t>
  </si>
  <si>
    <t>N2_Set2_0h_04_c2-1.TIF</t>
  </si>
  <si>
    <t>atg18_Set2_0h_02_c2-1.TIF</t>
  </si>
  <si>
    <t>epg6_Set1_0h_13_GFP-1.TIF</t>
  </si>
  <si>
    <t>N2_Set2_0h_05_c2-1.TIF</t>
  </si>
  <si>
    <t>atg18_Set2_0h_03_c2-1.TIF</t>
  </si>
  <si>
    <t>epg6_Set1_0h_15_GFP-1.TIF</t>
  </si>
  <si>
    <t>N2_Set2_0h_06_c2-1.TIF</t>
  </si>
  <si>
    <t>atg18_Set2_0h_04_c2-1.TIF</t>
  </si>
  <si>
    <t>epg6_Set1_4h_01_GFP-1.TIF</t>
  </si>
  <si>
    <t>N2_Set2_0h_07_c2-1.TIF</t>
  </si>
  <si>
    <t>atg18_Set2_0h_07_c2-1.TIF</t>
  </si>
  <si>
    <t>epg6_Set2_0h_01_GFP-1.TIF</t>
  </si>
  <si>
    <t>N2_Set2_0h_08_c2-1.TIF</t>
  </si>
  <si>
    <t>atg18_Set2_0h_08_c2-1.TIF</t>
  </si>
  <si>
    <t>epg6_Set2_4h_02_GFP-1.TIF</t>
  </si>
  <si>
    <t>N2_Set2_0h_11_c2-1.TIF</t>
  </si>
  <si>
    <t>atg18_Set2_0h_10_c2-1.TIF</t>
  </si>
  <si>
    <t>epg6_Set2_4h_03_GFP-1.TIF</t>
  </si>
  <si>
    <t>N2_Set2_0h_13_c2-1.TIF</t>
  </si>
  <si>
    <t>atg18_Set2_0h_12_c2-1.TIF</t>
  </si>
  <si>
    <t>epg6_Set2_4h_07_GFP-1.TIF</t>
  </si>
  <si>
    <t>N2_Set2_0h_14_c2-1.TIF</t>
  </si>
  <si>
    <t>atg18_Set2_0h_13_c2-1.TIF</t>
  </si>
  <si>
    <t>epg-6_Set4_0h_Early_08_c2-1.TIF</t>
  </si>
  <si>
    <t>N2_Set2_0h_15_c2-1.TIF</t>
  </si>
  <si>
    <t>atg18_Set2_0h_14_c2-1.TIF</t>
  </si>
  <si>
    <t>epg-6_Set4_4h_Early_13_c2-1.TIF</t>
  </si>
  <si>
    <t>N2_Set3_0h_Early_01_c2-1.TIF</t>
  </si>
  <si>
    <t>atg18_Set2_0h_15_c2-1.TIF</t>
  </si>
  <si>
    <t>epg-6_Set4_4h_Early_16_c2-1.TIF</t>
  </si>
  <si>
    <t>N2_Set3_0h_Early_03_c2-1.TIF</t>
  </si>
  <si>
    <t>atg18_Set3_0h_Early_02_c2-1.TIF</t>
  </si>
  <si>
    <t>epg-6_Set4_4h_Early_19_c2-1.TIF</t>
  </si>
  <si>
    <t>N2_Set3_0h_Early_07_c2-1.TIF</t>
  </si>
  <si>
    <t>atg18_Set3_0h_Early_04_c2-1.TIF</t>
  </si>
  <si>
    <t>N2_Set3_0h_Early_10_c2-1.TIF</t>
  </si>
  <si>
    <t>atg18_Set3_0h_Early_08_c2-1.TIF</t>
  </si>
  <si>
    <t>N2_Set4_0h_Early_03_c2-1.TIF</t>
  </si>
  <si>
    <t>atg18_Set3_4h_Early_05_c2-1.TIF</t>
  </si>
  <si>
    <t>N2_Set4_0h_Early_07_c2-1.TIF</t>
  </si>
  <si>
    <t>atg18_Set3_4h_Early_07_c2-1.TIF</t>
  </si>
  <si>
    <t>N2_Set4_0h_Early_10_c2-1.TIF</t>
  </si>
  <si>
    <t>atg18_Set3_4h_Early_09_c2-1.TIF</t>
  </si>
  <si>
    <t>N2_Set1_0h_15_GFP-1.TIF</t>
  </si>
  <si>
    <t>atg18_Set3_4h_Early_11_c2-1.TIF</t>
  </si>
  <si>
    <t>N2_Set2_0h_06_GFP-1.TIF</t>
  </si>
  <si>
    <t>atg18_Set3_4h_Early_13_c2-1.TIF</t>
  </si>
  <si>
    <t>N2_Set3_0h_01_GFP-1.TIF</t>
  </si>
  <si>
    <t>atg18_Set4_0h_Early_06_c2-1.TIF</t>
  </si>
  <si>
    <t>N2_Set3_0h_14_GFP-1.TIF</t>
  </si>
  <si>
    <t>atg18_Set4_0h_Early_10_c2-1.TIF</t>
  </si>
  <si>
    <t>N2_Set4_0h_Early_04_c2-1.TIF</t>
  </si>
  <si>
    <t>Early embryo</t>
  </si>
  <si>
    <t>N2_Set2_4h_03_c2-1.TIF</t>
  </si>
  <si>
    <t>atg18_Set2_4h_10_c2-1.TIF</t>
  </si>
  <si>
    <t>epg6_Set1_0h_05_GFP-1.TIF</t>
  </si>
  <si>
    <t>N2_Set2_4h_07_c2-1.TIF</t>
  </si>
  <si>
    <t>atg18_Set2_4h_15_c2-1.TIF</t>
  </si>
  <si>
    <t>epg6_Set1_4h_02_GFP-1.TIF</t>
  </si>
  <si>
    <t>N2_Set2_4h_08_c2-1.TIF</t>
  </si>
  <si>
    <t>atg18_Set3_0h_Late_01_c2-1.TIF</t>
  </si>
  <si>
    <t>epg6_Set1_4h_12_GFP-1.TIF</t>
  </si>
  <si>
    <t>N2_Set2_4h_13_c2-1.TIF</t>
  </si>
  <si>
    <t>atg18_Set3_0h_Late_05_c2-1.TIF</t>
  </si>
  <si>
    <t>epg6_Set2_0h_04_GFP-1.TIF</t>
  </si>
  <si>
    <t>N2_Set3_0h_Late_09_c2-1.TIF</t>
  </si>
  <si>
    <t>atg18_Set3_0h_Late_13_c2-1.TIF</t>
  </si>
  <si>
    <t>epg6_Set2_0h_12_GFP-1.TIF</t>
  </si>
  <si>
    <t>N2_Set3_0h_Late_14_c2-1.TIF</t>
  </si>
  <si>
    <t>atg18_Set1_0h_Late_01_c2-1.TIF</t>
  </si>
  <si>
    <t>epg6_Set2_0h_14_GFP-1.TIF</t>
  </si>
  <si>
    <t>N2_Set3_0h_Late_15_c2-1.TIF</t>
  </si>
  <si>
    <t>atg18_Set1_0h_09_c2-1.TIF</t>
  </si>
  <si>
    <t>epg6_Set2_4h_14_GFP-1.TIF</t>
  </si>
  <si>
    <t>N2_Set3_4h_Late_01_c2-1.TIF</t>
  </si>
  <si>
    <t>epg6_Set3_0h_02_GFP-1.TIF</t>
  </si>
  <si>
    <t>N2_Set3_4h_Late_03_c2-1.TIF</t>
  </si>
  <si>
    <t>epg6_Set3_0h_04_GFP-1.TIF</t>
  </si>
  <si>
    <t>N2_Set3_4h_Late_05_c2-1.TIF</t>
  </si>
  <si>
    <t>epg6_Set3_0h_05_GFP-1.TIF</t>
  </si>
  <si>
    <t>N2_Set3_4h_Late_06_c2-1.TIF</t>
  </si>
  <si>
    <t>epg6_Set3_0h_06_GFP-1.TIF</t>
  </si>
  <si>
    <t>N2_Set3_4h_Late_08_c2-1.TIF</t>
  </si>
  <si>
    <t>epg6_Set3_0h_07_GFP-1.TIF</t>
  </si>
  <si>
    <t>N2_Set3_4h_Late_13_c2-1.TIF</t>
  </si>
  <si>
    <t>epg6_Set3_0h_12_GFP-1.TIF</t>
  </si>
  <si>
    <t>N2_Set3_4h_Late_14_c2-1.TIF</t>
  </si>
  <si>
    <t>epg6_Set3_0h_15_GFP-1.TIF</t>
  </si>
  <si>
    <t>N2_Set4_0h_Late_01_c2-1.TIF</t>
  </si>
  <si>
    <t>N2_Set4_4h_Late_04_c2-1.TIF</t>
  </si>
  <si>
    <t>NaN</t>
  </si>
  <si>
    <t>N2_Set4_4h_Late_05_c2-1.TIF</t>
  </si>
  <si>
    <t>N2_Set4_4h_Late_09_c2-1.TIF</t>
  </si>
  <si>
    <t>N2_Set1_0h_01_c2-1.TIF</t>
  </si>
  <si>
    <t>N2_Set2_4h_12_GFP-1.TIF</t>
  </si>
  <si>
    <t>N2_Set4_0h_Late_05_c2-1.TIF</t>
  </si>
  <si>
    <t>N2_Set4_0h_Late_11_c2-1.TIF</t>
  </si>
  <si>
    <t>N2_Set4_4h_Late_07_c2-1.TIF</t>
  </si>
  <si>
    <t>Late embryo</t>
  </si>
  <si>
    <t>N2_Set4_4h_Late_15_c2-1.TIF</t>
  </si>
  <si>
    <t>N2_Set4_4h_Late_08_c2-1.TIF</t>
  </si>
  <si>
    <t>N2_Set3_0h_02_GFP-1.TIF</t>
  </si>
  <si>
    <t>N2_Set1_0h_11_GFP-1.TIF</t>
  </si>
  <si>
    <t>N2_Set1_0h_12_GFP-1.TIF</t>
  </si>
  <si>
    <t>N2_Set1_4h_01_GFP-1.TIF</t>
  </si>
  <si>
    <t>N2_Set1_4h_03_GFP-1.TIF</t>
  </si>
  <si>
    <t>N2_Set1_4h_11_GFP-1.TIF</t>
  </si>
  <si>
    <t>0.1024*0.1024</t>
  </si>
  <si>
    <t>Head</t>
  </si>
  <si>
    <t>Number of cells</t>
  </si>
  <si>
    <t>Count/cell</t>
  </si>
  <si>
    <t>Seam cells (atg-18 set)</t>
  </si>
  <si>
    <t>N2_Set2_6h_03a_c2-1.TIF</t>
  </si>
  <si>
    <t>Seam cells</t>
  </si>
  <si>
    <t>atg18_Set2_6h_04a_c2-1.TIF</t>
  </si>
  <si>
    <t>epg6_Set2_6h_03_GFP-1.TIF</t>
  </si>
  <si>
    <t>N2_Set2_6h_04_c2-1.TIF</t>
  </si>
  <si>
    <t>atg18_Set2_6h_05a_c2-1.TIF</t>
  </si>
  <si>
    <t>N2_Set2_6h_10_c2-1.TIF</t>
  </si>
  <si>
    <t>atg18_Set2_6h_07a_c2-1.TIF</t>
  </si>
  <si>
    <t>epg6_Set3_6h_04_GFP-1.TIF</t>
  </si>
  <si>
    <t>N2_Set2_6h_13a_c2-1.TIF</t>
  </si>
  <si>
    <t>atg18_Set2_6h_10a_c2-1.TIF</t>
  </si>
  <si>
    <t>epg6_Set3_6h_09_GFP-1.TIF</t>
  </si>
  <si>
    <t>N2_Set4_6h_L1_01a_c2-1.TIF</t>
  </si>
  <si>
    <t>atg18_Set2_6h_02_c2-1.TIF</t>
  </si>
  <si>
    <t>epg6_Set3_6h_13_GFP-1.TIF</t>
  </si>
  <si>
    <t>N2_Set4_6h_L1_05a_c2-1.TIF</t>
  </si>
  <si>
    <t>atg18_Set3_6h_L1_10a_c2-1.TIF</t>
  </si>
  <si>
    <t>epg-6_Set4_6h_L1_01a_c2-1.TIF</t>
  </si>
  <si>
    <t>Seam cells (epg-6 set)</t>
  </si>
  <si>
    <t>N2_Set1_6h_15_GFP-1.TIF</t>
  </si>
  <si>
    <t>atg18_Set3_6h_L1_01a_c2-1.TIF</t>
  </si>
  <si>
    <t>epg-6_Set4_6h_L1_03a_c2-1.TIF</t>
  </si>
  <si>
    <t>N2_Set2_6h_03_GFP-1.TIF</t>
  </si>
  <si>
    <t>atg18_Set3_6h_L1_06a_c2-1.TIF</t>
  </si>
  <si>
    <t>epg-6_Set4_6h_L1_08a_c2-1.TIF</t>
  </si>
  <si>
    <t>N2_Set2_6h_14_GFP-1.TIF</t>
  </si>
  <si>
    <t>atg18_Set4_6h_L1_01a_c2-1.TIF</t>
  </si>
  <si>
    <t>epg-6_Set4_6h_L1_10a_c2-1.TIF</t>
  </si>
  <si>
    <t>N2_Set2_6h_15_GFP-1.TIF</t>
  </si>
  <si>
    <t>atg18_Set4_6h_L2-3_03a_c2-1.TIF</t>
  </si>
  <si>
    <t>epg-6_Set4_6h_L1_05a_c2-1.TIF</t>
  </si>
  <si>
    <t>N2_Set3_6h_08_GFP-1.TIF</t>
  </si>
  <si>
    <t>atg18_Set4_28h_L1_07a_c2-1.TIF</t>
  </si>
  <si>
    <t>N2_Set3_6h_14_GFP-1.TIF</t>
  </si>
  <si>
    <t>N2_Set4_6h_L1_08a_c2-1.TIF</t>
  </si>
  <si>
    <t>Head (atg-18 set)</t>
  </si>
  <si>
    <t>N2_Set3_6h_L1_02c_c2-1.TIF</t>
  </si>
  <si>
    <t>epg-6_Set4_6h_L1_04c_c2-1.TIF</t>
  </si>
  <si>
    <t>N2_Set3_6h_L1_03c_c2-1.TIF</t>
  </si>
  <si>
    <t>atg18_Set3_6h_L1_01c_c2-1.TIF</t>
  </si>
  <si>
    <t>epg-6_Set4_6h_L1_05b-c_c2-1.TIF</t>
  </si>
  <si>
    <t>N2_Set3_6h_L1_05c_c2-1.TIF</t>
  </si>
  <si>
    <t>atg18_Set3_6h_L1_02b_c2-1.TIF</t>
  </si>
  <si>
    <t>epg-6_Set4_6h_L1_06c_c2-1.TIF</t>
  </si>
  <si>
    <t>N2_Set3_6h_L1_06c_c2-1.TIF</t>
  </si>
  <si>
    <t>atg18_Set3_6h_L1_03c_c2-1.TIF</t>
  </si>
  <si>
    <t>epg-6_Set4_6h_L1_07b-c_c2-1.TIF</t>
  </si>
  <si>
    <t>N2_Set3_6h_L1_09c_c2-1.TIF</t>
  </si>
  <si>
    <t>atg18_Set3_6h_L1_04c_c2-1.TIF</t>
  </si>
  <si>
    <t>epg-6_Set4_6h_L1_08b-c_c2-1.TIF</t>
  </si>
  <si>
    <t>N2_Set3_6h_L1_10c_c2-1.TIF</t>
  </si>
  <si>
    <t>atg18_Set3_6h_L1_05c_c2-1.TIF</t>
  </si>
  <si>
    <t>epg-6_Set4_6h_L1_09c_c2-1.TIF</t>
  </si>
  <si>
    <t>N2_Set4_6h_L1_01c_c2-1.TIF</t>
  </si>
  <si>
    <t>atg18_Set3_6h_L1_06c_c2-1.TIF</t>
  </si>
  <si>
    <t>N2_Set4_6h_L1_02c_c2-1.TIF</t>
  </si>
  <si>
    <t>atg18_Set3_6h_L1_07c_c2-1.TIF</t>
  </si>
  <si>
    <t>N2_Set4_6h_L1_03c_c2-1.TIF</t>
  </si>
  <si>
    <t>atg18_Set3_6h_L1_09c_c2-1.TIF</t>
  </si>
  <si>
    <t>N2_Set4_6h_L1_04c_c2-1.TIF</t>
  </si>
  <si>
    <t>atg18_Set3_6h_L1_10c_c2-1.TIF</t>
  </si>
  <si>
    <t>N2_Set4_6h_L1_05c_c2-1.TIF</t>
  </si>
  <si>
    <t>atg18_Set3_28h_L1_02b_c2-1.TIF</t>
  </si>
  <si>
    <t>N2_Set4_6h_L1_06c_c2-1.TIF</t>
  </si>
  <si>
    <t>atg18_Set3_28h_L1_05c_c2-1.TIF</t>
  </si>
  <si>
    <t>N2_Set4_6h_L1_07b_c2-1.TIF</t>
  </si>
  <si>
    <t>atg18_Set3_28h_L1_09c_c2-1.TIF</t>
  </si>
  <si>
    <t>N2_Set4_6h_L1_09c_c2-1.TIF</t>
  </si>
  <si>
    <t>atg18_Set3_56h_L1_06c_c2-1.TIF</t>
  </si>
  <si>
    <t>N2_Set4_6h_L1_08c_c2-1.TIF</t>
  </si>
  <si>
    <t>atg18_Set3_56h_L1_09c_c2-1.TIF</t>
  </si>
  <si>
    <t>Head (epg-6 set)</t>
  </si>
  <si>
    <t>atg18_Set4_6h_L1_01c_c2-1.TIF</t>
  </si>
  <si>
    <t>atg18_Set4_6h_L1_04c_c2-1.TIF</t>
  </si>
  <si>
    <t>atg18_Set4_6h_L2-3_03c_c2-1.TIF</t>
  </si>
  <si>
    <t>atg18_Set4_28h_L1_01a_c2-1.TIF</t>
  </si>
  <si>
    <t>atg18_Set4_28h_L1_02c_c2-1.TIF</t>
  </si>
  <si>
    <t>atg18_Set4_28h_L1_03b_c2-1.TIF</t>
  </si>
  <si>
    <t>N2_Set4_6h_L1_07c_c2-1.TIF</t>
  </si>
  <si>
    <t>atg18_Set4_28h_L1_04c_c2-1.TIF</t>
  </si>
  <si>
    <t>N2_Set4_6h_L1_08b-c_c2-1.TIF</t>
  </si>
  <si>
    <t>atg18_Set4_28h_L1_07b_c2-1.TIF</t>
  </si>
  <si>
    <t>atg18_Set4_28h_L1_10b_c2-1.TIF</t>
  </si>
  <si>
    <t>N2_Set4_6h_L1_10c_c2-1.TIF</t>
  </si>
  <si>
    <t>Recovery</t>
  </si>
  <si>
    <t>N</t>
  </si>
  <si>
    <t>%</t>
  </si>
  <si>
    <t>-</t>
  </si>
  <si>
    <t>Days of starvation</t>
  </si>
  <si>
    <t>Strain</t>
  </si>
  <si>
    <t>Seam cells (atg18)</t>
  </si>
  <si>
    <t>N2_Set2_28h_L2-3_02a_c2-1.TIF</t>
  </si>
  <si>
    <t>atg18_Set2_28h_L2-3_02a_c2-1.TIF</t>
  </si>
  <si>
    <t>epg6_Set1_52h_07_GFP-1.TIF</t>
  </si>
  <si>
    <t>N2_Set2_28h_L2-3_04a_c2-1.TIF</t>
  </si>
  <si>
    <t>atg18_Set2_52h_L2-3_04a_c2-1.TIF</t>
  </si>
  <si>
    <t>epg6_Set1_52h_13_GFP-1.TIF</t>
  </si>
  <si>
    <t>N2_Set2_28h_L2-3_05a_c2-1.TIF</t>
  </si>
  <si>
    <t>atg18_Set2_52h_L2-3_05a_c2-1.TIF</t>
  </si>
  <si>
    <t>epg6_Set1_52h_15_GFP-1.TIF</t>
  </si>
  <si>
    <t>N2_Set2_28h_L2-3_07a_c2-1.TIF</t>
  </si>
  <si>
    <t>atg18_Set2_52h_L2-3_06a_c2-1.TIF</t>
  </si>
  <si>
    <t>epg6_Set2_52h_07_GFP-1.TIF</t>
  </si>
  <si>
    <t>N2_Set2_28h_L2-3_10a_c2-1.TIF</t>
  </si>
  <si>
    <t>atg18_Set2_52h_L2-3_07a_c2-1.TIF</t>
  </si>
  <si>
    <t>epg6_Set2_52h_11_GFP-1.TIF</t>
  </si>
  <si>
    <t>N2_Set3_28h_L2-3_02a_c2-1.TIF</t>
  </si>
  <si>
    <t>atg18_Set2_52h_L2-3_08a_c2-1.TIF</t>
  </si>
  <si>
    <t>epg6_Set3_52h_08_GFP-1.TIF</t>
  </si>
  <si>
    <t>N2_Set3_28h_L2-3_07a_c2-1.TIF</t>
  </si>
  <si>
    <t>atg18_Set3_28h_L2-3_06a_c2-1.TIF</t>
  </si>
  <si>
    <t>epg-6_Set4_52h_L2-3_01a_c2-1.TIF</t>
  </si>
  <si>
    <t>N2_Set3_28h_L2-3_09a_c2-1.TIF</t>
  </si>
  <si>
    <t>atg18_Set3_28h_L2-3_10a_c2-1.TIF</t>
  </si>
  <si>
    <t>epg-6_Set4_52h_L2-3_05a_c2-1.TIF</t>
  </si>
  <si>
    <t>N2_Set4_28h_L2-3_01a_c2-1.TIF</t>
  </si>
  <si>
    <t>atg18_Set3_56h_L2-3_08a_c2-1.TIF</t>
  </si>
  <si>
    <t>epg-6_Set4_52h_L2-3_07a_c2-1.TIF</t>
  </si>
  <si>
    <t>N2_Set4_28h_L2-3_03a_c2-1.TIF</t>
  </si>
  <si>
    <t>atg18_Set3_56h_L2-3_10a_c2-1.TIF</t>
  </si>
  <si>
    <t>epg-6_Set4_52h_L2-3_08a_c2-1.TIF</t>
  </si>
  <si>
    <t>N2_Set4_28h_L2-3_07a_c2-1.TIF</t>
  </si>
  <si>
    <t>atg18_Set4_52h_L2-3_01a_c2-1.TIF</t>
  </si>
  <si>
    <t>N2_Set4_28h_L2-3_08a_c2-1.TIF</t>
  </si>
  <si>
    <t>atg18_Set4_52h_L2-3_10a_c2-1.TIF</t>
  </si>
  <si>
    <t>epg-6_Set4_28h_L2-3_02c_c2-1.TIF</t>
  </si>
  <si>
    <t>Seam cells (epg6)</t>
  </si>
  <si>
    <t>N2_Set1_28h_11_GFP-1.TIF</t>
  </si>
  <si>
    <t>epg-6_Set4_28h_L2-3_01c_c2-1.TIF</t>
  </si>
  <si>
    <t>N2_Set1_28h_15_GFP-1.TIF</t>
  </si>
  <si>
    <t>atg18_Set2_28h_L2-3_07c_c2-1.TIF</t>
  </si>
  <si>
    <t>epg-6_Set4_28h_L2-3_04c_c2-1.TIF</t>
  </si>
  <si>
    <t>N2_Set2_28h_05_GFP-1.TIF</t>
  </si>
  <si>
    <t>atg18_Set2_52h_L2-3_01c_c2-1.TIF</t>
  </si>
  <si>
    <t>epg-6_Set4_28h_L2-3_08c_c2-1.TIF</t>
  </si>
  <si>
    <t>N2_Set2_28h_08_GFP-1.TIF</t>
  </si>
  <si>
    <t>atg18_Set2_52h_L2-3_04c_c2-1.TIF</t>
  </si>
  <si>
    <t>epg-6_Set4_52h_L2-3_01c_c2-1.TIF</t>
  </si>
  <si>
    <t>N2_Set2_28h_12_GFP-1.TIF</t>
  </si>
  <si>
    <t>atg18_Set2_52h_L2-3_05b_c2-1.TIF</t>
  </si>
  <si>
    <t>epg-6_Set4_52h_L2-3_03c_c2-1.TIF</t>
  </si>
  <si>
    <t>N2_Set3_28h_06_GFP-1.TIF</t>
  </si>
  <si>
    <t>atg18_Set2_52h_L2-3_06c_c2-1.TIF</t>
  </si>
  <si>
    <t>epg-6_Set4_52h_L2-3_05c_c2-1.TIF</t>
  </si>
  <si>
    <t>N2_Set3_28h_11_GFP-1.TIF</t>
  </si>
  <si>
    <t>atg18_Set2_52h_L2-3_09c_c2-1.TIF</t>
  </si>
  <si>
    <t>epg-6_Set4_52h_L2-3_07c_c2-1.TIF</t>
  </si>
  <si>
    <t>atg18_Set2_52h_L2-3_10c_c2-1.TIF</t>
  </si>
  <si>
    <t>epg-6_Set4_52h_L2-3_08c_c2-1.TIF</t>
  </si>
  <si>
    <t>atg18_Set3_28h_L2-3_01c_c2-1.TIF</t>
  </si>
  <si>
    <t>epg-6_Set4_52h_L2-3_10c_c2-1.TIF</t>
  </si>
  <si>
    <t>atg18_Set3_28h_L2-3_06c_c2-1.TIF</t>
  </si>
  <si>
    <t>Head (atg18)</t>
  </si>
  <si>
    <t>N2_Set2_28h_L2-3_01c_c2-1.TIF</t>
  </si>
  <si>
    <t>atg18_Set3_28h_L2-3_08c_c2-1.TIF</t>
  </si>
  <si>
    <t>N2_Set2_28h_L2-3_02c_c2-1.TIF</t>
  </si>
  <si>
    <t>atg18_Set3_28h_L2-3_10c_c2-1.TIF</t>
  </si>
  <si>
    <t>N2_Set2_28h_L2-3_05c_c2-1.TIF</t>
  </si>
  <si>
    <t>atg18_Set3_56h_L2-3_01c_c2-1.TIF</t>
  </si>
  <si>
    <t>N2_Set2_28h_L2-3_06c_c2-1.TIF</t>
  </si>
  <si>
    <t>atg18_Set3_56h_L2-3_02c_c2-1.TIF</t>
  </si>
  <si>
    <t>N2_Set2_28h_L2-3_07c_c2-1.TIF</t>
  </si>
  <si>
    <t>atg18_Set3_56h_L2-3_05c_c2-1.TIF</t>
  </si>
  <si>
    <t>N2_Set2_28h_L2-3_08c_c2-1.TIF</t>
  </si>
  <si>
    <t>atg18_Set3_56h_L2-3_07c_c2-1.TIF</t>
  </si>
  <si>
    <t>N2_Set2_28h_L2-3_09c_c2-1.TIF</t>
  </si>
  <si>
    <t>atg18_Set3_56h_L2-3_08c_c2-1.TIF</t>
  </si>
  <si>
    <t>N2_Set2_28h_L2-3_10c_c2-1.TIF</t>
  </si>
  <si>
    <t>atg18_Set4_52h_L2-3_01c_c2-1.TIF</t>
  </si>
  <si>
    <t>N2_Set3_28h_L2-3_01c_c2-1.TIF</t>
  </si>
  <si>
    <t>atg18_Set4_52h_L2-3_02c_c2-1.TIF</t>
  </si>
  <si>
    <t>N2_Set3_28h_L2-3_02c_c2-1.TIF</t>
  </si>
  <si>
    <t>atg18_Set4_52h_L2-3_03c_c2-1.TIF</t>
  </si>
  <si>
    <t>N2_Set3_28h_L2-3_03c_c2-1.TIF</t>
  </si>
  <si>
    <t>atg18_Set4_52h_L2-3_04c_c2-1.TIF</t>
  </si>
  <si>
    <t>N2_Set3_28h_L2-3_07c_c2-1.TIF</t>
  </si>
  <si>
    <t>atg18_Set4_52h_L2-3_07c_c2-1.TIF</t>
  </si>
  <si>
    <t>N2_Set3_28h_L2-3_09c_c2-1.TIF</t>
  </si>
  <si>
    <t>atg18_Set4_52h_L2-3_08c_c2-1.TIF</t>
  </si>
  <si>
    <t>N2_Set3_28h_L2-3_10c_c2-1.TIF</t>
  </si>
  <si>
    <t>atg18_Set4_52h_L2-3_09c_c2-1.TIF</t>
  </si>
  <si>
    <t>N2_Set4_28h_L2-3_01c_c2-1.TIF</t>
  </si>
  <si>
    <t>N2_Set4_28h_L2-3_05c_c2-1.TIF</t>
  </si>
  <si>
    <t>N2_Set4_28h_L2-3_06c_c2-1.TIF</t>
  </si>
  <si>
    <t>N2_Set4_28h_L2-3_07c_c2-1.TIF</t>
  </si>
  <si>
    <t>N2_Set4_28h_L2-3_08c_c2-1.TIF</t>
  </si>
  <si>
    <t>N2_Set4_28h_L2-3_09c_c2-1.TIF</t>
  </si>
  <si>
    <t>N2_Set4_28h_L2-3_10c_c2-1.TIF</t>
  </si>
  <si>
    <t>Head (epg6)</t>
  </si>
  <si>
    <t>N2_Set4_28h_L2-3_03c_c2-1.TIF</t>
  </si>
  <si>
    <t>N2_Set4_28h_L2-3_04c_c2-1.TIF</t>
  </si>
  <si>
    <t>Seam cells (atg)</t>
  </si>
  <si>
    <t>N2_Set2_52h_L4_01a_c2-1.TIF</t>
  </si>
  <si>
    <t>atg18_Set2_76h_L4_01a_c2-1.TIF</t>
  </si>
  <si>
    <t>epg6_Set1_52h_12_GFP-1.TIF</t>
  </si>
  <si>
    <t>N2_Set2_52h_L4_03a_c2-1.TIF</t>
  </si>
  <si>
    <t>atg18_Set2_76h_L4_02a_c2-1.TIF</t>
  </si>
  <si>
    <t>epg6_Set3_76h_08_GFP-1.TIF</t>
  </si>
  <si>
    <t>N2_Set2_52h_L4_06a_c2-1.TIF</t>
  </si>
  <si>
    <t>atg18_Set2_76h_L4_03a_c2-1.TIF</t>
  </si>
  <si>
    <t>epg6_Set3_76h_10_GFP-1.TIF</t>
  </si>
  <si>
    <t>N2_Set3_56h_L4_01a_c2-1.TIF</t>
  </si>
  <si>
    <t>atg18_Set2_76h_L4_10a_c2-1.TIF</t>
  </si>
  <si>
    <t>epg6_Set3_76h_11_GFP-1.TIF</t>
  </si>
  <si>
    <t>N2_Set3_56h_L4_08a_c2-1.TIF</t>
  </si>
  <si>
    <t>atg18_Set3_72h_L4_02a_c2-1.TIF</t>
  </si>
  <si>
    <t>epg6_Set3_76h_14_GFP-1.TIF</t>
  </si>
  <si>
    <t>N2_Set4_52h_L4_04a_c2-1.TIF</t>
  </si>
  <si>
    <t>atg18_Set3_72h_L4_04a_c2-1.TIF</t>
  </si>
  <si>
    <t>epg-6_Set4_52h_L4_06a_c2-1.TIF</t>
  </si>
  <si>
    <t>N2_Set4_52h_L4_07a_c2-1.TIF</t>
  </si>
  <si>
    <t>atg18_Set3_72h_L4_07a_c2-1.TIF</t>
  </si>
  <si>
    <t>N2_Set4_52h_L4_08a_c2-1.TIF</t>
  </si>
  <si>
    <t>atg18_Set4_76h_L4_06a_c2-1.TIF</t>
  </si>
  <si>
    <t>epg-6_Set4_52h_L4_02c_c2-1.TIF</t>
  </si>
  <si>
    <t>Seam cells (epg)</t>
  </si>
  <si>
    <t>N2_Set1_52h_13_GFP-1.TIF</t>
  </si>
  <si>
    <t>epg-6_Set4_52h_L4_04c_c2-1.TIF</t>
  </si>
  <si>
    <t>N2_Set2_52h_01_c2-1.TIF</t>
  </si>
  <si>
    <t>atg18_Set2_76h_L4_01c_c2-1.TIF</t>
  </si>
  <si>
    <t>epg-6_Set4_52h_L4_06c_c2-1.TIF</t>
  </si>
  <si>
    <t>N2_Set2_52h_08_GFP-1.TIF</t>
  </si>
  <si>
    <t>atg18_Set2_76h_L4_03c_c2-1.TIF</t>
  </si>
  <si>
    <t>epg-6_Set4_76h_L4_03c_c2-1.TIF</t>
  </si>
  <si>
    <t>N2_Set4_52h_L4_06a_c2-1.TIF</t>
  </si>
  <si>
    <t>atg18_Set2_76h_L4_04c_c2-1.TIF</t>
  </si>
  <si>
    <t>atg18_Set2_76h_L4_06c_c2-1.TIF</t>
  </si>
  <si>
    <t>atg18_Set2_76h_L4_09c_c2-1.TIF</t>
  </si>
  <si>
    <t>Head (atg)</t>
  </si>
  <si>
    <t>N2_Set2_52h_L4_01c_c2-1.TIF</t>
  </si>
  <si>
    <t>atg18_Set3_72h_L4_03c_c2-1.TIF</t>
  </si>
  <si>
    <t>N2_Set2_52h_L4_03c_c2-1.TIF</t>
  </si>
  <si>
    <t>atg18_Set3_72h_L4_07c_c2-1.TIF</t>
  </si>
  <si>
    <t>N2_Set2_52h_L4_04c_c2-1.TIF</t>
  </si>
  <si>
    <t>atg18_Set4_76h_L4_06c_c2-1.TIF</t>
  </si>
  <si>
    <t>N2_Set2_52h_L4_07c_c2-1.TIF</t>
  </si>
  <si>
    <t>atg18_Set4_76h_L4_04c_c2-1.TIF</t>
  </si>
  <si>
    <t>N2_Set3_56h_L4_01c_c2-1.TIF</t>
  </si>
  <si>
    <t>atg18_Set4_76h_L4_02c_c2-1.TIF</t>
  </si>
  <si>
    <t>N2_Set3_56h_L4_03c_c2-1.TIF</t>
  </si>
  <si>
    <t>atg18_Set4_76h_L4_01c_c2-1.TIF</t>
  </si>
  <si>
    <t>N2_Set3_56h_L4_05c_c2-1.TIF</t>
  </si>
  <si>
    <t>atg18_Set4_76h_L4_07c_c2-1.TIF</t>
  </si>
  <si>
    <t>N2_Set3_56h_L4_08c_c2-1.TIF</t>
  </si>
  <si>
    <t>atg18_Set4_76h_L4_08c_c2-1.TIF</t>
  </si>
  <si>
    <t>N2_Set4_52h_L4_01c_c2-1.TIF</t>
  </si>
  <si>
    <t>N2_Set4_52h_L4_03c_c2-1.TIF</t>
  </si>
  <si>
    <t>N2_Set4_52h_L4_06c_c2-1.TIF</t>
  </si>
  <si>
    <t>N2_Set4_52h_L4_07c_c2-1.TIF</t>
  </si>
  <si>
    <t>Head (epg)</t>
  </si>
  <si>
    <t>N2_Set4_52h_L4_04c_c2-1.TIF</t>
  </si>
  <si>
    <t>N2_Set4_52h_L4_05c_c2-1.TIF</t>
  </si>
  <si>
    <t xml:space="preserve">Mean </t>
  </si>
  <si>
    <t>p-value vs N2</t>
  </si>
  <si>
    <t>#days</t>
  </si>
  <si>
    <t>P-value vs N2</t>
  </si>
  <si>
    <t>#1</t>
  </si>
  <si>
    <t>#2</t>
  </si>
  <si>
    <t>#3</t>
  </si>
  <si>
    <t>#4</t>
  </si>
  <si>
    <t>#5</t>
  </si>
  <si>
    <t>Early embryo (atg-18 set)</t>
  </si>
  <si>
    <t>Early embryo (epg-6 set)</t>
  </si>
  <si>
    <t>N2 (wild type)</t>
  </si>
  <si>
    <t>atg-18(gk378)</t>
  </si>
  <si>
    <t>epg-6(bp242)</t>
  </si>
  <si>
    <t>atg-18(gk378);epg-6(bp242)</t>
  </si>
  <si>
    <t>Number of L1 larvae investigated</t>
  </si>
  <si>
    <t>Survival (%)</t>
  </si>
  <si>
    <t>Dead</t>
  </si>
  <si>
    <t>Censored</t>
  </si>
  <si>
    <t>No. of subjects</t>
  </si>
  <si>
    <t>Restricted mean</t>
  </si>
  <si>
    <t>Age in days at % mortality</t>
  </si>
  <si>
    <t>Days</t>
  </si>
  <si>
    <t>Std. error</t>
  </si>
  <si>
    <t>95% C.I.</t>
  </si>
  <si>
    <t>95% Median C.I.</t>
  </si>
  <si>
    <t>Condition</t>
  </si>
  <si>
    <t>Statistics</t>
  </si>
  <si>
    <t>Chi^2</t>
  </si>
  <si>
    <t>P-value</t>
  </si>
  <si>
    <t>Bonferroni P-value</t>
  </si>
  <si>
    <t>N2 (wild type) v.s.</t>
  </si>
  <si>
    <t>atg-18(gk378</t>
  </si>
  <si>
    <t>17.68 ~ 20.01</t>
  </si>
  <si>
    <t>21.54 ~ 25.21</t>
  </si>
  <si>
    <t>15.41 ~ 16.83</t>
  </si>
  <si>
    <t>17.37 ~ 19.52</t>
  </si>
  <si>
    <t>19 ~ 19</t>
  </si>
  <si>
    <t>21 ~ 24</t>
  </si>
  <si>
    <t>14 ~ 15</t>
  </si>
  <si>
    <t>- ~ -</t>
  </si>
  <si>
    <t>atg-18(gk378);epg-6(bp242) v.s.</t>
  </si>
  <si>
    <t>atg-18(gk378) v.s.</t>
  </si>
  <si>
    <t>epg-6(bp242) v.s.</t>
  </si>
  <si>
    <t xml:space="preserve"> Worm #</t>
  </si>
  <si>
    <t>Eggs</t>
  </si>
  <si>
    <t>L4/adult</t>
  </si>
  <si>
    <t>P-value to wild type</t>
  </si>
  <si>
    <t>P-value to atg-18</t>
  </si>
  <si>
    <t>P-value to epg-6</t>
  </si>
  <si>
    <t>N2</t>
  </si>
  <si>
    <t>atg-18</t>
  </si>
  <si>
    <t>epg-6</t>
  </si>
  <si>
    <t>atg-18;epg-6</t>
  </si>
  <si>
    <t>#6</t>
  </si>
  <si>
    <t>#7</t>
  </si>
  <si>
    <t>#8</t>
  </si>
  <si>
    <t>#9</t>
  </si>
  <si>
    <t>#10</t>
  </si>
  <si>
    <t>#11</t>
  </si>
  <si>
    <t>#12</t>
  </si>
  <si>
    <t>#13</t>
  </si>
  <si>
    <t>#14</t>
  </si>
  <si>
    <t>#15</t>
  </si>
  <si>
    <t>#16</t>
  </si>
  <si>
    <t>#17</t>
  </si>
  <si>
    <t>#18</t>
  </si>
  <si>
    <t>#19</t>
  </si>
  <si>
    <t>#20</t>
  </si>
  <si>
    <t>#21</t>
  </si>
  <si>
    <t>#22</t>
  </si>
  <si>
    <t>#23</t>
  </si>
  <si>
    <t>N2 (Wild type)</t>
  </si>
  <si>
    <t>Survival until L4 (%)</t>
  </si>
  <si>
    <t>***</t>
  </si>
  <si>
    <t>Larvae</t>
  </si>
  <si>
    <t>Figure 1B</t>
  </si>
  <si>
    <t>Figure 1C</t>
  </si>
  <si>
    <t xml:space="preserve">  Number</t>
  </si>
  <si>
    <t xml:space="preserve">  Vol, %</t>
  </si>
  <si>
    <t xml:space="preserve">  Volume</t>
  </si>
  <si>
    <t xml:space="preserve">  Height</t>
  </si>
  <si>
    <t xml:space="preserve">    Area</t>
  </si>
  <si>
    <t>Normalization
lgg-1/tubulin</t>
  </si>
  <si>
    <t xml:space="preserve">    No 1</t>
  </si>
  <si>
    <t xml:space="preserve">    No 2</t>
  </si>
  <si>
    <t xml:space="preserve">    No 3</t>
  </si>
  <si>
    <t xml:space="preserve">    No 4</t>
  </si>
  <si>
    <t xml:space="preserve">    No 5</t>
  </si>
  <si>
    <t xml:space="preserve">    No 6</t>
  </si>
  <si>
    <t xml:space="preserve">    No 7</t>
  </si>
  <si>
    <t xml:space="preserve">    No 8</t>
  </si>
  <si>
    <t xml:space="preserve">    No 9</t>
  </si>
  <si>
    <t xml:space="preserve">   No 10</t>
  </si>
  <si>
    <t xml:space="preserve">   No 11</t>
  </si>
  <si>
    <t xml:space="preserve">   No 12</t>
  </si>
  <si>
    <t>Normalization
cleaved/tubulin</t>
  </si>
  <si>
    <t>total gfp</t>
  </si>
  <si>
    <t>percentage
cleaved gfp</t>
  </si>
  <si>
    <t>Recovery (%)</t>
  </si>
  <si>
    <t>spotted on bacteria-free area</t>
  </si>
  <si>
    <t>spotted on bacteria</t>
  </si>
  <si>
    <t>wild type</t>
  </si>
  <si>
    <t>Not-recovered</t>
  </si>
  <si>
    <t>Recovered</t>
  </si>
  <si>
    <t>1 (+2)</t>
  </si>
  <si>
    <t>2 (+2)</t>
  </si>
  <si>
    <t>3 (+2)</t>
  </si>
  <si>
    <t>Moving (%)</t>
  </si>
  <si>
    <t>Not-moving</t>
  </si>
  <si>
    <t>Moving</t>
  </si>
  <si>
    <t>Figure 7C</t>
  </si>
  <si>
    <t>Figure 7D</t>
  </si>
  <si>
    <t>Mean lifespan</t>
  </si>
  <si>
    <t>WT</t>
  </si>
  <si>
    <t>14.61-16.53</t>
  </si>
  <si>
    <t>12.75-15.93</t>
  </si>
  <si>
    <t>9.82-11.26</t>
  </si>
  <si>
    <t>treatment</t>
  </si>
  <si>
    <t>Quantification GFP-LGG1</t>
  </si>
  <si>
    <t>Quantification cleaved GFP</t>
  </si>
  <si>
    <t>Quantification Tubulin</t>
  </si>
  <si>
    <t>N2+NH4Cl</t>
  </si>
  <si>
    <t>atg-18+NH4Cl</t>
  </si>
  <si>
    <t>﻿  Number</t>
  </si>
  <si>
    <t xml:space="preserve">  Vol. %</t>
  </si>
  <si>
    <t>epg-6+NH4Cl</t>
  </si>
  <si>
    <r>
      <t>Mean/Median Lifespan</t>
    </r>
    <r>
      <rPr>
        <b/>
        <sz val="12"/>
        <color theme="1"/>
        <rFont val="Calibri"/>
        <family val="2"/>
        <scheme val="minor"/>
      </rPr>
      <t xml:space="preserve"> calculated using OASIS</t>
    </r>
  </si>
  <si>
    <r>
      <t>Log-Rank Test</t>
    </r>
    <r>
      <rPr>
        <b/>
        <sz val="12"/>
        <color theme="1"/>
        <rFont val="Calibri"/>
        <family val="2"/>
        <scheme val="minor"/>
      </rPr>
      <t xml:space="preserve"> calculated using OASIS</t>
    </r>
  </si>
  <si>
    <t>Survival (%) and statistical analysis was performed using the Online Application for the Survival Analysis of Lifespan</t>
  </si>
  <si>
    <t xml:space="preserve">Summary: </t>
  </si>
  <si>
    <t>Number of smoothes</t>
  </si>
  <si>
    <t>Number of smoothes after subtraction</t>
  </si>
  <si>
    <t>Threshold</t>
  </si>
  <si>
    <t>Minimum particle size, pixels</t>
  </si>
  <si>
    <t>Maximum particle size, pixels</t>
  </si>
  <si>
    <t>Minimum particle circularity</t>
  </si>
  <si>
    <t xml:space="preserve"> seam cells</t>
  </si>
  <si>
    <t>Settings for the ImageJ stress granule counter plugin:</t>
  </si>
  <si>
    <r>
      <t xml:space="preserve">Size of 1 pixel in </t>
    </r>
    <r>
      <rPr>
        <sz val="11"/>
        <color theme="1"/>
        <rFont val="Calibri"/>
        <family val="2"/>
        <charset val="238"/>
      </rPr>
      <t>μm2</t>
    </r>
  </si>
  <si>
    <r>
      <t xml:space="preserve">Parameters for the calculations for size in </t>
    </r>
    <r>
      <rPr>
        <b/>
        <sz val="11"/>
        <color theme="1"/>
        <rFont val="Calibri"/>
      </rPr>
      <t>μm2 from inch2</t>
    </r>
  </si>
  <si>
    <t>Surface area of 1 Pixel</t>
  </si>
  <si>
    <t>AVG size in inch2/size of 1 pixel in inch2*size of 1 pixel in μm2</t>
  </si>
  <si>
    <t>Formula to calculate size in µm2:</t>
  </si>
  <si>
    <t>(AVG size in inch2)/(size of 1 pixel in inch2)*(size of 1 pixel in μm2)</t>
  </si>
  <si>
    <t>Embryo</t>
  </si>
  <si>
    <t xml:space="preserve"> head</t>
  </si>
  <si>
    <t>   12   </t>
  </si>
  <si>
    <t>   16   </t>
  </si>
  <si>
    <t>   18   </t>
  </si>
  <si>
    <t>   21   </t>
  </si>
  <si>
    <t>   11   </t>
  </si>
  <si>
    <t>   13   </t>
  </si>
  <si>
    <t>   14   </t>
  </si>
  <si>
    <t>   15   </t>
  </si>
  <si>
    <t>   19   </t>
  </si>
  <si>
    <t>   20   </t>
  </si>
  <si>
    <t>   25%</t>
  </si>
  <si>
    <t>   50%   </t>
  </si>
  <si>
    <t>   75%   </t>
  </si>
  <si>
    <t>   90%   </t>
  </si>
  <si>
    <t>   100%   </t>
  </si>
  <si>
    <t>   95% Median C.I.   </t>
  </si>
  <si>
    <t>N2 (wild type) vs</t>
  </si>
  <si>
    <t>atg-18(gk278)</t>
  </si>
  <si>
    <r>
      <rPr>
        <sz val="12"/>
        <color theme="1"/>
        <rFont val="Calibri"/>
        <family val="2"/>
        <charset val="129"/>
        <scheme val="minor"/>
      </rPr>
      <t>13</t>
    </r>
    <r>
      <rPr>
        <sz val="12"/>
        <color theme="1"/>
        <rFont val="Calibri"/>
        <family val="2"/>
        <charset val="129"/>
        <scheme val="minor"/>
      </rPr>
      <t xml:space="preserve"> ~ </t>
    </r>
    <r>
      <rPr>
        <sz val="12"/>
        <color theme="1"/>
        <rFont val="Calibri"/>
        <family val="2"/>
        <charset val="129"/>
        <scheme val="minor"/>
      </rPr>
      <t>16</t>
    </r>
  </si>
  <si>
    <r>
      <rPr>
        <sz val="12"/>
        <color theme="1"/>
        <rFont val="Calibri"/>
        <family val="2"/>
        <charset val="129"/>
        <scheme val="minor"/>
      </rPr>
      <t>14</t>
    </r>
    <r>
      <rPr>
        <sz val="12"/>
        <color theme="1"/>
        <rFont val="Calibri"/>
        <family val="2"/>
        <charset val="129"/>
        <scheme val="minor"/>
      </rPr>
      <t xml:space="preserve"> ~ </t>
    </r>
    <r>
      <rPr>
        <sz val="12"/>
        <color theme="1"/>
        <rFont val="Calibri"/>
        <family val="2"/>
        <charset val="129"/>
        <scheme val="minor"/>
      </rPr>
      <t>16</t>
    </r>
  </si>
  <si>
    <t xml:space="preserve">Late embryo </t>
  </si>
  <si>
    <t>Figure 8B-C</t>
  </si>
  <si>
    <t>Figure 8E-F</t>
  </si>
  <si>
    <t>Figure 2C-D</t>
  </si>
  <si>
    <t>Figure 3C-D</t>
  </si>
  <si>
    <t>Figure 4C-D</t>
  </si>
  <si>
    <t>Figure 5C-D</t>
  </si>
  <si>
    <r>
      <t xml:space="preserve">Figure 6C </t>
    </r>
    <r>
      <rPr>
        <b/>
        <i/>
        <sz val="16"/>
        <rFont val="Calibri"/>
        <scheme val="minor"/>
      </rPr>
      <t>atg18(gk378)</t>
    </r>
  </si>
  <si>
    <r>
      <t xml:space="preserve">Figure 6C </t>
    </r>
    <r>
      <rPr>
        <b/>
        <i/>
        <sz val="16"/>
        <rFont val="Calibri"/>
        <scheme val="minor"/>
      </rPr>
      <t>epg-6(bp242)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</si>
</sst>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129"/>
      <scheme val="minor"/>
    </font>
    <font>
      <sz val="12"/>
      <color theme="1"/>
      <name val="Calibri"/>
      <family val="2"/>
      <charset val="129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name val="Calibri"/>
      <family val="2"/>
      <charset val="238"/>
      <scheme val="minor"/>
    </font>
    <font>
      <sz val="12"/>
      <color rgb="FF000000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i/>
      <sz val="11"/>
      <color theme="1"/>
      <name val="Calibri"/>
      <scheme val="minor"/>
    </font>
    <font>
      <sz val="16"/>
      <color rgb="FF000000"/>
      <name val="Calibri"/>
      <scheme val="minor"/>
    </font>
    <font>
      <sz val="11"/>
      <color rgb="FF000000"/>
      <name val="Calibri"/>
      <family val="2"/>
      <charset val="238"/>
      <scheme val="minor"/>
    </font>
    <font>
      <sz val="10"/>
      <color indexed="8"/>
      <name val="Arial"/>
    </font>
    <font>
      <i/>
      <sz val="12"/>
      <color theme="1"/>
      <name val="Calibri"/>
      <scheme val="minor"/>
    </font>
    <font>
      <b/>
      <sz val="11"/>
      <color theme="1"/>
      <name val="Calibri"/>
      <scheme val="minor"/>
    </font>
    <font>
      <b/>
      <sz val="12"/>
      <color theme="1"/>
      <name val="Calibri"/>
    </font>
    <font>
      <sz val="12"/>
      <color theme="1"/>
      <name val="Calibri"/>
    </font>
    <font>
      <b/>
      <sz val="11"/>
      <color theme="1"/>
      <name val="Calibri"/>
    </font>
    <font>
      <sz val="10"/>
      <color theme="1"/>
      <name val="Arial"/>
    </font>
    <font>
      <b/>
      <i/>
      <sz val="16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31">
    <xf numFmtId="0" fontId="0" fillId="0" borderId="0"/>
    <xf numFmtId="0" fontId="4" fillId="0" borderId="0"/>
    <xf numFmtId="0" fontId="15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" fontId="25" fillId="4" borderId="36" applyProtection="0">
      <alignment horizontal="center"/>
    </xf>
    <xf numFmtId="1" fontId="25" fillId="4" borderId="36" applyProtection="0">
      <alignment horizontal="center"/>
    </xf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5" fillId="4" borderId="36" applyNumberFormat="0" applyProtection="0">
      <alignment horizontal="center"/>
    </xf>
    <xf numFmtId="0" fontId="25" fillId="4" borderId="36" applyNumberFormat="0" applyProtection="0">
      <alignment horizontal="center"/>
    </xf>
    <xf numFmtId="0" fontId="25" fillId="4" borderId="36" applyNumberFormat="0" applyProtection="0">
      <alignment horizontal="center"/>
    </xf>
    <xf numFmtId="0" fontId="25" fillId="4" borderId="36" applyNumberFormat="0" applyProtection="0">
      <alignment horizontal="center"/>
    </xf>
    <xf numFmtId="0" fontId="25" fillId="4" borderId="36" applyNumberFormat="0" applyProtection="0">
      <alignment horizontal="center"/>
    </xf>
    <xf numFmtId="1" fontId="25" fillId="4" borderId="36" applyProtection="0">
      <alignment horizontal="center"/>
    </xf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274">
    <xf numFmtId="0" fontId="0" fillId="0" borderId="0" xfId="0"/>
    <xf numFmtId="0" fontId="4" fillId="0" borderId="0" xfId="1"/>
    <xf numFmtId="0" fontId="4" fillId="0" borderId="0" xfId="1" applyAlignment="1">
      <alignment vertical="center" wrapText="1"/>
    </xf>
    <xf numFmtId="0" fontId="4" fillId="0" borderId="0" xfId="1" applyAlignment="1">
      <alignment vertical="center"/>
    </xf>
    <xf numFmtId="0" fontId="4" fillId="0" borderId="0" xfId="1" applyFill="1"/>
    <xf numFmtId="0" fontId="11" fillId="0" borderId="0" xfId="1" applyFont="1"/>
    <xf numFmtId="0" fontId="4" fillId="0" borderId="7" xfId="1" applyBorder="1"/>
    <xf numFmtId="0" fontId="8" fillId="0" borderId="0" xfId="1" applyFont="1" applyFill="1" applyBorder="1" applyAlignment="1">
      <alignment horizontal="center" vertical="center"/>
    </xf>
    <xf numFmtId="0" fontId="10" fillId="0" borderId="0" xfId="1" applyFont="1" applyFill="1" applyBorder="1"/>
    <xf numFmtId="0" fontId="4" fillId="0" borderId="0" xfId="1" applyFill="1" applyBorder="1" applyAlignment="1"/>
    <xf numFmtId="0" fontId="4" fillId="0" borderId="0" xfId="1" applyFill="1" applyBorder="1" applyAlignment="1">
      <alignment horizontal="right"/>
    </xf>
    <xf numFmtId="0" fontId="11" fillId="0" borderId="0" xfId="0" applyFont="1"/>
    <xf numFmtId="0" fontId="4" fillId="0" borderId="0" xfId="1" applyFill="1" applyBorder="1" applyAlignment="1">
      <alignment vertical="center"/>
    </xf>
    <xf numFmtId="0" fontId="4" fillId="0" borderId="0" xfId="1" applyFill="1" applyBorder="1"/>
    <xf numFmtId="0" fontId="11" fillId="0" borderId="7" xfId="1" applyFont="1" applyBorder="1"/>
    <xf numFmtId="0" fontId="5" fillId="0" borderId="18" xfId="1" applyFont="1" applyBorder="1" applyAlignment="1">
      <alignment horizontal="center"/>
    </xf>
    <xf numFmtId="0" fontId="14" fillId="0" borderId="0" xfId="1" applyFont="1" applyBorder="1" applyAlignment="1">
      <alignment horizontal="center"/>
    </xf>
    <xf numFmtId="0" fontId="5" fillId="0" borderId="0" xfId="1" applyFont="1" applyFill="1" applyBorder="1" applyAlignment="1">
      <alignment vertical="center"/>
    </xf>
    <xf numFmtId="0" fontId="5" fillId="0" borderId="0" xfId="1" applyFont="1" applyFill="1" applyBorder="1" applyAlignment="1"/>
    <xf numFmtId="0" fontId="5" fillId="0" borderId="0" xfId="1" applyFont="1" applyFill="1" applyBorder="1"/>
    <xf numFmtId="0" fontId="4" fillId="0" borderId="0" xfId="1" applyBorder="1"/>
    <xf numFmtId="0" fontId="4" fillId="0" borderId="18" xfId="1" applyBorder="1"/>
    <xf numFmtId="0" fontId="19" fillId="0" borderId="0" xfId="1" applyFont="1"/>
    <xf numFmtId="0" fontId="4" fillId="0" borderId="13" xfId="1" applyBorder="1"/>
    <xf numFmtId="0" fontId="4" fillId="0" borderId="14" xfId="1" applyBorder="1"/>
    <xf numFmtId="0" fontId="4" fillId="0" borderId="20" xfId="1" applyBorder="1"/>
    <xf numFmtId="0" fontId="4" fillId="0" borderId="21" xfId="1" applyBorder="1"/>
    <xf numFmtId="0" fontId="4" fillId="0" borderId="16" xfId="1" applyBorder="1"/>
    <xf numFmtId="0" fontId="11" fillId="0" borderId="0" xfId="0" applyFont="1" applyBorder="1"/>
    <xf numFmtId="0" fontId="11" fillId="0" borderId="0" xfId="1" applyFont="1" applyBorder="1"/>
    <xf numFmtId="0" fontId="4" fillId="0" borderId="0" xfId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4" fillId="0" borderId="21" xfId="1" applyFill="1" applyBorder="1" applyAlignment="1">
      <alignment vertical="center"/>
    </xf>
    <xf numFmtId="0" fontId="4" fillId="0" borderId="18" xfId="1" applyFill="1" applyBorder="1" applyAlignment="1">
      <alignment vertical="center"/>
    </xf>
    <xf numFmtId="0" fontId="6" fillId="0" borderId="0" xfId="1" applyFont="1" applyBorder="1"/>
    <xf numFmtId="0" fontId="18" fillId="0" borderId="0" xfId="1" applyFont="1" applyBorder="1"/>
    <xf numFmtId="0" fontId="13" fillId="0" borderId="0" xfId="1" applyFont="1" applyFill="1" applyBorder="1"/>
    <xf numFmtId="0" fontId="8" fillId="0" borderId="0" xfId="1" applyFont="1" applyFill="1" applyBorder="1"/>
    <xf numFmtId="0" fontId="0" fillId="0" borderId="21" xfId="0" applyBorder="1"/>
    <xf numFmtId="0" fontId="5" fillId="0" borderId="0" xfId="1" applyFont="1" applyBorder="1" applyAlignment="1">
      <alignment horizontal="center"/>
    </xf>
    <xf numFmtId="0" fontId="4" fillId="0" borderId="2" xfId="1" applyBorder="1"/>
    <xf numFmtId="0" fontId="4" fillId="0" borderId="3" xfId="1" applyBorder="1"/>
    <xf numFmtId="0" fontId="4" fillId="0" borderId="8" xfId="1" applyBorder="1"/>
    <xf numFmtId="0" fontId="4" fillId="0" borderId="9" xfId="1" applyBorder="1"/>
    <xf numFmtId="0" fontId="4" fillId="0" borderId="4" xfId="1" applyBorder="1"/>
    <xf numFmtId="0" fontId="4" fillId="0" borderId="5" xfId="1" applyBorder="1"/>
    <xf numFmtId="0" fontId="4" fillId="0" borderId="6" xfId="1" applyBorder="1"/>
    <xf numFmtId="0" fontId="18" fillId="0" borderId="9" xfId="1" applyFont="1" applyBorder="1"/>
    <xf numFmtId="0" fontId="0" fillId="0" borderId="8" xfId="0" applyFill="1" applyBorder="1" applyAlignment="1">
      <alignment horizontal="center" vertical="center" wrapText="1"/>
    </xf>
    <xf numFmtId="0" fontId="11" fillId="0" borderId="8" xfId="0" applyFont="1" applyBorder="1"/>
    <xf numFmtId="0" fontId="0" fillId="0" borderId="9" xfId="0" applyBorder="1"/>
    <xf numFmtId="0" fontId="0" fillId="0" borderId="9" xfId="0" applyFill="1" applyBorder="1"/>
    <xf numFmtId="0" fontId="8" fillId="0" borderId="8" xfId="1" applyFont="1" applyFill="1" applyBorder="1" applyAlignment="1">
      <alignment horizontal="center" vertical="center" wrapText="1"/>
    </xf>
    <xf numFmtId="0" fontId="11" fillId="0" borderId="8" xfId="1" applyFont="1" applyBorder="1"/>
    <xf numFmtId="0" fontId="11" fillId="0" borderId="0" xfId="1" applyFont="1" applyBorder="1" applyAlignment="1">
      <alignment horizontal="center" wrapText="1"/>
    </xf>
    <xf numFmtId="0" fontId="4" fillId="0" borderId="25" xfId="1" applyBorder="1"/>
    <xf numFmtId="0" fontId="13" fillId="0" borderId="8" xfId="1" applyFont="1" applyFill="1" applyBorder="1" applyAlignment="1">
      <alignment horizontal="center" vertical="center" wrapText="1"/>
    </xf>
    <xf numFmtId="0" fontId="4" fillId="0" borderId="8" xfId="1" applyFill="1" applyBorder="1" applyAlignment="1">
      <alignment horizontal="center" vertical="center" wrapText="1"/>
    </xf>
    <xf numFmtId="0" fontId="6" fillId="0" borderId="29" xfId="1" applyFont="1" applyBorder="1" applyAlignment="1">
      <alignment horizontal="center"/>
    </xf>
    <xf numFmtId="0" fontId="4" fillId="0" borderId="29" xfId="1" applyBorder="1"/>
    <xf numFmtId="0" fontId="4" fillId="0" borderId="34" xfId="1" applyBorder="1"/>
    <xf numFmtId="0" fontId="11" fillId="0" borderId="34" xfId="1" applyFont="1" applyBorder="1"/>
    <xf numFmtId="0" fontId="4" fillId="0" borderId="35" xfId="1" applyBorder="1"/>
    <xf numFmtId="0" fontId="0" fillId="0" borderId="8" xfId="0" applyBorder="1"/>
    <xf numFmtId="0" fontId="0" fillId="0" borderId="4" xfId="0" applyBorder="1"/>
    <xf numFmtId="0" fontId="4" fillId="0" borderId="5" xfId="1" applyFill="1" applyBorder="1"/>
    <xf numFmtId="0" fontId="5" fillId="0" borderId="2" xfId="1" applyFont="1" applyFill="1" applyBorder="1" applyAlignment="1">
      <alignment vertical="center"/>
    </xf>
    <xf numFmtId="0" fontId="5" fillId="0" borderId="2" xfId="1" applyFont="1" applyFill="1" applyBorder="1"/>
    <xf numFmtId="0" fontId="4" fillId="0" borderId="2" xfId="1" applyFill="1" applyBorder="1"/>
    <xf numFmtId="0" fontId="6" fillId="0" borderId="7" xfId="1" applyFont="1" applyBorder="1" applyAlignment="1">
      <alignment horizontal="center"/>
    </xf>
    <xf numFmtId="0" fontId="6" fillId="0" borderId="7" xfId="1" applyFont="1" applyBorder="1"/>
    <xf numFmtId="9" fontId="6" fillId="0" borderId="7" xfId="1" applyNumberFormat="1" applyFont="1" applyBorder="1"/>
    <xf numFmtId="11" fontId="4" fillId="0" borderId="7" xfId="1" applyNumberFormat="1" applyBorder="1"/>
    <xf numFmtId="49" fontId="4" fillId="0" borderId="7" xfId="1" applyNumberFormat="1" applyBorder="1"/>
    <xf numFmtId="0" fontId="15" fillId="0" borderId="0" xfId="2" applyBorder="1"/>
    <xf numFmtId="0" fontId="4" fillId="0" borderId="31" xfId="1" applyBorder="1"/>
    <xf numFmtId="0" fontId="4" fillId="0" borderId="32" xfId="1" applyBorder="1"/>
    <xf numFmtId="0" fontId="11" fillId="0" borderId="5" xfId="0" applyFont="1" applyBorder="1"/>
    <xf numFmtId="0" fontId="0" fillId="0" borderId="5" xfId="0" applyBorder="1"/>
    <xf numFmtId="0" fontId="0" fillId="0" borderId="2" xfId="0" applyBorder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5" fillId="0" borderId="0" xfId="0" applyFont="1" applyAlignment="1"/>
    <xf numFmtId="0" fontId="5" fillId="0" borderId="8" xfId="0" applyFont="1" applyBorder="1" applyAlignment="1"/>
    <xf numFmtId="0" fontId="5" fillId="0" borderId="0" xfId="0" applyFont="1" applyBorder="1" applyAlignment="1"/>
    <xf numFmtId="0" fontId="5" fillId="0" borderId="9" xfId="0" applyFont="1" applyBorder="1" applyAlignment="1"/>
    <xf numFmtId="0" fontId="0" fillId="0" borderId="1" xfId="0" applyBorder="1" applyAlignment="1">
      <alignment horizontal="left"/>
    </xf>
    <xf numFmtId="0" fontId="0" fillId="0" borderId="6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horizontal="right" wrapText="1"/>
    </xf>
    <xf numFmtId="0" fontId="0" fillId="0" borderId="7" xfId="0" applyBorder="1"/>
    <xf numFmtId="0" fontId="0" fillId="0" borderId="7" xfId="0" applyBorder="1" applyAlignment="1">
      <alignment wrapText="1"/>
    </xf>
    <xf numFmtId="0" fontId="22" fillId="0" borderId="7" xfId="0" applyFont="1" applyBorder="1"/>
    <xf numFmtId="0" fontId="0" fillId="0" borderId="3" xfId="0" applyBorder="1"/>
    <xf numFmtId="0" fontId="23" fillId="0" borderId="0" xfId="0" applyFont="1" applyBorder="1" applyAlignment="1"/>
    <xf numFmtId="0" fontId="11" fillId="0" borderId="0" xfId="0" applyFont="1" applyBorder="1" applyAlignment="1"/>
    <xf numFmtId="0" fontId="11" fillId="0" borderId="0" xfId="0" applyFont="1" applyFill="1" applyBorder="1" applyAlignment="1"/>
    <xf numFmtId="0" fontId="11" fillId="0" borderId="9" xfId="0" applyFont="1" applyBorder="1" applyAlignment="1"/>
    <xf numFmtId="0" fontId="14" fillId="0" borderId="8" xfId="0" applyFont="1" applyBorder="1"/>
    <xf numFmtId="0" fontId="24" fillId="0" borderId="0" xfId="0" applyFont="1" applyBorder="1" applyAlignment="1">
      <alignment horizontal="center"/>
    </xf>
    <xf numFmtId="0" fontId="14" fillId="0" borderId="0" xfId="0" applyFont="1" applyBorder="1"/>
    <xf numFmtId="0" fontId="11" fillId="0" borderId="0" xfId="0" applyFont="1" applyBorder="1" applyAlignment="1">
      <alignment horizontal="left"/>
    </xf>
    <xf numFmtId="0" fontId="11" fillId="0" borderId="9" xfId="0" applyFont="1" applyBorder="1"/>
    <xf numFmtId="0" fontId="11" fillId="0" borderId="4" xfId="0" applyFont="1" applyBorder="1"/>
    <xf numFmtId="0" fontId="0" fillId="0" borderId="30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3" xfId="0" applyBorder="1"/>
    <xf numFmtId="0" fontId="0" fillId="0" borderId="14" xfId="0" applyBorder="1"/>
    <xf numFmtId="0" fontId="0" fillId="0" borderId="20" xfId="0" applyBorder="1"/>
    <xf numFmtId="0" fontId="0" fillId="0" borderId="16" xfId="0" applyBorder="1"/>
    <xf numFmtId="0" fontId="0" fillId="0" borderId="31" xfId="0" applyBorder="1"/>
    <xf numFmtId="0" fontId="0" fillId="0" borderId="32" xfId="0" applyBorder="1"/>
    <xf numFmtId="0" fontId="4" fillId="0" borderId="0" xfId="1" applyBorder="1" applyAlignment="1">
      <alignment horizontal="left"/>
    </xf>
    <xf numFmtId="0" fontId="4" fillId="0" borderId="0" xfId="1" applyBorder="1" applyAlignment="1">
      <alignment horizontal="right"/>
    </xf>
    <xf numFmtId="0" fontId="4" fillId="0" borderId="7" xfId="1" applyBorder="1" applyAlignment="1">
      <alignment horizontal="center"/>
    </xf>
    <xf numFmtId="0" fontId="27" fillId="0" borderId="7" xfId="0" applyFont="1" applyBorder="1" applyAlignment="1">
      <alignment wrapText="1"/>
    </xf>
    <xf numFmtId="0" fontId="22" fillId="0" borderId="7" xfId="0" applyFont="1" applyBorder="1" applyAlignment="1">
      <alignment wrapText="1"/>
    </xf>
    <xf numFmtId="3" fontId="0" fillId="0" borderId="7" xfId="0" applyNumberFormat="1" applyBorder="1"/>
    <xf numFmtId="0" fontId="0" fillId="0" borderId="28" xfId="0" applyBorder="1"/>
    <xf numFmtId="0" fontId="5" fillId="0" borderId="0" xfId="1" applyFont="1" applyBorder="1"/>
    <xf numFmtId="0" fontId="5" fillId="0" borderId="21" xfId="1" applyFont="1" applyBorder="1" applyAlignment="1"/>
    <xf numFmtId="0" fontId="26" fillId="0" borderId="7" xfId="0" applyFont="1" applyBorder="1"/>
    <xf numFmtId="2" fontId="0" fillId="0" borderId="7" xfId="0" applyNumberFormat="1" applyBorder="1"/>
    <xf numFmtId="0" fontId="0" fillId="0" borderId="0" xfId="0" applyFill="1" applyBorder="1" applyAlignment="1"/>
    <xf numFmtId="0" fontId="0" fillId="0" borderId="5" xfId="0" applyFill="1" applyBorder="1"/>
    <xf numFmtId="0" fontId="0" fillId="0" borderId="2" xfId="0" applyFill="1" applyBorder="1" applyAlignment="1"/>
    <xf numFmtId="0" fontId="4" fillId="0" borderId="8" xfId="1" applyFill="1" applyBorder="1"/>
    <xf numFmtId="0" fontId="0" fillId="0" borderId="2" xfId="0" applyFill="1" applyBorder="1" applyAlignment="1">
      <alignment horizontal="left"/>
    </xf>
    <xf numFmtId="0" fontId="0" fillId="0" borderId="7" xfId="0" applyFill="1" applyBorder="1"/>
    <xf numFmtId="0" fontId="7" fillId="0" borderId="7" xfId="0" applyFont="1" applyFill="1" applyBorder="1"/>
    <xf numFmtId="0" fontId="13" fillId="0" borderId="7" xfId="0" applyFont="1" applyFill="1" applyBorder="1"/>
    <xf numFmtId="0" fontId="0" fillId="0" borderId="28" xfId="0" applyFill="1" applyBorder="1"/>
    <xf numFmtId="0" fontId="13" fillId="0" borderId="28" xfId="0" applyFont="1" applyFill="1" applyBorder="1"/>
    <xf numFmtId="0" fontId="4" fillId="0" borderId="9" xfId="1" applyFill="1" applyBorder="1"/>
    <xf numFmtId="0" fontId="4" fillId="0" borderId="21" xfId="1" applyFill="1" applyBorder="1"/>
    <xf numFmtId="0" fontId="4" fillId="0" borderId="26" xfId="1" applyFill="1" applyBorder="1"/>
    <xf numFmtId="0" fontId="11" fillId="0" borderId="8" xfId="0" applyFont="1" applyFill="1" applyBorder="1"/>
    <xf numFmtId="0" fontId="11" fillId="0" borderId="0" xfId="0" applyFont="1" applyFill="1" applyBorder="1"/>
    <xf numFmtId="0" fontId="18" fillId="0" borderId="0" xfId="0" applyFont="1" applyFill="1" applyBorder="1"/>
    <xf numFmtId="0" fontId="18" fillId="0" borderId="9" xfId="0" applyFont="1" applyFill="1" applyBorder="1"/>
    <xf numFmtId="0" fontId="0" fillId="0" borderId="21" xfId="0" applyFill="1" applyBorder="1"/>
    <xf numFmtId="0" fontId="0" fillId="0" borderId="26" xfId="0" applyFill="1" applyBorder="1"/>
    <xf numFmtId="0" fontId="4" fillId="0" borderId="18" xfId="1" applyFill="1" applyBorder="1"/>
    <xf numFmtId="0" fontId="11" fillId="0" borderId="0" xfId="1" applyFont="1" applyFill="1" applyBorder="1"/>
    <xf numFmtId="0" fontId="18" fillId="0" borderId="0" xfId="1" applyFont="1" applyFill="1" applyBorder="1"/>
    <xf numFmtId="0" fontId="3" fillId="0" borderId="0" xfId="1" applyFont="1" applyFill="1" applyBorder="1" applyAlignment="1">
      <alignment vertical="center" wrapText="1"/>
    </xf>
    <xf numFmtId="0" fontId="29" fillId="0" borderId="0" xfId="1" applyFont="1" applyBorder="1"/>
    <xf numFmtId="0" fontId="29" fillId="0" borderId="7" xfId="0" applyFont="1" applyBorder="1" applyAlignment="1">
      <alignment vertical="center" wrapText="1"/>
    </xf>
    <xf numFmtId="0" fontId="29" fillId="0" borderId="0" xfId="1" applyFont="1" applyFill="1" applyBorder="1"/>
    <xf numFmtId="0" fontId="4" fillId="0" borderId="7" xfId="1" applyBorder="1" applyAlignment="1">
      <alignment horizontal="left"/>
    </xf>
    <xf numFmtId="0" fontId="3" fillId="0" borderId="7" xfId="1" applyFont="1" applyBorder="1"/>
    <xf numFmtId="0" fontId="5" fillId="0" borderId="7" xfId="1" applyFont="1" applyBorder="1" applyAlignment="1">
      <alignment horizontal="center" wrapText="1"/>
    </xf>
    <xf numFmtId="0" fontId="12" fillId="0" borderId="8" xfId="1" applyFont="1" applyFill="1" applyBorder="1"/>
    <xf numFmtId="0" fontId="5" fillId="0" borderId="8" xfId="1" applyFont="1" applyFill="1" applyBorder="1" applyAlignment="1">
      <alignment vertical="center"/>
    </xf>
    <xf numFmtId="0" fontId="5" fillId="0" borderId="8" xfId="1" applyFont="1" applyFill="1" applyBorder="1"/>
    <xf numFmtId="0" fontId="29" fillId="0" borderId="0" xfId="1" applyFont="1" applyBorder="1" applyAlignment="1">
      <alignment horizontal="left"/>
    </xf>
    <xf numFmtId="0" fontId="28" fillId="0" borderId="37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9" fillId="0" borderId="0" xfId="0" applyFont="1" applyBorder="1" applyAlignment="1">
      <alignment vertical="center" wrapText="1"/>
    </xf>
    <xf numFmtId="0" fontId="12" fillId="0" borderId="8" xfId="1" applyFont="1" applyFill="1" applyBorder="1" applyAlignment="1"/>
    <xf numFmtId="0" fontId="28" fillId="0" borderId="5" xfId="0" applyFont="1" applyBorder="1" applyAlignment="1">
      <alignment horizontal="center" vertical="center" wrapText="1"/>
    </xf>
    <xf numFmtId="0" fontId="5" fillId="0" borderId="5" xfId="1" applyFont="1" applyFill="1" applyBorder="1" applyAlignment="1"/>
    <xf numFmtId="0" fontId="5" fillId="0" borderId="5" xfId="1" applyFont="1" applyFill="1" applyBorder="1" applyAlignment="1">
      <alignment vertical="center"/>
    </xf>
    <xf numFmtId="0" fontId="5" fillId="0" borderId="8" xfId="1" applyFont="1" applyBorder="1"/>
    <xf numFmtId="0" fontId="4" fillId="0" borderId="7" xfId="1" applyFill="1" applyBorder="1"/>
    <xf numFmtId="0" fontId="27" fillId="0" borderId="7" xfId="0" applyFont="1" applyBorder="1"/>
    <xf numFmtId="0" fontId="5" fillId="0" borderId="7" xfId="1" applyFont="1" applyBorder="1"/>
    <xf numFmtId="0" fontId="5" fillId="0" borderId="7" xfId="1" applyFont="1" applyFill="1" applyBorder="1"/>
    <xf numFmtId="0" fontId="3" fillId="0" borderId="7" xfId="1" applyFont="1" applyFill="1" applyBorder="1"/>
    <xf numFmtId="49" fontId="3" fillId="0" borderId="7" xfId="1" applyNumberFormat="1" applyFont="1" applyBorder="1"/>
    <xf numFmtId="0" fontId="29" fillId="0" borderId="7" xfId="0" applyFont="1" applyBorder="1"/>
    <xf numFmtId="0" fontId="31" fillId="0" borderId="7" xfId="0" applyFont="1" applyBorder="1"/>
    <xf numFmtId="11" fontId="31" fillId="0" borderId="7" xfId="0" applyNumberFormat="1" applyFont="1" applyBorder="1"/>
    <xf numFmtId="0" fontId="5" fillId="0" borderId="5" xfId="1" applyFont="1" applyBorder="1"/>
    <xf numFmtId="0" fontId="16" fillId="2" borderId="22" xfId="1" applyFont="1" applyFill="1" applyBorder="1"/>
    <xf numFmtId="0" fontId="0" fillId="2" borderId="24" xfId="0" applyFill="1" applyBorder="1"/>
    <xf numFmtId="0" fontId="16" fillId="2" borderId="39" xfId="1" applyFont="1" applyFill="1" applyBorder="1"/>
    <xf numFmtId="0" fontId="17" fillId="2" borderId="39" xfId="1" applyFont="1" applyFill="1" applyBorder="1"/>
    <xf numFmtId="0" fontId="14" fillId="0" borderId="8" xfId="0" applyFont="1" applyBorder="1" applyAlignment="1"/>
    <xf numFmtId="0" fontId="14" fillId="0" borderId="0" xfId="0" applyFont="1" applyBorder="1" applyAlignment="1"/>
    <xf numFmtId="0" fontId="2" fillId="0" borderId="0" xfId="0" applyFont="1"/>
    <xf numFmtId="0" fontId="4" fillId="2" borderId="24" xfId="1" applyFill="1" applyBorder="1"/>
    <xf numFmtId="0" fontId="16" fillId="3" borderId="22" xfId="0" applyFont="1" applyFill="1" applyBorder="1"/>
    <xf numFmtId="0" fontId="5" fillId="0" borderId="8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1" applyFill="1" applyBorder="1" applyAlignment="1">
      <alignment horizontal="center" vertical="center"/>
    </xf>
    <xf numFmtId="0" fontId="4" fillId="0" borderId="21" xfId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10" fillId="0" borderId="22" xfId="1" applyFont="1" applyFill="1" applyBorder="1" applyAlignment="1">
      <alignment horizontal="center" vertical="center" wrapText="1"/>
    </xf>
    <xf numFmtId="0" fontId="10" fillId="0" borderId="23" xfId="1" applyFont="1" applyFill="1" applyBorder="1" applyAlignment="1">
      <alignment horizontal="center" vertical="center" wrapText="1"/>
    </xf>
    <xf numFmtId="0" fontId="10" fillId="0" borderId="24" xfId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28" fillId="0" borderId="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/>
    </xf>
    <xf numFmtId="0" fontId="28" fillId="0" borderId="37" xfId="1" applyFont="1" applyBorder="1" applyAlignment="1">
      <alignment horizontal="center" wrapText="1"/>
    </xf>
    <xf numFmtId="0" fontId="28" fillId="0" borderId="15" xfId="1" applyFont="1" applyBorder="1" applyAlignment="1">
      <alignment horizontal="center" wrapText="1"/>
    </xf>
    <xf numFmtId="0" fontId="5" fillId="0" borderId="0" xfId="1" applyFont="1" applyFill="1" applyBorder="1" applyAlignment="1">
      <alignment horizontal="center"/>
    </xf>
    <xf numFmtId="0" fontId="29" fillId="0" borderId="0" xfId="1" applyFont="1" applyBorder="1" applyAlignment="1">
      <alignment horizontal="center"/>
    </xf>
    <xf numFmtId="0" fontId="4" fillId="0" borderId="7" xfId="1" applyBorder="1" applyAlignment="1">
      <alignment horizontal="right"/>
    </xf>
    <xf numFmtId="0" fontId="28" fillId="0" borderId="37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9" fillId="0" borderId="0" xfId="1" applyFont="1" applyBorder="1" applyAlignment="1">
      <alignment horizontal="left"/>
    </xf>
    <xf numFmtId="0" fontId="5" fillId="0" borderId="22" xfId="1" applyFont="1" applyBorder="1" applyAlignment="1">
      <alignment horizontal="center"/>
    </xf>
    <xf numFmtId="0" fontId="5" fillId="0" borderId="23" xfId="1" applyFont="1" applyBorder="1" applyAlignment="1">
      <alignment horizontal="center"/>
    </xf>
    <xf numFmtId="0" fontId="5" fillId="0" borderId="24" xfId="1" applyFont="1" applyBorder="1" applyAlignment="1">
      <alignment horizontal="center"/>
    </xf>
    <xf numFmtId="0" fontId="4" fillId="0" borderId="28" xfId="1" applyFill="1" applyBorder="1" applyAlignment="1">
      <alignment horizontal="center" vertical="center" wrapText="1"/>
    </xf>
    <xf numFmtId="0" fontId="4" fillId="0" borderId="12" xfId="1" applyFill="1" applyBorder="1" applyAlignment="1">
      <alignment horizontal="center" vertical="center"/>
    </xf>
    <xf numFmtId="0" fontId="4" fillId="0" borderId="7" xfId="1" applyFill="1" applyBorder="1" applyAlignment="1">
      <alignment horizontal="center" vertical="center"/>
    </xf>
    <xf numFmtId="0" fontId="4" fillId="0" borderId="10" xfId="1" applyFill="1" applyBorder="1" applyAlignment="1">
      <alignment horizontal="center" vertical="center"/>
    </xf>
    <xf numFmtId="0" fontId="4" fillId="0" borderId="11" xfId="1" applyFill="1" applyBorder="1" applyAlignment="1">
      <alignment horizontal="center" vertical="center"/>
    </xf>
    <xf numFmtId="0" fontId="13" fillId="0" borderId="28" xfId="1" applyFont="1" applyFill="1" applyBorder="1" applyAlignment="1">
      <alignment horizontal="center" vertical="center" wrapText="1"/>
    </xf>
    <xf numFmtId="0" fontId="4" fillId="0" borderId="7" xfId="1" applyBorder="1" applyAlignment="1">
      <alignment horizontal="center"/>
    </xf>
    <xf numFmtId="0" fontId="4" fillId="0" borderId="7" xfId="1" applyFill="1" applyBorder="1" applyAlignment="1">
      <alignment horizontal="center" vertical="center" wrapText="1"/>
    </xf>
    <xf numFmtId="0" fontId="4" fillId="0" borderId="30" xfId="1" applyFill="1" applyBorder="1" applyAlignment="1">
      <alignment horizontal="center" vertical="center" wrapText="1"/>
    </xf>
    <xf numFmtId="0" fontId="4" fillId="0" borderId="31" xfId="1" applyFill="1" applyBorder="1" applyAlignment="1">
      <alignment horizontal="center" vertical="center" wrapText="1"/>
    </xf>
    <xf numFmtId="0" fontId="4" fillId="0" borderId="32" xfId="1" applyFill="1" applyBorder="1" applyAlignment="1">
      <alignment horizontal="center" vertical="center" wrapText="1"/>
    </xf>
    <xf numFmtId="0" fontId="4" fillId="0" borderId="28" xfId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/>
    </xf>
    <xf numFmtId="0" fontId="27" fillId="0" borderId="28" xfId="0" applyFont="1" applyBorder="1" applyAlignment="1">
      <alignment horizontal="center"/>
    </xf>
    <xf numFmtId="0" fontId="27" fillId="0" borderId="7" xfId="0" applyFont="1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7" xfId="0" applyBorder="1" applyAlignment="1">
      <alignment horizontal="center"/>
    </xf>
    <xf numFmtId="0" fontId="11" fillId="0" borderId="0" xfId="0" applyFont="1" applyBorder="1" applyAlignment="1">
      <alignment horizontal="left"/>
    </xf>
    <xf numFmtId="0" fontId="11" fillId="0" borderId="9" xfId="0" applyFont="1" applyBorder="1" applyAlignment="1">
      <alignment horizontal="left"/>
    </xf>
    <xf numFmtId="0" fontId="14" fillId="0" borderId="0" xfId="0" applyFont="1" applyBorder="1"/>
    <xf numFmtId="0" fontId="11" fillId="0" borderId="0" xfId="0" applyFont="1" applyBorder="1" applyAlignment="1">
      <alignment horizontal="center"/>
    </xf>
    <xf numFmtId="0" fontId="4" fillId="0" borderId="30" xfId="1" applyBorder="1" applyAlignment="1">
      <alignment horizontal="center" vertical="center"/>
    </xf>
    <xf numFmtId="0" fontId="4" fillId="0" borderId="31" xfId="1" applyBorder="1" applyAlignment="1">
      <alignment horizontal="center" vertical="center"/>
    </xf>
    <xf numFmtId="0" fontId="4" fillId="0" borderId="32" xfId="1" applyBorder="1" applyAlignment="1">
      <alignment horizontal="center" vertical="center"/>
    </xf>
    <xf numFmtId="0" fontId="4" fillId="0" borderId="28" xfId="1" applyBorder="1" applyAlignment="1">
      <alignment horizontal="center" vertical="center"/>
    </xf>
    <xf numFmtId="0" fontId="6" fillId="0" borderId="32" xfId="1" applyFont="1" applyBorder="1" applyAlignment="1">
      <alignment horizontal="center" wrapText="1"/>
    </xf>
    <xf numFmtId="0" fontId="6" fillId="0" borderId="28" xfId="1" applyFont="1" applyBorder="1" applyAlignment="1">
      <alignment horizont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/>
    </xf>
    <xf numFmtId="0" fontId="5" fillId="0" borderId="29" xfId="1" applyFont="1" applyBorder="1" applyAlignment="1">
      <alignment horizontal="center"/>
    </xf>
    <xf numFmtId="0" fontId="4" fillId="0" borderId="33" xfId="1" applyBorder="1" applyAlignment="1">
      <alignment horizontal="center" vertical="center"/>
    </xf>
    <xf numFmtId="0" fontId="6" fillId="0" borderId="7" xfId="1" applyFont="1" applyBorder="1" applyAlignment="1">
      <alignment horizontal="center"/>
    </xf>
    <xf numFmtId="0" fontId="4" fillId="0" borderId="7" xfId="1" applyBorder="1" applyAlignment="1">
      <alignment horizontal="left" vertical="center"/>
    </xf>
    <xf numFmtId="0" fontId="4" fillId="0" borderId="10" xfId="1" applyBorder="1" applyAlignment="1">
      <alignment horizontal="center" vertical="center" wrapText="1"/>
    </xf>
    <xf numFmtId="0" fontId="4" fillId="0" borderId="11" xfId="1" applyBorder="1" applyAlignment="1">
      <alignment horizontal="center" vertical="center" wrapText="1"/>
    </xf>
    <xf numFmtId="0" fontId="4" fillId="0" borderId="12" xfId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5" fillId="0" borderId="37" xfId="1" applyFont="1" applyBorder="1" applyAlignment="1">
      <alignment horizontal="center"/>
    </xf>
    <xf numFmtId="0" fontId="5" fillId="0" borderId="38" xfId="1" applyFont="1" applyBorder="1" applyAlignment="1">
      <alignment horizontal="center"/>
    </xf>
    <xf numFmtId="0" fontId="5" fillId="0" borderId="15" xfId="1" applyFont="1" applyBorder="1" applyAlignment="1">
      <alignment horizontal="center"/>
    </xf>
    <xf numFmtId="0" fontId="27" fillId="0" borderId="37" xfId="0" applyFont="1" applyBorder="1" applyAlignment="1">
      <alignment horizontal="center"/>
    </xf>
    <xf numFmtId="0" fontId="27" fillId="0" borderId="38" xfId="0" applyFont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4" fillId="0" borderId="7" xfId="1" applyBorder="1" applyAlignment="1">
      <alignment horizontal="center" vertical="center"/>
    </xf>
    <xf numFmtId="0" fontId="3" fillId="0" borderId="21" xfId="1" applyFont="1" applyBorder="1" applyAlignment="1">
      <alignment horizontal="center"/>
    </xf>
    <xf numFmtId="0" fontId="4" fillId="0" borderId="21" xfId="1" applyBorder="1" applyAlignment="1">
      <alignment horizontal="center"/>
    </xf>
    <xf numFmtId="0" fontId="4" fillId="0" borderId="0" xfId="1" applyBorder="1" applyAlignment="1">
      <alignment horizontal="center"/>
    </xf>
    <xf numFmtId="0" fontId="3" fillId="0" borderId="7" xfId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</cellXfs>
  <cellStyles count="131"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Normal" xfId="0" builtinId="0"/>
    <cellStyle name="Normal 2" xfId="1" xr:uid="{00000000-0005-0000-0000-000079000000}"/>
    <cellStyle name="Normal 3" xfId="2" xr:uid="{00000000-0005-0000-0000-00007A000000}"/>
    <cellStyle name="xls-style-1" xfId="93" xr:uid="{00000000-0005-0000-0000-00007B000000}"/>
    <cellStyle name="xls-style-2" xfId="94" xr:uid="{00000000-0005-0000-0000-00007C000000}"/>
    <cellStyle name="xls-style-3" xfId="95" xr:uid="{00000000-0005-0000-0000-00007D000000}"/>
    <cellStyle name="xls-style-4" xfId="96" xr:uid="{00000000-0005-0000-0000-00007E000000}"/>
    <cellStyle name="xls-style-5" xfId="97" xr:uid="{00000000-0005-0000-0000-00007F000000}"/>
    <cellStyle name="xls-style-6" xfId="98" xr:uid="{00000000-0005-0000-0000-000080000000}"/>
    <cellStyle name="xls-style-7" xfId="55" xr:uid="{00000000-0005-0000-0000-000081000000}"/>
    <cellStyle name="xls-style-8" xfId="56" xr:uid="{00000000-0005-0000-0000-00008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8"/>
  <sheetViews>
    <sheetView zoomScale="40" zoomScaleNormal="40" zoomScalePageLayoutView="200" workbookViewId="0">
      <selection activeCell="B2" sqref="B2"/>
    </sheetView>
  </sheetViews>
  <sheetFormatPr defaultColWidth="12.42578125" defaultRowHeight="15.75"/>
  <cols>
    <col min="1" max="1" width="12.42578125" style="1"/>
    <col min="2" max="2" width="13.42578125" style="1" bestFit="1" customWidth="1"/>
    <col min="3" max="3" width="15.7109375" style="1" bestFit="1" customWidth="1"/>
    <col min="4" max="4" width="12.42578125" style="1"/>
    <col min="5" max="5" width="15.85546875" style="1" customWidth="1"/>
    <col min="6" max="6" width="13.42578125" style="1" bestFit="1" customWidth="1"/>
    <col min="7" max="7" width="19.140625" style="1" bestFit="1" customWidth="1"/>
    <col min="8" max="9" width="12.42578125" style="1"/>
    <col min="10" max="10" width="13.42578125" style="1" bestFit="1" customWidth="1"/>
    <col min="11" max="11" width="12.42578125" style="1"/>
    <col min="12" max="12" width="15.42578125" style="1" customWidth="1"/>
    <col min="13" max="13" width="12.42578125" style="1"/>
    <col min="14" max="14" width="13.42578125" style="1" bestFit="1" customWidth="1"/>
    <col min="15" max="16" width="12.42578125" style="1"/>
    <col min="17" max="17" width="16.85546875" style="1" bestFit="1" customWidth="1"/>
    <col min="18" max="16384" width="12.42578125" style="1"/>
  </cols>
  <sheetData>
    <row r="1" spans="2:21" ht="16.5" thickBot="1"/>
    <row r="2" spans="2:21" ht="21.75" thickBot="1">
      <c r="B2" s="180" t="s">
        <v>455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2"/>
    </row>
    <row r="3" spans="2:21">
      <c r="B3" s="84" t="s">
        <v>451</v>
      </c>
      <c r="C3" s="85"/>
      <c r="D3" s="85"/>
      <c r="E3" s="85"/>
      <c r="F3" s="85" t="s">
        <v>391</v>
      </c>
      <c r="G3" s="85"/>
      <c r="H3" s="85"/>
      <c r="I3" s="85"/>
      <c r="J3" s="85" t="s">
        <v>392</v>
      </c>
      <c r="K3" s="85"/>
      <c r="L3" s="85"/>
      <c r="M3" s="85"/>
      <c r="N3" s="85" t="s">
        <v>393</v>
      </c>
      <c r="O3" s="85"/>
      <c r="P3" s="86"/>
    </row>
    <row r="4" spans="2:21">
      <c r="B4" s="64" t="s">
        <v>423</v>
      </c>
      <c r="C4" s="31" t="s">
        <v>424</v>
      </c>
      <c r="D4" s="31" t="s">
        <v>3</v>
      </c>
      <c r="E4" s="31"/>
      <c r="F4" s="31" t="s">
        <v>423</v>
      </c>
      <c r="G4" s="31" t="s">
        <v>424</v>
      </c>
      <c r="H4" s="31" t="s">
        <v>3</v>
      </c>
      <c r="I4" s="31"/>
      <c r="J4" s="31" t="s">
        <v>423</v>
      </c>
      <c r="K4" s="31" t="s">
        <v>424</v>
      </c>
      <c r="L4" s="31" t="s">
        <v>3</v>
      </c>
      <c r="M4" s="31"/>
      <c r="N4" s="31" t="s">
        <v>423</v>
      </c>
      <c r="O4" s="31" t="s">
        <v>424</v>
      </c>
      <c r="P4" s="51" t="s">
        <v>425</v>
      </c>
      <c r="T4" s="4"/>
      <c r="U4" s="4"/>
    </row>
    <row r="5" spans="2:21">
      <c r="B5" s="64" t="s">
        <v>383</v>
      </c>
      <c r="C5" s="31">
        <v>276</v>
      </c>
      <c r="D5" s="31">
        <v>271</v>
      </c>
      <c r="E5" s="31"/>
      <c r="F5" s="31" t="s">
        <v>383</v>
      </c>
      <c r="G5" s="31">
        <v>268</v>
      </c>
      <c r="H5" s="31">
        <v>226</v>
      </c>
      <c r="I5" s="31"/>
      <c r="J5" s="31" t="s">
        <v>383</v>
      </c>
      <c r="K5" s="31">
        <v>266</v>
      </c>
      <c r="L5" s="31">
        <v>185</v>
      </c>
      <c r="M5" s="31"/>
      <c r="N5" s="31" t="s">
        <v>383</v>
      </c>
      <c r="O5" s="31">
        <v>120</v>
      </c>
      <c r="P5" s="51">
        <v>10</v>
      </c>
      <c r="T5" s="4"/>
      <c r="U5" s="4"/>
    </row>
    <row r="6" spans="2:21">
      <c r="B6" s="64" t="s">
        <v>384</v>
      </c>
      <c r="C6" s="31">
        <v>351</v>
      </c>
      <c r="D6" s="31">
        <v>329</v>
      </c>
      <c r="E6" s="31"/>
      <c r="F6" s="31" t="s">
        <v>384</v>
      </c>
      <c r="G6" s="31">
        <v>280</v>
      </c>
      <c r="H6" s="31">
        <v>175</v>
      </c>
      <c r="I6" s="31"/>
      <c r="J6" s="31" t="s">
        <v>384</v>
      </c>
      <c r="K6" s="31">
        <v>236</v>
      </c>
      <c r="L6" s="31">
        <v>155</v>
      </c>
      <c r="M6" s="31"/>
      <c r="N6" s="31" t="s">
        <v>384</v>
      </c>
      <c r="O6" s="31">
        <v>183</v>
      </c>
      <c r="P6" s="51">
        <v>36</v>
      </c>
      <c r="T6" s="4"/>
      <c r="U6" s="4"/>
    </row>
    <row r="7" spans="2:21">
      <c r="B7" s="64" t="s">
        <v>385</v>
      </c>
      <c r="C7" s="31">
        <v>372</v>
      </c>
      <c r="D7" s="31">
        <v>308</v>
      </c>
      <c r="E7" s="31"/>
      <c r="F7" s="31" t="s">
        <v>385</v>
      </c>
      <c r="G7" s="31">
        <v>179</v>
      </c>
      <c r="H7" s="31">
        <v>142</v>
      </c>
      <c r="I7" s="31"/>
      <c r="J7" s="31" t="s">
        <v>385</v>
      </c>
      <c r="K7" s="31">
        <v>239</v>
      </c>
      <c r="L7" s="31">
        <v>157</v>
      </c>
      <c r="M7" s="31"/>
      <c r="N7" s="31" t="s">
        <v>385</v>
      </c>
      <c r="O7" s="31">
        <v>169</v>
      </c>
      <c r="P7" s="51">
        <v>42</v>
      </c>
      <c r="T7" s="4"/>
      <c r="U7" s="4"/>
    </row>
    <row r="8" spans="2:21">
      <c r="B8" s="64" t="s">
        <v>386</v>
      </c>
      <c r="C8" s="31">
        <v>221</v>
      </c>
      <c r="D8" s="31">
        <v>200</v>
      </c>
      <c r="E8" s="31"/>
      <c r="F8" s="31" t="s">
        <v>386</v>
      </c>
      <c r="G8" s="31">
        <v>325</v>
      </c>
      <c r="H8" s="31">
        <v>183</v>
      </c>
      <c r="I8" s="31"/>
      <c r="J8" s="31" t="s">
        <v>386</v>
      </c>
      <c r="K8" s="31">
        <v>230</v>
      </c>
      <c r="L8" s="31">
        <v>150</v>
      </c>
      <c r="M8" s="31"/>
      <c r="N8" s="31" t="s">
        <v>386</v>
      </c>
      <c r="O8" s="31">
        <v>165</v>
      </c>
      <c r="P8" s="51">
        <v>33</v>
      </c>
      <c r="T8" s="4"/>
      <c r="U8" s="4"/>
    </row>
    <row r="9" spans="2:21">
      <c r="B9" s="64" t="s">
        <v>387</v>
      </c>
      <c r="C9" s="28">
        <v>298</v>
      </c>
      <c r="D9" s="28">
        <v>296</v>
      </c>
      <c r="E9" s="31"/>
      <c r="F9" s="31" t="s">
        <v>387</v>
      </c>
      <c r="G9" s="31">
        <v>242</v>
      </c>
      <c r="H9" s="31">
        <v>179</v>
      </c>
      <c r="I9" s="31"/>
      <c r="J9" s="31" t="s">
        <v>387</v>
      </c>
      <c r="K9" s="31">
        <v>244</v>
      </c>
      <c r="L9" s="31">
        <v>179</v>
      </c>
      <c r="M9" s="31"/>
      <c r="N9" s="31" t="s">
        <v>387</v>
      </c>
      <c r="O9" s="31">
        <v>211</v>
      </c>
      <c r="P9" s="51">
        <v>45</v>
      </c>
      <c r="T9" s="4"/>
      <c r="U9" s="4"/>
    </row>
    <row r="10" spans="2:21" ht="16.5" thickBot="1">
      <c r="B10" s="64" t="s">
        <v>433</v>
      </c>
      <c r="C10" s="28">
        <v>283</v>
      </c>
      <c r="D10" s="78">
        <v>278</v>
      </c>
      <c r="E10" s="31"/>
      <c r="F10" s="31" t="s">
        <v>433</v>
      </c>
      <c r="G10" s="31">
        <v>363</v>
      </c>
      <c r="H10" s="31">
        <v>268</v>
      </c>
      <c r="I10" s="31"/>
      <c r="J10" s="31" t="s">
        <v>433</v>
      </c>
      <c r="K10" s="31">
        <v>252</v>
      </c>
      <c r="L10" s="31">
        <v>177</v>
      </c>
      <c r="M10" s="31"/>
      <c r="N10" s="31" t="s">
        <v>433</v>
      </c>
      <c r="O10" s="31">
        <v>120</v>
      </c>
      <c r="P10" s="51">
        <v>10</v>
      </c>
      <c r="T10" s="4"/>
      <c r="U10" s="4"/>
    </row>
    <row r="11" spans="2:21">
      <c r="B11" s="87" t="s">
        <v>1</v>
      </c>
      <c r="C11" s="130">
        <f>AVERAGE(C5:C10)</f>
        <v>300.16666666666669</v>
      </c>
      <c r="D11" s="32">
        <f>AVERAGE(D5:D10)</f>
        <v>280.33333333333331</v>
      </c>
      <c r="E11" s="32"/>
      <c r="F11" s="32" t="s">
        <v>434</v>
      </c>
      <c r="G11" s="32">
        <v>245</v>
      </c>
      <c r="H11" s="32">
        <v>182</v>
      </c>
      <c r="I11" s="32"/>
      <c r="J11" s="32" t="s">
        <v>434</v>
      </c>
      <c r="K11" s="32">
        <v>202</v>
      </c>
      <c r="L11" s="32">
        <v>97</v>
      </c>
      <c r="M11" s="32"/>
      <c r="N11" s="32" t="s">
        <v>434</v>
      </c>
      <c r="O11" s="32">
        <v>61</v>
      </c>
      <c r="P11" s="51">
        <v>4</v>
      </c>
      <c r="T11" s="4"/>
      <c r="U11" s="4"/>
    </row>
    <row r="12" spans="2:21">
      <c r="B12" s="64" t="s">
        <v>2</v>
      </c>
      <c r="C12" s="32">
        <f>STDEV(C5:C10)</f>
        <v>54.579910834176658</v>
      </c>
      <c r="D12" s="32">
        <f>STDEV(D5:D10)</f>
        <v>44.55408698050789</v>
      </c>
      <c r="E12" s="32"/>
      <c r="F12" s="32" t="s">
        <v>435</v>
      </c>
      <c r="G12" s="32">
        <v>273</v>
      </c>
      <c r="H12" s="32">
        <v>166</v>
      </c>
      <c r="I12" s="32"/>
      <c r="J12" s="32" t="s">
        <v>435</v>
      </c>
      <c r="K12" s="32">
        <v>343</v>
      </c>
      <c r="L12" s="32">
        <v>236</v>
      </c>
      <c r="M12" s="32"/>
      <c r="N12" s="32" t="s">
        <v>435</v>
      </c>
      <c r="O12" s="32">
        <v>101</v>
      </c>
      <c r="P12" s="51">
        <v>30</v>
      </c>
      <c r="T12" s="4"/>
      <c r="U12" s="4"/>
    </row>
    <row r="13" spans="2:21">
      <c r="B13" s="64"/>
      <c r="C13" s="32"/>
      <c r="D13" s="32"/>
      <c r="E13" s="32"/>
      <c r="F13" s="32" t="s">
        <v>436</v>
      </c>
      <c r="G13" s="32">
        <v>319</v>
      </c>
      <c r="H13" s="32">
        <v>184</v>
      </c>
      <c r="I13" s="32"/>
      <c r="J13" s="32" t="s">
        <v>436</v>
      </c>
      <c r="K13" s="32">
        <v>346</v>
      </c>
      <c r="L13" s="32">
        <v>162</v>
      </c>
      <c r="M13" s="32"/>
      <c r="N13" s="32" t="s">
        <v>436</v>
      </c>
      <c r="O13" s="32">
        <v>85</v>
      </c>
      <c r="P13" s="51">
        <v>21</v>
      </c>
      <c r="T13" s="4"/>
      <c r="U13" s="4"/>
    </row>
    <row r="14" spans="2:21">
      <c r="B14" s="64"/>
      <c r="C14" s="32"/>
      <c r="D14" s="32"/>
      <c r="E14" s="32"/>
      <c r="F14" s="32" t="s">
        <v>437</v>
      </c>
      <c r="G14" s="32">
        <v>235</v>
      </c>
      <c r="H14" s="32">
        <v>134</v>
      </c>
      <c r="I14" s="32"/>
      <c r="J14" s="32" t="s">
        <v>437</v>
      </c>
      <c r="K14" s="32">
        <v>307</v>
      </c>
      <c r="L14" s="32">
        <v>196</v>
      </c>
      <c r="M14" s="32"/>
      <c r="N14" s="32" t="s">
        <v>437</v>
      </c>
      <c r="O14" s="32">
        <v>302</v>
      </c>
      <c r="P14" s="51">
        <v>14</v>
      </c>
    </row>
    <row r="15" spans="2:21">
      <c r="B15" s="64"/>
      <c r="C15" s="32"/>
      <c r="D15" s="32"/>
      <c r="E15" s="32"/>
      <c r="F15" s="32" t="s">
        <v>438</v>
      </c>
      <c r="G15" s="32">
        <v>166</v>
      </c>
      <c r="H15" s="32">
        <v>131</v>
      </c>
      <c r="I15" s="32"/>
      <c r="J15" s="32" t="s">
        <v>438</v>
      </c>
      <c r="K15" s="32">
        <v>187</v>
      </c>
      <c r="L15" s="32">
        <v>78</v>
      </c>
      <c r="M15" s="32"/>
      <c r="N15" s="32" t="s">
        <v>438</v>
      </c>
      <c r="O15" s="32">
        <v>292</v>
      </c>
      <c r="P15" s="51">
        <v>25</v>
      </c>
    </row>
    <row r="16" spans="2:21">
      <c r="B16" s="43"/>
      <c r="C16" s="13"/>
      <c r="D16" s="13"/>
      <c r="E16" s="32"/>
      <c r="F16" s="32" t="s">
        <v>439</v>
      </c>
      <c r="G16" s="32">
        <v>289</v>
      </c>
      <c r="H16" s="32">
        <v>176</v>
      </c>
      <c r="I16" s="32"/>
      <c r="J16" s="32" t="s">
        <v>439</v>
      </c>
      <c r="K16" s="32">
        <v>243</v>
      </c>
      <c r="L16" s="32">
        <v>124</v>
      </c>
      <c r="M16" s="32"/>
      <c r="N16" s="32" t="s">
        <v>439</v>
      </c>
      <c r="O16" s="32">
        <v>328</v>
      </c>
      <c r="P16" s="51">
        <v>27</v>
      </c>
    </row>
    <row r="17" spans="1:24">
      <c r="B17" s="43"/>
      <c r="C17" s="13"/>
      <c r="D17" s="13"/>
      <c r="E17" s="32"/>
      <c r="F17" s="32" t="s">
        <v>440</v>
      </c>
      <c r="G17" s="32">
        <v>323</v>
      </c>
      <c r="H17" s="32">
        <v>199</v>
      </c>
      <c r="I17" s="32"/>
      <c r="J17" s="32" t="s">
        <v>440</v>
      </c>
      <c r="K17" s="32">
        <v>211</v>
      </c>
      <c r="L17" s="32">
        <v>107</v>
      </c>
      <c r="M17" s="32"/>
      <c r="N17" s="32" t="s">
        <v>440</v>
      </c>
      <c r="O17" s="32">
        <v>196</v>
      </c>
      <c r="P17" s="51">
        <v>7</v>
      </c>
    </row>
    <row r="18" spans="1:24">
      <c r="B18" s="43"/>
      <c r="C18" s="13"/>
      <c r="D18" s="13"/>
      <c r="E18" s="32"/>
      <c r="F18" s="32" t="s">
        <v>441</v>
      </c>
      <c r="G18" s="32">
        <v>264</v>
      </c>
      <c r="H18" s="32">
        <v>158</v>
      </c>
      <c r="I18" s="32"/>
      <c r="J18" s="32" t="s">
        <v>441</v>
      </c>
      <c r="K18" s="32">
        <v>277</v>
      </c>
      <c r="L18" s="32">
        <v>141</v>
      </c>
      <c r="M18" s="32"/>
      <c r="N18" s="32" t="s">
        <v>441</v>
      </c>
      <c r="O18" s="32">
        <v>165</v>
      </c>
      <c r="P18" s="51">
        <v>6</v>
      </c>
    </row>
    <row r="19" spans="1:24">
      <c r="B19" s="43"/>
      <c r="C19" s="13"/>
      <c r="D19" s="13"/>
      <c r="E19" s="32"/>
      <c r="F19" s="32" t="s">
        <v>442</v>
      </c>
      <c r="G19" s="32">
        <v>249</v>
      </c>
      <c r="H19" s="32">
        <v>140</v>
      </c>
      <c r="I19" s="32"/>
      <c r="J19" s="32" t="s">
        <v>442</v>
      </c>
      <c r="K19" s="32">
        <v>332</v>
      </c>
      <c r="L19" s="32">
        <v>192</v>
      </c>
      <c r="M19" s="32"/>
      <c r="N19" s="32" t="s">
        <v>442</v>
      </c>
      <c r="O19" s="32">
        <v>245</v>
      </c>
      <c r="P19" s="51">
        <v>24</v>
      </c>
    </row>
    <row r="20" spans="1:24" ht="16.5" thickBot="1">
      <c r="B20" s="43"/>
      <c r="C20" s="13"/>
      <c r="D20" s="13"/>
      <c r="E20" s="32"/>
      <c r="F20" s="32" t="s">
        <v>443</v>
      </c>
      <c r="G20" s="127">
        <v>203</v>
      </c>
      <c r="H20" s="127">
        <v>139</v>
      </c>
      <c r="I20" s="32"/>
      <c r="J20" s="32" t="s">
        <v>443</v>
      </c>
      <c r="K20" s="32">
        <v>255</v>
      </c>
      <c r="L20" s="32">
        <v>169</v>
      </c>
      <c r="M20" s="32"/>
      <c r="N20" s="32" t="s">
        <v>443</v>
      </c>
      <c r="O20" s="32">
        <v>278</v>
      </c>
      <c r="P20" s="51">
        <v>20</v>
      </c>
      <c r="R20" s="83"/>
      <c r="S20" s="83"/>
      <c r="T20" s="83"/>
      <c r="U20" s="83"/>
      <c r="V20" s="83"/>
      <c r="W20" s="83"/>
      <c r="X20" s="83"/>
    </row>
    <row r="21" spans="1:24">
      <c r="B21" s="43"/>
      <c r="C21" s="13"/>
      <c r="D21" s="13"/>
      <c r="E21" s="32"/>
      <c r="F21" s="128" t="s">
        <v>1</v>
      </c>
      <c r="G21" s="32">
        <f>AVERAGE(G5:G20)</f>
        <v>263.9375</v>
      </c>
      <c r="H21" s="32">
        <f>AVERAGE(H5:H20)</f>
        <v>173.875</v>
      </c>
      <c r="I21" s="32"/>
      <c r="J21" s="32" t="s">
        <v>444</v>
      </c>
      <c r="K21" s="32">
        <v>253</v>
      </c>
      <c r="L21" s="32">
        <v>172</v>
      </c>
      <c r="M21" s="32"/>
      <c r="N21" s="32" t="s">
        <v>444</v>
      </c>
      <c r="O21" s="32">
        <v>170</v>
      </c>
      <c r="P21" s="51">
        <v>5</v>
      </c>
    </row>
    <row r="22" spans="1:24">
      <c r="B22" s="43"/>
      <c r="C22" s="13"/>
      <c r="D22" s="13"/>
      <c r="E22" s="32"/>
      <c r="F22" s="82" t="s">
        <v>426</v>
      </c>
      <c r="G22" s="82">
        <f>TTEST(C5:C10,G5:G20,2,2)</f>
        <v>0.17654452831825915</v>
      </c>
      <c r="H22" s="82">
        <f>TTEST(D5:D10,H5:H20,2,2)</f>
        <v>1.1603519018584733E-5</v>
      </c>
      <c r="I22" s="32"/>
      <c r="J22" s="32" t="s">
        <v>445</v>
      </c>
      <c r="K22" s="32">
        <v>295</v>
      </c>
      <c r="L22" s="32">
        <v>206</v>
      </c>
      <c r="M22" s="32"/>
      <c r="N22" s="32" t="s">
        <v>445</v>
      </c>
      <c r="O22" s="32">
        <v>237</v>
      </c>
      <c r="P22" s="51">
        <v>17</v>
      </c>
    </row>
    <row r="23" spans="1:24">
      <c r="B23" s="43"/>
      <c r="C23" s="13"/>
      <c r="D23" s="13"/>
      <c r="E23" s="32"/>
      <c r="F23" s="32" t="s">
        <v>2</v>
      </c>
      <c r="G23" s="32">
        <f>STDEV(G5:G20)</f>
        <v>53.831179007461216</v>
      </c>
      <c r="H23" s="32">
        <f>STDEV(H5:H20)</f>
        <v>36.160521751398072</v>
      </c>
      <c r="I23" s="32"/>
      <c r="J23" s="32" t="s">
        <v>446</v>
      </c>
      <c r="K23" s="32">
        <v>291</v>
      </c>
      <c r="L23" s="32">
        <v>171</v>
      </c>
      <c r="M23" s="32"/>
      <c r="N23" s="32" t="s">
        <v>446</v>
      </c>
      <c r="O23" s="32">
        <v>288</v>
      </c>
      <c r="P23" s="51">
        <v>26</v>
      </c>
    </row>
    <row r="24" spans="1:24" ht="16.5" thickBot="1">
      <c r="B24" s="43"/>
      <c r="C24" s="13"/>
      <c r="D24" s="13"/>
      <c r="E24" s="32"/>
      <c r="F24" s="32"/>
      <c r="G24" s="32"/>
      <c r="H24" s="32"/>
      <c r="I24" s="32"/>
      <c r="J24" s="32" t="s">
        <v>447</v>
      </c>
      <c r="K24" s="32">
        <v>113</v>
      </c>
      <c r="L24" s="32">
        <v>72</v>
      </c>
      <c r="M24" s="32"/>
      <c r="N24" s="32" t="s">
        <v>447</v>
      </c>
      <c r="O24" s="127">
        <v>232</v>
      </c>
      <c r="P24" s="88">
        <v>9</v>
      </c>
    </row>
    <row r="25" spans="1:24">
      <c r="B25" s="166" t="s">
        <v>509</v>
      </c>
      <c r="C25" s="13"/>
      <c r="D25" s="13"/>
      <c r="E25" s="32"/>
      <c r="F25" s="32"/>
      <c r="G25" s="32"/>
      <c r="H25" s="32"/>
      <c r="I25" s="32"/>
      <c r="J25" s="32" t="s">
        <v>448</v>
      </c>
      <c r="K25" s="32">
        <v>268</v>
      </c>
      <c r="L25" s="32">
        <v>169</v>
      </c>
      <c r="M25" s="32"/>
      <c r="N25" s="128" t="s">
        <v>1</v>
      </c>
      <c r="O25" s="32">
        <f>AVERAGE(O5:O24)</f>
        <v>197.4</v>
      </c>
      <c r="P25" s="51">
        <f>AVERAGE(P5:P24)</f>
        <v>20.55</v>
      </c>
    </row>
    <row r="26" spans="1:24">
      <c r="B26" s="134"/>
      <c r="C26" s="131" t="s">
        <v>424</v>
      </c>
      <c r="D26" s="131" t="s">
        <v>2</v>
      </c>
      <c r="E26" s="131" t="s">
        <v>426</v>
      </c>
      <c r="F26" s="131" t="s">
        <v>427</v>
      </c>
      <c r="G26" s="131" t="s">
        <v>428</v>
      </c>
      <c r="H26" s="13"/>
      <c r="I26" s="32"/>
      <c r="J26" s="32" t="s">
        <v>449</v>
      </c>
      <c r="K26" s="32">
        <v>232</v>
      </c>
      <c r="L26" s="32">
        <v>145</v>
      </c>
      <c r="M26" s="32"/>
      <c r="N26" s="126" t="s">
        <v>426</v>
      </c>
      <c r="O26" s="32">
        <f>TTEST(C5:C10,O5:O24,2,2)</f>
        <v>5.8969307556428607E-3</v>
      </c>
      <c r="P26" s="51">
        <f>TTEST(D5:D10,P5:P24,2,2)</f>
        <v>2.5518756987787612E-18</v>
      </c>
    </row>
    <row r="27" spans="1:24" ht="16.5" thickBot="1">
      <c r="A27" s="2"/>
      <c r="B27" s="135" t="s">
        <v>429</v>
      </c>
      <c r="C27" s="131">
        <v>300.16666666666669</v>
      </c>
      <c r="D27" s="131">
        <v>54.579910834176658</v>
      </c>
      <c r="E27" s="132"/>
      <c r="F27" s="132"/>
      <c r="G27" s="132"/>
      <c r="H27" s="13"/>
      <c r="I27" s="32"/>
      <c r="J27" s="32" t="s">
        <v>450</v>
      </c>
      <c r="K27" s="127">
        <v>211</v>
      </c>
      <c r="L27" s="127">
        <v>146</v>
      </c>
      <c r="M27" s="32"/>
      <c r="N27" s="82" t="s">
        <v>2</v>
      </c>
      <c r="O27" s="32">
        <f>STDEV(O5:O24)</f>
        <v>77.203354167658048</v>
      </c>
      <c r="P27" s="51">
        <f>STDEV(P5:P24)</f>
        <v>12.496209951737157</v>
      </c>
    </row>
    <row r="28" spans="1:24">
      <c r="B28" s="135" t="s">
        <v>391</v>
      </c>
      <c r="C28" s="131">
        <v>263.9375</v>
      </c>
      <c r="D28" s="131">
        <v>53.831179007461216</v>
      </c>
      <c r="E28" s="133">
        <v>0.17654452831825915</v>
      </c>
      <c r="F28" s="132"/>
      <c r="G28" s="132"/>
      <c r="H28" s="13"/>
      <c r="I28" s="32"/>
      <c r="J28" s="128" t="s">
        <v>1</v>
      </c>
      <c r="K28" s="32">
        <f>AVERAGE(K5:K27)</f>
        <v>253.60869565217391</v>
      </c>
      <c r="L28" s="32">
        <f>AVERAGE(L5:L27)</f>
        <v>155.91304347826087</v>
      </c>
      <c r="M28" s="32"/>
      <c r="N28" s="32" t="s">
        <v>427</v>
      </c>
      <c r="O28" s="32">
        <f>TTEST(G5:G20,O5:O24,2,2)</f>
        <v>6.1421686164690719E-3</v>
      </c>
      <c r="P28" s="51">
        <f>TTEST(H5:H20,P5:P24,2,2)</f>
        <v>9.3048263809673191E-19</v>
      </c>
    </row>
    <row r="29" spans="1:24">
      <c r="B29" s="135" t="s">
        <v>392</v>
      </c>
      <c r="C29" s="131">
        <v>253.60869565217391</v>
      </c>
      <c r="D29" s="131">
        <v>53.001491514548917</v>
      </c>
      <c r="E29" s="133">
        <v>6.7403473280205073E-2</v>
      </c>
      <c r="F29" s="133">
        <v>0.55557706453721278</v>
      </c>
      <c r="G29" s="132"/>
      <c r="H29" s="13"/>
      <c r="I29" s="32"/>
      <c r="J29" s="126" t="s">
        <v>426</v>
      </c>
      <c r="K29" s="32">
        <f>TTEST(C5:C10,K5:K27,2,2)</f>
        <v>6.7403473280205073E-2</v>
      </c>
      <c r="L29" s="32">
        <f>TTEST(D5:D10,L5:L27,2,2)</f>
        <v>3.847490758204308E-7</v>
      </c>
      <c r="M29" s="32"/>
      <c r="N29" s="32" t="s">
        <v>428</v>
      </c>
      <c r="O29" s="32">
        <f>TTEST(K5:K27,O5:O24,2,2)</f>
        <v>7.489470715946492E-3</v>
      </c>
      <c r="P29" s="51">
        <f>TTEST(L5:L27,P5:P24,2,2)</f>
        <v>8.6570836012232305E-18</v>
      </c>
    </row>
    <row r="30" spans="1:24">
      <c r="A30" s="3"/>
      <c r="B30" s="135" t="s">
        <v>393</v>
      </c>
      <c r="C30" s="131">
        <v>197.4</v>
      </c>
      <c r="D30" s="131">
        <v>77.203354167658048</v>
      </c>
      <c r="E30" s="133">
        <v>5.8969307556428607E-3</v>
      </c>
      <c r="F30" s="133">
        <v>6.1421686164690719E-3</v>
      </c>
      <c r="G30" s="133">
        <v>7.489470715946492E-3</v>
      </c>
      <c r="H30" s="13"/>
      <c r="I30" s="13"/>
      <c r="J30" s="32" t="s">
        <v>2</v>
      </c>
      <c r="K30" s="32">
        <f>STDEV(K5:K27)</f>
        <v>53.001491514548917</v>
      </c>
      <c r="L30" s="32">
        <f>STDEV(L5:L27)</f>
        <v>39.881543969700019</v>
      </c>
      <c r="M30" s="32"/>
      <c r="N30" s="32"/>
      <c r="O30" s="32"/>
      <c r="P30" s="51"/>
    </row>
    <row r="31" spans="1:24">
      <c r="A31" s="3"/>
      <c r="B31" s="129"/>
      <c r="C31" s="13"/>
      <c r="D31" s="13"/>
      <c r="E31" s="13"/>
      <c r="F31" s="13"/>
      <c r="G31" s="13"/>
      <c r="H31" s="13"/>
      <c r="I31" s="13"/>
      <c r="J31" s="32" t="s">
        <v>427</v>
      </c>
      <c r="K31" s="32">
        <f>TTEST(G5:G20,K5:K27,2,2)</f>
        <v>0.55557706453721278</v>
      </c>
      <c r="L31" s="32">
        <f>TTEST(H5:H20,L5:L27,2,2)</f>
        <v>0.15933529567172935</v>
      </c>
      <c r="M31" s="32"/>
      <c r="N31" s="32"/>
      <c r="O31" s="32"/>
      <c r="P31" s="51"/>
    </row>
    <row r="32" spans="1:24">
      <c r="A32" s="3"/>
      <c r="B32" s="129"/>
      <c r="C32" s="13"/>
      <c r="D32" s="13"/>
      <c r="E32" s="13"/>
      <c r="F32" s="13"/>
      <c r="G32" s="13"/>
      <c r="H32" s="13"/>
      <c r="I32" s="13"/>
      <c r="J32" s="32"/>
      <c r="K32" s="32"/>
      <c r="L32" s="32"/>
      <c r="M32" s="32"/>
      <c r="N32" s="32"/>
      <c r="O32" s="32"/>
      <c r="P32" s="51"/>
    </row>
    <row r="33" spans="2:22" ht="16.5" thickBo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7"/>
    </row>
    <row r="35" spans="2:22" ht="16.5" thickBot="1">
      <c r="B35" s="81"/>
    </row>
    <row r="36" spans="2:22" ht="21.75" thickBot="1">
      <c r="B36" s="180" t="s">
        <v>456</v>
      </c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2"/>
    </row>
    <row r="37" spans="2:22">
      <c r="B37" s="186" t="s">
        <v>429</v>
      </c>
      <c r="C37" s="187"/>
      <c r="D37" s="187"/>
      <c r="E37" s="187"/>
      <c r="F37" s="31"/>
      <c r="G37" s="187" t="s">
        <v>431</v>
      </c>
      <c r="H37" s="187"/>
      <c r="I37" s="187"/>
      <c r="J37" s="187"/>
      <c r="K37" s="31"/>
      <c r="L37" s="187" t="s">
        <v>430</v>
      </c>
      <c r="M37" s="187"/>
      <c r="N37" s="187"/>
      <c r="O37" s="187"/>
      <c r="P37" s="31"/>
      <c r="Q37" s="187" t="s">
        <v>432</v>
      </c>
      <c r="R37" s="187"/>
      <c r="S37" s="187"/>
      <c r="T37" s="187"/>
      <c r="U37" s="51"/>
      <c r="V37"/>
    </row>
    <row r="38" spans="2:22">
      <c r="B38" s="64" t="s">
        <v>0</v>
      </c>
      <c r="C38" s="31" t="s">
        <v>424</v>
      </c>
      <c r="D38" s="31" t="s">
        <v>454</v>
      </c>
      <c r="E38" s="31" t="s">
        <v>452</v>
      </c>
      <c r="F38" s="31"/>
      <c r="G38" s="31" t="s">
        <v>0</v>
      </c>
      <c r="H38" s="31" t="s">
        <v>424</v>
      </c>
      <c r="I38" s="31" t="s">
        <v>454</v>
      </c>
      <c r="J38" s="31" t="s">
        <v>452</v>
      </c>
      <c r="K38" s="31"/>
      <c r="L38" s="31" t="s">
        <v>0</v>
      </c>
      <c r="M38" s="31" t="s">
        <v>424</v>
      </c>
      <c r="N38" s="31" t="s">
        <v>454</v>
      </c>
      <c r="O38" s="31" t="s">
        <v>452</v>
      </c>
      <c r="P38" s="31"/>
      <c r="Q38" s="31" t="s">
        <v>0</v>
      </c>
      <c r="R38" s="31" t="s">
        <v>424</v>
      </c>
      <c r="S38" s="31" t="s">
        <v>454</v>
      </c>
      <c r="T38" s="31" t="s">
        <v>452</v>
      </c>
      <c r="U38" s="44"/>
    </row>
    <row r="39" spans="2:22">
      <c r="B39" s="64">
        <v>1</v>
      </c>
      <c r="C39" s="31">
        <v>192</v>
      </c>
      <c r="D39" s="31">
        <v>251</v>
      </c>
      <c r="E39" s="31">
        <v>100</v>
      </c>
      <c r="F39" s="31"/>
      <c r="G39" s="31">
        <v>1</v>
      </c>
      <c r="H39" s="31">
        <v>182</v>
      </c>
      <c r="I39" s="31">
        <v>205</v>
      </c>
      <c r="J39" s="31">
        <v>100</v>
      </c>
      <c r="K39" s="31"/>
      <c r="L39" s="31">
        <v>1</v>
      </c>
      <c r="M39" s="31">
        <v>228</v>
      </c>
      <c r="N39" s="31">
        <v>38</v>
      </c>
      <c r="O39" s="31">
        <v>16.666666666666664</v>
      </c>
      <c r="P39" s="31"/>
      <c r="Q39" s="31">
        <v>1</v>
      </c>
      <c r="R39" s="31">
        <v>246</v>
      </c>
      <c r="S39" s="31">
        <v>5</v>
      </c>
      <c r="T39" s="31">
        <v>2.0325203252032518</v>
      </c>
      <c r="U39" s="44"/>
    </row>
    <row r="40" spans="2:22">
      <c r="B40" s="64">
        <v>2</v>
      </c>
      <c r="C40" s="31">
        <v>311</v>
      </c>
      <c r="D40" s="31">
        <v>333</v>
      </c>
      <c r="E40" s="31">
        <v>100</v>
      </c>
      <c r="F40" s="31"/>
      <c r="G40" s="31">
        <v>2</v>
      </c>
      <c r="H40" s="31">
        <v>325</v>
      </c>
      <c r="I40" s="31">
        <v>351</v>
      </c>
      <c r="J40" s="31">
        <v>100</v>
      </c>
      <c r="K40" s="31"/>
      <c r="L40" s="31">
        <v>3</v>
      </c>
      <c r="M40" s="31">
        <v>316</v>
      </c>
      <c r="N40" s="31">
        <v>62</v>
      </c>
      <c r="O40" s="31">
        <v>19.62025316455696</v>
      </c>
      <c r="P40" s="31"/>
      <c r="Q40" s="31">
        <v>2</v>
      </c>
      <c r="R40" s="31">
        <v>368</v>
      </c>
      <c r="S40" s="31">
        <v>28</v>
      </c>
      <c r="T40" s="31">
        <v>7.608695652173914</v>
      </c>
      <c r="U40" s="44"/>
    </row>
    <row r="41" spans="2:22">
      <c r="B41" s="64">
        <v>3</v>
      </c>
      <c r="C41" s="31">
        <v>338</v>
      </c>
      <c r="D41" s="31">
        <v>351</v>
      </c>
      <c r="E41" s="31">
        <v>100</v>
      </c>
      <c r="F41" s="31"/>
      <c r="G41" s="31">
        <v>3</v>
      </c>
      <c r="H41" s="31">
        <v>244</v>
      </c>
      <c r="I41" s="31">
        <v>232</v>
      </c>
      <c r="J41" s="31">
        <v>95.081967213114751</v>
      </c>
      <c r="K41" s="31"/>
      <c r="L41" s="31">
        <v>4</v>
      </c>
      <c r="M41" s="31">
        <v>271</v>
      </c>
      <c r="N41" s="31">
        <v>63</v>
      </c>
      <c r="O41" s="31">
        <v>23.247232472324722</v>
      </c>
      <c r="P41" s="31"/>
      <c r="Q41" s="31">
        <v>3</v>
      </c>
      <c r="R41" s="31">
        <v>341</v>
      </c>
      <c r="S41" s="31">
        <v>9</v>
      </c>
      <c r="T41" s="31">
        <v>2.6392961876832843</v>
      </c>
      <c r="U41" s="44"/>
    </row>
    <row r="42" spans="2:22" ht="16.5" thickBot="1">
      <c r="B42" s="64">
        <v>4</v>
      </c>
      <c r="C42" s="31">
        <v>290</v>
      </c>
      <c r="D42" s="31">
        <v>293</v>
      </c>
      <c r="E42" s="31">
        <v>100</v>
      </c>
      <c r="F42" s="31"/>
      <c r="G42" s="31">
        <v>4</v>
      </c>
      <c r="H42" s="31">
        <v>348</v>
      </c>
      <c r="I42" s="31">
        <v>324</v>
      </c>
      <c r="J42" s="31">
        <v>93.103448275862064</v>
      </c>
      <c r="K42" s="31"/>
      <c r="L42" s="79">
        <v>5</v>
      </c>
      <c r="M42" s="79">
        <v>292</v>
      </c>
      <c r="N42" s="79">
        <v>70</v>
      </c>
      <c r="O42" s="79">
        <v>23.972602739726025</v>
      </c>
      <c r="P42" s="31"/>
      <c r="Q42" s="31">
        <v>4</v>
      </c>
      <c r="R42" s="31">
        <v>313</v>
      </c>
      <c r="S42" s="31">
        <v>27</v>
      </c>
      <c r="T42" s="31">
        <v>8.6261980830670915</v>
      </c>
      <c r="U42" s="44"/>
    </row>
    <row r="43" spans="2:22" ht="16.5" thickBot="1">
      <c r="B43" s="65">
        <v>5</v>
      </c>
      <c r="C43" s="79">
        <v>366</v>
      </c>
      <c r="D43" s="79">
        <v>373</v>
      </c>
      <c r="E43" s="79">
        <v>100</v>
      </c>
      <c r="F43" s="31"/>
      <c r="G43" s="79">
        <v>5</v>
      </c>
      <c r="H43" s="79">
        <v>300</v>
      </c>
      <c r="I43" s="79">
        <v>289</v>
      </c>
      <c r="J43" s="79">
        <v>96.333333333333343</v>
      </c>
      <c r="K43" s="31"/>
      <c r="L43" s="31" t="s">
        <v>1</v>
      </c>
      <c r="M43" s="31">
        <v>276.75</v>
      </c>
      <c r="N43" s="31">
        <v>58.25</v>
      </c>
      <c r="O43" s="32">
        <f>AVERAGE(O39:O42)</f>
        <v>20.876688760818595</v>
      </c>
      <c r="P43" s="31"/>
      <c r="Q43" s="79">
        <v>5</v>
      </c>
      <c r="R43" s="79">
        <v>208</v>
      </c>
      <c r="S43" s="79">
        <v>37</v>
      </c>
      <c r="T43" s="79">
        <v>17.78846153846154</v>
      </c>
      <c r="U43" s="44"/>
    </row>
    <row r="44" spans="2:22">
      <c r="B44" s="64" t="s">
        <v>1</v>
      </c>
      <c r="C44" s="31">
        <v>299.39999999999998</v>
      </c>
      <c r="D44" s="31">
        <v>320.2</v>
      </c>
      <c r="E44" s="32">
        <f>AVERAGE(E39:E43)</f>
        <v>100</v>
      </c>
      <c r="F44" s="32"/>
      <c r="G44" s="32" t="s">
        <v>1</v>
      </c>
      <c r="H44" s="32">
        <v>279.8</v>
      </c>
      <c r="I44" s="32">
        <v>280.2</v>
      </c>
      <c r="J44" s="32">
        <f>AVERAGE(J39:J43)</f>
        <v>96.903749764462034</v>
      </c>
      <c r="K44" s="32"/>
      <c r="L44" s="32" t="s">
        <v>2</v>
      </c>
      <c r="M44" s="32">
        <v>37.339657202497186</v>
      </c>
      <c r="N44" s="32">
        <v>13.961255912942311</v>
      </c>
      <c r="O44" s="32">
        <f>STDEV(O39:O42)</f>
        <v>3.391512803737986</v>
      </c>
      <c r="P44" s="32"/>
      <c r="Q44" s="32" t="s">
        <v>1</v>
      </c>
      <c r="R44" s="32">
        <v>295.2</v>
      </c>
      <c r="S44" s="32">
        <v>21.2</v>
      </c>
      <c r="T44" s="32">
        <f>AVERAGE(T39:T43)</f>
        <v>7.7390343573178155</v>
      </c>
      <c r="U44" s="44"/>
    </row>
    <row r="45" spans="2:22">
      <c r="B45" s="64" t="s">
        <v>2</v>
      </c>
      <c r="C45" s="31">
        <v>66.489096850536356</v>
      </c>
      <c r="D45" s="31">
        <v>48.551004109080971</v>
      </c>
      <c r="E45" s="32">
        <f>STDEV(E39:E43)</f>
        <v>0</v>
      </c>
      <c r="F45" s="32"/>
      <c r="G45" s="32" t="s">
        <v>2</v>
      </c>
      <c r="H45" s="32">
        <v>66.986565817333826</v>
      </c>
      <c r="I45" s="32">
        <v>61.210293252033985</v>
      </c>
      <c r="J45" s="32">
        <f>STDEV(J39:J43)</f>
        <v>3.0520521381395165</v>
      </c>
      <c r="K45" s="32"/>
      <c r="L45" s="32" t="s">
        <v>408</v>
      </c>
      <c r="M45" s="32">
        <f>TTEST(C39:C43,M39:M42,2,3)</f>
        <v>0.54114052136107715</v>
      </c>
      <c r="N45" s="32">
        <f>TTEST(D39:D43,N39:N42,2,3)</f>
        <v>1.1288839307989254E-4</v>
      </c>
      <c r="O45" s="32">
        <f>TTEST(E39:E43,O39:O42,2,3)</f>
        <v>2.1673553076114238E-5</v>
      </c>
      <c r="P45" s="32"/>
      <c r="Q45" s="32" t="s">
        <v>2</v>
      </c>
      <c r="R45" s="32">
        <v>66.593543230556492</v>
      </c>
      <c r="S45" s="32">
        <v>13.608820668963201</v>
      </c>
      <c r="T45" s="32">
        <f>STDEV(T39:T43)</f>
        <v>6.3317980487575962</v>
      </c>
      <c r="U45" s="44"/>
    </row>
    <row r="46" spans="2:22">
      <c r="B46" s="64"/>
      <c r="C46" s="31"/>
      <c r="D46" s="31"/>
      <c r="E46" s="31"/>
      <c r="F46" s="31"/>
      <c r="G46" s="31" t="s">
        <v>408</v>
      </c>
      <c r="H46" s="31">
        <f>TTEST(C39:C43,H39:H43,2,3)</f>
        <v>0.65476859573015478</v>
      </c>
      <c r="I46" s="31">
        <f>TTEST(D39:D43,I39:I43,2,3)</f>
        <v>0.28702380507268183</v>
      </c>
      <c r="J46" s="31">
        <f>TTEST(E39:E43,J39:J43,2,3)</f>
        <v>8.5874608938046923E-2</v>
      </c>
      <c r="K46" s="31"/>
      <c r="L46" s="31"/>
      <c r="M46" s="31"/>
      <c r="N46" s="31" t="s">
        <v>453</v>
      </c>
      <c r="O46" s="31" t="s">
        <v>453</v>
      </c>
      <c r="P46" s="31"/>
      <c r="Q46" s="31" t="s">
        <v>408</v>
      </c>
      <c r="R46" s="31">
        <f>TTEST(C39:C43,R39:R43,2,3)</f>
        <v>0.92295922311255063</v>
      </c>
      <c r="S46" s="31">
        <f>TTEST(D39:D43,S39:S43,2,3)</f>
        <v>7.4212614933947228E-5</v>
      </c>
      <c r="T46" s="31">
        <f>TTEST(E39:E43,T39:T43,2,3)</f>
        <v>5.2908449857424306E-6</v>
      </c>
      <c r="U46" s="44"/>
    </row>
    <row r="47" spans="2:22">
      <c r="B47" s="64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 t="s">
        <v>453</v>
      </c>
      <c r="T47" s="31" t="s">
        <v>453</v>
      </c>
      <c r="U47" s="44"/>
    </row>
    <row r="48" spans="2:22" ht="16.5" thickBot="1">
      <c r="B48" s="65"/>
      <c r="C48" s="79"/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47"/>
    </row>
  </sheetData>
  <mergeCells count="4">
    <mergeCell ref="B37:E37"/>
    <mergeCell ref="G37:J37"/>
    <mergeCell ref="L37:O37"/>
    <mergeCell ref="Q37:T37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S90"/>
  <sheetViews>
    <sheetView zoomScale="40" zoomScaleNormal="40" zoomScalePageLayoutView="200" workbookViewId="0">
      <selection activeCell="B4" sqref="B4"/>
    </sheetView>
  </sheetViews>
  <sheetFormatPr defaultColWidth="12.42578125" defaultRowHeight="15.75"/>
  <cols>
    <col min="1" max="1" width="12.42578125" style="1"/>
    <col min="2" max="2" width="17.85546875" style="1" bestFit="1" customWidth="1"/>
    <col min="3" max="3" width="32.7109375" style="1" bestFit="1" customWidth="1"/>
    <col min="4" max="4" width="20.140625" style="1" customWidth="1"/>
    <col min="5" max="5" width="16.85546875" style="1" bestFit="1" customWidth="1"/>
    <col min="6" max="6" width="13.28515625" style="1" customWidth="1"/>
    <col min="7" max="7" width="15.140625" style="1" customWidth="1"/>
    <col min="8" max="8" width="19.7109375" style="1" customWidth="1"/>
    <col min="9" max="9" width="26.42578125" style="1" bestFit="1" customWidth="1"/>
    <col min="10" max="10" width="13.85546875" style="1" bestFit="1" customWidth="1"/>
    <col min="11" max="11" width="16" style="1" bestFit="1" customWidth="1"/>
    <col min="12" max="12" width="13.42578125" style="1" bestFit="1" customWidth="1"/>
    <col min="13" max="14" width="12.42578125" style="1"/>
    <col min="15" max="15" width="27.42578125" style="1" bestFit="1" customWidth="1"/>
    <col min="16" max="16" width="13.85546875" style="1" bestFit="1" customWidth="1"/>
    <col min="17" max="16384" width="12.42578125" style="1"/>
  </cols>
  <sheetData>
    <row r="3" spans="2:18" ht="16.5" thickBot="1"/>
    <row r="4" spans="2:18" ht="21.75" thickBot="1">
      <c r="B4" s="180" t="s">
        <v>549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2"/>
    </row>
    <row r="5" spans="2:18" ht="16.5" thickBot="1">
      <c r="B5" s="43"/>
      <c r="C5" s="7"/>
      <c r="D5" s="8"/>
      <c r="E5" s="9"/>
      <c r="F5" s="10"/>
      <c r="G5" s="20"/>
      <c r="H5" s="20"/>
      <c r="I5" s="116"/>
      <c r="J5" s="116"/>
      <c r="K5" s="30"/>
      <c r="L5" s="20"/>
      <c r="M5" s="20"/>
      <c r="N5" s="20"/>
      <c r="O5" s="20"/>
      <c r="P5" s="20"/>
      <c r="Q5" s="20"/>
      <c r="R5" s="44"/>
    </row>
    <row r="6" spans="2:18" ht="16.5" thickBot="1">
      <c r="B6" s="192" t="s">
        <v>390</v>
      </c>
      <c r="C6" s="193"/>
      <c r="D6" s="193"/>
      <c r="E6" s="193"/>
      <c r="F6" s="194"/>
      <c r="G6" s="13"/>
      <c r="H6" s="192" t="s">
        <v>391</v>
      </c>
      <c r="I6" s="193"/>
      <c r="J6" s="193"/>
      <c r="K6" s="193"/>
      <c r="L6" s="194"/>
      <c r="M6" s="20"/>
      <c r="N6" s="192" t="s">
        <v>392</v>
      </c>
      <c r="O6" s="193"/>
      <c r="P6" s="193"/>
      <c r="Q6" s="193"/>
      <c r="R6" s="194"/>
    </row>
    <row r="7" spans="2:18">
      <c r="B7" s="43"/>
      <c r="C7" s="20" t="s">
        <v>8</v>
      </c>
      <c r="D7" s="35" t="s">
        <v>9</v>
      </c>
      <c r="E7" s="20" t="s">
        <v>10</v>
      </c>
      <c r="F7" s="36" t="s">
        <v>11</v>
      </c>
      <c r="G7" s="20"/>
      <c r="H7" s="20"/>
      <c r="I7" s="29" t="s">
        <v>8</v>
      </c>
      <c r="J7" s="36" t="s">
        <v>9</v>
      </c>
      <c r="K7" s="20" t="s">
        <v>10</v>
      </c>
      <c r="L7" s="36" t="s">
        <v>11</v>
      </c>
      <c r="M7" s="20"/>
      <c r="N7" s="20"/>
      <c r="O7" s="29" t="s">
        <v>8</v>
      </c>
      <c r="P7" s="36" t="s">
        <v>9</v>
      </c>
      <c r="Q7" s="20" t="s">
        <v>10</v>
      </c>
      <c r="R7" s="48" t="s">
        <v>11</v>
      </c>
    </row>
    <row r="8" spans="2:18">
      <c r="B8" s="195" t="s">
        <v>388</v>
      </c>
      <c r="C8" s="13" t="s">
        <v>12</v>
      </c>
      <c r="D8" s="13">
        <v>140</v>
      </c>
      <c r="E8" s="13">
        <v>5.0000000000000001E-3</v>
      </c>
      <c r="F8" s="13">
        <f t="shared" ref="F8:F31" si="0">E8/$J$76*$J$77</f>
        <v>0.4633827132991758</v>
      </c>
      <c r="G8" s="13"/>
      <c r="H8" s="188" t="s">
        <v>67</v>
      </c>
      <c r="I8" s="13" t="s">
        <v>13</v>
      </c>
      <c r="J8" s="13">
        <v>33</v>
      </c>
      <c r="K8" s="13">
        <v>3.0000000000000001E-3</v>
      </c>
      <c r="L8" s="13">
        <f t="shared" ref="L8:L28" si="1">K8/$J$76*$J$77</f>
        <v>0.27802962797950548</v>
      </c>
      <c r="M8" s="13"/>
      <c r="N8" s="188" t="s">
        <v>67</v>
      </c>
      <c r="O8" s="13" t="s">
        <v>14</v>
      </c>
      <c r="P8" s="13">
        <v>57</v>
      </c>
      <c r="Q8" s="13">
        <v>4.0000000000000001E-3</v>
      </c>
      <c r="R8" s="136">
        <f t="shared" ref="R8:R19" si="2">Q8/$J$76*$J$77</f>
        <v>0.37070617063934064</v>
      </c>
    </row>
    <row r="9" spans="2:18">
      <c r="B9" s="195"/>
      <c r="C9" s="13" t="s">
        <v>15</v>
      </c>
      <c r="D9" s="13">
        <v>84</v>
      </c>
      <c r="E9" s="13">
        <v>5.0000000000000001E-3</v>
      </c>
      <c r="F9" s="13">
        <f t="shared" si="0"/>
        <v>0.4633827132991758</v>
      </c>
      <c r="G9" s="13"/>
      <c r="H9" s="188"/>
      <c r="I9" s="13" t="s">
        <v>16</v>
      </c>
      <c r="J9" s="13">
        <v>40</v>
      </c>
      <c r="K9" s="13">
        <v>3.0000000000000001E-3</v>
      </c>
      <c r="L9" s="13">
        <f t="shared" si="1"/>
        <v>0.27802962797950548</v>
      </c>
      <c r="M9" s="13"/>
      <c r="N9" s="188"/>
      <c r="O9" s="13" t="s">
        <v>17</v>
      </c>
      <c r="P9" s="13">
        <v>37</v>
      </c>
      <c r="Q9" s="13">
        <v>3.0000000000000001E-3</v>
      </c>
      <c r="R9" s="136">
        <f t="shared" si="2"/>
        <v>0.27802962797950548</v>
      </c>
    </row>
    <row r="10" spans="2:18">
      <c r="B10" s="195"/>
      <c r="C10" s="13" t="s">
        <v>18</v>
      </c>
      <c r="D10" s="13">
        <v>114</v>
      </c>
      <c r="E10" s="13">
        <v>6.0000000000000001E-3</v>
      </c>
      <c r="F10" s="13">
        <f t="shared" si="0"/>
        <v>0.55605925595901096</v>
      </c>
      <c r="G10" s="13"/>
      <c r="H10" s="188"/>
      <c r="I10" s="13" t="s">
        <v>19</v>
      </c>
      <c r="J10" s="13">
        <v>51</v>
      </c>
      <c r="K10" s="13">
        <v>3.0000000000000001E-3</v>
      </c>
      <c r="L10" s="13">
        <f t="shared" si="1"/>
        <v>0.27802962797950548</v>
      </c>
      <c r="M10" s="13"/>
      <c r="N10" s="188"/>
      <c r="O10" s="13" t="s">
        <v>20</v>
      </c>
      <c r="P10" s="13">
        <v>59</v>
      </c>
      <c r="Q10" s="13">
        <v>3.0000000000000001E-3</v>
      </c>
      <c r="R10" s="136">
        <f t="shared" si="2"/>
        <v>0.27802962797950548</v>
      </c>
    </row>
    <row r="11" spans="2:18">
      <c r="B11" s="195"/>
      <c r="C11" s="13" t="s">
        <v>21</v>
      </c>
      <c r="D11" s="13">
        <v>105</v>
      </c>
      <c r="E11" s="13">
        <v>4.0000000000000001E-3</v>
      </c>
      <c r="F11" s="13">
        <f t="shared" si="0"/>
        <v>0.37070617063934064</v>
      </c>
      <c r="G11" s="13"/>
      <c r="H11" s="188"/>
      <c r="I11" s="13" t="s">
        <v>22</v>
      </c>
      <c r="J11" s="13">
        <v>52</v>
      </c>
      <c r="K11" s="13">
        <v>3.0000000000000001E-3</v>
      </c>
      <c r="L11" s="13">
        <f t="shared" si="1"/>
        <v>0.27802962797950548</v>
      </c>
      <c r="M11" s="13"/>
      <c r="N11" s="188"/>
      <c r="O11" s="13" t="s">
        <v>23</v>
      </c>
      <c r="P11" s="13">
        <v>60</v>
      </c>
      <c r="Q11" s="13">
        <v>3.0000000000000001E-3</v>
      </c>
      <c r="R11" s="136">
        <f t="shared" si="2"/>
        <v>0.27802962797950548</v>
      </c>
    </row>
    <row r="12" spans="2:18">
      <c r="B12" s="195"/>
      <c r="C12" s="13" t="s">
        <v>24</v>
      </c>
      <c r="D12" s="13">
        <v>85</v>
      </c>
      <c r="E12" s="13">
        <v>4.0000000000000001E-3</v>
      </c>
      <c r="F12" s="13">
        <f t="shared" si="0"/>
        <v>0.37070617063934064</v>
      </c>
      <c r="G12" s="13"/>
      <c r="H12" s="188"/>
      <c r="I12" s="13" t="s">
        <v>25</v>
      </c>
      <c r="J12" s="13">
        <v>59</v>
      </c>
      <c r="K12" s="13">
        <v>4.0000000000000001E-3</v>
      </c>
      <c r="L12" s="13">
        <f t="shared" si="1"/>
        <v>0.37070617063934064</v>
      </c>
      <c r="M12" s="13"/>
      <c r="N12" s="188"/>
      <c r="O12" s="13" t="s">
        <v>26</v>
      </c>
      <c r="P12" s="13">
        <v>37</v>
      </c>
      <c r="Q12" s="13">
        <v>4.0000000000000001E-3</v>
      </c>
      <c r="R12" s="136">
        <f t="shared" si="2"/>
        <v>0.37070617063934064</v>
      </c>
    </row>
    <row r="13" spans="2:18">
      <c r="B13" s="195"/>
      <c r="C13" s="13" t="s">
        <v>27</v>
      </c>
      <c r="D13" s="13">
        <v>89</v>
      </c>
      <c r="E13" s="13">
        <v>6.0000000000000001E-3</v>
      </c>
      <c r="F13" s="13">
        <f t="shared" si="0"/>
        <v>0.55605925595901096</v>
      </c>
      <c r="G13" s="13"/>
      <c r="H13" s="188"/>
      <c r="I13" s="13" t="s">
        <v>28</v>
      </c>
      <c r="J13" s="13">
        <v>44</v>
      </c>
      <c r="K13" s="13">
        <v>3.0000000000000001E-3</v>
      </c>
      <c r="L13" s="13">
        <f t="shared" si="1"/>
        <v>0.27802962797950548</v>
      </c>
      <c r="M13" s="13"/>
      <c r="N13" s="188"/>
      <c r="O13" s="13" t="s">
        <v>29</v>
      </c>
      <c r="P13" s="13">
        <v>40</v>
      </c>
      <c r="Q13" s="13">
        <v>3.0000000000000001E-3</v>
      </c>
      <c r="R13" s="136">
        <f t="shared" si="2"/>
        <v>0.27802962797950548</v>
      </c>
    </row>
    <row r="14" spans="2:18">
      <c r="B14" s="195"/>
      <c r="C14" s="13" t="s">
        <v>30</v>
      </c>
      <c r="D14" s="13">
        <v>139</v>
      </c>
      <c r="E14" s="13">
        <v>6.0000000000000001E-3</v>
      </c>
      <c r="F14" s="13">
        <f t="shared" si="0"/>
        <v>0.55605925595901096</v>
      </c>
      <c r="G14" s="13"/>
      <c r="H14" s="188"/>
      <c r="I14" s="13" t="s">
        <v>31</v>
      </c>
      <c r="J14" s="13">
        <v>73</v>
      </c>
      <c r="K14" s="13">
        <v>3.0000000000000001E-3</v>
      </c>
      <c r="L14" s="13">
        <f t="shared" si="1"/>
        <v>0.27802962797950548</v>
      </c>
      <c r="M14" s="13"/>
      <c r="N14" s="188"/>
      <c r="O14" s="13" t="s">
        <v>32</v>
      </c>
      <c r="P14" s="13">
        <v>68</v>
      </c>
      <c r="Q14" s="13">
        <v>5.0000000000000001E-3</v>
      </c>
      <c r="R14" s="136">
        <f t="shared" si="2"/>
        <v>0.4633827132991758</v>
      </c>
    </row>
    <row r="15" spans="2:18">
      <c r="B15" s="195"/>
      <c r="C15" s="13" t="s">
        <v>33</v>
      </c>
      <c r="D15" s="13">
        <v>154</v>
      </c>
      <c r="E15" s="13">
        <v>5.0000000000000001E-3</v>
      </c>
      <c r="F15" s="13">
        <f t="shared" si="0"/>
        <v>0.4633827132991758</v>
      </c>
      <c r="G15" s="13"/>
      <c r="H15" s="188"/>
      <c r="I15" s="13" t="s">
        <v>34</v>
      </c>
      <c r="J15" s="13">
        <v>62</v>
      </c>
      <c r="K15" s="13">
        <v>3.0000000000000001E-3</v>
      </c>
      <c r="L15" s="13">
        <f t="shared" si="1"/>
        <v>0.27802962797950548</v>
      </c>
      <c r="M15" s="13"/>
      <c r="N15" s="188"/>
      <c r="O15" s="13" t="s">
        <v>35</v>
      </c>
      <c r="P15" s="13">
        <v>77</v>
      </c>
      <c r="Q15" s="13">
        <v>3.0000000000000001E-3</v>
      </c>
      <c r="R15" s="136">
        <f t="shared" si="2"/>
        <v>0.27802962797950548</v>
      </c>
    </row>
    <row r="16" spans="2:18">
      <c r="B16" s="195"/>
      <c r="C16" s="13" t="s">
        <v>36</v>
      </c>
      <c r="D16" s="13">
        <v>157</v>
      </c>
      <c r="E16" s="13">
        <v>4.0000000000000001E-3</v>
      </c>
      <c r="F16" s="13">
        <f t="shared" si="0"/>
        <v>0.37070617063934064</v>
      </c>
      <c r="G16" s="13"/>
      <c r="H16" s="188"/>
      <c r="I16" s="13" t="s">
        <v>37</v>
      </c>
      <c r="J16" s="13">
        <v>37</v>
      </c>
      <c r="K16" s="13">
        <v>3.0000000000000001E-3</v>
      </c>
      <c r="L16" s="13">
        <f t="shared" si="1"/>
        <v>0.27802962797950548</v>
      </c>
      <c r="M16" s="13"/>
      <c r="N16" s="188"/>
      <c r="O16" s="13" t="s">
        <v>38</v>
      </c>
      <c r="P16" s="13">
        <v>52</v>
      </c>
      <c r="Q16" s="13">
        <v>3.0000000000000001E-3</v>
      </c>
      <c r="R16" s="136">
        <f t="shared" si="2"/>
        <v>0.27802962797950548</v>
      </c>
    </row>
    <row r="17" spans="2:18">
      <c r="B17" s="195"/>
      <c r="C17" s="13" t="s">
        <v>39</v>
      </c>
      <c r="D17" s="13">
        <v>127</v>
      </c>
      <c r="E17" s="13">
        <v>5.0000000000000001E-3</v>
      </c>
      <c r="F17" s="13">
        <f t="shared" si="0"/>
        <v>0.4633827132991758</v>
      </c>
      <c r="G17" s="13"/>
      <c r="H17" s="188"/>
      <c r="I17" s="13" t="s">
        <v>40</v>
      </c>
      <c r="J17" s="13">
        <v>33</v>
      </c>
      <c r="K17" s="13">
        <v>4.0000000000000001E-3</v>
      </c>
      <c r="L17" s="13">
        <f t="shared" si="1"/>
        <v>0.37070617063934064</v>
      </c>
      <c r="M17" s="13"/>
      <c r="N17" s="188"/>
      <c r="O17" s="13" t="s">
        <v>41</v>
      </c>
      <c r="P17" s="13">
        <v>47</v>
      </c>
      <c r="Q17" s="13">
        <v>3.0000000000000001E-3</v>
      </c>
      <c r="R17" s="136">
        <f t="shared" si="2"/>
        <v>0.27802962797950548</v>
      </c>
    </row>
    <row r="18" spans="2:18">
      <c r="B18" s="195"/>
      <c r="C18" s="13" t="s">
        <v>42</v>
      </c>
      <c r="D18" s="13">
        <v>106</v>
      </c>
      <c r="E18" s="13">
        <v>4.0000000000000001E-3</v>
      </c>
      <c r="F18" s="13">
        <f t="shared" si="0"/>
        <v>0.37070617063934064</v>
      </c>
      <c r="G18" s="13"/>
      <c r="H18" s="188"/>
      <c r="I18" s="13" t="s">
        <v>43</v>
      </c>
      <c r="J18" s="13">
        <v>50</v>
      </c>
      <c r="K18" s="13">
        <v>3.0000000000000001E-3</v>
      </c>
      <c r="L18" s="13">
        <f t="shared" si="1"/>
        <v>0.27802962797950548</v>
      </c>
      <c r="M18" s="13"/>
      <c r="N18" s="188"/>
      <c r="O18" s="13" t="s">
        <v>44</v>
      </c>
      <c r="P18" s="13">
        <v>52</v>
      </c>
      <c r="Q18" s="13">
        <v>3.0000000000000001E-3</v>
      </c>
      <c r="R18" s="136">
        <f t="shared" si="2"/>
        <v>0.27802962797950548</v>
      </c>
    </row>
    <row r="19" spans="2:18">
      <c r="B19" s="195"/>
      <c r="C19" s="13" t="s">
        <v>45</v>
      </c>
      <c r="D19" s="13">
        <v>99</v>
      </c>
      <c r="E19" s="13">
        <v>6.0000000000000001E-3</v>
      </c>
      <c r="F19" s="13">
        <f t="shared" si="0"/>
        <v>0.55605925595901096</v>
      </c>
      <c r="G19" s="13"/>
      <c r="H19" s="188"/>
      <c r="I19" s="13" t="s">
        <v>46</v>
      </c>
      <c r="J19" s="13">
        <v>38</v>
      </c>
      <c r="K19" s="13">
        <v>3.0000000000000001E-3</v>
      </c>
      <c r="L19" s="13">
        <f t="shared" si="1"/>
        <v>0.27802962797950548</v>
      </c>
      <c r="M19" s="13"/>
      <c r="N19" s="189"/>
      <c r="O19" s="137" t="s">
        <v>47</v>
      </c>
      <c r="P19" s="137">
        <v>51</v>
      </c>
      <c r="Q19" s="137">
        <v>3.0000000000000001E-3</v>
      </c>
      <c r="R19" s="138">
        <f t="shared" si="2"/>
        <v>0.27802962797950548</v>
      </c>
    </row>
    <row r="20" spans="2:18">
      <c r="B20" s="195"/>
      <c r="C20" s="13" t="s">
        <v>48</v>
      </c>
      <c r="D20" s="13">
        <v>92</v>
      </c>
      <c r="E20" s="13">
        <v>4.0000000000000001E-3</v>
      </c>
      <c r="F20" s="13">
        <f t="shared" si="0"/>
        <v>0.37070617063934064</v>
      </c>
      <c r="G20" s="13"/>
      <c r="H20" s="188"/>
      <c r="I20" s="13" t="s">
        <v>49</v>
      </c>
      <c r="J20" s="13">
        <v>58</v>
      </c>
      <c r="K20" s="13">
        <v>3.0000000000000001E-3</v>
      </c>
      <c r="L20" s="13">
        <f t="shared" si="1"/>
        <v>0.27802962797950548</v>
      </c>
      <c r="M20" s="13"/>
      <c r="N20" s="13"/>
      <c r="O20" s="13" t="s">
        <v>1</v>
      </c>
      <c r="P20" s="13">
        <f>AVERAGE(P8:P19)</f>
        <v>53.083333333333336</v>
      </c>
      <c r="Q20" s="13"/>
      <c r="R20" s="136">
        <f>AVERAGE(R8:R19)</f>
        <v>0.30892180886611714</v>
      </c>
    </row>
    <row r="21" spans="2:18">
      <c r="B21" s="195"/>
      <c r="C21" s="13" t="s">
        <v>50</v>
      </c>
      <c r="D21" s="13">
        <v>81</v>
      </c>
      <c r="E21" s="13">
        <v>4.0000000000000001E-3</v>
      </c>
      <c r="F21" s="13">
        <f t="shared" si="0"/>
        <v>0.37070617063934064</v>
      </c>
      <c r="G21" s="13"/>
      <c r="H21" s="188"/>
      <c r="I21" s="13" t="s">
        <v>51</v>
      </c>
      <c r="J21" s="13">
        <v>34</v>
      </c>
      <c r="K21" s="13">
        <v>3.0000000000000001E-3</v>
      </c>
      <c r="L21" s="13">
        <f t="shared" si="1"/>
        <v>0.27802962797950548</v>
      </c>
      <c r="M21" s="13"/>
      <c r="N21" s="13"/>
      <c r="O21" s="13" t="s">
        <v>2</v>
      </c>
      <c r="P21" s="13">
        <f>STDEV(P8:P19)</f>
        <v>12.153999217117661</v>
      </c>
      <c r="Q21" s="13"/>
      <c r="R21" s="136">
        <f>STDEV(R8:R19)</f>
        <v>6.0363841733508075E-2</v>
      </c>
    </row>
    <row r="22" spans="2:18">
      <c r="B22" s="195"/>
      <c r="C22" s="13" t="s">
        <v>52</v>
      </c>
      <c r="D22" s="13">
        <v>97</v>
      </c>
      <c r="E22" s="13">
        <v>6.0000000000000001E-3</v>
      </c>
      <c r="F22" s="13">
        <f t="shared" si="0"/>
        <v>0.55605925595901096</v>
      </c>
      <c r="G22" s="13"/>
      <c r="H22" s="188"/>
      <c r="I22" s="13" t="s">
        <v>53</v>
      </c>
      <c r="J22" s="13">
        <v>56</v>
      </c>
      <c r="K22" s="13">
        <v>3.0000000000000001E-3</v>
      </c>
      <c r="L22" s="13">
        <f t="shared" si="1"/>
        <v>0.27802962797950548</v>
      </c>
      <c r="M22" s="13"/>
      <c r="N22" s="13"/>
      <c r="O22" s="13" t="s">
        <v>382</v>
      </c>
      <c r="P22" s="13">
        <f>TTEST(D8:D31,P8:P19,2,3)</f>
        <v>2.7252067036124119E-10</v>
      </c>
      <c r="Q22" s="13"/>
      <c r="R22" s="136">
        <f>TTEST(F8:F31,R8:R19,2,3)</f>
        <v>8.218601357582896E-6</v>
      </c>
    </row>
    <row r="23" spans="2:18">
      <c r="B23" s="195"/>
      <c r="C23" s="13" t="s">
        <v>54</v>
      </c>
      <c r="D23" s="13">
        <v>117</v>
      </c>
      <c r="E23" s="13">
        <v>4.0000000000000001E-3</v>
      </c>
      <c r="F23" s="13">
        <f t="shared" si="0"/>
        <v>0.37070617063934064</v>
      </c>
      <c r="G23" s="13"/>
      <c r="H23" s="188"/>
      <c r="I23" s="13" t="s">
        <v>55</v>
      </c>
      <c r="J23" s="13">
        <v>42</v>
      </c>
      <c r="K23" s="13">
        <v>3.0000000000000001E-3</v>
      </c>
      <c r="L23" s="13">
        <f t="shared" si="1"/>
        <v>0.27802962797950548</v>
      </c>
      <c r="M23" s="13"/>
      <c r="N23" s="13"/>
      <c r="O23" s="13"/>
      <c r="P23" s="13"/>
      <c r="Q23" s="13"/>
      <c r="R23" s="136"/>
    </row>
    <row r="24" spans="2:18">
      <c r="B24" s="195"/>
      <c r="C24" s="13" t="s">
        <v>56</v>
      </c>
      <c r="D24" s="13">
        <v>67</v>
      </c>
      <c r="E24" s="13">
        <v>3.0000000000000001E-3</v>
      </c>
      <c r="F24" s="13">
        <f t="shared" si="0"/>
        <v>0.27802962797950548</v>
      </c>
      <c r="G24" s="13"/>
      <c r="H24" s="188"/>
      <c r="I24" s="13" t="s">
        <v>57</v>
      </c>
      <c r="J24" s="13">
        <v>43</v>
      </c>
      <c r="K24" s="13">
        <v>3.0000000000000001E-3</v>
      </c>
      <c r="L24" s="13">
        <f t="shared" si="1"/>
        <v>0.27802962797950548</v>
      </c>
      <c r="M24" s="13"/>
      <c r="N24" s="13"/>
      <c r="O24" s="13"/>
      <c r="P24" s="13"/>
      <c r="Q24" s="13"/>
      <c r="R24" s="136"/>
    </row>
    <row r="25" spans="2:18">
      <c r="B25" s="195" t="s">
        <v>389</v>
      </c>
      <c r="C25" s="13" t="s">
        <v>58</v>
      </c>
      <c r="D25" s="13">
        <v>87</v>
      </c>
      <c r="E25" s="13">
        <v>6.0000000000000001E-3</v>
      </c>
      <c r="F25" s="13">
        <f t="shared" si="0"/>
        <v>0.55605925595901096</v>
      </c>
      <c r="G25" s="13"/>
      <c r="H25" s="188"/>
      <c r="I25" s="13" t="s">
        <v>59</v>
      </c>
      <c r="J25" s="13">
        <v>56</v>
      </c>
      <c r="K25" s="13">
        <v>4.0000000000000001E-3</v>
      </c>
      <c r="L25" s="13">
        <f t="shared" si="1"/>
        <v>0.37070617063934064</v>
      </c>
      <c r="M25" s="13"/>
      <c r="N25" s="13"/>
      <c r="O25" s="13"/>
      <c r="P25" s="13"/>
      <c r="Q25" s="13"/>
      <c r="R25" s="136"/>
    </row>
    <row r="26" spans="2:18">
      <c r="B26" s="195"/>
      <c r="C26" s="13" t="s">
        <v>60</v>
      </c>
      <c r="D26" s="13">
        <v>149</v>
      </c>
      <c r="E26" s="13">
        <v>5.0000000000000001E-3</v>
      </c>
      <c r="F26" s="13">
        <f t="shared" si="0"/>
        <v>0.4633827132991758</v>
      </c>
      <c r="G26" s="13"/>
      <c r="H26" s="188"/>
      <c r="I26" s="13" t="s">
        <v>61</v>
      </c>
      <c r="J26" s="13">
        <v>48</v>
      </c>
      <c r="K26" s="13">
        <v>3.0000000000000001E-3</v>
      </c>
      <c r="L26" s="13">
        <f t="shared" si="1"/>
        <v>0.27802962797950548</v>
      </c>
      <c r="M26" s="13"/>
      <c r="N26" s="13"/>
      <c r="O26" s="13"/>
      <c r="P26" s="13"/>
      <c r="Q26" s="13"/>
      <c r="R26" s="136"/>
    </row>
    <row r="27" spans="2:18">
      <c r="B27" s="195"/>
      <c r="C27" s="13" t="s">
        <v>62</v>
      </c>
      <c r="D27" s="13">
        <v>137</v>
      </c>
      <c r="E27" s="13">
        <v>5.0000000000000001E-3</v>
      </c>
      <c r="F27" s="13">
        <f t="shared" si="0"/>
        <v>0.4633827132991758</v>
      </c>
      <c r="G27" s="13"/>
      <c r="H27" s="188"/>
      <c r="I27" s="13" t="s">
        <v>63</v>
      </c>
      <c r="J27" s="13">
        <v>27</v>
      </c>
      <c r="K27" s="13">
        <v>2E-3</v>
      </c>
      <c r="L27" s="13">
        <f t="shared" si="1"/>
        <v>0.18535308531967032</v>
      </c>
      <c r="M27" s="13"/>
      <c r="N27" s="13"/>
      <c r="O27" s="13"/>
      <c r="P27" s="13"/>
      <c r="Q27" s="13"/>
      <c r="R27" s="136"/>
    </row>
    <row r="28" spans="2:18">
      <c r="B28" s="195"/>
      <c r="C28" s="13" t="s">
        <v>64</v>
      </c>
      <c r="D28" s="13">
        <v>116</v>
      </c>
      <c r="E28" s="13">
        <v>5.0000000000000001E-3</v>
      </c>
      <c r="F28" s="13">
        <f t="shared" si="0"/>
        <v>0.4633827132991758</v>
      </c>
      <c r="G28" s="13"/>
      <c r="H28" s="189"/>
      <c r="I28" s="137" t="s">
        <v>65</v>
      </c>
      <c r="J28" s="137">
        <v>54</v>
      </c>
      <c r="K28" s="137">
        <v>2E-3</v>
      </c>
      <c r="L28" s="137">
        <f t="shared" si="1"/>
        <v>0.18535308531967032</v>
      </c>
      <c r="M28" s="13"/>
      <c r="N28" s="13"/>
      <c r="O28" s="13"/>
      <c r="P28" s="13"/>
      <c r="Q28" s="13"/>
      <c r="R28" s="136"/>
    </row>
    <row r="29" spans="2:18">
      <c r="B29" s="195"/>
      <c r="C29" s="13" t="s">
        <v>52</v>
      </c>
      <c r="D29" s="13">
        <v>108</v>
      </c>
      <c r="E29" s="13">
        <v>4.0000000000000001E-3</v>
      </c>
      <c r="F29" s="13">
        <f t="shared" si="0"/>
        <v>0.37070617063934064</v>
      </c>
      <c r="G29" s="13"/>
      <c r="H29" s="13"/>
      <c r="I29" s="13" t="s">
        <v>1</v>
      </c>
      <c r="J29" s="13">
        <f>AVERAGE(J8:J28)</f>
        <v>47.142857142857146</v>
      </c>
      <c r="K29" s="13"/>
      <c r="L29" s="13">
        <f>AVERAGE(L8:L28)</f>
        <v>0.28244279667759292</v>
      </c>
      <c r="M29" s="13"/>
      <c r="N29" s="13"/>
      <c r="O29" s="13"/>
      <c r="P29" s="13"/>
      <c r="Q29" s="13"/>
      <c r="R29" s="136"/>
    </row>
    <row r="30" spans="2:18">
      <c r="B30" s="195"/>
      <c r="C30" s="13" t="s">
        <v>66</v>
      </c>
      <c r="D30" s="13">
        <v>109</v>
      </c>
      <c r="E30" s="13">
        <v>4.0000000000000001E-3</v>
      </c>
      <c r="F30" s="13">
        <f t="shared" si="0"/>
        <v>0.37070617063934064</v>
      </c>
      <c r="G30" s="13"/>
      <c r="H30" s="13"/>
      <c r="I30" s="13" t="s">
        <v>2</v>
      </c>
      <c r="J30" s="13">
        <f>STDEV(J8:J28)</f>
        <v>11.551128578133454</v>
      </c>
      <c r="K30" s="13"/>
      <c r="L30" s="13">
        <f>STDEV(L8:L28)</f>
        <v>4.6117085000999418E-2</v>
      </c>
      <c r="M30" s="13"/>
      <c r="N30" s="13"/>
      <c r="O30" s="13"/>
      <c r="P30" s="13"/>
      <c r="Q30" s="13"/>
      <c r="R30" s="136"/>
    </row>
    <row r="31" spans="2:18">
      <c r="B31" s="196"/>
      <c r="C31" s="137" t="s">
        <v>54</v>
      </c>
      <c r="D31" s="137">
        <v>69</v>
      </c>
      <c r="E31" s="137">
        <v>4.0000000000000001E-3</v>
      </c>
      <c r="F31" s="137">
        <f t="shared" si="0"/>
        <v>0.37070617063934064</v>
      </c>
      <c r="G31" s="13"/>
      <c r="H31" s="13"/>
      <c r="I31" s="13" t="s">
        <v>382</v>
      </c>
      <c r="J31" s="13">
        <f>TTEST(D8:D31,J8:J28,2,3)</f>
        <v>5.1678901375372221E-12</v>
      </c>
      <c r="K31" s="13"/>
      <c r="L31" s="13">
        <f>TTEST(F8:F31,L8:L28,2,3)</f>
        <v>1.4440115991314729E-9</v>
      </c>
      <c r="M31" s="13"/>
      <c r="N31" s="13"/>
      <c r="O31" s="13"/>
      <c r="P31" s="13"/>
      <c r="Q31" s="13"/>
      <c r="R31" s="136"/>
    </row>
    <row r="32" spans="2:18">
      <c r="B32" s="49"/>
      <c r="C32" s="13" t="s">
        <v>1</v>
      </c>
      <c r="D32" s="13">
        <f>AVERAGE(D8:D31)</f>
        <v>109.5</v>
      </c>
      <c r="E32" s="13"/>
      <c r="F32" s="13">
        <f>AVERAGE(F8:F31)</f>
        <v>0.44021357763421692</v>
      </c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6"/>
    </row>
    <row r="33" spans="2:19">
      <c r="B33" s="49"/>
      <c r="C33" s="13" t="s">
        <v>2</v>
      </c>
      <c r="D33" s="13">
        <f>STDEV(D8:D31)</f>
        <v>26.228096451672982</v>
      </c>
      <c r="E33" s="13"/>
      <c r="F33" s="13">
        <f>STDEV(F8:F31)</f>
        <v>8.3117365644463398E-2</v>
      </c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6"/>
    </row>
    <row r="34" spans="2:19" ht="16.5" thickBot="1">
      <c r="B34" s="49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6"/>
    </row>
    <row r="35" spans="2:19" ht="16.5" thickBot="1">
      <c r="B35" s="192" t="s">
        <v>390</v>
      </c>
      <c r="C35" s="193"/>
      <c r="D35" s="193"/>
      <c r="E35" s="193"/>
      <c r="F35" s="194"/>
      <c r="G35" s="13"/>
      <c r="H35" s="192" t="s">
        <v>391</v>
      </c>
      <c r="I35" s="193"/>
      <c r="J35" s="193"/>
      <c r="K35" s="193"/>
      <c r="L35" s="194"/>
      <c r="M35" s="13"/>
      <c r="N35" s="192" t="s">
        <v>392</v>
      </c>
      <c r="O35" s="193"/>
      <c r="P35" s="193"/>
      <c r="Q35" s="193"/>
      <c r="R35" s="194"/>
    </row>
    <row r="36" spans="2:19">
      <c r="B36" s="139"/>
      <c r="C36" s="140" t="s">
        <v>8</v>
      </c>
      <c r="D36" s="141" t="s">
        <v>9</v>
      </c>
      <c r="E36" s="32" t="s">
        <v>10</v>
      </c>
      <c r="F36" s="141" t="s">
        <v>11</v>
      </c>
      <c r="G36" s="140"/>
      <c r="H36" s="140"/>
      <c r="I36" s="140" t="s">
        <v>8</v>
      </c>
      <c r="J36" s="141" t="s">
        <v>9</v>
      </c>
      <c r="K36" s="32" t="s">
        <v>10</v>
      </c>
      <c r="L36" s="141" t="s">
        <v>11</v>
      </c>
      <c r="M36" s="140"/>
      <c r="N36" s="140"/>
      <c r="O36" s="140" t="s">
        <v>8</v>
      </c>
      <c r="P36" s="141" t="s">
        <v>9</v>
      </c>
      <c r="Q36" s="32" t="s">
        <v>10</v>
      </c>
      <c r="R36" s="142" t="s">
        <v>11</v>
      </c>
    </row>
    <row r="37" spans="2:19">
      <c r="B37" s="197" t="s">
        <v>546</v>
      </c>
      <c r="C37" s="32" t="s">
        <v>68</v>
      </c>
      <c r="D37" s="32">
        <v>9</v>
      </c>
      <c r="E37" s="32">
        <v>3.0000000000000001E-3</v>
      </c>
      <c r="F37" s="32">
        <f t="shared" ref="F37:F51" si="3">E37/$J$76*$J$77</f>
        <v>0.27802962797950548</v>
      </c>
      <c r="G37" s="32"/>
      <c r="H37" s="190" t="s">
        <v>113</v>
      </c>
      <c r="I37" s="32" t="s">
        <v>69</v>
      </c>
      <c r="J37" s="32">
        <v>46</v>
      </c>
      <c r="K37" s="32">
        <v>3.0000000000000001E-3</v>
      </c>
      <c r="L37" s="32">
        <f t="shared" ref="L37:L43" si="4">K37/$J$76*$J$77</f>
        <v>0.27802962797950548</v>
      </c>
      <c r="M37" s="32"/>
      <c r="N37" s="190" t="s">
        <v>113</v>
      </c>
      <c r="O37" s="32" t="s">
        <v>70</v>
      </c>
      <c r="P37" s="32">
        <v>72</v>
      </c>
      <c r="Q37" s="32">
        <v>5.0000000000000001E-3</v>
      </c>
      <c r="R37" s="52">
        <f t="shared" ref="R37:R50" si="5">Q37/$J$76*$J$77</f>
        <v>0.4633827132991758</v>
      </c>
    </row>
    <row r="38" spans="2:19">
      <c r="B38" s="197"/>
      <c r="C38" s="32" t="s">
        <v>71</v>
      </c>
      <c r="D38" s="32">
        <v>7</v>
      </c>
      <c r="E38" s="32">
        <v>2E-3</v>
      </c>
      <c r="F38" s="32">
        <f t="shared" si="3"/>
        <v>0.18535308531967032</v>
      </c>
      <c r="G38" s="32"/>
      <c r="H38" s="190"/>
      <c r="I38" s="32" t="s">
        <v>72</v>
      </c>
      <c r="J38" s="32">
        <v>29</v>
      </c>
      <c r="K38" s="32">
        <v>3.0000000000000001E-3</v>
      </c>
      <c r="L38" s="32">
        <f t="shared" si="4"/>
        <v>0.27802962797950548</v>
      </c>
      <c r="M38" s="32"/>
      <c r="N38" s="190"/>
      <c r="O38" s="32" t="s">
        <v>73</v>
      </c>
      <c r="P38" s="32">
        <v>41</v>
      </c>
      <c r="Q38" s="32">
        <v>4.0000000000000001E-3</v>
      </c>
      <c r="R38" s="52">
        <f t="shared" si="5"/>
        <v>0.37070617063934064</v>
      </c>
    </row>
    <row r="39" spans="2:19">
      <c r="B39" s="197"/>
      <c r="C39" s="32" t="s">
        <v>74</v>
      </c>
      <c r="D39" s="32">
        <v>7</v>
      </c>
      <c r="E39" s="32">
        <v>3.0000000000000001E-3</v>
      </c>
      <c r="F39" s="32">
        <f t="shared" si="3"/>
        <v>0.27802962797950548</v>
      </c>
      <c r="G39" s="32"/>
      <c r="H39" s="190"/>
      <c r="I39" s="32" t="s">
        <v>75</v>
      </c>
      <c r="J39" s="32">
        <v>48</v>
      </c>
      <c r="K39" s="32">
        <v>3.0000000000000001E-3</v>
      </c>
      <c r="L39" s="32">
        <f t="shared" si="4"/>
        <v>0.27802962797950548</v>
      </c>
      <c r="M39" s="32"/>
      <c r="N39" s="190"/>
      <c r="O39" s="32" t="s">
        <v>76</v>
      </c>
      <c r="P39" s="32">
        <v>93</v>
      </c>
      <c r="Q39" s="32">
        <v>5.0000000000000001E-3</v>
      </c>
      <c r="R39" s="52">
        <f t="shared" si="5"/>
        <v>0.4633827132991758</v>
      </c>
      <c r="S39"/>
    </row>
    <row r="40" spans="2:19">
      <c r="B40" s="197"/>
      <c r="C40" s="32" t="s">
        <v>77</v>
      </c>
      <c r="D40" s="32">
        <v>5</v>
      </c>
      <c r="E40" s="32">
        <v>2E-3</v>
      </c>
      <c r="F40" s="32">
        <f t="shared" si="3"/>
        <v>0.18535308531967032</v>
      </c>
      <c r="G40" s="32"/>
      <c r="H40" s="190"/>
      <c r="I40" s="32" t="s">
        <v>78</v>
      </c>
      <c r="J40" s="32">
        <v>83</v>
      </c>
      <c r="K40" s="32">
        <v>5.0000000000000001E-3</v>
      </c>
      <c r="L40" s="32">
        <f t="shared" si="4"/>
        <v>0.4633827132991758</v>
      </c>
      <c r="M40" s="32"/>
      <c r="N40" s="190"/>
      <c r="O40" s="32" t="s">
        <v>79</v>
      </c>
      <c r="P40" s="32">
        <v>41</v>
      </c>
      <c r="Q40" s="32">
        <v>5.0000000000000001E-3</v>
      </c>
      <c r="R40" s="52">
        <f t="shared" si="5"/>
        <v>0.4633827132991758</v>
      </c>
      <c r="S40"/>
    </row>
    <row r="41" spans="2:19">
      <c r="B41" s="197"/>
      <c r="C41" s="32" t="s">
        <v>80</v>
      </c>
      <c r="D41" s="32">
        <v>4</v>
      </c>
      <c r="E41" s="32">
        <v>2E-3</v>
      </c>
      <c r="F41" s="32">
        <f t="shared" si="3"/>
        <v>0.18535308531967032</v>
      </c>
      <c r="G41" s="32"/>
      <c r="H41" s="190"/>
      <c r="I41" s="32" t="s">
        <v>81</v>
      </c>
      <c r="J41" s="32">
        <v>72</v>
      </c>
      <c r="K41" s="32">
        <v>5.0000000000000001E-3</v>
      </c>
      <c r="L41" s="32">
        <f t="shared" si="4"/>
        <v>0.4633827132991758</v>
      </c>
      <c r="M41" s="32"/>
      <c r="N41" s="190"/>
      <c r="O41" s="32" t="s">
        <v>82</v>
      </c>
      <c r="P41" s="32">
        <v>57</v>
      </c>
      <c r="Q41" s="32">
        <v>4.0000000000000001E-3</v>
      </c>
      <c r="R41" s="52">
        <f t="shared" si="5"/>
        <v>0.37070617063934064</v>
      </c>
      <c r="S41"/>
    </row>
    <row r="42" spans="2:19">
      <c r="B42" s="197"/>
      <c r="C42" s="32" t="s">
        <v>83</v>
      </c>
      <c r="D42" s="32">
        <v>2</v>
      </c>
      <c r="E42" s="32">
        <v>1E-3</v>
      </c>
      <c r="F42" s="32">
        <f t="shared" si="3"/>
        <v>9.2676542659835159E-2</v>
      </c>
      <c r="G42" s="32"/>
      <c r="H42" s="190"/>
      <c r="I42" s="32" t="s">
        <v>84</v>
      </c>
      <c r="J42" s="32">
        <v>52</v>
      </c>
      <c r="K42" s="32">
        <v>4.0000000000000001E-3</v>
      </c>
      <c r="L42" s="32">
        <f t="shared" si="4"/>
        <v>0.37070617063934064</v>
      </c>
      <c r="M42" s="32"/>
      <c r="N42" s="190"/>
      <c r="O42" s="32" t="s">
        <v>85</v>
      </c>
      <c r="P42" s="32">
        <v>25</v>
      </c>
      <c r="Q42" s="32">
        <v>4.0000000000000001E-3</v>
      </c>
      <c r="R42" s="52">
        <f t="shared" si="5"/>
        <v>0.37070617063934064</v>
      </c>
      <c r="S42"/>
    </row>
    <row r="43" spans="2:19">
      <c r="B43" s="197"/>
      <c r="C43" s="32" t="s">
        <v>86</v>
      </c>
      <c r="D43" s="32">
        <v>2</v>
      </c>
      <c r="E43" s="32">
        <v>1E-3</v>
      </c>
      <c r="F43" s="32">
        <f t="shared" si="3"/>
        <v>9.2676542659835159E-2</v>
      </c>
      <c r="G43" s="32"/>
      <c r="H43" s="191"/>
      <c r="I43" s="143" t="s">
        <v>87</v>
      </c>
      <c r="J43" s="143">
        <v>52</v>
      </c>
      <c r="K43" s="143">
        <v>3.0000000000000001E-3</v>
      </c>
      <c r="L43" s="143">
        <f t="shared" si="4"/>
        <v>0.27802962797950548</v>
      </c>
      <c r="M43" s="32"/>
      <c r="N43" s="190"/>
      <c r="O43" s="32" t="s">
        <v>88</v>
      </c>
      <c r="P43" s="32">
        <v>32</v>
      </c>
      <c r="Q43" s="32">
        <v>4.0000000000000001E-3</v>
      </c>
      <c r="R43" s="52">
        <f t="shared" si="5"/>
        <v>0.37070617063934064</v>
      </c>
      <c r="S43"/>
    </row>
    <row r="44" spans="2:19">
      <c r="B44" s="197"/>
      <c r="C44" s="32" t="s">
        <v>89</v>
      </c>
      <c r="D44" s="32">
        <v>3</v>
      </c>
      <c r="E44" s="32">
        <v>2E-3</v>
      </c>
      <c r="F44" s="32">
        <f t="shared" si="3"/>
        <v>0.18535308531967032</v>
      </c>
      <c r="G44" s="32"/>
      <c r="H44" s="32"/>
      <c r="I44" s="13" t="s">
        <v>1</v>
      </c>
      <c r="J44" s="32">
        <f>AVERAGE(J37:J43)</f>
        <v>54.571428571428569</v>
      </c>
      <c r="K44" s="32"/>
      <c r="L44" s="32">
        <f>AVERAGE(L37:L43)</f>
        <v>0.34422715845081625</v>
      </c>
      <c r="M44" s="32"/>
      <c r="N44" s="190"/>
      <c r="O44" s="32" t="s">
        <v>90</v>
      </c>
      <c r="P44" s="32">
        <v>105</v>
      </c>
      <c r="Q44" s="32">
        <v>5.0000000000000001E-3</v>
      </c>
      <c r="R44" s="52">
        <f t="shared" si="5"/>
        <v>0.4633827132991758</v>
      </c>
      <c r="S44"/>
    </row>
    <row r="45" spans="2:19">
      <c r="B45" s="197"/>
      <c r="C45" s="32" t="s">
        <v>91</v>
      </c>
      <c r="D45" s="32">
        <v>2</v>
      </c>
      <c r="E45" s="32">
        <v>1E-3</v>
      </c>
      <c r="F45" s="32">
        <f t="shared" si="3"/>
        <v>9.2676542659835159E-2</v>
      </c>
      <c r="G45" s="32"/>
      <c r="H45" s="32"/>
      <c r="I45" s="13" t="s">
        <v>2</v>
      </c>
      <c r="J45" s="32">
        <f>STDEV(J37:J43)</f>
        <v>17.77504939380988</v>
      </c>
      <c r="K45" s="32"/>
      <c r="L45" s="32">
        <f>STDEV(L37:L43)</f>
        <v>8.8152975702205205E-2</v>
      </c>
      <c r="M45" s="32"/>
      <c r="N45" s="190"/>
      <c r="O45" s="32" t="s">
        <v>92</v>
      </c>
      <c r="P45" s="32">
        <v>77</v>
      </c>
      <c r="Q45" s="32">
        <v>5.0000000000000001E-3</v>
      </c>
      <c r="R45" s="52">
        <f t="shared" si="5"/>
        <v>0.4633827132991758</v>
      </c>
      <c r="S45"/>
    </row>
    <row r="46" spans="2:19">
      <c r="B46" s="197"/>
      <c r="C46" s="32" t="s">
        <v>93</v>
      </c>
      <c r="D46" s="32">
        <v>2</v>
      </c>
      <c r="E46" s="32">
        <v>2E-3</v>
      </c>
      <c r="F46" s="32">
        <f t="shared" si="3"/>
        <v>0.18535308531967032</v>
      </c>
      <c r="G46" s="32"/>
      <c r="H46" s="32"/>
      <c r="I46" s="13" t="s">
        <v>382</v>
      </c>
      <c r="J46" s="32">
        <f>TTEST(D37:D67,J37:J43,2,3)</f>
        <v>2.506760769576433E-4</v>
      </c>
      <c r="K46" s="32"/>
      <c r="L46" s="32">
        <f>TTEST(F37:F67,L37:L43,2,3)</f>
        <v>1.3577200948643167E-3</v>
      </c>
      <c r="M46" s="32"/>
      <c r="N46" s="190"/>
      <c r="O46" s="32" t="s">
        <v>94</v>
      </c>
      <c r="P46" s="32">
        <v>70</v>
      </c>
      <c r="Q46" s="32">
        <v>4.0000000000000001E-3</v>
      </c>
      <c r="R46" s="52">
        <f t="shared" si="5"/>
        <v>0.37070617063934064</v>
      </c>
      <c r="S46"/>
    </row>
    <row r="47" spans="2:19">
      <c r="B47" s="197"/>
      <c r="C47" s="32" t="s">
        <v>95</v>
      </c>
      <c r="D47" s="32">
        <v>1</v>
      </c>
      <c r="E47" s="32">
        <v>1E-3</v>
      </c>
      <c r="F47" s="32">
        <f t="shared" si="3"/>
        <v>9.2676542659835159E-2</v>
      </c>
      <c r="G47" s="32"/>
      <c r="H47" s="32"/>
      <c r="I47" s="32"/>
      <c r="J47" s="32"/>
      <c r="K47" s="32"/>
      <c r="L47" s="32"/>
      <c r="M47" s="32"/>
      <c r="N47" s="190"/>
      <c r="O47" s="32" t="s">
        <v>96</v>
      </c>
      <c r="P47" s="32">
        <v>47</v>
      </c>
      <c r="Q47" s="32">
        <v>3.0000000000000001E-3</v>
      </c>
      <c r="R47" s="52">
        <f t="shared" si="5"/>
        <v>0.27802962797950548</v>
      </c>
      <c r="S47"/>
    </row>
    <row r="48" spans="2:19">
      <c r="B48" s="197"/>
      <c r="C48" s="32" t="s">
        <v>97</v>
      </c>
      <c r="D48" s="32">
        <v>2</v>
      </c>
      <c r="E48" s="32">
        <v>1E-3</v>
      </c>
      <c r="F48" s="32">
        <f t="shared" si="3"/>
        <v>9.2676542659835159E-2</v>
      </c>
      <c r="G48" s="32"/>
      <c r="H48" s="32"/>
      <c r="I48" s="32"/>
      <c r="J48" s="32"/>
      <c r="K48" s="32"/>
      <c r="L48" s="32"/>
      <c r="M48" s="32"/>
      <c r="N48" s="190"/>
      <c r="O48" s="32" t="s">
        <v>98</v>
      </c>
      <c r="P48" s="32">
        <v>58</v>
      </c>
      <c r="Q48" s="32">
        <v>5.0000000000000001E-3</v>
      </c>
      <c r="R48" s="52">
        <f t="shared" si="5"/>
        <v>0.4633827132991758</v>
      </c>
      <c r="S48"/>
    </row>
    <row r="49" spans="2:19">
      <c r="B49" s="197"/>
      <c r="C49" s="32" t="s">
        <v>99</v>
      </c>
      <c r="D49" s="32">
        <v>2</v>
      </c>
      <c r="E49" s="32">
        <v>1E-3</v>
      </c>
      <c r="F49" s="32">
        <f t="shared" si="3"/>
        <v>9.2676542659835159E-2</v>
      </c>
      <c r="G49" s="32"/>
      <c r="H49" s="32"/>
      <c r="I49" s="32"/>
      <c r="J49" s="32"/>
      <c r="K49" s="32"/>
      <c r="L49" s="32"/>
      <c r="M49" s="32"/>
      <c r="N49" s="190"/>
      <c r="O49" s="32" t="s">
        <v>100</v>
      </c>
      <c r="P49" s="32">
        <v>52</v>
      </c>
      <c r="Q49" s="32">
        <v>4.0000000000000001E-3</v>
      </c>
      <c r="R49" s="52">
        <f t="shared" si="5"/>
        <v>0.37070617063934064</v>
      </c>
      <c r="S49"/>
    </row>
    <row r="50" spans="2:19">
      <c r="B50" s="197"/>
      <c r="C50" s="32" t="s">
        <v>101</v>
      </c>
      <c r="D50" s="32">
        <v>5</v>
      </c>
      <c r="E50" s="32">
        <v>1E-3</v>
      </c>
      <c r="F50" s="32">
        <f t="shared" si="3"/>
        <v>9.2676542659835159E-2</v>
      </c>
      <c r="G50" s="32"/>
      <c r="H50" s="32"/>
      <c r="I50" s="32"/>
      <c r="J50" s="32"/>
      <c r="K50" s="32"/>
      <c r="L50" s="32"/>
      <c r="M50" s="32"/>
      <c r="N50" s="191"/>
      <c r="O50" s="143" t="s">
        <v>102</v>
      </c>
      <c r="P50" s="143">
        <v>44</v>
      </c>
      <c r="Q50" s="143">
        <v>3.0000000000000001E-3</v>
      </c>
      <c r="R50" s="144">
        <f t="shared" si="5"/>
        <v>0.27802962797950548</v>
      </c>
      <c r="S50"/>
    </row>
    <row r="51" spans="2:19">
      <c r="B51" s="197"/>
      <c r="C51" s="32" t="s">
        <v>103</v>
      </c>
      <c r="D51" s="32">
        <v>2</v>
      </c>
      <c r="E51" s="32">
        <v>4.0000000000000001E-3</v>
      </c>
      <c r="F51" s="32">
        <f t="shared" si="3"/>
        <v>0.37070617063934064</v>
      </c>
      <c r="G51" s="32"/>
      <c r="H51" s="32"/>
      <c r="I51" s="32"/>
      <c r="J51" s="32"/>
      <c r="K51" s="32"/>
      <c r="L51" s="32"/>
      <c r="M51" s="32"/>
      <c r="N51" s="32"/>
      <c r="O51" s="13" t="s">
        <v>1</v>
      </c>
      <c r="P51" s="32">
        <f>AVERAGE(P37:P50)</f>
        <v>58.142857142857146</v>
      </c>
      <c r="Q51" s="32"/>
      <c r="R51" s="52">
        <f>AVERAGE(R37:R50)</f>
        <v>0.39718518282786502</v>
      </c>
      <c r="S51"/>
    </row>
    <row r="52" spans="2:19">
      <c r="B52" s="197"/>
      <c r="C52" s="32" t="s">
        <v>104</v>
      </c>
      <c r="D52" s="32">
        <v>0</v>
      </c>
      <c r="E52" s="32" t="s">
        <v>105</v>
      </c>
      <c r="F52" s="32"/>
      <c r="G52" s="32"/>
      <c r="H52" s="32"/>
      <c r="I52" s="32"/>
      <c r="J52" s="32"/>
      <c r="K52" s="32"/>
      <c r="L52" s="32"/>
      <c r="M52" s="32"/>
      <c r="N52" s="32"/>
      <c r="O52" s="13" t="s">
        <v>2</v>
      </c>
      <c r="P52" s="32">
        <f>STDEV(P37:P50)</f>
        <v>22.924146298531671</v>
      </c>
      <c r="Q52" s="32"/>
      <c r="R52" s="52">
        <f>STDEV(R37:R50)</f>
        <v>6.7308474300344548E-2</v>
      </c>
      <c r="S52"/>
    </row>
    <row r="53" spans="2:19">
      <c r="B53" s="197"/>
      <c r="C53" s="32" t="s">
        <v>106</v>
      </c>
      <c r="D53" s="32">
        <v>8</v>
      </c>
      <c r="E53" s="32">
        <v>2E-3</v>
      </c>
      <c r="F53" s="32">
        <f>E53/$J$76*$J$77</f>
        <v>0.18535308531967032</v>
      </c>
      <c r="G53" s="32"/>
      <c r="H53" s="32"/>
      <c r="I53" s="32"/>
      <c r="J53" s="32"/>
      <c r="K53" s="32"/>
      <c r="L53" s="32"/>
      <c r="M53" s="32"/>
      <c r="N53" s="32"/>
      <c r="O53" s="13" t="s">
        <v>382</v>
      </c>
      <c r="P53" s="32">
        <f>TTEST(D37:D67,P37:P50,2,3)</f>
        <v>6.3559010609585353E-7</v>
      </c>
      <c r="Q53" s="32"/>
      <c r="R53" s="52">
        <f>TTEST(F37:F67,R37:R50,2,3)</f>
        <v>1.616499562334797E-10</v>
      </c>
      <c r="S53"/>
    </row>
    <row r="54" spans="2:19">
      <c r="B54" s="197"/>
      <c r="C54" s="32" t="s">
        <v>107</v>
      </c>
      <c r="D54" s="32">
        <v>0</v>
      </c>
      <c r="E54" s="32" t="s">
        <v>105</v>
      </c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52"/>
      <c r="S54"/>
    </row>
    <row r="55" spans="2:19">
      <c r="B55" s="197"/>
      <c r="C55" s="32" t="s">
        <v>108</v>
      </c>
      <c r="D55" s="32">
        <v>39</v>
      </c>
      <c r="E55" s="32">
        <v>3.0000000000000001E-3</v>
      </c>
      <c r="F55" s="32">
        <f>E55/$J$76*$J$77</f>
        <v>0.27802962797950548</v>
      </c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52"/>
      <c r="S55"/>
    </row>
    <row r="56" spans="2:19">
      <c r="B56" s="197"/>
      <c r="C56" s="32" t="s">
        <v>109</v>
      </c>
      <c r="D56" s="32">
        <v>3</v>
      </c>
      <c r="E56" s="32">
        <v>2E-3</v>
      </c>
      <c r="F56" s="32">
        <f>E56/$J$76*$J$77</f>
        <v>0.18535308531967032</v>
      </c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52"/>
      <c r="S56"/>
    </row>
    <row r="57" spans="2:19">
      <c r="B57" s="197"/>
      <c r="C57" s="32" t="s">
        <v>110</v>
      </c>
      <c r="D57" s="32">
        <v>0</v>
      </c>
      <c r="E57" s="32" t="s">
        <v>105</v>
      </c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52"/>
      <c r="S57"/>
    </row>
    <row r="58" spans="2:19">
      <c r="B58" s="197"/>
      <c r="C58" s="32" t="s">
        <v>111</v>
      </c>
      <c r="D58" s="32">
        <v>1</v>
      </c>
      <c r="E58" s="32">
        <v>1E-3</v>
      </c>
      <c r="F58" s="32">
        <f t="shared" ref="F58:F67" si="6">E58/$J$76*$J$77</f>
        <v>9.2676542659835159E-2</v>
      </c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52"/>
      <c r="S58"/>
    </row>
    <row r="59" spans="2:19">
      <c r="B59" s="197"/>
      <c r="C59" s="32" t="s">
        <v>112</v>
      </c>
      <c r="D59" s="32">
        <v>2</v>
      </c>
      <c r="E59" s="32">
        <v>2E-3</v>
      </c>
      <c r="F59" s="32">
        <f t="shared" si="6"/>
        <v>0.18535308531967032</v>
      </c>
      <c r="G59" s="32"/>
      <c r="H59" s="32"/>
      <c r="I59" s="13"/>
      <c r="J59" s="13"/>
      <c r="K59" s="13"/>
      <c r="L59" s="13"/>
      <c r="M59" s="13"/>
      <c r="N59" s="13"/>
      <c r="O59" s="13"/>
      <c r="P59" s="13"/>
      <c r="Q59" s="13"/>
      <c r="R59" s="136"/>
      <c r="S59"/>
    </row>
    <row r="60" spans="2:19">
      <c r="B60" s="197"/>
      <c r="C60" s="32" t="s">
        <v>114</v>
      </c>
      <c r="D60" s="32">
        <v>9</v>
      </c>
      <c r="E60" s="32">
        <v>4.0000000000000001E-3</v>
      </c>
      <c r="F60" s="32">
        <f t="shared" si="6"/>
        <v>0.37070617063934064</v>
      </c>
      <c r="G60" s="32"/>
      <c r="H60" s="32"/>
      <c r="I60" s="13"/>
      <c r="J60" s="13"/>
      <c r="K60" s="13"/>
      <c r="L60" s="13"/>
      <c r="M60" s="13"/>
      <c r="N60" s="13"/>
      <c r="O60" s="13"/>
      <c r="P60" s="13"/>
      <c r="Q60" s="13"/>
      <c r="R60" s="136"/>
      <c r="S60"/>
    </row>
    <row r="61" spans="2:19">
      <c r="B61" s="197"/>
      <c r="C61" s="32" t="s">
        <v>115</v>
      </c>
      <c r="D61" s="32">
        <v>4</v>
      </c>
      <c r="E61" s="32">
        <v>1E-3</v>
      </c>
      <c r="F61" s="32">
        <f t="shared" si="6"/>
        <v>9.2676542659835159E-2</v>
      </c>
      <c r="G61" s="32"/>
      <c r="H61" s="32"/>
      <c r="I61" s="13"/>
      <c r="J61" s="13"/>
      <c r="K61" s="13"/>
      <c r="L61" s="13"/>
      <c r="M61" s="13"/>
      <c r="N61" s="13"/>
      <c r="O61" s="13"/>
      <c r="P61" s="13"/>
      <c r="Q61" s="13"/>
      <c r="R61" s="136"/>
      <c r="S61"/>
    </row>
    <row r="62" spans="2:19">
      <c r="B62" s="197"/>
      <c r="C62" s="32" t="s">
        <v>116</v>
      </c>
      <c r="D62" s="32">
        <v>3</v>
      </c>
      <c r="E62" s="32">
        <v>1E-3</v>
      </c>
      <c r="F62" s="32">
        <f t="shared" si="6"/>
        <v>9.2676542659835159E-2</v>
      </c>
      <c r="G62" s="32"/>
      <c r="H62" s="32"/>
      <c r="I62" s="13"/>
      <c r="J62" s="13"/>
      <c r="K62" s="13"/>
      <c r="L62" s="13"/>
      <c r="M62" s="13"/>
      <c r="N62" s="13"/>
      <c r="O62" s="13"/>
      <c r="P62" s="13"/>
      <c r="Q62" s="13"/>
      <c r="R62" s="136"/>
    </row>
    <row r="63" spans="2:19">
      <c r="B63" s="197"/>
      <c r="C63" s="32" t="s">
        <v>117</v>
      </c>
      <c r="D63" s="32">
        <v>5</v>
      </c>
      <c r="E63" s="32">
        <v>2E-3</v>
      </c>
      <c r="F63" s="32">
        <f t="shared" si="6"/>
        <v>0.18535308531967032</v>
      </c>
      <c r="G63" s="32"/>
      <c r="H63" s="32"/>
      <c r="I63" s="13"/>
      <c r="J63" s="13"/>
      <c r="K63" s="13"/>
      <c r="L63" s="13"/>
      <c r="M63" s="13"/>
      <c r="N63" s="13"/>
      <c r="O63" s="13"/>
      <c r="P63" s="13"/>
      <c r="Q63" s="13"/>
      <c r="R63" s="136"/>
    </row>
    <row r="64" spans="2:19">
      <c r="B64" s="197"/>
      <c r="C64" s="32" t="s">
        <v>118</v>
      </c>
      <c r="D64" s="32">
        <v>27</v>
      </c>
      <c r="E64" s="32">
        <v>3.0000000000000001E-3</v>
      </c>
      <c r="F64" s="32">
        <f t="shared" si="6"/>
        <v>0.27802962797950548</v>
      </c>
      <c r="G64" s="32"/>
      <c r="H64" s="32"/>
      <c r="I64" s="13"/>
      <c r="J64" s="13"/>
      <c r="K64" s="13"/>
      <c r="L64" s="13"/>
      <c r="M64" s="13"/>
      <c r="N64" s="32"/>
      <c r="O64" s="32"/>
      <c r="P64" s="32"/>
      <c r="Q64" s="32"/>
      <c r="R64" s="52"/>
    </row>
    <row r="65" spans="2:19">
      <c r="B65" s="197"/>
      <c r="C65" s="32" t="s">
        <v>119</v>
      </c>
      <c r="D65" s="32">
        <v>1</v>
      </c>
      <c r="E65" s="32">
        <v>2E-3</v>
      </c>
      <c r="F65" s="32">
        <f t="shared" si="6"/>
        <v>0.18535308531967032</v>
      </c>
      <c r="G65" s="32"/>
      <c r="H65" s="32"/>
      <c r="I65" s="13"/>
      <c r="J65" s="13"/>
      <c r="K65" s="13"/>
      <c r="L65" s="13"/>
      <c r="M65" s="13"/>
      <c r="N65" s="32"/>
      <c r="O65" s="32"/>
      <c r="P65" s="32"/>
      <c r="Q65" s="32"/>
      <c r="R65" s="52"/>
    </row>
    <row r="66" spans="2:19">
      <c r="B66" s="197"/>
      <c r="C66" s="32" t="s">
        <v>120</v>
      </c>
      <c r="D66" s="32">
        <v>2</v>
      </c>
      <c r="E66" s="32">
        <v>1E-3</v>
      </c>
      <c r="F66" s="32">
        <f t="shared" si="6"/>
        <v>9.2676542659835159E-2</v>
      </c>
      <c r="G66" s="32"/>
      <c r="H66" s="32"/>
      <c r="I66" s="13"/>
      <c r="J66" s="13"/>
      <c r="K66" s="13"/>
      <c r="L66" s="13"/>
      <c r="M66" s="13"/>
      <c r="N66" s="32"/>
      <c r="O66" s="32"/>
      <c r="P66" s="32"/>
      <c r="Q66" s="32"/>
      <c r="R66" s="52"/>
    </row>
    <row r="67" spans="2:19">
      <c r="B67" s="197"/>
      <c r="C67" s="143" t="s">
        <v>121</v>
      </c>
      <c r="D67" s="143">
        <v>9</v>
      </c>
      <c r="E67" s="143">
        <v>2E-3</v>
      </c>
      <c r="F67" s="143">
        <f t="shared" si="6"/>
        <v>0.18535308531967032</v>
      </c>
      <c r="G67" s="32"/>
      <c r="H67" s="32"/>
      <c r="I67" s="13"/>
      <c r="J67" s="13"/>
      <c r="K67" s="13"/>
      <c r="L67" s="13"/>
      <c r="M67" s="13"/>
      <c r="N67" s="32"/>
      <c r="O67" s="32"/>
      <c r="P67" s="32"/>
      <c r="Q67" s="32"/>
      <c r="R67" s="52"/>
      <c r="S67"/>
    </row>
    <row r="68" spans="2:19">
      <c r="B68" s="43"/>
      <c r="C68" s="20" t="s">
        <v>1</v>
      </c>
      <c r="D68" s="20">
        <f>AVERAGE(D37:D67)</f>
        <v>5.419354838709677</v>
      </c>
      <c r="E68" s="20"/>
      <c r="F68" s="20">
        <f>AVERAGE(F37:F67)</f>
        <v>0.17542345574897375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44"/>
      <c r="S68"/>
    </row>
    <row r="69" spans="2:19">
      <c r="B69" s="43"/>
      <c r="C69" s="20" t="s">
        <v>2</v>
      </c>
      <c r="D69" s="20">
        <f>STDEV(D37:D67)</f>
        <v>7.994890841649589</v>
      </c>
      <c r="E69" s="20"/>
      <c r="F69" s="20">
        <f>STDEV(F37:F67)</f>
        <v>8.4936779245077532E-2</v>
      </c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44"/>
      <c r="S69"/>
    </row>
    <row r="70" spans="2:19">
      <c r="B70" s="43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44"/>
      <c r="S70"/>
    </row>
    <row r="71" spans="2:19">
      <c r="B71" s="43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44"/>
    </row>
    <row r="72" spans="2:19">
      <c r="B72" s="43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44"/>
    </row>
    <row r="73" spans="2:19" ht="18.75">
      <c r="B73" s="162"/>
      <c r="C73" s="198" t="s">
        <v>517</v>
      </c>
      <c r="D73" s="198"/>
      <c r="E73" s="148"/>
      <c r="F73" s="199" t="s">
        <v>519</v>
      </c>
      <c r="G73" s="199"/>
      <c r="H73" s="199"/>
      <c r="I73" s="199"/>
      <c r="J73" s="199"/>
      <c r="K73" s="20"/>
      <c r="L73" s="20"/>
      <c r="M73" s="20"/>
      <c r="N73" s="20"/>
      <c r="O73" s="20"/>
      <c r="P73" s="20"/>
      <c r="Q73" s="20"/>
      <c r="R73" s="44"/>
    </row>
    <row r="74" spans="2:19">
      <c r="B74" s="43"/>
      <c r="C74" s="149"/>
      <c r="D74" s="149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44"/>
    </row>
    <row r="75" spans="2:19" ht="31.5">
      <c r="B75" s="43"/>
      <c r="C75" s="159" t="s">
        <v>524</v>
      </c>
      <c r="D75" s="160"/>
      <c r="E75" s="20"/>
      <c r="F75" s="6"/>
      <c r="G75" s="200" t="s">
        <v>521</v>
      </c>
      <c r="H75" s="201"/>
      <c r="I75" s="152"/>
      <c r="J75" s="154" t="s">
        <v>520</v>
      </c>
      <c r="K75" s="20"/>
      <c r="L75" s="20"/>
      <c r="M75" s="20"/>
      <c r="N75" s="20"/>
      <c r="O75" s="20"/>
      <c r="P75" s="20"/>
      <c r="Q75" s="20"/>
      <c r="R75" s="44"/>
    </row>
    <row r="76" spans="2:19" ht="21" customHeight="1">
      <c r="B76" s="43"/>
      <c r="C76" s="150" t="s">
        <v>510</v>
      </c>
      <c r="D76" s="150">
        <v>70</v>
      </c>
      <c r="E76" s="20"/>
      <c r="F76" s="6" t="s">
        <v>4</v>
      </c>
      <c r="G76" s="204" t="s">
        <v>5</v>
      </c>
      <c r="H76" s="204"/>
      <c r="I76" s="117" t="s">
        <v>6</v>
      </c>
      <c r="J76" s="6">
        <v>4.4889999999999999E-5</v>
      </c>
      <c r="K76" s="20"/>
      <c r="L76" s="115"/>
      <c r="M76" s="13"/>
      <c r="N76" s="20"/>
      <c r="O76" s="20"/>
      <c r="P76" s="20"/>
      <c r="Q76" s="20"/>
      <c r="R76" s="44"/>
    </row>
    <row r="77" spans="2:19" ht="15.6" customHeight="1">
      <c r="B77" s="43"/>
      <c r="C77" s="150" t="s">
        <v>511</v>
      </c>
      <c r="D77" s="150">
        <v>4</v>
      </c>
      <c r="E77" s="20"/>
      <c r="F77" s="153" t="s">
        <v>518</v>
      </c>
      <c r="G77" s="204" t="s">
        <v>7</v>
      </c>
      <c r="H77" s="204"/>
      <c r="I77" s="117" t="s">
        <v>6</v>
      </c>
      <c r="J77" s="6">
        <v>4.1602499999999999E-3</v>
      </c>
      <c r="K77" s="20"/>
      <c r="L77" s="20"/>
      <c r="M77" s="20"/>
      <c r="N77" s="20"/>
      <c r="O77" s="20"/>
      <c r="P77" s="20"/>
      <c r="Q77" s="20"/>
      <c r="R77" s="44"/>
    </row>
    <row r="78" spans="2:19">
      <c r="B78" s="43"/>
      <c r="C78" s="150" t="s">
        <v>512</v>
      </c>
      <c r="D78" s="150">
        <v>3000</v>
      </c>
      <c r="E78" s="13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44"/>
    </row>
    <row r="79" spans="2:19" ht="15.6" customHeight="1">
      <c r="B79" s="43"/>
      <c r="C79" s="150" t="s">
        <v>513</v>
      </c>
      <c r="D79" s="150">
        <v>25</v>
      </c>
      <c r="E79" s="18"/>
      <c r="F79" s="202" t="s">
        <v>522</v>
      </c>
      <c r="G79" s="202"/>
      <c r="H79" s="203" t="s">
        <v>523</v>
      </c>
      <c r="I79" s="203"/>
      <c r="J79" s="203"/>
      <c r="K79" s="20"/>
      <c r="L79" s="158"/>
      <c r="M79" s="158"/>
      <c r="N79" s="20"/>
      <c r="O79" s="20"/>
      <c r="P79" s="20"/>
      <c r="Q79" s="20"/>
      <c r="R79" s="44"/>
    </row>
    <row r="80" spans="2:19" ht="15.6" customHeight="1">
      <c r="B80" s="43"/>
      <c r="C80" s="150" t="s">
        <v>514</v>
      </c>
      <c r="D80" s="150">
        <v>10000</v>
      </c>
      <c r="E80" s="19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44"/>
    </row>
    <row r="81" spans="2:18" ht="15.6" customHeight="1">
      <c r="B81" s="43"/>
      <c r="C81" s="150" t="s">
        <v>515</v>
      </c>
      <c r="D81" s="150">
        <v>0.2</v>
      </c>
      <c r="E81" s="13"/>
      <c r="F81" s="20"/>
      <c r="G81" s="20"/>
      <c r="H81" s="20"/>
      <c r="I81" s="20"/>
      <c r="J81" s="19"/>
      <c r="K81" s="20"/>
      <c r="L81" s="13"/>
      <c r="M81" s="20"/>
      <c r="N81" s="20"/>
      <c r="O81" s="20"/>
      <c r="P81" s="20"/>
      <c r="Q81" s="20"/>
      <c r="R81" s="44"/>
    </row>
    <row r="82" spans="2:18">
      <c r="B82" s="43"/>
      <c r="C82" s="151"/>
      <c r="D82" s="151"/>
      <c r="E82" s="13"/>
      <c r="F82" s="20"/>
      <c r="G82" s="20"/>
      <c r="H82" s="20"/>
      <c r="I82" s="20"/>
      <c r="J82" s="13"/>
      <c r="K82" s="20"/>
      <c r="L82" s="13"/>
      <c r="M82" s="20"/>
      <c r="N82" s="20"/>
      <c r="O82" s="20"/>
      <c r="P82" s="20"/>
      <c r="Q82" s="20"/>
      <c r="R82" s="44"/>
    </row>
    <row r="83" spans="2:18" ht="16.5" thickBot="1">
      <c r="B83" s="45"/>
      <c r="C83" s="163"/>
      <c r="D83" s="163"/>
      <c r="E83" s="164"/>
      <c r="F83" s="46"/>
      <c r="G83" s="46"/>
      <c r="H83" s="46"/>
      <c r="I83" s="46"/>
      <c r="J83" s="165"/>
      <c r="K83" s="46"/>
      <c r="L83" s="164"/>
      <c r="M83" s="46"/>
      <c r="N83" s="46"/>
      <c r="O83" s="46"/>
      <c r="P83" s="46"/>
      <c r="Q83" s="46"/>
      <c r="R83" s="47"/>
    </row>
    <row r="84" spans="2:18">
      <c r="C84" s="161"/>
      <c r="D84" s="161"/>
      <c r="E84" s="19"/>
      <c r="F84" s="20"/>
      <c r="G84" s="20"/>
      <c r="H84" s="20"/>
      <c r="I84" s="20"/>
      <c r="J84" s="17"/>
      <c r="L84" s="19"/>
      <c r="M84" s="20"/>
    </row>
    <row r="85" spans="2:18">
      <c r="C85" s="161"/>
      <c r="D85" s="161"/>
      <c r="E85" s="13"/>
      <c r="F85" s="13"/>
      <c r="G85" s="13"/>
      <c r="H85" s="13"/>
      <c r="I85" s="13"/>
      <c r="J85" s="19"/>
      <c r="L85" s="13"/>
      <c r="M85" s="13"/>
    </row>
    <row r="86" spans="2:18" ht="15" customHeight="1">
      <c r="C86" s="161"/>
      <c r="D86" s="161"/>
      <c r="E86" s="13"/>
      <c r="F86" s="13"/>
      <c r="G86" s="13"/>
      <c r="H86" s="13"/>
      <c r="I86" s="13"/>
      <c r="J86" s="19"/>
      <c r="L86" s="13"/>
      <c r="M86" s="13"/>
    </row>
    <row r="87" spans="2:18">
      <c r="C87" s="161"/>
      <c r="D87" s="161"/>
      <c r="E87" s="13"/>
      <c r="F87" s="13"/>
      <c r="G87" s="13"/>
      <c r="H87" s="13"/>
      <c r="I87" s="13"/>
      <c r="J87" s="19"/>
      <c r="L87" s="13"/>
      <c r="M87" s="13"/>
    </row>
    <row r="88" spans="2:18">
      <c r="C88" s="161"/>
      <c r="D88" s="161"/>
      <c r="E88" s="13"/>
      <c r="F88" s="13"/>
      <c r="G88" s="13"/>
      <c r="H88" s="13"/>
      <c r="I88" s="13"/>
      <c r="J88" s="13"/>
      <c r="L88" s="13"/>
      <c r="M88" s="13"/>
    </row>
    <row r="89" spans="2:18">
      <c r="C89" s="161"/>
      <c r="D89" s="161"/>
      <c r="E89" s="13"/>
      <c r="F89" s="13"/>
      <c r="G89" s="13"/>
      <c r="H89" s="13"/>
      <c r="I89" s="13"/>
      <c r="J89" s="13"/>
      <c r="L89" s="13"/>
      <c r="M89" s="13"/>
    </row>
    <row r="90" spans="2:18">
      <c r="D90" s="20"/>
      <c r="E90" s="20"/>
      <c r="F90" s="20"/>
      <c r="G90" s="20"/>
      <c r="H90" s="20"/>
      <c r="I90" s="20"/>
      <c r="J90" s="20"/>
      <c r="K90" s="20"/>
      <c r="L90" s="20"/>
      <c r="M90" s="20"/>
    </row>
  </sheetData>
  <mergeCells count="20">
    <mergeCell ref="C73:D73"/>
    <mergeCell ref="F73:J73"/>
    <mergeCell ref="G75:H75"/>
    <mergeCell ref="F79:G79"/>
    <mergeCell ref="H79:J79"/>
    <mergeCell ref="G76:H76"/>
    <mergeCell ref="G77:H77"/>
    <mergeCell ref="H8:H28"/>
    <mergeCell ref="N8:N19"/>
    <mergeCell ref="H37:H43"/>
    <mergeCell ref="N37:N50"/>
    <mergeCell ref="B6:F6"/>
    <mergeCell ref="B35:F35"/>
    <mergeCell ref="H6:L6"/>
    <mergeCell ref="H35:L35"/>
    <mergeCell ref="N35:R35"/>
    <mergeCell ref="N6:R6"/>
    <mergeCell ref="B8:B24"/>
    <mergeCell ref="B25:B31"/>
    <mergeCell ref="B37:B67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Y72"/>
  <sheetViews>
    <sheetView topLeftCell="A2" zoomScale="55" zoomScaleNormal="55" zoomScalePageLayoutView="200" workbookViewId="0">
      <selection activeCell="C2" sqref="C2"/>
    </sheetView>
  </sheetViews>
  <sheetFormatPr defaultColWidth="12.42578125" defaultRowHeight="15.75"/>
  <cols>
    <col min="1" max="2" width="12.42578125" style="1"/>
    <col min="3" max="3" width="17" style="1" bestFit="1" customWidth="1"/>
    <col min="4" max="4" width="33.140625" style="1" bestFit="1" customWidth="1"/>
    <col min="5" max="5" width="12.42578125" style="1"/>
    <col min="6" max="6" width="14.85546875" style="1" bestFit="1" customWidth="1"/>
    <col min="7" max="7" width="22" style="1" customWidth="1"/>
    <col min="8" max="8" width="15.140625" style="1" customWidth="1"/>
    <col min="9" max="11" width="12.42578125" style="1"/>
    <col min="12" max="12" width="34.140625" style="1" customWidth="1"/>
    <col min="13" max="14" width="13.42578125" style="1" bestFit="1" customWidth="1"/>
    <col min="15" max="15" width="13.28515625" style="1" bestFit="1" customWidth="1"/>
    <col min="16" max="16" width="15.42578125" style="1" bestFit="1" customWidth="1"/>
    <col min="17" max="18" width="12.42578125" style="1"/>
    <col min="19" max="19" width="10.85546875" style="1" bestFit="1" customWidth="1"/>
    <col min="20" max="20" width="32.42578125" style="1" bestFit="1" customWidth="1"/>
    <col min="21" max="21" width="13.28515625" style="1" bestFit="1" customWidth="1"/>
    <col min="22" max="22" width="12.42578125" style="1" bestFit="1" customWidth="1"/>
    <col min="23" max="23" width="12.42578125" style="1" customWidth="1"/>
    <col min="24" max="24" width="15.42578125" style="1" bestFit="1" customWidth="1"/>
    <col min="25" max="16384" width="12.42578125" style="1"/>
  </cols>
  <sheetData>
    <row r="1" spans="2:25" ht="16.5" thickBot="1"/>
    <row r="2" spans="2:25" ht="21.75" thickBot="1">
      <c r="C2" s="180" t="s">
        <v>550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2"/>
    </row>
    <row r="3" spans="2:25" ht="16.5" thickBot="1">
      <c r="C3" s="53"/>
      <c r="D3" s="37"/>
      <c r="E3" s="8"/>
      <c r="F3" s="38"/>
      <c r="G3" s="13"/>
      <c r="H3" s="13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44"/>
    </row>
    <row r="4" spans="2:25" ht="16.5" thickBot="1">
      <c r="C4" s="208" t="s">
        <v>390</v>
      </c>
      <c r="D4" s="209"/>
      <c r="E4" s="209"/>
      <c r="F4" s="209"/>
      <c r="G4" s="209"/>
      <c r="H4" s="209"/>
      <c r="I4" s="210"/>
      <c r="J4" s="20"/>
      <c r="K4" s="208" t="s">
        <v>391</v>
      </c>
      <c r="L4" s="209"/>
      <c r="M4" s="209"/>
      <c r="N4" s="209"/>
      <c r="O4" s="209"/>
      <c r="P4" s="209"/>
      <c r="Q4" s="210"/>
      <c r="R4" s="20"/>
      <c r="S4" s="208" t="s">
        <v>392</v>
      </c>
      <c r="T4" s="209"/>
      <c r="U4" s="209"/>
      <c r="V4" s="209"/>
      <c r="W4" s="209"/>
      <c r="X4" s="209"/>
      <c r="Y4" s="210"/>
    </row>
    <row r="5" spans="2:25" ht="31.5">
      <c r="C5" s="54"/>
      <c r="D5" s="29" t="s">
        <v>8</v>
      </c>
      <c r="E5" s="29" t="s">
        <v>9</v>
      </c>
      <c r="F5" s="20" t="s">
        <v>10</v>
      </c>
      <c r="G5" s="36" t="s">
        <v>11</v>
      </c>
      <c r="H5" s="55" t="s">
        <v>124</v>
      </c>
      <c r="I5" s="36" t="s">
        <v>125</v>
      </c>
      <c r="J5" s="29"/>
      <c r="K5" s="29"/>
      <c r="L5" s="29" t="s">
        <v>8</v>
      </c>
      <c r="M5" s="29" t="s">
        <v>9</v>
      </c>
      <c r="N5" s="35" t="s">
        <v>10</v>
      </c>
      <c r="O5" s="29" t="s">
        <v>11</v>
      </c>
      <c r="P5" s="29" t="s">
        <v>124</v>
      </c>
      <c r="Q5" s="36" t="s">
        <v>125</v>
      </c>
      <c r="R5" s="29"/>
      <c r="S5" s="29"/>
      <c r="T5" s="29" t="s">
        <v>8</v>
      </c>
      <c r="U5" s="29" t="s">
        <v>9</v>
      </c>
      <c r="V5" s="35" t="s">
        <v>10</v>
      </c>
      <c r="W5" s="29" t="s">
        <v>11</v>
      </c>
      <c r="X5" s="29" t="s">
        <v>124</v>
      </c>
      <c r="Y5" s="48" t="s">
        <v>125</v>
      </c>
    </row>
    <row r="6" spans="2:25">
      <c r="C6" s="216" t="s">
        <v>126</v>
      </c>
      <c r="D6" s="13" t="s">
        <v>127</v>
      </c>
      <c r="E6" s="13">
        <v>23</v>
      </c>
      <c r="F6" s="13">
        <v>6.0000000000000001E-3</v>
      </c>
      <c r="G6" s="13">
        <f t="shared" ref="G6:G18" si="0">F6/$K$57*$K$58</f>
        <v>1.401527288928492</v>
      </c>
      <c r="H6" s="13">
        <v>4</v>
      </c>
      <c r="I6" s="13">
        <f>E6/H6</f>
        <v>5.75</v>
      </c>
      <c r="J6" s="13"/>
      <c r="K6" s="213" t="s">
        <v>128</v>
      </c>
      <c r="L6" s="13" t="s">
        <v>129</v>
      </c>
      <c r="M6" s="13">
        <v>6</v>
      </c>
      <c r="N6" s="13">
        <v>6.0000000000000001E-3</v>
      </c>
      <c r="O6" s="13">
        <f t="shared" ref="O6:O16" si="1">N6/$K$57*$K$58</f>
        <v>1.401527288928492</v>
      </c>
      <c r="P6" s="13">
        <v>4</v>
      </c>
      <c r="Q6" s="13">
        <f>M6/P6</f>
        <v>1.5</v>
      </c>
      <c r="R6" s="13"/>
      <c r="S6" s="214" t="s">
        <v>128</v>
      </c>
      <c r="T6" s="13" t="s">
        <v>130</v>
      </c>
      <c r="U6" s="13">
        <v>2</v>
      </c>
      <c r="V6" s="13">
        <v>8.0000000000000002E-3</v>
      </c>
      <c r="W6" s="13">
        <f t="shared" ref="W6:W14" si="2">V6/$K$57*$K$58</f>
        <v>1.8687030519046561</v>
      </c>
      <c r="X6" s="20">
        <v>3</v>
      </c>
      <c r="Y6" s="44">
        <f>U6/X6</f>
        <v>0.66666666666666663</v>
      </c>
    </row>
    <row r="7" spans="2:25" ht="17.100000000000001" customHeight="1">
      <c r="B7" s="5"/>
      <c r="C7" s="216"/>
      <c r="D7" s="13" t="s">
        <v>131</v>
      </c>
      <c r="E7" s="13">
        <v>9</v>
      </c>
      <c r="F7" s="13">
        <v>4.0000000000000001E-3</v>
      </c>
      <c r="G7" s="13">
        <f t="shared" si="0"/>
        <v>0.93435152595232807</v>
      </c>
      <c r="H7" s="13">
        <v>4</v>
      </c>
      <c r="I7" s="13">
        <f t="shared" ref="I7:I18" si="3">E7/H7</f>
        <v>2.25</v>
      </c>
      <c r="J7" s="13"/>
      <c r="K7" s="213"/>
      <c r="L7" s="13" t="s">
        <v>132</v>
      </c>
      <c r="M7" s="13">
        <v>3</v>
      </c>
      <c r="N7" s="13">
        <v>7.0000000000000001E-3</v>
      </c>
      <c r="O7" s="13">
        <f t="shared" si="1"/>
        <v>1.6351151704165738</v>
      </c>
      <c r="P7" s="13">
        <v>2</v>
      </c>
      <c r="Q7" s="13">
        <f t="shared" ref="Q7:Q16" si="4">M7/P7</f>
        <v>1.5</v>
      </c>
      <c r="R7" s="13"/>
      <c r="S7" s="215"/>
      <c r="T7" s="13" t="s">
        <v>135</v>
      </c>
      <c r="U7" s="13">
        <v>3</v>
      </c>
      <c r="V7" s="13">
        <v>8.0000000000000002E-3</v>
      </c>
      <c r="W7" s="13">
        <f t="shared" si="2"/>
        <v>1.8687030519046561</v>
      </c>
      <c r="X7" s="20">
        <v>3</v>
      </c>
      <c r="Y7" s="44">
        <f t="shared" ref="Y7:Y14" si="5">U7/X7</f>
        <v>1</v>
      </c>
    </row>
    <row r="8" spans="2:25">
      <c r="C8" s="216"/>
      <c r="D8" s="13" t="s">
        <v>133</v>
      </c>
      <c r="E8" s="13">
        <v>4</v>
      </c>
      <c r="F8" s="13">
        <v>3.0000000000000001E-3</v>
      </c>
      <c r="G8" s="13">
        <f t="shared" si="0"/>
        <v>0.70076364446424599</v>
      </c>
      <c r="H8" s="13">
        <v>3</v>
      </c>
      <c r="I8" s="13">
        <f t="shared" si="3"/>
        <v>1.3333333333333333</v>
      </c>
      <c r="J8" s="13"/>
      <c r="K8" s="213"/>
      <c r="L8" s="13" t="s">
        <v>134</v>
      </c>
      <c r="M8" s="13">
        <v>5</v>
      </c>
      <c r="N8" s="13">
        <v>7.0000000000000001E-3</v>
      </c>
      <c r="O8" s="13">
        <f t="shared" si="1"/>
        <v>1.6351151704165738</v>
      </c>
      <c r="P8" s="13">
        <v>4</v>
      </c>
      <c r="Q8" s="13">
        <f t="shared" si="4"/>
        <v>1.25</v>
      </c>
      <c r="R8" s="13"/>
      <c r="S8" s="215"/>
      <c r="T8" s="13" t="s">
        <v>138</v>
      </c>
      <c r="U8" s="13">
        <v>2</v>
      </c>
      <c r="V8" s="13">
        <v>8.0000000000000002E-3</v>
      </c>
      <c r="W8" s="13">
        <f t="shared" si="2"/>
        <v>1.8687030519046561</v>
      </c>
      <c r="X8" s="20">
        <v>2</v>
      </c>
      <c r="Y8" s="44">
        <f t="shared" si="5"/>
        <v>1</v>
      </c>
    </row>
    <row r="9" spans="2:25">
      <c r="C9" s="216"/>
      <c r="D9" s="13" t="s">
        <v>136</v>
      </c>
      <c r="E9" s="13">
        <v>12</v>
      </c>
      <c r="F9" s="13">
        <v>3.0000000000000001E-3</v>
      </c>
      <c r="G9" s="13">
        <f t="shared" si="0"/>
        <v>0.70076364446424599</v>
      </c>
      <c r="H9" s="13">
        <v>3</v>
      </c>
      <c r="I9" s="13">
        <f t="shared" si="3"/>
        <v>4</v>
      </c>
      <c r="J9" s="13"/>
      <c r="K9" s="213"/>
      <c r="L9" s="13" t="s">
        <v>137</v>
      </c>
      <c r="M9" s="13">
        <v>7</v>
      </c>
      <c r="N9" s="13">
        <v>7.0000000000000001E-3</v>
      </c>
      <c r="O9" s="13">
        <f t="shared" si="1"/>
        <v>1.6351151704165738</v>
      </c>
      <c r="P9" s="13">
        <v>4</v>
      </c>
      <c r="Q9" s="13">
        <f t="shared" si="4"/>
        <v>1.75</v>
      </c>
      <c r="R9" s="13"/>
      <c r="S9" s="215"/>
      <c r="T9" s="13" t="s">
        <v>141</v>
      </c>
      <c r="U9" s="13">
        <v>2</v>
      </c>
      <c r="V9" s="13">
        <v>4.0000000000000001E-3</v>
      </c>
      <c r="W9" s="13">
        <f t="shared" si="2"/>
        <v>0.93435152595232807</v>
      </c>
      <c r="X9" s="20">
        <v>2</v>
      </c>
      <c r="Y9" s="44">
        <f t="shared" si="5"/>
        <v>1</v>
      </c>
    </row>
    <row r="10" spans="2:25">
      <c r="C10" s="216"/>
      <c r="D10" s="13" t="s">
        <v>139</v>
      </c>
      <c r="E10" s="13">
        <v>15</v>
      </c>
      <c r="F10" s="13">
        <v>3.0000000000000001E-3</v>
      </c>
      <c r="G10" s="13">
        <f t="shared" si="0"/>
        <v>0.70076364446424599</v>
      </c>
      <c r="H10" s="13">
        <v>5</v>
      </c>
      <c r="I10" s="13">
        <f t="shared" si="3"/>
        <v>3</v>
      </c>
      <c r="J10" s="13"/>
      <c r="K10" s="213"/>
      <c r="L10" s="13" t="s">
        <v>140</v>
      </c>
      <c r="M10" s="13">
        <v>13</v>
      </c>
      <c r="N10" s="13">
        <v>6.0000000000000001E-3</v>
      </c>
      <c r="O10" s="13">
        <f t="shared" si="1"/>
        <v>1.401527288928492</v>
      </c>
      <c r="P10" s="13">
        <v>8</v>
      </c>
      <c r="Q10" s="13">
        <f t="shared" si="4"/>
        <v>1.625</v>
      </c>
      <c r="R10" s="13"/>
      <c r="S10" s="215"/>
      <c r="T10" s="13" t="s">
        <v>144</v>
      </c>
      <c r="U10" s="13">
        <v>4</v>
      </c>
      <c r="V10" s="13">
        <v>6.0000000000000001E-3</v>
      </c>
      <c r="W10" s="13">
        <f t="shared" si="2"/>
        <v>1.401527288928492</v>
      </c>
      <c r="X10" s="20">
        <v>2</v>
      </c>
      <c r="Y10" s="44">
        <f t="shared" si="5"/>
        <v>2</v>
      </c>
    </row>
    <row r="11" spans="2:25">
      <c r="C11" s="216"/>
      <c r="D11" s="13" t="s">
        <v>142</v>
      </c>
      <c r="E11" s="13">
        <v>7</v>
      </c>
      <c r="F11" s="13">
        <v>5.0000000000000001E-3</v>
      </c>
      <c r="G11" s="13">
        <f t="shared" si="0"/>
        <v>1.1679394074404099</v>
      </c>
      <c r="H11" s="13">
        <v>3</v>
      </c>
      <c r="I11" s="13">
        <f t="shared" si="3"/>
        <v>2.3333333333333335</v>
      </c>
      <c r="J11" s="13"/>
      <c r="K11" s="213"/>
      <c r="L11" s="13" t="s">
        <v>143</v>
      </c>
      <c r="M11" s="13">
        <v>5</v>
      </c>
      <c r="N11" s="13">
        <v>6.0000000000000001E-3</v>
      </c>
      <c r="O11" s="13">
        <f t="shared" si="1"/>
        <v>1.401527288928492</v>
      </c>
      <c r="P11" s="13">
        <v>4</v>
      </c>
      <c r="Q11" s="13">
        <f t="shared" si="4"/>
        <v>1.25</v>
      </c>
      <c r="R11" s="13"/>
      <c r="S11" s="215"/>
      <c r="T11" s="13" t="s">
        <v>148</v>
      </c>
      <c r="U11" s="13">
        <v>9</v>
      </c>
      <c r="V11" s="13">
        <v>8.0000000000000002E-3</v>
      </c>
      <c r="W11" s="13">
        <f t="shared" si="2"/>
        <v>1.8687030519046561</v>
      </c>
      <c r="X11" s="20">
        <v>5</v>
      </c>
      <c r="Y11" s="44">
        <f t="shared" si="5"/>
        <v>1.8</v>
      </c>
    </row>
    <row r="12" spans="2:25">
      <c r="C12" s="216" t="s">
        <v>145</v>
      </c>
      <c r="D12" s="13" t="s">
        <v>146</v>
      </c>
      <c r="E12" s="13">
        <v>27</v>
      </c>
      <c r="F12" s="13">
        <v>4.0000000000000001E-3</v>
      </c>
      <c r="G12" s="13">
        <f t="shared" si="0"/>
        <v>0.93435152595232807</v>
      </c>
      <c r="H12" s="13">
        <v>5</v>
      </c>
      <c r="I12" s="13">
        <f t="shared" si="3"/>
        <v>5.4</v>
      </c>
      <c r="J12" s="13"/>
      <c r="K12" s="213"/>
      <c r="L12" s="13" t="s">
        <v>147</v>
      </c>
      <c r="M12" s="13">
        <v>4</v>
      </c>
      <c r="N12" s="13">
        <v>8.0000000000000002E-3</v>
      </c>
      <c r="O12" s="13">
        <f t="shared" si="1"/>
        <v>1.8687030519046561</v>
      </c>
      <c r="P12" s="13">
        <v>4</v>
      </c>
      <c r="Q12" s="13">
        <f t="shared" si="4"/>
        <v>1</v>
      </c>
      <c r="R12" s="13"/>
      <c r="S12" s="215"/>
      <c r="T12" s="13" t="s">
        <v>151</v>
      </c>
      <c r="U12" s="13">
        <v>4</v>
      </c>
      <c r="V12" s="13">
        <v>3.0000000000000001E-3</v>
      </c>
      <c r="W12" s="13">
        <f t="shared" si="2"/>
        <v>0.70076364446424599</v>
      </c>
      <c r="X12" s="20">
        <v>2</v>
      </c>
      <c r="Y12" s="44">
        <f t="shared" si="5"/>
        <v>2</v>
      </c>
    </row>
    <row r="13" spans="2:25">
      <c r="C13" s="216"/>
      <c r="D13" s="13" t="s">
        <v>149</v>
      </c>
      <c r="E13" s="13">
        <v>9</v>
      </c>
      <c r="F13" s="13">
        <v>4.0000000000000001E-3</v>
      </c>
      <c r="G13" s="13">
        <f t="shared" si="0"/>
        <v>0.93435152595232807</v>
      </c>
      <c r="H13" s="13">
        <v>4</v>
      </c>
      <c r="I13" s="13">
        <f t="shared" si="3"/>
        <v>2.25</v>
      </c>
      <c r="J13" s="13"/>
      <c r="K13" s="213"/>
      <c r="L13" s="13" t="s">
        <v>150</v>
      </c>
      <c r="M13" s="13">
        <v>8</v>
      </c>
      <c r="N13" s="13">
        <v>7.0000000000000001E-3</v>
      </c>
      <c r="O13" s="13">
        <f t="shared" si="1"/>
        <v>1.6351151704165738</v>
      </c>
      <c r="P13" s="13">
        <v>6</v>
      </c>
      <c r="Q13" s="13">
        <f t="shared" si="4"/>
        <v>1.3333333333333333</v>
      </c>
      <c r="R13" s="13"/>
      <c r="S13" s="215"/>
      <c r="T13" s="13" t="s">
        <v>154</v>
      </c>
      <c r="U13" s="13">
        <v>2</v>
      </c>
      <c r="V13" s="13">
        <v>6.0000000000000001E-3</v>
      </c>
      <c r="W13" s="13">
        <f t="shared" si="2"/>
        <v>1.401527288928492</v>
      </c>
      <c r="X13" s="20">
        <v>2</v>
      </c>
      <c r="Y13" s="44">
        <f t="shared" si="5"/>
        <v>1</v>
      </c>
    </row>
    <row r="14" spans="2:25">
      <c r="C14" s="216"/>
      <c r="D14" s="13" t="s">
        <v>152</v>
      </c>
      <c r="E14" s="13">
        <v>7</v>
      </c>
      <c r="F14" s="13">
        <v>3.0000000000000001E-3</v>
      </c>
      <c r="G14" s="13">
        <f t="shared" si="0"/>
        <v>0.70076364446424599</v>
      </c>
      <c r="H14" s="13">
        <v>2</v>
      </c>
      <c r="I14" s="13">
        <f t="shared" si="3"/>
        <v>3.5</v>
      </c>
      <c r="J14" s="13"/>
      <c r="K14" s="213"/>
      <c r="L14" s="13" t="s">
        <v>153</v>
      </c>
      <c r="M14" s="13">
        <v>6</v>
      </c>
      <c r="N14" s="13">
        <v>7.0000000000000001E-3</v>
      </c>
      <c r="O14" s="13">
        <f t="shared" si="1"/>
        <v>1.6351151704165738</v>
      </c>
      <c r="P14" s="13">
        <v>4</v>
      </c>
      <c r="Q14" s="13">
        <f t="shared" si="4"/>
        <v>1.5</v>
      </c>
      <c r="R14" s="13"/>
      <c r="S14" s="215"/>
      <c r="T14" s="13" t="s">
        <v>157</v>
      </c>
      <c r="U14" s="13">
        <v>5</v>
      </c>
      <c r="V14" s="13">
        <v>3.0000000000000001E-3</v>
      </c>
      <c r="W14" s="13">
        <f t="shared" si="2"/>
        <v>0.70076364446424599</v>
      </c>
      <c r="X14" s="20">
        <v>5</v>
      </c>
      <c r="Y14" s="44">
        <f t="shared" si="5"/>
        <v>1</v>
      </c>
    </row>
    <row r="15" spans="2:25">
      <c r="C15" s="216"/>
      <c r="D15" s="13" t="s">
        <v>155</v>
      </c>
      <c r="E15" s="13">
        <v>32</v>
      </c>
      <c r="F15" s="13">
        <v>4.0000000000000001E-3</v>
      </c>
      <c r="G15" s="13">
        <f t="shared" si="0"/>
        <v>0.93435152595232807</v>
      </c>
      <c r="H15" s="13">
        <v>13</v>
      </c>
      <c r="I15" s="13">
        <f t="shared" si="3"/>
        <v>2.4615384615384617</v>
      </c>
      <c r="J15" s="13"/>
      <c r="K15" s="213"/>
      <c r="L15" s="13" t="s">
        <v>156</v>
      </c>
      <c r="M15" s="13">
        <v>10</v>
      </c>
      <c r="N15" s="13">
        <v>6.0000000000000001E-3</v>
      </c>
      <c r="O15" s="13">
        <f t="shared" si="1"/>
        <v>1.401527288928492</v>
      </c>
      <c r="P15" s="13">
        <v>5</v>
      </c>
      <c r="Q15" s="13">
        <f t="shared" si="4"/>
        <v>2</v>
      </c>
      <c r="R15" s="13"/>
      <c r="S15" s="34"/>
      <c r="T15" s="145" t="s">
        <v>1</v>
      </c>
      <c r="U15" s="145"/>
      <c r="V15" s="145"/>
      <c r="W15" s="145">
        <f>AVERAGE(W6:W14)</f>
        <v>1.401527288928492</v>
      </c>
      <c r="X15" s="21"/>
      <c r="Y15" s="56">
        <f>AVERAGE(Y6:Y14)</f>
        <v>1.2740740740740739</v>
      </c>
    </row>
    <row r="16" spans="2:25">
      <c r="C16" s="216"/>
      <c r="D16" s="13" t="s">
        <v>158</v>
      </c>
      <c r="E16" s="13">
        <v>35</v>
      </c>
      <c r="F16" s="13">
        <v>3.0000000000000001E-3</v>
      </c>
      <c r="G16" s="13">
        <f t="shared" si="0"/>
        <v>0.70076364446424599</v>
      </c>
      <c r="H16" s="13">
        <v>6</v>
      </c>
      <c r="I16" s="13">
        <f t="shared" si="3"/>
        <v>5.833333333333333</v>
      </c>
      <c r="J16" s="13"/>
      <c r="K16" s="213"/>
      <c r="L16" s="13" t="s">
        <v>159</v>
      </c>
      <c r="M16" s="13">
        <v>3</v>
      </c>
      <c r="N16" s="13">
        <v>6.0000000000000001E-3</v>
      </c>
      <c r="O16" s="13">
        <f t="shared" si="1"/>
        <v>1.401527288928492</v>
      </c>
      <c r="P16" s="13">
        <v>3</v>
      </c>
      <c r="Q16" s="13">
        <f t="shared" si="4"/>
        <v>1</v>
      </c>
      <c r="R16" s="13"/>
      <c r="S16" s="13"/>
      <c r="T16" s="13" t="s">
        <v>2</v>
      </c>
      <c r="U16" s="13"/>
      <c r="V16" s="13"/>
      <c r="W16" s="13">
        <f>STDEV(W6:W14)</f>
        <v>0.50909298492115329</v>
      </c>
      <c r="X16" s="20"/>
      <c r="Y16" s="44">
        <f>STDEV(Y6:Y14)</f>
        <v>0.50929629494959372</v>
      </c>
    </row>
    <row r="17" spans="3:25">
      <c r="C17" s="216"/>
      <c r="D17" s="13" t="s">
        <v>160</v>
      </c>
      <c r="E17" s="13">
        <v>15</v>
      </c>
      <c r="F17" s="13">
        <v>4.0000000000000001E-3</v>
      </c>
      <c r="G17" s="13">
        <f t="shared" si="0"/>
        <v>0.93435152595232807</v>
      </c>
      <c r="H17" s="13">
        <v>5</v>
      </c>
      <c r="I17" s="13">
        <f t="shared" si="3"/>
        <v>3</v>
      </c>
      <c r="J17" s="13"/>
      <c r="K17" s="13"/>
      <c r="L17" s="145" t="s">
        <v>1</v>
      </c>
      <c r="M17" s="145"/>
      <c r="N17" s="145"/>
      <c r="O17" s="145">
        <f>AVERAGE(O6:O16)</f>
        <v>1.5501741226027261</v>
      </c>
      <c r="P17" s="145"/>
      <c r="Q17" s="145">
        <f>AVERAGE(Q6:Q16)</f>
        <v>1.428030303030303</v>
      </c>
      <c r="R17" s="13"/>
      <c r="S17" s="12"/>
      <c r="T17" s="13" t="s">
        <v>382</v>
      </c>
      <c r="U17" s="13"/>
      <c r="V17" s="13"/>
      <c r="W17" s="13">
        <f>TTEST(G6:G18,W6:W14,2,3)</f>
        <v>1.5938866254057781E-2</v>
      </c>
      <c r="X17" s="20"/>
      <c r="Y17" s="44">
        <f>TTEST(I6:I18,Y6:Y14,2,3)</f>
        <v>1.4921005389379553E-4</v>
      </c>
    </row>
    <row r="18" spans="3:25">
      <c r="C18" s="216"/>
      <c r="D18" s="13" t="s">
        <v>161</v>
      </c>
      <c r="E18" s="13">
        <v>33</v>
      </c>
      <c r="F18" s="13">
        <v>3.0000000000000001E-3</v>
      </c>
      <c r="G18" s="13">
        <f t="shared" si="0"/>
        <v>0.70076364446424599</v>
      </c>
      <c r="H18" s="13">
        <v>6</v>
      </c>
      <c r="I18" s="13">
        <f t="shared" si="3"/>
        <v>5.5</v>
      </c>
      <c r="J18" s="13"/>
      <c r="K18" s="12"/>
      <c r="L18" s="13" t="s">
        <v>2</v>
      </c>
      <c r="M18" s="13"/>
      <c r="N18" s="13"/>
      <c r="O18" s="13">
        <f>STDEV(O6:O16)</f>
        <v>0.15748491757234495</v>
      </c>
      <c r="P18" s="13"/>
      <c r="Q18" s="13">
        <f>STDEV(Q6:Q16)</f>
        <v>0.30396163699992873</v>
      </c>
      <c r="R18" s="13"/>
      <c r="S18" s="12"/>
      <c r="T18" s="13"/>
      <c r="U18" s="13"/>
      <c r="V18" s="13"/>
      <c r="W18" s="13"/>
      <c r="X18" s="20"/>
      <c r="Y18" s="44"/>
    </row>
    <row r="19" spans="3:25">
      <c r="C19" s="57"/>
      <c r="D19" s="145" t="s">
        <v>1</v>
      </c>
      <c r="E19" s="145"/>
      <c r="F19" s="145"/>
      <c r="G19" s="145">
        <f>AVERAGE(G6:G18)</f>
        <v>0.88044663022430913</v>
      </c>
      <c r="H19" s="145"/>
      <c r="I19" s="145">
        <f>AVERAGE(I6:I18)</f>
        <v>3.5855029585798821</v>
      </c>
      <c r="J19" s="13"/>
      <c r="K19" s="12"/>
      <c r="L19" s="13" t="s">
        <v>382</v>
      </c>
      <c r="M19" s="13"/>
      <c r="N19" s="13"/>
      <c r="O19" s="13">
        <f>TTEST(G6:G18,O6:O16,2,3)</f>
        <v>1.5227434810321786E-8</v>
      </c>
      <c r="P19" s="13"/>
      <c r="Q19" s="13">
        <f>TTEST(I6:I18,Q6:Q16,2,3)</f>
        <v>2.893441138984301E-4</v>
      </c>
      <c r="R19" s="13"/>
      <c r="S19" s="12"/>
      <c r="T19" s="13"/>
      <c r="U19" s="13"/>
      <c r="V19" s="13"/>
      <c r="W19" s="13"/>
      <c r="X19" s="20"/>
      <c r="Y19" s="44"/>
    </row>
    <row r="20" spans="3:25">
      <c r="C20" s="57"/>
      <c r="D20" s="13" t="s">
        <v>2</v>
      </c>
      <c r="E20" s="13"/>
      <c r="F20" s="13"/>
      <c r="G20" s="13">
        <f>STDEV(G6:G18)</f>
        <v>0.21649127984250668</v>
      </c>
      <c r="H20" s="13"/>
      <c r="I20" s="13">
        <f>STDEV(I6:I18)</f>
        <v>1.5553901584443641</v>
      </c>
      <c r="J20" s="13"/>
      <c r="K20" s="12"/>
      <c r="L20" s="13"/>
      <c r="M20" s="13"/>
      <c r="N20" s="13"/>
      <c r="O20" s="13"/>
      <c r="P20" s="13"/>
      <c r="Q20" s="13"/>
      <c r="R20" s="13"/>
      <c r="S20" s="12"/>
      <c r="T20" s="13"/>
      <c r="U20" s="13"/>
      <c r="V20" s="13"/>
      <c r="W20" s="13"/>
      <c r="X20" s="20"/>
      <c r="Y20" s="44"/>
    </row>
    <row r="21" spans="3:25" ht="16.5" thickBot="1">
      <c r="C21" s="57"/>
      <c r="D21" s="13"/>
      <c r="E21" s="13"/>
      <c r="F21" s="13"/>
      <c r="G21" s="13"/>
      <c r="H21" s="13"/>
      <c r="I21" s="13"/>
      <c r="J21" s="13"/>
      <c r="K21" s="12"/>
      <c r="L21" s="13"/>
      <c r="M21" s="13"/>
      <c r="N21" s="13"/>
      <c r="O21" s="13"/>
      <c r="P21" s="13"/>
      <c r="Q21" s="13"/>
      <c r="R21" s="13"/>
      <c r="S21" s="12"/>
      <c r="T21" s="13"/>
      <c r="U21" s="13"/>
      <c r="V21" s="13"/>
      <c r="W21" s="13"/>
      <c r="X21" s="20"/>
      <c r="Y21" s="44"/>
    </row>
    <row r="22" spans="3:25" ht="16.5" thickBot="1">
      <c r="C22" s="192" t="s">
        <v>390</v>
      </c>
      <c r="D22" s="193"/>
      <c r="E22" s="193"/>
      <c r="F22" s="193"/>
      <c r="G22" s="194"/>
      <c r="H22" s="13"/>
      <c r="I22" s="13"/>
      <c r="J22" s="13"/>
      <c r="K22" s="192" t="s">
        <v>391</v>
      </c>
      <c r="L22" s="193"/>
      <c r="M22" s="193"/>
      <c r="N22" s="193"/>
      <c r="O22" s="194"/>
      <c r="P22" s="13"/>
      <c r="Q22" s="13"/>
      <c r="R22" s="13"/>
      <c r="S22" s="192" t="s">
        <v>392</v>
      </c>
      <c r="T22" s="193"/>
      <c r="U22" s="193"/>
      <c r="V22" s="193"/>
      <c r="W22" s="194"/>
      <c r="X22" s="20"/>
      <c r="Y22" s="44"/>
    </row>
    <row r="23" spans="3:25">
      <c r="C23" s="129"/>
      <c r="D23" s="146" t="s">
        <v>8</v>
      </c>
      <c r="E23" s="147" t="s">
        <v>9</v>
      </c>
      <c r="F23" s="13" t="s">
        <v>10</v>
      </c>
      <c r="G23" s="147" t="s">
        <v>11</v>
      </c>
      <c r="H23" s="13"/>
      <c r="I23" s="13"/>
      <c r="J23" s="13"/>
      <c r="K23" s="12"/>
      <c r="L23" s="146" t="s">
        <v>8</v>
      </c>
      <c r="M23" s="147" t="s">
        <v>9</v>
      </c>
      <c r="N23" s="13" t="s">
        <v>10</v>
      </c>
      <c r="O23" s="147" t="s">
        <v>11</v>
      </c>
      <c r="P23" s="13"/>
      <c r="Q23" s="13"/>
      <c r="R23" s="13"/>
      <c r="S23" s="33"/>
      <c r="T23" s="146" t="s">
        <v>8</v>
      </c>
      <c r="U23" s="147" t="s">
        <v>9</v>
      </c>
      <c r="V23" s="13" t="s">
        <v>10</v>
      </c>
      <c r="W23" s="147" t="s">
        <v>11</v>
      </c>
      <c r="X23" s="20"/>
      <c r="Y23" s="44"/>
    </row>
    <row r="24" spans="3:25">
      <c r="C24" s="211" t="s">
        <v>162</v>
      </c>
      <c r="D24" s="13" t="s">
        <v>163</v>
      </c>
      <c r="E24" s="13">
        <v>16</v>
      </c>
      <c r="F24" s="13">
        <v>2E-3</v>
      </c>
      <c r="G24" s="13">
        <f t="shared" ref="G24:G40" si="6">F24/$K$57*$K$58</f>
        <v>0.46717576297616403</v>
      </c>
      <c r="H24" s="13"/>
      <c r="I24" s="13"/>
      <c r="J24" s="13"/>
      <c r="K24" s="214" t="s">
        <v>123</v>
      </c>
      <c r="L24" s="13" t="s">
        <v>166</v>
      </c>
      <c r="M24" s="13">
        <v>77</v>
      </c>
      <c r="N24" s="13">
        <v>4.0000000000000001E-3</v>
      </c>
      <c r="O24" s="13">
        <f t="shared" ref="O24:O46" si="7">N24/$K$57*$K$58</f>
        <v>0.93435152595232807</v>
      </c>
      <c r="P24" s="13"/>
      <c r="Q24" s="13"/>
      <c r="R24" s="13"/>
      <c r="S24" s="212" t="s">
        <v>123</v>
      </c>
      <c r="T24" s="13" t="s">
        <v>164</v>
      </c>
      <c r="U24" s="13">
        <v>62</v>
      </c>
      <c r="V24" s="13">
        <v>4.0000000000000001E-3</v>
      </c>
      <c r="W24" s="13">
        <f t="shared" ref="W24:W29" si="8">V24/$K$57*$K$58</f>
        <v>0.93435152595232807</v>
      </c>
      <c r="X24" s="20"/>
      <c r="Y24" s="44"/>
    </row>
    <row r="25" spans="3:25">
      <c r="C25" s="211"/>
      <c r="D25" s="13" t="s">
        <v>165</v>
      </c>
      <c r="E25" s="13">
        <v>22</v>
      </c>
      <c r="F25" s="13">
        <v>2E-3</v>
      </c>
      <c r="G25" s="13">
        <f t="shared" si="6"/>
        <v>0.46717576297616403</v>
      </c>
      <c r="H25" s="13"/>
      <c r="I25" s="13"/>
      <c r="J25" s="13"/>
      <c r="K25" s="215"/>
      <c r="L25" s="13" t="s">
        <v>169</v>
      </c>
      <c r="M25" s="13">
        <v>60</v>
      </c>
      <c r="N25" s="13">
        <v>3.0000000000000001E-3</v>
      </c>
      <c r="O25" s="13">
        <f t="shared" si="7"/>
        <v>0.70076364446424599</v>
      </c>
      <c r="P25" s="13"/>
      <c r="Q25" s="13"/>
      <c r="R25" s="13"/>
      <c r="S25" s="213"/>
      <c r="T25" s="13" t="s">
        <v>167</v>
      </c>
      <c r="U25" s="13">
        <v>53</v>
      </c>
      <c r="V25" s="13">
        <v>4.0000000000000001E-3</v>
      </c>
      <c r="W25" s="13">
        <f t="shared" si="8"/>
        <v>0.93435152595232807</v>
      </c>
      <c r="X25" s="20"/>
      <c r="Y25" s="44"/>
    </row>
    <row r="26" spans="3:25">
      <c r="C26" s="211"/>
      <c r="D26" s="13" t="s">
        <v>168</v>
      </c>
      <c r="E26" s="13">
        <v>25</v>
      </c>
      <c r="F26" s="13">
        <v>2E-3</v>
      </c>
      <c r="G26" s="13">
        <f t="shared" si="6"/>
        <v>0.46717576297616403</v>
      </c>
      <c r="H26" s="13"/>
      <c r="I26" s="13"/>
      <c r="J26" s="13"/>
      <c r="K26" s="215"/>
      <c r="L26" s="13" t="s">
        <v>172</v>
      </c>
      <c r="M26" s="13">
        <v>42</v>
      </c>
      <c r="N26" s="13">
        <v>4.0000000000000001E-3</v>
      </c>
      <c r="O26" s="13">
        <f t="shared" si="7"/>
        <v>0.93435152595232807</v>
      </c>
      <c r="P26" s="13"/>
      <c r="Q26" s="13"/>
      <c r="R26" s="13"/>
      <c r="S26" s="213"/>
      <c r="T26" s="13" t="s">
        <v>170</v>
      </c>
      <c r="U26" s="13">
        <v>58</v>
      </c>
      <c r="V26" s="13">
        <v>4.0000000000000001E-3</v>
      </c>
      <c r="W26" s="13">
        <f t="shared" si="8"/>
        <v>0.93435152595232807</v>
      </c>
      <c r="X26" s="20"/>
      <c r="Y26" s="44"/>
    </row>
    <row r="27" spans="3:25">
      <c r="C27" s="211"/>
      <c r="D27" s="13" t="s">
        <v>171</v>
      </c>
      <c r="E27" s="13">
        <v>29</v>
      </c>
      <c r="F27" s="13">
        <v>2E-3</v>
      </c>
      <c r="G27" s="13">
        <f t="shared" si="6"/>
        <v>0.46717576297616403</v>
      </c>
      <c r="H27" s="13"/>
      <c r="I27" s="13"/>
      <c r="J27" s="13"/>
      <c r="K27" s="215"/>
      <c r="L27" s="13" t="s">
        <v>175</v>
      </c>
      <c r="M27" s="13">
        <v>62</v>
      </c>
      <c r="N27" s="13">
        <v>4.0000000000000001E-3</v>
      </c>
      <c r="O27" s="13">
        <f t="shared" si="7"/>
        <v>0.93435152595232807</v>
      </c>
      <c r="P27" s="13"/>
      <c r="Q27" s="13"/>
      <c r="R27" s="13"/>
      <c r="S27" s="213"/>
      <c r="T27" s="13" t="s">
        <v>173</v>
      </c>
      <c r="U27" s="13">
        <v>44</v>
      </c>
      <c r="V27" s="13">
        <v>3.0000000000000001E-3</v>
      </c>
      <c r="W27" s="13">
        <f t="shared" si="8"/>
        <v>0.70076364446424599</v>
      </c>
      <c r="X27" s="20"/>
      <c r="Y27" s="44"/>
    </row>
    <row r="28" spans="3:25">
      <c r="C28" s="211"/>
      <c r="D28" s="13" t="s">
        <v>174</v>
      </c>
      <c r="E28" s="13">
        <v>11</v>
      </c>
      <c r="F28" s="13">
        <v>3.0000000000000001E-3</v>
      </c>
      <c r="G28" s="13">
        <f t="shared" si="6"/>
        <v>0.70076364446424599</v>
      </c>
      <c r="H28" s="13"/>
      <c r="I28" s="13"/>
      <c r="J28" s="13"/>
      <c r="K28" s="215"/>
      <c r="L28" s="13" t="s">
        <v>178</v>
      </c>
      <c r="M28" s="13">
        <v>56</v>
      </c>
      <c r="N28" s="13">
        <v>3.0000000000000001E-3</v>
      </c>
      <c r="O28" s="13">
        <f t="shared" si="7"/>
        <v>0.70076364446424599</v>
      </c>
      <c r="P28" s="13"/>
      <c r="Q28" s="13"/>
      <c r="R28" s="13"/>
      <c r="S28" s="213"/>
      <c r="T28" s="13" t="s">
        <v>176</v>
      </c>
      <c r="U28" s="13">
        <v>73</v>
      </c>
      <c r="V28" s="13">
        <v>4.0000000000000001E-3</v>
      </c>
      <c r="W28" s="13">
        <f t="shared" si="8"/>
        <v>0.93435152595232807</v>
      </c>
      <c r="X28" s="20"/>
      <c r="Y28" s="44"/>
    </row>
    <row r="29" spans="3:25">
      <c r="C29" s="211"/>
      <c r="D29" s="13" t="s">
        <v>177</v>
      </c>
      <c r="E29" s="13">
        <v>16</v>
      </c>
      <c r="F29" s="13">
        <v>2E-3</v>
      </c>
      <c r="G29" s="13">
        <f t="shared" si="6"/>
        <v>0.46717576297616403</v>
      </c>
      <c r="H29" s="13"/>
      <c r="I29" s="13"/>
      <c r="J29" s="13"/>
      <c r="K29" s="215"/>
      <c r="L29" s="13" t="s">
        <v>181</v>
      </c>
      <c r="M29" s="13">
        <v>77</v>
      </c>
      <c r="N29" s="13">
        <v>3.0000000000000001E-3</v>
      </c>
      <c r="O29" s="13">
        <f t="shared" si="7"/>
        <v>0.70076364446424599</v>
      </c>
      <c r="P29" s="13"/>
      <c r="Q29" s="13"/>
      <c r="R29" s="13"/>
      <c r="S29" s="213"/>
      <c r="T29" s="13" t="s">
        <v>179</v>
      </c>
      <c r="U29" s="13">
        <v>60</v>
      </c>
      <c r="V29" s="13">
        <v>4.0000000000000001E-3</v>
      </c>
      <c r="W29" s="13">
        <f t="shared" si="8"/>
        <v>0.93435152595232807</v>
      </c>
      <c r="X29" s="20"/>
      <c r="Y29" s="44"/>
    </row>
    <row r="30" spans="3:25">
      <c r="C30" s="211"/>
      <c r="D30" s="13" t="s">
        <v>180</v>
      </c>
      <c r="E30" s="13">
        <v>40</v>
      </c>
      <c r="F30" s="13">
        <v>2E-3</v>
      </c>
      <c r="G30" s="13">
        <f t="shared" si="6"/>
        <v>0.46717576297616403</v>
      </c>
      <c r="H30" s="13"/>
      <c r="I30" s="13"/>
      <c r="J30" s="13"/>
      <c r="K30" s="215"/>
      <c r="L30" s="13" t="s">
        <v>183</v>
      </c>
      <c r="M30" s="13">
        <v>75</v>
      </c>
      <c r="N30" s="13">
        <v>4.0000000000000001E-3</v>
      </c>
      <c r="O30" s="13">
        <f t="shared" si="7"/>
        <v>0.93435152595232807</v>
      </c>
      <c r="P30" s="13"/>
      <c r="Q30" s="13"/>
      <c r="R30" s="13"/>
      <c r="S30" s="13"/>
      <c r="T30" s="145" t="s">
        <v>379</v>
      </c>
      <c r="U30" s="145">
        <f>AVERAGE(U24:U29)</f>
        <v>58.333333333333336</v>
      </c>
      <c r="V30" s="145"/>
      <c r="W30" s="145">
        <f>AVERAGE(W24:W29)</f>
        <v>0.89542021237098102</v>
      </c>
      <c r="X30" s="20"/>
      <c r="Y30" s="44"/>
    </row>
    <row r="31" spans="3:25">
      <c r="C31" s="211"/>
      <c r="D31" s="13" t="s">
        <v>182</v>
      </c>
      <c r="E31" s="13">
        <v>24</v>
      </c>
      <c r="F31" s="13">
        <v>2E-3</v>
      </c>
      <c r="G31" s="13">
        <f t="shared" si="6"/>
        <v>0.46717576297616403</v>
      </c>
      <c r="H31" s="13"/>
      <c r="I31" s="13"/>
      <c r="J31" s="13"/>
      <c r="K31" s="215"/>
      <c r="L31" s="13" t="s">
        <v>185</v>
      </c>
      <c r="M31" s="13">
        <v>52</v>
      </c>
      <c r="N31" s="13">
        <v>3.0000000000000001E-3</v>
      </c>
      <c r="O31" s="13">
        <f t="shared" si="7"/>
        <v>0.70076364446424599</v>
      </c>
      <c r="P31" s="13"/>
      <c r="Q31" s="13"/>
      <c r="R31" s="13"/>
      <c r="S31" s="13"/>
      <c r="T31" s="13" t="s">
        <v>2</v>
      </c>
      <c r="U31" s="13">
        <f>STDEV(U24:U29)</f>
        <v>9.6471066474185108</v>
      </c>
      <c r="V31" s="13"/>
      <c r="W31" s="13">
        <f>STDEV(W24:W29)</f>
        <v>9.5361853290584941E-2</v>
      </c>
      <c r="X31" s="20"/>
      <c r="Y31" s="44"/>
    </row>
    <row r="32" spans="3:25">
      <c r="C32" s="211"/>
      <c r="D32" s="13" t="s">
        <v>184</v>
      </c>
      <c r="E32" s="13">
        <v>19</v>
      </c>
      <c r="F32" s="13">
        <v>2E-3</v>
      </c>
      <c r="G32" s="13">
        <f t="shared" si="6"/>
        <v>0.46717576297616403</v>
      </c>
      <c r="H32" s="13"/>
      <c r="I32" s="13"/>
      <c r="J32" s="13"/>
      <c r="K32" s="215"/>
      <c r="L32" s="13" t="s">
        <v>187</v>
      </c>
      <c r="M32" s="13">
        <v>74</v>
      </c>
      <c r="N32" s="13">
        <v>4.0000000000000001E-3</v>
      </c>
      <c r="O32" s="13">
        <f t="shared" si="7"/>
        <v>0.93435152595232807</v>
      </c>
      <c r="P32" s="13"/>
      <c r="Q32" s="13"/>
      <c r="R32" s="13"/>
      <c r="S32" s="13"/>
      <c r="T32" s="13" t="s">
        <v>382</v>
      </c>
      <c r="U32" s="13">
        <f>TTEST(E24:E48,U24:U29,2,3)</f>
        <v>2.3514252202206905E-5</v>
      </c>
      <c r="V32" s="13"/>
      <c r="W32" s="13">
        <f>TTEST(G24:G48,W24:W29,2,3)</f>
        <v>3.6221444803518018E-5</v>
      </c>
      <c r="X32" s="20"/>
      <c r="Y32" s="44"/>
    </row>
    <row r="33" spans="3:25">
      <c r="C33" s="211"/>
      <c r="D33" s="13" t="s">
        <v>186</v>
      </c>
      <c r="E33" s="13">
        <v>50</v>
      </c>
      <c r="F33" s="13">
        <v>2E-3</v>
      </c>
      <c r="G33" s="13">
        <f t="shared" si="6"/>
        <v>0.46717576297616403</v>
      </c>
      <c r="H33" s="13"/>
      <c r="I33" s="13"/>
      <c r="J33" s="13"/>
      <c r="K33" s="215"/>
      <c r="L33" s="13" t="s">
        <v>189</v>
      </c>
      <c r="M33" s="13">
        <v>73</v>
      </c>
      <c r="N33" s="13">
        <v>4.0000000000000001E-3</v>
      </c>
      <c r="O33" s="13">
        <f t="shared" si="7"/>
        <v>0.93435152595232807</v>
      </c>
      <c r="P33" s="13"/>
      <c r="Q33" s="13"/>
      <c r="R33" s="13"/>
      <c r="S33" s="13"/>
      <c r="T33" s="13"/>
      <c r="U33" s="13"/>
      <c r="V33" s="13"/>
      <c r="W33" s="13"/>
      <c r="X33" s="20"/>
      <c r="Y33" s="44"/>
    </row>
    <row r="34" spans="3:25">
      <c r="C34" s="211"/>
      <c r="D34" s="13" t="s">
        <v>188</v>
      </c>
      <c r="E34" s="13">
        <v>47</v>
      </c>
      <c r="F34" s="13">
        <v>2E-3</v>
      </c>
      <c r="G34" s="13">
        <f t="shared" si="6"/>
        <v>0.46717576297616403</v>
      </c>
      <c r="H34" s="13"/>
      <c r="I34" s="13"/>
      <c r="J34" s="13"/>
      <c r="K34" s="215"/>
      <c r="L34" s="13" t="s">
        <v>191</v>
      </c>
      <c r="M34" s="13">
        <v>74</v>
      </c>
      <c r="N34" s="13">
        <v>3.0000000000000001E-3</v>
      </c>
      <c r="O34" s="13">
        <f t="shared" si="7"/>
        <v>0.70076364446424599</v>
      </c>
      <c r="P34" s="13"/>
      <c r="Q34" s="13"/>
      <c r="R34" s="13"/>
      <c r="S34" s="13"/>
      <c r="T34" s="13"/>
      <c r="U34" s="13"/>
      <c r="V34" s="13"/>
      <c r="W34" s="13"/>
      <c r="X34" s="20"/>
      <c r="Y34" s="44"/>
    </row>
    <row r="35" spans="3:25">
      <c r="C35" s="211"/>
      <c r="D35" s="13" t="s">
        <v>190</v>
      </c>
      <c r="E35" s="13">
        <v>14</v>
      </c>
      <c r="F35" s="13">
        <v>2E-3</v>
      </c>
      <c r="G35" s="13">
        <f t="shared" si="6"/>
        <v>0.46717576297616403</v>
      </c>
      <c r="H35" s="13"/>
      <c r="I35" s="13"/>
      <c r="J35" s="13"/>
      <c r="K35" s="215"/>
      <c r="L35" s="13" t="s">
        <v>193</v>
      </c>
      <c r="M35" s="13">
        <v>65</v>
      </c>
      <c r="N35" s="13">
        <v>3.0000000000000001E-3</v>
      </c>
      <c r="O35" s="13">
        <f t="shared" si="7"/>
        <v>0.70076364446424599</v>
      </c>
      <c r="P35" s="13"/>
      <c r="Q35" s="13"/>
      <c r="R35" s="13"/>
      <c r="S35" s="13"/>
      <c r="T35" s="13"/>
      <c r="U35" s="13"/>
      <c r="V35" s="13"/>
      <c r="W35" s="13"/>
      <c r="X35" s="20"/>
      <c r="Y35" s="44"/>
    </row>
    <row r="36" spans="3:25">
      <c r="C36" s="211"/>
      <c r="D36" s="13" t="s">
        <v>192</v>
      </c>
      <c r="E36" s="13">
        <v>14</v>
      </c>
      <c r="F36" s="13">
        <v>2E-3</v>
      </c>
      <c r="G36" s="13">
        <f t="shared" si="6"/>
        <v>0.46717576297616403</v>
      </c>
      <c r="H36" s="13"/>
      <c r="I36" s="13"/>
      <c r="J36" s="13"/>
      <c r="K36" s="215"/>
      <c r="L36" s="13" t="s">
        <v>195</v>
      </c>
      <c r="M36" s="13">
        <v>61</v>
      </c>
      <c r="N36" s="13">
        <v>3.0000000000000001E-3</v>
      </c>
      <c r="O36" s="13">
        <f t="shared" si="7"/>
        <v>0.70076364446424599</v>
      </c>
      <c r="P36" s="13"/>
      <c r="Q36" s="13"/>
      <c r="R36" s="13"/>
      <c r="S36" s="13"/>
      <c r="T36" s="13"/>
      <c r="U36" s="13"/>
      <c r="V36" s="13"/>
      <c r="W36" s="13"/>
      <c r="X36" s="20"/>
      <c r="Y36" s="44"/>
    </row>
    <row r="37" spans="3:25">
      <c r="C37" s="211"/>
      <c r="D37" s="13" t="s">
        <v>194</v>
      </c>
      <c r="E37" s="13">
        <v>13</v>
      </c>
      <c r="F37" s="13">
        <v>2E-3</v>
      </c>
      <c r="G37" s="13">
        <f t="shared" si="6"/>
        <v>0.46717576297616403</v>
      </c>
      <c r="H37" s="13"/>
      <c r="I37" s="13"/>
      <c r="J37" s="13"/>
      <c r="K37" s="215"/>
      <c r="L37" s="13" t="s">
        <v>197</v>
      </c>
      <c r="M37" s="13">
        <v>62</v>
      </c>
      <c r="N37" s="13">
        <v>3.0000000000000001E-3</v>
      </c>
      <c r="O37" s="13">
        <f t="shared" si="7"/>
        <v>0.70076364446424599</v>
      </c>
      <c r="P37" s="13"/>
      <c r="Q37" s="13"/>
      <c r="R37" s="13"/>
      <c r="S37" s="13"/>
      <c r="T37" s="13"/>
      <c r="U37" s="13"/>
      <c r="V37" s="13"/>
      <c r="W37" s="13"/>
      <c r="X37" s="20"/>
      <c r="Y37" s="44"/>
    </row>
    <row r="38" spans="3:25">
      <c r="C38" s="211"/>
      <c r="D38" s="13" t="s">
        <v>196</v>
      </c>
      <c r="E38" s="13">
        <v>14</v>
      </c>
      <c r="F38" s="13">
        <v>2E-3</v>
      </c>
      <c r="G38" s="13">
        <f t="shared" si="6"/>
        <v>0.46717576297616403</v>
      </c>
      <c r="H38" s="13"/>
      <c r="I38" s="13"/>
      <c r="J38" s="13"/>
      <c r="K38" s="215"/>
      <c r="L38" s="13" t="s">
        <v>199</v>
      </c>
      <c r="M38" s="13">
        <v>62</v>
      </c>
      <c r="N38" s="13">
        <v>4.0000000000000001E-3</v>
      </c>
      <c r="O38" s="13">
        <f t="shared" si="7"/>
        <v>0.93435152595232807</v>
      </c>
      <c r="P38" s="13"/>
      <c r="Q38" s="13"/>
      <c r="R38" s="13"/>
      <c r="S38" s="13"/>
      <c r="T38" s="13"/>
      <c r="U38" s="13"/>
      <c r="V38" s="13"/>
      <c r="W38" s="13"/>
      <c r="X38" s="20"/>
      <c r="Y38" s="44"/>
    </row>
    <row r="39" spans="3:25">
      <c r="C39" s="211" t="s">
        <v>198</v>
      </c>
      <c r="D39" s="13" t="s">
        <v>180</v>
      </c>
      <c r="E39" s="13">
        <v>20</v>
      </c>
      <c r="F39" s="13">
        <v>2E-3</v>
      </c>
      <c r="G39" s="13">
        <f t="shared" si="6"/>
        <v>0.46717576297616403</v>
      </c>
      <c r="H39" s="13"/>
      <c r="I39" s="13"/>
      <c r="J39" s="13"/>
      <c r="K39" s="215"/>
      <c r="L39" s="13" t="s">
        <v>200</v>
      </c>
      <c r="M39" s="13">
        <v>52</v>
      </c>
      <c r="N39" s="13">
        <v>3.0000000000000001E-3</v>
      </c>
      <c r="O39" s="13">
        <f t="shared" si="7"/>
        <v>0.70076364446424599</v>
      </c>
      <c r="P39" s="13"/>
      <c r="Q39" s="13"/>
      <c r="R39" s="13"/>
      <c r="S39" s="13"/>
      <c r="T39" s="13"/>
      <c r="U39" s="13"/>
      <c r="V39" s="13"/>
      <c r="W39" s="13"/>
      <c r="X39" s="20"/>
      <c r="Y39" s="44"/>
    </row>
    <row r="40" spans="3:25">
      <c r="C40" s="211"/>
      <c r="D40" s="13" t="s">
        <v>182</v>
      </c>
      <c r="E40" s="13">
        <v>14</v>
      </c>
      <c r="F40" s="13">
        <v>2E-3</v>
      </c>
      <c r="G40" s="13">
        <f t="shared" si="6"/>
        <v>0.46717576297616403</v>
      </c>
      <c r="H40" s="13"/>
      <c r="I40" s="13"/>
      <c r="J40" s="13"/>
      <c r="K40" s="215"/>
      <c r="L40" s="13" t="s">
        <v>201</v>
      </c>
      <c r="M40" s="13">
        <v>89</v>
      </c>
      <c r="N40" s="13">
        <v>3.0000000000000001E-3</v>
      </c>
      <c r="O40" s="13">
        <f t="shared" si="7"/>
        <v>0.70076364446424599</v>
      </c>
      <c r="P40" s="13"/>
      <c r="Q40" s="13"/>
      <c r="R40" s="13"/>
      <c r="S40" s="13"/>
      <c r="T40" s="13"/>
      <c r="U40" s="13"/>
      <c r="V40" s="13"/>
      <c r="W40" s="13"/>
      <c r="X40" s="20"/>
      <c r="Y40" s="44"/>
    </row>
    <row r="41" spans="3:25">
      <c r="C41" s="211"/>
      <c r="D41" s="13" t="s">
        <v>184</v>
      </c>
      <c r="E41" s="13">
        <v>0</v>
      </c>
      <c r="F41" s="13" t="s">
        <v>105</v>
      </c>
      <c r="G41" s="13"/>
      <c r="H41" s="13"/>
      <c r="I41" s="13"/>
      <c r="J41" s="13"/>
      <c r="K41" s="215"/>
      <c r="L41" s="13" t="s">
        <v>202</v>
      </c>
      <c r="M41" s="13">
        <v>62</v>
      </c>
      <c r="N41" s="13">
        <v>4.0000000000000001E-3</v>
      </c>
      <c r="O41" s="13">
        <f t="shared" si="7"/>
        <v>0.93435152595232807</v>
      </c>
      <c r="P41" s="13"/>
      <c r="Q41" s="13"/>
      <c r="R41" s="13"/>
      <c r="S41" s="13"/>
      <c r="T41" s="13"/>
      <c r="U41" s="13"/>
      <c r="V41" s="13"/>
      <c r="W41" s="13"/>
      <c r="X41" s="20"/>
      <c r="Y41" s="44"/>
    </row>
    <row r="42" spans="3:25">
      <c r="C42" s="211"/>
      <c r="D42" s="13" t="s">
        <v>184</v>
      </c>
      <c r="E42" s="13">
        <v>25</v>
      </c>
      <c r="F42" s="13">
        <v>2E-3</v>
      </c>
      <c r="G42" s="13">
        <f t="shared" ref="G42:G48" si="9">F42/$K$57*$K$58</f>
        <v>0.46717576297616403</v>
      </c>
      <c r="H42" s="13"/>
      <c r="I42" s="13"/>
      <c r="J42" s="13"/>
      <c r="K42" s="215"/>
      <c r="L42" s="13" t="s">
        <v>203</v>
      </c>
      <c r="M42" s="13">
        <v>57</v>
      </c>
      <c r="N42" s="13">
        <v>4.0000000000000001E-3</v>
      </c>
      <c r="O42" s="13">
        <f t="shared" si="7"/>
        <v>0.93435152595232807</v>
      </c>
      <c r="P42" s="13"/>
      <c r="Q42" s="13"/>
      <c r="R42" s="13"/>
      <c r="S42" s="13"/>
      <c r="T42" s="13"/>
      <c r="U42" s="13"/>
      <c r="V42" s="13"/>
      <c r="W42" s="13"/>
      <c r="X42" s="20"/>
      <c r="Y42" s="44"/>
    </row>
    <row r="43" spans="3:25">
      <c r="C43" s="211"/>
      <c r="D43" s="13" t="s">
        <v>186</v>
      </c>
      <c r="E43" s="13">
        <v>22</v>
      </c>
      <c r="F43" s="13">
        <v>2E-3</v>
      </c>
      <c r="G43" s="13">
        <f t="shared" si="9"/>
        <v>0.46717576297616403</v>
      </c>
      <c r="H43" s="13"/>
      <c r="I43" s="13"/>
      <c r="J43" s="13"/>
      <c r="K43" s="215"/>
      <c r="L43" s="13" t="s">
        <v>204</v>
      </c>
      <c r="M43" s="13">
        <v>56</v>
      </c>
      <c r="N43" s="13">
        <v>3.0000000000000001E-3</v>
      </c>
      <c r="O43" s="13">
        <f t="shared" si="7"/>
        <v>0.70076364446424599</v>
      </c>
      <c r="P43" s="13"/>
      <c r="Q43" s="13"/>
      <c r="R43" s="13"/>
      <c r="S43" s="13"/>
      <c r="T43" s="13"/>
      <c r="U43" s="13"/>
      <c r="V43" s="13"/>
      <c r="W43" s="13"/>
      <c r="X43" s="20"/>
      <c r="Y43" s="44"/>
    </row>
    <row r="44" spans="3:25">
      <c r="C44" s="211"/>
      <c r="D44" s="13" t="s">
        <v>188</v>
      </c>
      <c r="E44" s="13">
        <v>19</v>
      </c>
      <c r="F44" s="13">
        <v>2E-3</v>
      </c>
      <c r="G44" s="13">
        <f t="shared" si="9"/>
        <v>0.46717576297616403</v>
      </c>
      <c r="H44" s="13"/>
      <c r="I44" s="13"/>
      <c r="J44" s="13"/>
      <c r="K44" s="215"/>
      <c r="L44" s="13" t="s">
        <v>206</v>
      </c>
      <c r="M44" s="13">
        <v>58</v>
      </c>
      <c r="N44" s="13">
        <v>3.0000000000000001E-3</v>
      </c>
      <c r="O44" s="13">
        <f t="shared" si="7"/>
        <v>0.70076364446424599</v>
      </c>
      <c r="P44" s="13"/>
      <c r="Q44" s="13"/>
      <c r="R44" s="13"/>
      <c r="S44" s="13"/>
      <c r="T44" s="13"/>
      <c r="U44" s="13"/>
      <c r="V44" s="13"/>
      <c r="W44" s="13"/>
      <c r="X44" s="20"/>
      <c r="Y44" s="44"/>
    </row>
    <row r="45" spans="3:25">
      <c r="C45" s="211"/>
      <c r="D45" s="13" t="s">
        <v>205</v>
      </c>
      <c r="E45" s="13">
        <v>17</v>
      </c>
      <c r="F45" s="13">
        <v>2E-3</v>
      </c>
      <c r="G45" s="13">
        <f t="shared" si="9"/>
        <v>0.46717576297616403</v>
      </c>
      <c r="H45" s="13"/>
      <c r="I45" s="13"/>
      <c r="J45" s="13"/>
      <c r="K45" s="215"/>
      <c r="L45" s="13" t="s">
        <v>208</v>
      </c>
      <c r="M45" s="13">
        <v>41</v>
      </c>
      <c r="N45" s="13">
        <v>3.0000000000000001E-3</v>
      </c>
      <c r="O45" s="13">
        <f t="shared" si="7"/>
        <v>0.70076364446424599</v>
      </c>
      <c r="P45" s="13"/>
      <c r="Q45" s="13"/>
      <c r="R45" s="13"/>
      <c r="S45" s="13"/>
      <c r="T45" s="13"/>
      <c r="U45" s="13"/>
      <c r="V45" s="13"/>
      <c r="W45" s="13"/>
      <c r="X45" s="20"/>
      <c r="Y45" s="44"/>
    </row>
    <row r="46" spans="3:25">
      <c r="C46" s="211"/>
      <c r="D46" s="13" t="s">
        <v>207</v>
      </c>
      <c r="E46" s="13">
        <v>41</v>
      </c>
      <c r="F46" s="13">
        <v>2E-3</v>
      </c>
      <c r="G46" s="13">
        <f t="shared" si="9"/>
        <v>0.46717576297616403</v>
      </c>
      <c r="H46" s="13"/>
      <c r="I46" s="13"/>
      <c r="J46" s="13"/>
      <c r="K46" s="212"/>
      <c r="L46" s="13" t="s">
        <v>209</v>
      </c>
      <c r="M46" s="13">
        <v>70</v>
      </c>
      <c r="N46" s="13">
        <v>4.0000000000000001E-3</v>
      </c>
      <c r="O46" s="13">
        <f t="shared" si="7"/>
        <v>0.93435152595232807</v>
      </c>
      <c r="P46" s="13"/>
      <c r="Q46" s="13"/>
      <c r="R46" s="13"/>
      <c r="S46" s="13"/>
      <c r="T46" s="13"/>
      <c r="U46" s="13"/>
      <c r="V46" s="13"/>
      <c r="W46" s="13"/>
      <c r="X46" s="20"/>
      <c r="Y46" s="44"/>
    </row>
    <row r="47" spans="3:25">
      <c r="C47" s="211"/>
      <c r="D47" s="13" t="s">
        <v>194</v>
      </c>
      <c r="E47" s="13">
        <v>10</v>
      </c>
      <c r="F47" s="13">
        <v>3.0000000000000001E-3</v>
      </c>
      <c r="G47" s="13">
        <f t="shared" si="9"/>
        <v>0.70076364446424599</v>
      </c>
      <c r="H47" s="13"/>
      <c r="I47" s="13"/>
      <c r="J47" s="13"/>
      <c r="K47" s="13"/>
      <c r="L47" s="145" t="s">
        <v>379</v>
      </c>
      <c r="M47" s="145">
        <f>AVERAGE(M24:M46)</f>
        <v>63.347826086956523</v>
      </c>
      <c r="N47" s="145"/>
      <c r="O47" s="145">
        <f>AVERAGE(O24:O46)</f>
        <v>0.80232359293732514</v>
      </c>
      <c r="P47" s="13"/>
      <c r="Q47" s="13"/>
      <c r="R47" s="13"/>
      <c r="S47" s="13"/>
      <c r="T47" s="13"/>
      <c r="U47" s="13"/>
      <c r="V47" s="13"/>
      <c r="W47" s="13"/>
      <c r="X47" s="20"/>
      <c r="Y47" s="44"/>
    </row>
    <row r="48" spans="3:25">
      <c r="C48" s="211"/>
      <c r="D48" s="13" t="s">
        <v>210</v>
      </c>
      <c r="E48" s="13">
        <v>29</v>
      </c>
      <c r="F48" s="13">
        <v>3.0000000000000001E-3</v>
      </c>
      <c r="G48" s="13">
        <f t="shared" si="9"/>
        <v>0.70076364446424599</v>
      </c>
      <c r="H48" s="13"/>
      <c r="I48" s="13"/>
      <c r="J48" s="13"/>
      <c r="K48" s="13"/>
      <c r="L48" s="13" t="s">
        <v>2</v>
      </c>
      <c r="M48" s="13">
        <f>STDEV(M24:M46)</f>
        <v>11.574300275933338</v>
      </c>
      <c r="N48" s="13"/>
      <c r="O48" s="13">
        <f>STDEV(O24:O46)</f>
        <v>0.11839864320902702</v>
      </c>
      <c r="P48" s="13"/>
      <c r="Q48" s="13"/>
      <c r="R48" s="13"/>
      <c r="S48" s="13"/>
      <c r="T48" s="13"/>
      <c r="U48" s="13"/>
      <c r="V48" s="13"/>
      <c r="W48" s="13"/>
      <c r="X48" s="20"/>
      <c r="Y48" s="44"/>
    </row>
    <row r="49" spans="2:25">
      <c r="C49" s="58"/>
      <c r="D49" s="21" t="s">
        <v>1</v>
      </c>
      <c r="E49" s="21">
        <f>AVERAGE(E24:E48)</f>
        <v>22.04</v>
      </c>
      <c r="F49" s="21"/>
      <c r="G49" s="21">
        <f>AVERAGE(G24:G48)</f>
        <v>0.49637424816217418</v>
      </c>
      <c r="H49" s="20"/>
      <c r="I49" s="20"/>
      <c r="J49" s="20"/>
      <c r="K49" s="20"/>
      <c r="L49" s="20" t="s">
        <v>382</v>
      </c>
      <c r="M49" s="20">
        <f>TTEST(E24:E48,M24:M46,2,3)</f>
        <v>5.8128413825798962E-16</v>
      </c>
      <c r="N49" s="20"/>
      <c r="O49" s="20">
        <f>TTEST(G24:G48,O24:O46,2,3)</f>
        <v>1.1611538511485633E-12</v>
      </c>
      <c r="P49" s="20"/>
      <c r="Q49" s="20"/>
      <c r="R49" s="20"/>
      <c r="S49" s="20"/>
      <c r="T49" s="20"/>
      <c r="U49" s="20"/>
      <c r="V49" s="20"/>
      <c r="W49" s="20"/>
      <c r="X49" s="20"/>
      <c r="Y49" s="44"/>
    </row>
    <row r="50" spans="2:25">
      <c r="C50" s="58"/>
      <c r="D50" s="20" t="s">
        <v>2</v>
      </c>
      <c r="E50" s="20">
        <f>STDEV(E24:E48)</f>
        <v>11.935521214704728</v>
      </c>
      <c r="F50" s="20"/>
      <c r="G50" s="20">
        <f>STDEV(G24:G48)</f>
        <v>7.8913452383384694E-2</v>
      </c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44"/>
    </row>
    <row r="51" spans="2:25">
      <c r="C51" s="58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44"/>
    </row>
    <row r="52" spans="2:25">
      <c r="C52" s="43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44"/>
    </row>
    <row r="53" spans="2:25">
      <c r="C53" s="58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44"/>
    </row>
    <row r="54" spans="2:25" ht="30" customHeight="1">
      <c r="C54" s="58"/>
      <c r="D54" s="198" t="s">
        <v>517</v>
      </c>
      <c r="E54" s="198"/>
      <c r="F54" s="148"/>
      <c r="G54" s="199" t="s">
        <v>519</v>
      </c>
      <c r="H54" s="199"/>
      <c r="I54" s="199"/>
      <c r="J54" s="199"/>
      <c r="K54" s="199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44"/>
    </row>
    <row r="55" spans="2:25">
      <c r="C55" s="43"/>
      <c r="D55" s="149"/>
      <c r="E55" s="149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44"/>
    </row>
    <row r="56" spans="2:25" ht="29.1" customHeight="1">
      <c r="C56" s="43"/>
      <c r="D56" s="205" t="s">
        <v>516</v>
      </c>
      <c r="E56" s="206"/>
      <c r="F56" s="20"/>
      <c r="G56" s="6"/>
      <c r="H56" s="200" t="s">
        <v>521</v>
      </c>
      <c r="I56" s="201"/>
      <c r="J56" s="152"/>
      <c r="K56" s="154" t="s">
        <v>520</v>
      </c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44"/>
    </row>
    <row r="57" spans="2:25" ht="33" customHeight="1">
      <c r="C57" s="155"/>
      <c r="D57" s="150" t="s">
        <v>510</v>
      </c>
      <c r="E57" s="150">
        <v>70</v>
      </c>
      <c r="F57" s="20"/>
      <c r="G57" s="6" t="s">
        <v>4</v>
      </c>
      <c r="H57" s="217" t="s">
        <v>5</v>
      </c>
      <c r="I57" s="217"/>
      <c r="J57" s="117" t="s">
        <v>6</v>
      </c>
      <c r="K57" s="6">
        <v>4.4889999999999999E-5</v>
      </c>
      <c r="L57" s="115"/>
      <c r="M57" s="13"/>
      <c r="N57" s="13"/>
      <c r="O57" s="13"/>
      <c r="P57" s="20"/>
      <c r="Q57" s="20"/>
      <c r="R57" s="20"/>
      <c r="S57" s="20"/>
      <c r="T57" s="20"/>
      <c r="U57" s="20"/>
      <c r="V57" s="20"/>
      <c r="W57" s="20"/>
      <c r="X57" s="20"/>
      <c r="Y57" s="44"/>
    </row>
    <row r="58" spans="2:25" ht="30" customHeight="1">
      <c r="C58" s="156"/>
      <c r="D58" s="150" t="s">
        <v>511</v>
      </c>
      <c r="E58" s="150">
        <v>4</v>
      </c>
      <c r="F58" s="20"/>
      <c r="G58" s="153" t="s">
        <v>518</v>
      </c>
      <c r="H58" s="217" t="s">
        <v>122</v>
      </c>
      <c r="I58" s="217"/>
      <c r="J58" s="117" t="s">
        <v>6</v>
      </c>
      <c r="K58" s="6">
        <v>1.048576E-2</v>
      </c>
      <c r="L58" s="20"/>
      <c r="M58" s="20"/>
      <c r="N58" s="20"/>
      <c r="O58" s="13"/>
      <c r="P58" s="20"/>
      <c r="Q58" s="20"/>
      <c r="R58" s="20"/>
      <c r="S58" s="20"/>
      <c r="T58" s="20"/>
      <c r="U58" s="20"/>
      <c r="V58" s="20"/>
      <c r="W58" s="20"/>
      <c r="X58" s="20"/>
      <c r="Y58" s="44"/>
    </row>
    <row r="59" spans="2:25">
      <c r="B59" s="13"/>
      <c r="C59" s="43"/>
      <c r="D59" s="150" t="s">
        <v>512</v>
      </c>
      <c r="E59" s="150">
        <v>3000</v>
      </c>
      <c r="F59" s="13"/>
      <c r="G59" s="20"/>
      <c r="H59" s="20"/>
      <c r="I59" s="20"/>
      <c r="J59" s="20"/>
      <c r="K59" s="20"/>
      <c r="L59" s="20"/>
      <c r="M59" s="20"/>
      <c r="N59" s="20"/>
      <c r="O59" s="13"/>
      <c r="P59" s="20"/>
      <c r="Q59" s="20"/>
      <c r="R59" s="20"/>
      <c r="S59" s="20"/>
      <c r="T59" s="20"/>
      <c r="U59" s="20"/>
      <c r="V59" s="20"/>
      <c r="W59" s="20"/>
      <c r="X59" s="20"/>
      <c r="Y59" s="44"/>
    </row>
    <row r="60" spans="2:25">
      <c r="B60" s="13"/>
      <c r="C60" s="43"/>
      <c r="D60" s="150" t="s">
        <v>513</v>
      </c>
      <c r="E60" s="150">
        <v>25</v>
      </c>
      <c r="F60" s="18"/>
      <c r="G60" s="19" t="s">
        <v>522</v>
      </c>
      <c r="H60" s="19"/>
      <c r="I60" s="207" t="s">
        <v>523</v>
      </c>
      <c r="J60" s="207"/>
      <c r="K60" s="207"/>
      <c r="L60" s="207"/>
      <c r="M60" s="207"/>
      <c r="N60" s="20"/>
      <c r="O60" s="13"/>
      <c r="P60" s="20"/>
      <c r="Q60" s="20"/>
      <c r="R60" s="20"/>
      <c r="S60" s="20"/>
      <c r="T60" s="20"/>
      <c r="U60" s="20"/>
      <c r="V60" s="20"/>
      <c r="W60" s="20"/>
      <c r="X60" s="20"/>
      <c r="Y60" s="44"/>
    </row>
    <row r="61" spans="2:25" ht="15" customHeight="1">
      <c r="B61" s="13"/>
      <c r="C61" s="43"/>
      <c r="D61" s="150" t="s">
        <v>514</v>
      </c>
      <c r="E61" s="150">
        <v>10000</v>
      </c>
      <c r="F61" s="19"/>
      <c r="G61" s="20"/>
      <c r="H61" s="20"/>
      <c r="I61" s="20"/>
      <c r="J61" s="20"/>
      <c r="K61" s="20"/>
      <c r="L61" s="20"/>
      <c r="M61" s="20"/>
      <c r="N61" s="20"/>
      <c r="O61" s="13"/>
      <c r="P61" s="20"/>
      <c r="Q61" s="20"/>
      <c r="R61" s="20"/>
      <c r="S61" s="20"/>
      <c r="T61" s="20"/>
      <c r="U61" s="20"/>
      <c r="V61" s="20"/>
      <c r="W61" s="20"/>
      <c r="X61" s="20"/>
      <c r="Y61" s="44"/>
    </row>
    <row r="62" spans="2:25">
      <c r="B62" s="13"/>
      <c r="C62" s="43"/>
      <c r="D62" s="150" t="s">
        <v>515</v>
      </c>
      <c r="E62" s="150">
        <v>0.2</v>
      </c>
      <c r="F62" s="13"/>
      <c r="G62" s="20"/>
      <c r="H62" s="20"/>
      <c r="I62" s="20"/>
      <c r="J62" s="20"/>
      <c r="K62" s="19"/>
      <c r="L62" s="13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44"/>
    </row>
    <row r="63" spans="2:25">
      <c r="B63" s="13"/>
      <c r="C63" s="43"/>
      <c r="D63" s="151"/>
      <c r="E63" s="151"/>
      <c r="F63" s="13"/>
      <c r="G63" s="20"/>
      <c r="H63" s="20"/>
      <c r="I63" s="20"/>
      <c r="J63" s="20"/>
      <c r="K63" s="13"/>
      <c r="L63" s="13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44"/>
    </row>
    <row r="64" spans="2:25">
      <c r="B64" s="13"/>
      <c r="C64" s="43"/>
      <c r="D64" s="205" t="s">
        <v>525</v>
      </c>
      <c r="E64" s="206"/>
      <c r="F64" s="18"/>
      <c r="G64" s="20"/>
      <c r="H64" s="20"/>
      <c r="I64" s="20"/>
      <c r="J64" s="20"/>
      <c r="K64" s="17"/>
      <c r="L64" s="18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44"/>
    </row>
    <row r="65" spans="2:25">
      <c r="B65" s="13"/>
      <c r="C65" s="43"/>
      <c r="D65" s="150" t="s">
        <v>510</v>
      </c>
      <c r="E65" s="150">
        <v>70</v>
      </c>
      <c r="F65" s="19"/>
      <c r="G65" s="20"/>
      <c r="H65" s="20"/>
      <c r="I65" s="20"/>
      <c r="J65" s="20"/>
      <c r="K65" s="17"/>
      <c r="L65" s="19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44"/>
    </row>
    <row r="66" spans="2:25" ht="31.5">
      <c r="B66" s="13"/>
      <c r="C66" s="157"/>
      <c r="D66" s="150" t="s">
        <v>511</v>
      </c>
      <c r="E66" s="150">
        <v>4</v>
      </c>
      <c r="F66" s="13"/>
      <c r="G66" s="13"/>
      <c r="H66" s="13"/>
      <c r="I66" s="13"/>
      <c r="J66" s="13"/>
      <c r="K66" s="19"/>
      <c r="L66" s="13"/>
      <c r="M66" s="13"/>
      <c r="N66" s="13"/>
      <c r="O66" s="13"/>
      <c r="P66" s="20"/>
      <c r="Q66" s="20"/>
      <c r="R66" s="20"/>
      <c r="S66" s="20"/>
      <c r="T66" s="20"/>
      <c r="U66" s="20"/>
      <c r="V66" s="20"/>
      <c r="W66" s="20"/>
      <c r="X66" s="20"/>
      <c r="Y66" s="44"/>
    </row>
    <row r="67" spans="2:25">
      <c r="B67" s="13"/>
      <c r="C67" s="157"/>
      <c r="D67" s="150" t="s">
        <v>512</v>
      </c>
      <c r="E67" s="150">
        <v>3000</v>
      </c>
      <c r="F67" s="13"/>
      <c r="G67" s="13"/>
      <c r="H67" s="13"/>
      <c r="I67" s="13"/>
      <c r="J67" s="13"/>
      <c r="K67" s="19"/>
      <c r="L67" s="13"/>
      <c r="M67" s="13"/>
      <c r="N67" s="13"/>
      <c r="O67" s="13"/>
      <c r="P67" s="20"/>
      <c r="Q67" s="20"/>
      <c r="R67" s="20"/>
      <c r="S67" s="20"/>
      <c r="T67" s="20"/>
      <c r="U67" s="20"/>
      <c r="V67" s="20"/>
      <c r="W67" s="20"/>
      <c r="X67" s="20"/>
      <c r="Y67" s="44"/>
    </row>
    <row r="68" spans="2:25">
      <c r="B68" s="13"/>
      <c r="C68" s="157"/>
      <c r="D68" s="150" t="s">
        <v>513</v>
      </c>
      <c r="E68" s="150">
        <v>25</v>
      </c>
      <c r="F68" s="13"/>
      <c r="G68" s="13"/>
      <c r="H68" s="13"/>
      <c r="I68" s="13"/>
      <c r="J68" s="13"/>
      <c r="K68" s="19"/>
      <c r="L68" s="13"/>
      <c r="M68" s="13"/>
      <c r="N68" s="13"/>
      <c r="O68" s="13"/>
      <c r="P68" s="20"/>
      <c r="Q68" s="20"/>
      <c r="R68" s="20"/>
      <c r="S68" s="20"/>
      <c r="T68" s="20"/>
      <c r="U68" s="20"/>
      <c r="V68" s="20"/>
      <c r="W68" s="20"/>
      <c r="X68" s="20"/>
      <c r="Y68" s="44"/>
    </row>
    <row r="69" spans="2:25">
      <c r="B69" s="13"/>
      <c r="C69" s="129"/>
      <c r="D69" s="150" t="s">
        <v>514</v>
      </c>
      <c r="E69" s="150">
        <v>10000</v>
      </c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20"/>
      <c r="Q69" s="20"/>
      <c r="R69" s="20"/>
      <c r="S69" s="20"/>
      <c r="T69" s="20"/>
      <c r="U69" s="20"/>
      <c r="V69" s="20"/>
      <c r="W69" s="20"/>
      <c r="X69" s="20"/>
      <c r="Y69" s="44"/>
    </row>
    <row r="70" spans="2:25">
      <c r="B70" s="13"/>
      <c r="C70" s="129"/>
      <c r="D70" s="150" t="s">
        <v>515</v>
      </c>
      <c r="E70" s="150">
        <v>0.6</v>
      </c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20"/>
      <c r="Q70" s="20"/>
      <c r="R70" s="20"/>
      <c r="S70" s="20"/>
      <c r="T70" s="20"/>
      <c r="U70" s="20"/>
      <c r="V70" s="20"/>
      <c r="W70" s="20"/>
      <c r="X70" s="20"/>
      <c r="Y70" s="44"/>
    </row>
    <row r="71" spans="2:25">
      <c r="B71" s="13"/>
      <c r="C71" s="43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44"/>
    </row>
    <row r="72" spans="2:25" ht="16.5" thickBot="1">
      <c r="B72" s="13"/>
      <c r="C72" s="45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7"/>
    </row>
  </sheetData>
  <mergeCells count="22">
    <mergeCell ref="D54:E54"/>
    <mergeCell ref="H57:I57"/>
    <mergeCell ref="H58:I58"/>
    <mergeCell ref="H56:I56"/>
    <mergeCell ref="G54:K54"/>
    <mergeCell ref="D56:E56"/>
    <mergeCell ref="D64:E64"/>
    <mergeCell ref="I60:M60"/>
    <mergeCell ref="S4:Y4"/>
    <mergeCell ref="C22:G22"/>
    <mergeCell ref="K22:O22"/>
    <mergeCell ref="S22:W22"/>
    <mergeCell ref="C24:C38"/>
    <mergeCell ref="S24:S29"/>
    <mergeCell ref="K24:K46"/>
    <mergeCell ref="C39:C48"/>
    <mergeCell ref="S6:S14"/>
    <mergeCell ref="C6:C11"/>
    <mergeCell ref="K6:K16"/>
    <mergeCell ref="C4:I4"/>
    <mergeCell ref="K4:Q4"/>
    <mergeCell ref="C12:C18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X86"/>
  <sheetViews>
    <sheetView topLeftCell="A5" zoomScale="55" zoomScaleNormal="55" zoomScalePageLayoutView="200" workbookViewId="0">
      <selection activeCell="B5" sqref="B5"/>
    </sheetView>
  </sheetViews>
  <sheetFormatPr defaultColWidth="12.42578125" defaultRowHeight="15.75"/>
  <cols>
    <col min="1" max="1" width="12.42578125" style="1"/>
    <col min="2" max="2" width="19.85546875" style="1" bestFit="1" customWidth="1"/>
    <col min="3" max="3" width="33.140625" style="1" bestFit="1" customWidth="1"/>
    <col min="4" max="5" width="12.42578125" style="1"/>
    <col min="6" max="6" width="15.7109375" style="1" bestFit="1" customWidth="1"/>
    <col min="7" max="7" width="15.42578125" style="1" bestFit="1" customWidth="1"/>
    <col min="8" max="10" width="12.42578125" style="1"/>
    <col min="11" max="11" width="33.7109375" style="1" bestFit="1" customWidth="1"/>
    <col min="12" max="12" width="10.85546875" style="1" customWidth="1"/>
    <col min="13" max="14" width="13.42578125" style="1" bestFit="1" customWidth="1"/>
    <col min="15" max="15" width="9.7109375" style="1" customWidth="1"/>
    <col min="16" max="16" width="13.42578125" style="1" bestFit="1" customWidth="1"/>
    <col min="17" max="17" width="12.42578125" style="1"/>
    <col min="18" max="18" width="13.42578125" style="1" bestFit="1" customWidth="1"/>
    <col min="19" max="19" width="28.42578125" style="1" bestFit="1" customWidth="1"/>
    <col min="20" max="20" width="13.42578125" style="1" bestFit="1" customWidth="1"/>
    <col min="21" max="21" width="12.42578125" style="1"/>
    <col min="22" max="22" width="13.42578125" style="1" bestFit="1" customWidth="1"/>
    <col min="23" max="23" width="15.42578125" style="1" bestFit="1" customWidth="1"/>
    <col min="24" max="24" width="13.42578125" style="1" bestFit="1" customWidth="1"/>
    <col min="25" max="16384" width="12.42578125" style="1"/>
  </cols>
  <sheetData>
    <row r="4" spans="1:24" ht="16.5" thickBot="1"/>
    <row r="5" spans="1:24" ht="21.75" thickBot="1">
      <c r="B5" s="180" t="s">
        <v>551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2"/>
    </row>
    <row r="6" spans="1:24" ht="16.5" thickBot="1">
      <c r="B6" s="53"/>
      <c r="C6" s="37"/>
      <c r="D6" s="8"/>
      <c r="E6" s="38"/>
      <c r="F6" s="13"/>
      <c r="G6" s="13"/>
      <c r="H6" s="13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122"/>
      <c r="U6" s="20"/>
      <c r="V6" s="20"/>
      <c r="W6" s="20"/>
      <c r="X6" s="44"/>
    </row>
    <row r="7" spans="1:24" ht="16.5" thickBot="1">
      <c r="B7" s="208" t="s">
        <v>390</v>
      </c>
      <c r="C7" s="209"/>
      <c r="D7" s="209"/>
      <c r="E7" s="209"/>
      <c r="F7" s="209"/>
      <c r="G7" s="209"/>
      <c r="H7" s="210"/>
      <c r="I7" s="20"/>
      <c r="J7" s="208" t="s">
        <v>391</v>
      </c>
      <c r="K7" s="209"/>
      <c r="L7" s="209"/>
      <c r="M7" s="209"/>
      <c r="N7" s="209"/>
      <c r="O7" s="209"/>
      <c r="P7" s="210"/>
      <c r="Q7" s="20"/>
      <c r="R7" s="208" t="s">
        <v>392</v>
      </c>
      <c r="S7" s="209"/>
      <c r="T7" s="209"/>
      <c r="U7" s="209"/>
      <c r="V7" s="209"/>
      <c r="W7" s="209"/>
      <c r="X7" s="210"/>
    </row>
    <row r="8" spans="1:24">
      <c r="B8" s="54"/>
      <c r="C8" s="29" t="s">
        <v>8</v>
      </c>
      <c r="D8" s="29" t="s">
        <v>9</v>
      </c>
      <c r="E8" s="20" t="s">
        <v>10</v>
      </c>
      <c r="F8" s="36" t="s">
        <v>11</v>
      </c>
      <c r="G8" s="29" t="s">
        <v>124</v>
      </c>
      <c r="H8" s="36" t="s">
        <v>125</v>
      </c>
      <c r="I8" s="29"/>
      <c r="J8" s="29"/>
      <c r="K8" s="29" t="s">
        <v>8</v>
      </c>
      <c r="L8" s="29" t="s">
        <v>9</v>
      </c>
      <c r="M8" s="20" t="s">
        <v>10</v>
      </c>
      <c r="N8" s="36" t="s">
        <v>11</v>
      </c>
      <c r="O8" s="29" t="s">
        <v>124</v>
      </c>
      <c r="P8" s="36" t="s">
        <v>125</v>
      </c>
      <c r="Q8" s="29"/>
      <c r="R8" s="29"/>
      <c r="S8" s="29" t="s">
        <v>8</v>
      </c>
      <c r="T8" s="29" t="s">
        <v>9</v>
      </c>
      <c r="U8" s="20" t="s">
        <v>10</v>
      </c>
      <c r="V8" s="36" t="s">
        <v>11</v>
      </c>
      <c r="W8" s="29" t="s">
        <v>124</v>
      </c>
      <c r="X8" s="48" t="s">
        <v>125</v>
      </c>
    </row>
    <row r="9" spans="1:24">
      <c r="B9" s="211" t="s">
        <v>217</v>
      </c>
      <c r="C9" s="13" t="s">
        <v>218</v>
      </c>
      <c r="D9" s="13">
        <v>11</v>
      </c>
      <c r="E9" s="13">
        <v>3.0000000000000001E-3</v>
      </c>
      <c r="F9" s="13">
        <f t="shared" ref="F9:F28" si="0">E9/$J$72*$J$73</f>
        <v>0.70076364446424599</v>
      </c>
      <c r="G9" s="13">
        <v>6</v>
      </c>
      <c r="H9" s="13">
        <f>D9/G9</f>
        <v>1.8333333333333333</v>
      </c>
      <c r="I9" s="13"/>
      <c r="J9" s="218" t="s">
        <v>128</v>
      </c>
      <c r="K9" s="13" t="s">
        <v>219</v>
      </c>
      <c r="L9" s="13">
        <v>3</v>
      </c>
      <c r="M9" s="13">
        <v>8.0000000000000002E-3</v>
      </c>
      <c r="N9" s="13">
        <f t="shared" ref="N9:N20" si="1">M9/$J$72*$J$73</f>
        <v>1.8687030519046561</v>
      </c>
      <c r="O9" s="13">
        <v>3</v>
      </c>
      <c r="P9" s="13">
        <f>L9/O9</f>
        <v>1</v>
      </c>
      <c r="Q9" s="13"/>
      <c r="R9" s="218" t="s">
        <v>128</v>
      </c>
      <c r="S9" s="13" t="s">
        <v>220</v>
      </c>
      <c r="T9" s="20">
        <v>4</v>
      </c>
      <c r="U9" s="20">
        <v>2E-3</v>
      </c>
      <c r="V9" s="20">
        <f t="shared" ref="V9:V18" si="2">U9/$J$72*$J$73</f>
        <v>0.46717576297616403</v>
      </c>
      <c r="W9" s="20">
        <v>7</v>
      </c>
      <c r="X9" s="44">
        <f>T9/W9</f>
        <v>0.5714285714285714</v>
      </c>
    </row>
    <row r="10" spans="1:24">
      <c r="B10" s="211"/>
      <c r="C10" s="13" t="s">
        <v>221</v>
      </c>
      <c r="D10" s="13">
        <v>30</v>
      </c>
      <c r="E10" s="13">
        <v>3.0000000000000001E-3</v>
      </c>
      <c r="F10" s="13">
        <f t="shared" si="0"/>
        <v>0.70076364446424599</v>
      </c>
      <c r="G10" s="13">
        <v>8</v>
      </c>
      <c r="H10" s="13">
        <f t="shared" ref="H10:H28" si="3">D10/G10</f>
        <v>3.75</v>
      </c>
      <c r="I10" s="13"/>
      <c r="J10" s="218"/>
      <c r="K10" s="13" t="s">
        <v>222</v>
      </c>
      <c r="L10" s="13">
        <v>2</v>
      </c>
      <c r="M10" s="13">
        <v>8.0000000000000002E-3</v>
      </c>
      <c r="N10" s="13">
        <f t="shared" si="1"/>
        <v>1.8687030519046561</v>
      </c>
      <c r="O10" s="13">
        <v>2</v>
      </c>
      <c r="P10" s="13">
        <f t="shared" ref="P10:P20" si="4">L10/O10</f>
        <v>1</v>
      </c>
      <c r="Q10" s="13"/>
      <c r="R10" s="218"/>
      <c r="S10" s="13" t="s">
        <v>223</v>
      </c>
      <c r="T10" s="20">
        <v>8</v>
      </c>
      <c r="U10" s="20">
        <v>3.0000000000000001E-3</v>
      </c>
      <c r="V10" s="20">
        <f t="shared" si="2"/>
        <v>0.70076364446424599</v>
      </c>
      <c r="W10" s="20">
        <v>6</v>
      </c>
      <c r="X10" s="44">
        <f t="shared" ref="X10:X18" si="5">T10/W10</f>
        <v>1.3333333333333333</v>
      </c>
    </row>
    <row r="11" spans="1:24">
      <c r="B11" s="211"/>
      <c r="C11" s="13" t="s">
        <v>224</v>
      </c>
      <c r="D11" s="13">
        <v>31</v>
      </c>
      <c r="E11" s="13">
        <v>2E-3</v>
      </c>
      <c r="F11" s="13">
        <f t="shared" si="0"/>
        <v>0.46717576297616403</v>
      </c>
      <c r="G11" s="13">
        <v>4</v>
      </c>
      <c r="H11" s="13">
        <f t="shared" si="3"/>
        <v>7.75</v>
      </c>
      <c r="I11" s="13"/>
      <c r="J11" s="218"/>
      <c r="K11" s="13" t="s">
        <v>225</v>
      </c>
      <c r="L11" s="13">
        <v>3</v>
      </c>
      <c r="M11" s="13">
        <v>3.0000000000000001E-3</v>
      </c>
      <c r="N11" s="13">
        <f t="shared" si="1"/>
        <v>0.70076364446424599</v>
      </c>
      <c r="O11" s="13">
        <v>2</v>
      </c>
      <c r="P11" s="13">
        <f t="shared" si="4"/>
        <v>1.5</v>
      </c>
      <c r="Q11" s="13"/>
      <c r="R11" s="218"/>
      <c r="S11" s="13" t="s">
        <v>226</v>
      </c>
      <c r="T11" s="20">
        <v>2</v>
      </c>
      <c r="U11" s="20">
        <v>2E-3</v>
      </c>
      <c r="V11" s="20">
        <f t="shared" si="2"/>
        <v>0.46717576297616403</v>
      </c>
      <c r="W11" s="20">
        <v>2</v>
      </c>
      <c r="X11" s="44">
        <f t="shared" si="5"/>
        <v>1</v>
      </c>
    </row>
    <row r="12" spans="1:24">
      <c r="B12" s="211"/>
      <c r="C12" s="13" t="s">
        <v>227</v>
      </c>
      <c r="D12" s="13">
        <v>14</v>
      </c>
      <c r="E12" s="13">
        <v>2E-3</v>
      </c>
      <c r="F12" s="13">
        <f t="shared" si="0"/>
        <v>0.46717576297616403</v>
      </c>
      <c r="G12" s="13">
        <v>4</v>
      </c>
      <c r="H12" s="13">
        <f t="shared" si="3"/>
        <v>3.5</v>
      </c>
      <c r="I12" s="13"/>
      <c r="J12" s="218"/>
      <c r="K12" s="13" t="s">
        <v>228</v>
      </c>
      <c r="L12" s="13">
        <v>6</v>
      </c>
      <c r="M12" s="13">
        <v>6.0000000000000001E-3</v>
      </c>
      <c r="N12" s="13">
        <f t="shared" si="1"/>
        <v>1.401527288928492</v>
      </c>
      <c r="O12" s="13">
        <v>4</v>
      </c>
      <c r="P12" s="13">
        <f t="shared" si="4"/>
        <v>1.5</v>
      </c>
      <c r="Q12" s="13"/>
      <c r="R12" s="218"/>
      <c r="S12" s="13" t="s">
        <v>229</v>
      </c>
      <c r="T12" s="20">
        <v>9</v>
      </c>
      <c r="U12" s="20">
        <v>2E-3</v>
      </c>
      <c r="V12" s="20">
        <f t="shared" si="2"/>
        <v>0.46717576297616403</v>
      </c>
      <c r="W12" s="20">
        <v>6</v>
      </c>
      <c r="X12" s="44">
        <f t="shared" si="5"/>
        <v>1.5</v>
      </c>
    </row>
    <row r="13" spans="1:24">
      <c r="B13" s="211"/>
      <c r="C13" s="13" t="s">
        <v>230</v>
      </c>
      <c r="D13" s="13">
        <v>23</v>
      </c>
      <c r="E13" s="13">
        <v>3.0000000000000001E-3</v>
      </c>
      <c r="F13" s="13">
        <f t="shared" si="0"/>
        <v>0.70076364446424599</v>
      </c>
      <c r="G13" s="13">
        <v>8</v>
      </c>
      <c r="H13" s="13">
        <f t="shared" si="3"/>
        <v>2.875</v>
      </c>
      <c r="I13" s="13"/>
      <c r="J13" s="218"/>
      <c r="K13" s="13" t="s">
        <v>231</v>
      </c>
      <c r="L13" s="13">
        <v>7</v>
      </c>
      <c r="M13" s="13">
        <v>5.0000000000000001E-3</v>
      </c>
      <c r="N13" s="13">
        <f t="shared" si="1"/>
        <v>1.1679394074404099</v>
      </c>
      <c r="O13" s="13">
        <v>4</v>
      </c>
      <c r="P13" s="13">
        <f t="shared" si="4"/>
        <v>1.75</v>
      </c>
      <c r="Q13" s="13"/>
      <c r="R13" s="218"/>
      <c r="S13" s="13" t="s">
        <v>232</v>
      </c>
      <c r="T13" s="20">
        <v>5</v>
      </c>
      <c r="U13" s="20">
        <v>4.0000000000000001E-3</v>
      </c>
      <c r="V13" s="20">
        <f t="shared" si="2"/>
        <v>0.93435152595232807</v>
      </c>
      <c r="W13" s="20">
        <v>5</v>
      </c>
      <c r="X13" s="44">
        <f t="shared" si="5"/>
        <v>1</v>
      </c>
    </row>
    <row r="14" spans="1:24">
      <c r="A14" s="5"/>
      <c r="B14" s="211"/>
      <c r="C14" s="13" t="s">
        <v>233</v>
      </c>
      <c r="D14" s="13">
        <v>41</v>
      </c>
      <c r="E14" s="13">
        <v>3.0000000000000001E-3</v>
      </c>
      <c r="F14" s="13">
        <f t="shared" si="0"/>
        <v>0.70076364446424599</v>
      </c>
      <c r="G14" s="13">
        <v>7</v>
      </c>
      <c r="H14" s="13">
        <f t="shared" si="3"/>
        <v>5.8571428571428568</v>
      </c>
      <c r="I14" s="13"/>
      <c r="J14" s="218"/>
      <c r="K14" s="13" t="s">
        <v>234</v>
      </c>
      <c r="L14" s="13">
        <v>10</v>
      </c>
      <c r="M14" s="13">
        <v>2E-3</v>
      </c>
      <c r="N14" s="13">
        <f t="shared" si="1"/>
        <v>0.46717576297616403</v>
      </c>
      <c r="O14" s="13">
        <v>8</v>
      </c>
      <c r="P14" s="13">
        <f t="shared" si="4"/>
        <v>1.25</v>
      </c>
      <c r="Q14" s="13"/>
      <c r="R14" s="218"/>
      <c r="S14" s="13" t="s">
        <v>235</v>
      </c>
      <c r="T14" s="20">
        <v>8</v>
      </c>
      <c r="U14" s="20">
        <v>2E-3</v>
      </c>
      <c r="V14" s="20">
        <f t="shared" si="2"/>
        <v>0.46717576297616403</v>
      </c>
      <c r="W14" s="20">
        <v>6</v>
      </c>
      <c r="X14" s="44">
        <f t="shared" si="5"/>
        <v>1.3333333333333333</v>
      </c>
    </row>
    <row r="15" spans="1:24">
      <c r="B15" s="211"/>
      <c r="C15" s="13" t="s">
        <v>236</v>
      </c>
      <c r="D15" s="13">
        <v>20</v>
      </c>
      <c r="E15" s="13">
        <v>3.0000000000000001E-3</v>
      </c>
      <c r="F15" s="13">
        <f t="shared" si="0"/>
        <v>0.70076364446424599</v>
      </c>
      <c r="G15" s="13">
        <v>4</v>
      </c>
      <c r="H15" s="13">
        <f t="shared" si="3"/>
        <v>5</v>
      </c>
      <c r="I15" s="13"/>
      <c r="J15" s="218"/>
      <c r="K15" s="13" t="s">
        <v>237</v>
      </c>
      <c r="L15" s="13">
        <v>11</v>
      </c>
      <c r="M15" s="13">
        <v>6.0000000000000001E-3</v>
      </c>
      <c r="N15" s="13">
        <f t="shared" si="1"/>
        <v>1.401527288928492</v>
      </c>
      <c r="O15" s="13">
        <v>8</v>
      </c>
      <c r="P15" s="13">
        <f t="shared" si="4"/>
        <v>1.375</v>
      </c>
      <c r="Q15" s="13"/>
      <c r="R15" s="218"/>
      <c r="S15" s="13" t="s">
        <v>238</v>
      </c>
      <c r="T15" s="20">
        <v>3</v>
      </c>
      <c r="U15" s="20">
        <v>5.0000000000000001E-3</v>
      </c>
      <c r="V15" s="20">
        <f t="shared" si="2"/>
        <v>1.1679394074404099</v>
      </c>
      <c r="W15" s="20">
        <v>3</v>
      </c>
      <c r="X15" s="44">
        <f t="shared" si="5"/>
        <v>1</v>
      </c>
    </row>
    <row r="16" spans="1:24">
      <c r="B16" s="211"/>
      <c r="C16" s="13" t="s">
        <v>239</v>
      </c>
      <c r="D16" s="13">
        <v>11</v>
      </c>
      <c r="E16" s="13">
        <v>3.0000000000000001E-3</v>
      </c>
      <c r="F16" s="13">
        <f t="shared" si="0"/>
        <v>0.70076364446424599</v>
      </c>
      <c r="G16" s="13">
        <v>7</v>
      </c>
      <c r="H16" s="13">
        <f t="shared" si="3"/>
        <v>1.5714285714285714</v>
      </c>
      <c r="I16" s="13"/>
      <c r="J16" s="218"/>
      <c r="K16" s="13" t="s">
        <v>240</v>
      </c>
      <c r="L16" s="13">
        <v>10</v>
      </c>
      <c r="M16" s="13">
        <v>6.0000000000000001E-3</v>
      </c>
      <c r="N16" s="13">
        <f t="shared" si="1"/>
        <v>1.401527288928492</v>
      </c>
      <c r="O16" s="13">
        <v>7</v>
      </c>
      <c r="P16" s="13">
        <f t="shared" si="4"/>
        <v>1.4285714285714286</v>
      </c>
      <c r="Q16" s="13"/>
      <c r="R16" s="218"/>
      <c r="S16" s="13" t="s">
        <v>241</v>
      </c>
      <c r="T16" s="20">
        <v>4</v>
      </c>
      <c r="U16" s="20">
        <v>3.0000000000000001E-3</v>
      </c>
      <c r="V16" s="20">
        <f t="shared" si="2"/>
        <v>0.70076364446424599</v>
      </c>
      <c r="W16" s="20">
        <v>3</v>
      </c>
      <c r="X16" s="44">
        <f t="shared" si="5"/>
        <v>1.3333333333333333</v>
      </c>
    </row>
    <row r="17" spans="2:24">
      <c r="B17" s="211"/>
      <c r="C17" s="13" t="s">
        <v>242</v>
      </c>
      <c r="D17" s="13">
        <v>40</v>
      </c>
      <c r="E17" s="13">
        <v>3.0000000000000001E-3</v>
      </c>
      <c r="F17" s="13">
        <f t="shared" si="0"/>
        <v>0.70076364446424599</v>
      </c>
      <c r="G17" s="13">
        <v>10</v>
      </c>
      <c r="H17" s="13">
        <f t="shared" si="3"/>
        <v>4</v>
      </c>
      <c r="I17" s="13"/>
      <c r="J17" s="218"/>
      <c r="K17" s="13" t="s">
        <v>243</v>
      </c>
      <c r="L17" s="13">
        <v>5</v>
      </c>
      <c r="M17" s="13">
        <v>5.0000000000000001E-3</v>
      </c>
      <c r="N17" s="13">
        <f t="shared" si="1"/>
        <v>1.1679394074404099</v>
      </c>
      <c r="O17" s="13">
        <v>6</v>
      </c>
      <c r="P17" s="13">
        <f t="shared" si="4"/>
        <v>0.83333333333333337</v>
      </c>
      <c r="Q17" s="13"/>
      <c r="R17" s="218"/>
      <c r="S17" s="13" t="s">
        <v>244</v>
      </c>
      <c r="T17" s="20">
        <v>22</v>
      </c>
      <c r="U17" s="20">
        <v>2E-3</v>
      </c>
      <c r="V17" s="20">
        <f t="shared" si="2"/>
        <v>0.46717576297616403</v>
      </c>
      <c r="W17" s="20">
        <v>9</v>
      </c>
      <c r="X17" s="44">
        <f t="shared" si="5"/>
        <v>2.4444444444444446</v>
      </c>
    </row>
    <row r="18" spans="2:24">
      <c r="B18" s="211"/>
      <c r="C18" s="13" t="s">
        <v>245</v>
      </c>
      <c r="D18" s="13">
        <v>23</v>
      </c>
      <c r="E18" s="13">
        <v>2E-3</v>
      </c>
      <c r="F18" s="13">
        <f t="shared" si="0"/>
        <v>0.46717576297616403</v>
      </c>
      <c r="G18" s="13">
        <v>8</v>
      </c>
      <c r="H18" s="13">
        <f t="shared" si="3"/>
        <v>2.875</v>
      </c>
      <c r="I18" s="13"/>
      <c r="J18" s="218"/>
      <c r="K18" s="13" t="s">
        <v>246</v>
      </c>
      <c r="L18" s="13">
        <v>1</v>
      </c>
      <c r="M18" s="13">
        <v>6.0000000000000001E-3</v>
      </c>
      <c r="N18" s="13">
        <f t="shared" si="1"/>
        <v>1.401527288928492</v>
      </c>
      <c r="O18" s="13">
        <v>3</v>
      </c>
      <c r="P18" s="13">
        <f t="shared" si="4"/>
        <v>0.33333333333333331</v>
      </c>
      <c r="Q18" s="13"/>
      <c r="R18" s="218"/>
      <c r="S18" s="13" t="s">
        <v>247</v>
      </c>
      <c r="T18" s="20">
        <v>4</v>
      </c>
      <c r="U18" s="20">
        <v>6.0000000000000001E-3</v>
      </c>
      <c r="V18" s="20">
        <f t="shared" si="2"/>
        <v>1.401527288928492</v>
      </c>
      <c r="W18" s="20">
        <v>3</v>
      </c>
      <c r="X18" s="44">
        <f t="shared" si="5"/>
        <v>1.3333333333333333</v>
      </c>
    </row>
    <row r="19" spans="2:24">
      <c r="B19" s="211"/>
      <c r="C19" s="13" t="s">
        <v>248</v>
      </c>
      <c r="D19" s="13">
        <v>21</v>
      </c>
      <c r="E19" s="13">
        <v>2E-3</v>
      </c>
      <c r="F19" s="13">
        <f t="shared" si="0"/>
        <v>0.46717576297616403</v>
      </c>
      <c r="G19" s="13">
        <v>5</v>
      </c>
      <c r="H19" s="13">
        <f t="shared" si="3"/>
        <v>4.2</v>
      </c>
      <c r="I19" s="13"/>
      <c r="J19" s="218"/>
      <c r="K19" s="13" t="s">
        <v>249</v>
      </c>
      <c r="L19" s="13">
        <v>10</v>
      </c>
      <c r="M19" s="13">
        <v>6.0000000000000001E-3</v>
      </c>
      <c r="N19" s="13">
        <f t="shared" si="1"/>
        <v>1.401527288928492</v>
      </c>
      <c r="O19" s="13">
        <v>4</v>
      </c>
      <c r="P19" s="13">
        <f t="shared" si="4"/>
        <v>2.5</v>
      </c>
      <c r="Q19" s="13"/>
      <c r="R19" s="13"/>
      <c r="S19" s="145" t="s">
        <v>1</v>
      </c>
      <c r="T19" s="21"/>
      <c r="U19" s="21"/>
      <c r="V19" s="21">
        <f>AVERAGE(V9:V18)</f>
        <v>0.7241224326130542</v>
      </c>
      <c r="W19" s="21"/>
      <c r="X19" s="56">
        <f>AVERAGE(X9:X18)</f>
        <v>1.284920634920635</v>
      </c>
    </row>
    <row r="20" spans="2:24">
      <c r="B20" s="211"/>
      <c r="C20" s="13" t="s">
        <v>250</v>
      </c>
      <c r="D20" s="13">
        <v>28</v>
      </c>
      <c r="E20" s="13">
        <v>2E-3</v>
      </c>
      <c r="F20" s="13">
        <f t="shared" si="0"/>
        <v>0.46717576297616403</v>
      </c>
      <c r="G20" s="13">
        <v>8</v>
      </c>
      <c r="H20" s="13">
        <f t="shared" si="3"/>
        <v>3.5</v>
      </c>
      <c r="I20" s="13"/>
      <c r="J20" s="218"/>
      <c r="K20" s="13" t="s">
        <v>251</v>
      </c>
      <c r="L20" s="13">
        <v>6</v>
      </c>
      <c r="M20" s="13">
        <v>2E-3</v>
      </c>
      <c r="N20" s="13">
        <f t="shared" si="1"/>
        <v>0.46717576297616403</v>
      </c>
      <c r="O20" s="13">
        <v>5</v>
      </c>
      <c r="P20" s="13">
        <f t="shared" si="4"/>
        <v>1.2</v>
      </c>
      <c r="Q20" s="13"/>
      <c r="R20" s="13"/>
      <c r="S20" s="13" t="s">
        <v>2</v>
      </c>
      <c r="T20" s="20"/>
      <c r="U20" s="20"/>
      <c r="V20" s="20">
        <f>STDEV(V9:V18)</f>
        <v>0.33850099939880457</v>
      </c>
      <c r="W20" s="20"/>
      <c r="X20" s="44">
        <f>STDEV(X9:X18)</f>
        <v>0.48907395315396746</v>
      </c>
    </row>
    <row r="21" spans="2:24">
      <c r="B21" s="211" t="s">
        <v>253</v>
      </c>
      <c r="C21" s="13" t="s">
        <v>254</v>
      </c>
      <c r="D21" s="13">
        <v>33</v>
      </c>
      <c r="E21" s="13">
        <v>2E-3</v>
      </c>
      <c r="F21" s="13">
        <f t="shared" si="0"/>
        <v>0.46717576297616403</v>
      </c>
      <c r="G21" s="13">
        <v>6</v>
      </c>
      <c r="H21" s="13">
        <f t="shared" si="3"/>
        <v>5.5</v>
      </c>
      <c r="I21" s="13"/>
      <c r="J21" s="13"/>
      <c r="K21" s="145" t="s">
        <v>1</v>
      </c>
      <c r="L21" s="145"/>
      <c r="M21" s="145"/>
      <c r="N21" s="145">
        <f>AVERAGE(N9:N20)</f>
        <v>1.2263363778124303</v>
      </c>
      <c r="O21" s="145"/>
      <c r="P21" s="145">
        <f>AVERAGE(P9:P20)</f>
        <v>1.3058531746031747</v>
      </c>
      <c r="Q21" s="13"/>
      <c r="R21" s="13"/>
      <c r="S21" s="13" t="s">
        <v>380</v>
      </c>
      <c r="T21" s="20"/>
      <c r="U21" s="20"/>
      <c r="V21" s="20">
        <f>TTEST(F9:F28,V9:V18,2,3)</f>
        <v>0.23240042098244534</v>
      </c>
      <c r="W21" s="20"/>
      <c r="X21" s="44">
        <f>TTEST(H9:H28,X9:X18,2,3)</f>
        <v>3.2664602407188854E-7</v>
      </c>
    </row>
    <row r="22" spans="2:24">
      <c r="B22" s="211"/>
      <c r="C22" s="13" t="s">
        <v>256</v>
      </c>
      <c r="D22" s="13">
        <v>30</v>
      </c>
      <c r="E22" s="13">
        <v>3.0000000000000001E-3</v>
      </c>
      <c r="F22" s="13">
        <f t="shared" si="0"/>
        <v>0.70076364446424599</v>
      </c>
      <c r="G22" s="13">
        <v>8</v>
      </c>
      <c r="H22" s="13">
        <f t="shared" si="3"/>
        <v>3.75</v>
      </c>
      <c r="I22" s="13"/>
      <c r="J22" s="13"/>
      <c r="K22" s="13" t="s">
        <v>2</v>
      </c>
      <c r="L22" s="13"/>
      <c r="M22" s="13"/>
      <c r="N22" s="13">
        <f>STDEV(N9:N20)</f>
        <v>0.46850108695231452</v>
      </c>
      <c r="O22" s="13"/>
      <c r="P22" s="13">
        <f>STDEV(P9:P20)</f>
        <v>0.52991995267140402</v>
      </c>
      <c r="Q22" s="13"/>
      <c r="R22" s="13"/>
      <c r="S22" s="13"/>
      <c r="T22" s="20"/>
      <c r="U22" s="20"/>
      <c r="V22" s="20"/>
      <c r="W22" s="20"/>
      <c r="X22" s="44"/>
    </row>
    <row r="23" spans="2:24">
      <c r="B23" s="211"/>
      <c r="C23" s="13" t="s">
        <v>259</v>
      </c>
      <c r="D23" s="13">
        <v>21</v>
      </c>
      <c r="E23" s="13">
        <v>2E-3</v>
      </c>
      <c r="F23" s="13">
        <f t="shared" si="0"/>
        <v>0.46717576297616403</v>
      </c>
      <c r="G23" s="13">
        <v>4</v>
      </c>
      <c r="H23" s="13">
        <f t="shared" si="3"/>
        <v>5.25</v>
      </c>
      <c r="I23" s="13"/>
      <c r="J23" s="13"/>
      <c r="K23" s="13" t="s">
        <v>380</v>
      </c>
      <c r="L23" s="13"/>
      <c r="M23" s="13"/>
      <c r="N23" s="13">
        <f>TTEST(F9:F28,N9:N20,2,3)</f>
        <v>5.6784252275878075E-4</v>
      </c>
      <c r="O23" s="13"/>
      <c r="P23" s="13">
        <f>TTEST(H9:H28,P9:P20,2,3)</f>
        <v>3.4981416983475533E-7</v>
      </c>
      <c r="Q23" s="13"/>
      <c r="R23" s="13"/>
      <c r="S23" s="13"/>
      <c r="T23" s="20"/>
      <c r="U23" s="20"/>
      <c r="V23" s="20"/>
      <c r="W23" s="20"/>
      <c r="X23" s="44"/>
    </row>
    <row r="24" spans="2:24">
      <c r="B24" s="211"/>
      <c r="C24" s="13" t="s">
        <v>262</v>
      </c>
      <c r="D24" s="13">
        <v>11</v>
      </c>
      <c r="E24" s="13">
        <v>2E-3</v>
      </c>
      <c r="F24" s="13">
        <f t="shared" si="0"/>
        <v>0.46717576297616403</v>
      </c>
      <c r="G24" s="13">
        <v>3</v>
      </c>
      <c r="H24" s="13">
        <f t="shared" si="3"/>
        <v>3.6666666666666665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20"/>
      <c r="U24" s="20"/>
      <c r="V24" s="20"/>
      <c r="W24" s="20"/>
      <c r="X24" s="44"/>
    </row>
    <row r="25" spans="2:24">
      <c r="B25" s="211"/>
      <c r="C25" s="13" t="s">
        <v>265</v>
      </c>
      <c r="D25" s="13">
        <v>17</v>
      </c>
      <c r="E25" s="13">
        <v>2E-3</v>
      </c>
      <c r="F25" s="13">
        <f t="shared" si="0"/>
        <v>0.46717576297616403</v>
      </c>
      <c r="G25" s="13">
        <v>2</v>
      </c>
      <c r="H25" s="13">
        <f t="shared" si="3"/>
        <v>8.5</v>
      </c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20"/>
      <c r="U25" s="20"/>
      <c r="V25" s="20"/>
      <c r="W25" s="20"/>
      <c r="X25" s="44"/>
    </row>
    <row r="26" spans="2:24">
      <c r="B26" s="211"/>
      <c r="C26" s="13" t="s">
        <v>268</v>
      </c>
      <c r="D26" s="13">
        <v>22</v>
      </c>
      <c r="E26" s="13">
        <v>3.0000000000000001E-3</v>
      </c>
      <c r="F26" s="13">
        <f t="shared" si="0"/>
        <v>0.70076364446424599</v>
      </c>
      <c r="G26" s="13">
        <v>4</v>
      </c>
      <c r="H26" s="13">
        <f t="shared" si="3"/>
        <v>5.5</v>
      </c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20"/>
      <c r="U26" s="20"/>
      <c r="V26" s="20"/>
      <c r="W26" s="20"/>
      <c r="X26" s="44"/>
    </row>
    <row r="27" spans="2:24">
      <c r="B27" s="211"/>
      <c r="C27" s="13" t="s">
        <v>271</v>
      </c>
      <c r="D27" s="13">
        <v>13</v>
      </c>
      <c r="E27" s="13">
        <v>2E-3</v>
      </c>
      <c r="F27" s="13">
        <f t="shared" si="0"/>
        <v>0.46717576297616403</v>
      </c>
      <c r="G27" s="13">
        <v>6</v>
      </c>
      <c r="H27" s="13">
        <f t="shared" si="3"/>
        <v>2.1666666666666665</v>
      </c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20"/>
      <c r="U27" s="20"/>
      <c r="V27" s="20"/>
      <c r="W27" s="20"/>
      <c r="X27" s="44"/>
    </row>
    <row r="28" spans="2:24">
      <c r="B28" s="211"/>
      <c r="C28" s="13" t="s">
        <v>245</v>
      </c>
      <c r="D28" s="13">
        <v>18</v>
      </c>
      <c r="E28" s="13">
        <v>3.0000000000000001E-3</v>
      </c>
      <c r="F28" s="13">
        <f t="shared" si="0"/>
        <v>0.70076364446424599</v>
      </c>
      <c r="G28" s="13">
        <v>4</v>
      </c>
      <c r="H28" s="13">
        <f t="shared" si="3"/>
        <v>4.5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20"/>
      <c r="U28" s="20"/>
      <c r="V28" s="20"/>
      <c r="W28" s="20"/>
      <c r="X28" s="44"/>
    </row>
    <row r="29" spans="2:24">
      <c r="B29" s="58"/>
      <c r="C29" s="145" t="s">
        <v>1</v>
      </c>
      <c r="D29" s="145"/>
      <c r="E29" s="145"/>
      <c r="F29" s="145">
        <f>AVERAGE(F9:F28)</f>
        <v>0.58396970372020485</v>
      </c>
      <c r="G29" s="145"/>
      <c r="H29" s="145">
        <f>AVERAGE(H9:H28)</f>
        <v>4.2772619047619056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20"/>
      <c r="U29" s="20"/>
      <c r="V29" s="20"/>
      <c r="W29" s="20"/>
      <c r="X29" s="44"/>
    </row>
    <row r="30" spans="2:24">
      <c r="B30" s="58"/>
      <c r="C30" s="13" t="s">
        <v>2</v>
      </c>
      <c r="D30" s="13"/>
      <c r="E30" s="13"/>
      <c r="F30" s="13">
        <f>STDEV(F9:F28)</f>
        <v>0.11982805485810281</v>
      </c>
      <c r="G30" s="13"/>
      <c r="H30" s="13">
        <f>STDEV(H9:H28)</f>
        <v>1.7888157235788094</v>
      </c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20"/>
      <c r="U30" s="20"/>
      <c r="V30" s="20"/>
      <c r="W30" s="20"/>
      <c r="X30" s="44"/>
    </row>
    <row r="31" spans="2:24">
      <c r="B31" s="58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20"/>
      <c r="U31" s="20"/>
      <c r="V31" s="20"/>
      <c r="W31" s="20"/>
      <c r="X31" s="44"/>
    </row>
    <row r="32" spans="2:24" ht="16.5" thickBot="1">
      <c r="B32" s="58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9"/>
      <c r="O32" s="13"/>
      <c r="P32" s="13"/>
      <c r="Q32" s="13"/>
      <c r="R32" s="13"/>
      <c r="S32" s="13"/>
      <c r="T32" s="20"/>
      <c r="U32" s="20"/>
      <c r="V32" s="20"/>
      <c r="W32" s="20"/>
      <c r="X32" s="44"/>
    </row>
    <row r="33" spans="2:24" ht="16.5" thickBot="1">
      <c r="B33" s="192" t="s">
        <v>390</v>
      </c>
      <c r="C33" s="193"/>
      <c r="D33" s="193"/>
      <c r="E33" s="193"/>
      <c r="F33" s="194"/>
      <c r="G33" s="13"/>
      <c r="H33" s="13"/>
      <c r="I33" s="13"/>
      <c r="J33" s="192" t="s">
        <v>391</v>
      </c>
      <c r="K33" s="193"/>
      <c r="L33" s="193"/>
      <c r="M33" s="193"/>
      <c r="N33" s="194"/>
      <c r="O33" s="13"/>
      <c r="P33" s="13"/>
      <c r="Q33" s="13"/>
      <c r="R33" s="192" t="s">
        <v>392</v>
      </c>
      <c r="S33" s="193"/>
      <c r="T33" s="193"/>
      <c r="U33" s="193"/>
      <c r="V33" s="194"/>
      <c r="W33" s="20"/>
      <c r="X33" s="44"/>
    </row>
    <row r="34" spans="2:24">
      <c r="B34" s="129"/>
      <c r="C34" s="146" t="s">
        <v>8</v>
      </c>
      <c r="D34" s="147" t="s">
        <v>9</v>
      </c>
      <c r="E34" s="13" t="s">
        <v>10</v>
      </c>
      <c r="F34" s="147" t="s">
        <v>11</v>
      </c>
      <c r="G34" s="13"/>
      <c r="H34" s="13"/>
      <c r="I34" s="13"/>
      <c r="J34" s="13"/>
      <c r="K34" s="146" t="s">
        <v>8</v>
      </c>
      <c r="L34" s="147" t="s">
        <v>9</v>
      </c>
      <c r="M34" s="13" t="s">
        <v>10</v>
      </c>
      <c r="N34" s="147" t="s">
        <v>11</v>
      </c>
      <c r="O34" s="13"/>
      <c r="P34" s="13"/>
      <c r="Q34" s="13"/>
      <c r="R34" s="12"/>
      <c r="S34" s="146" t="s">
        <v>8</v>
      </c>
      <c r="T34" s="36" t="s">
        <v>9</v>
      </c>
      <c r="U34" s="20" t="s">
        <v>10</v>
      </c>
      <c r="V34" s="36" t="s">
        <v>11</v>
      </c>
      <c r="W34" s="20"/>
      <c r="X34" s="44"/>
    </row>
    <row r="35" spans="2:24">
      <c r="B35" s="219" t="s">
        <v>279</v>
      </c>
      <c r="C35" s="13" t="s">
        <v>280</v>
      </c>
      <c r="D35" s="13">
        <v>7</v>
      </c>
      <c r="E35" s="13">
        <v>2E-3</v>
      </c>
      <c r="F35" s="13">
        <f t="shared" ref="F35:F63" si="6">E35/$J$72*$J$73</f>
        <v>0.46717576297616403</v>
      </c>
      <c r="G35" s="13"/>
      <c r="H35" s="13"/>
      <c r="I35" s="13"/>
      <c r="J35" s="188" t="s">
        <v>123</v>
      </c>
      <c r="K35" s="13" t="s">
        <v>257</v>
      </c>
      <c r="L35" s="13">
        <v>44</v>
      </c>
      <c r="M35" s="13">
        <v>3.0000000000000001E-3</v>
      </c>
      <c r="N35" s="13">
        <f t="shared" ref="N35:N57" si="7">M35/$J$72*$J$73</f>
        <v>0.70076364446424599</v>
      </c>
      <c r="O35" s="13"/>
      <c r="P35" s="13"/>
      <c r="Q35" s="13"/>
      <c r="R35" s="213" t="s">
        <v>123</v>
      </c>
      <c r="S35" s="13" t="s">
        <v>252</v>
      </c>
      <c r="T35" s="20">
        <v>52</v>
      </c>
      <c r="U35" s="20">
        <v>3.0000000000000001E-3</v>
      </c>
      <c r="V35" s="20">
        <f t="shared" ref="V35:V44" si="8">U35/$J$72*$J$73</f>
        <v>0.70076364446424599</v>
      </c>
      <c r="W35" s="20"/>
      <c r="X35" s="44"/>
    </row>
    <row r="36" spans="2:24">
      <c r="B36" s="220"/>
      <c r="C36" s="13" t="s">
        <v>282</v>
      </c>
      <c r="D36" s="13">
        <v>60</v>
      </c>
      <c r="E36" s="13">
        <v>2E-3</v>
      </c>
      <c r="F36" s="13">
        <f t="shared" si="6"/>
        <v>0.46717576297616403</v>
      </c>
      <c r="G36" s="13"/>
      <c r="H36" s="13"/>
      <c r="I36" s="13"/>
      <c r="J36" s="188"/>
      <c r="K36" s="13" t="s">
        <v>260</v>
      </c>
      <c r="L36" s="13">
        <v>59</v>
      </c>
      <c r="M36" s="13">
        <v>4.0000000000000001E-3</v>
      </c>
      <c r="N36" s="13">
        <f t="shared" si="7"/>
        <v>0.93435152595232807</v>
      </c>
      <c r="O36" s="13"/>
      <c r="P36" s="13"/>
      <c r="Q36" s="13"/>
      <c r="R36" s="213"/>
      <c r="S36" s="13" t="s">
        <v>255</v>
      </c>
      <c r="T36" s="20">
        <v>58</v>
      </c>
      <c r="U36" s="20">
        <v>3.0000000000000001E-3</v>
      </c>
      <c r="V36" s="20">
        <f t="shared" si="8"/>
        <v>0.70076364446424599</v>
      </c>
      <c r="W36" s="20"/>
      <c r="X36" s="44"/>
    </row>
    <row r="37" spans="2:24">
      <c r="B37" s="220"/>
      <c r="C37" s="13" t="s">
        <v>284</v>
      </c>
      <c r="D37" s="13">
        <v>19</v>
      </c>
      <c r="E37" s="13">
        <v>2E-3</v>
      </c>
      <c r="F37" s="13">
        <f t="shared" si="6"/>
        <v>0.46717576297616403</v>
      </c>
      <c r="G37" s="13"/>
      <c r="H37" s="13"/>
      <c r="I37" s="13"/>
      <c r="J37" s="188"/>
      <c r="K37" s="13" t="s">
        <v>263</v>
      </c>
      <c r="L37" s="13">
        <v>52</v>
      </c>
      <c r="M37" s="13">
        <v>4.0000000000000001E-3</v>
      </c>
      <c r="N37" s="13">
        <f t="shared" si="7"/>
        <v>0.93435152595232807</v>
      </c>
      <c r="O37" s="13"/>
      <c r="P37" s="13"/>
      <c r="Q37" s="13"/>
      <c r="R37" s="213"/>
      <c r="S37" s="13" t="s">
        <v>258</v>
      </c>
      <c r="T37" s="20">
        <v>55</v>
      </c>
      <c r="U37" s="20">
        <v>3.0000000000000001E-3</v>
      </c>
      <c r="V37" s="20">
        <f t="shared" si="8"/>
        <v>0.70076364446424599</v>
      </c>
      <c r="W37" s="20"/>
      <c r="X37" s="44"/>
    </row>
    <row r="38" spans="2:24">
      <c r="B38" s="220"/>
      <c r="C38" s="13" t="s">
        <v>286</v>
      </c>
      <c r="D38" s="13">
        <v>18</v>
      </c>
      <c r="E38" s="13">
        <v>2E-3</v>
      </c>
      <c r="F38" s="13">
        <f t="shared" si="6"/>
        <v>0.46717576297616403</v>
      </c>
      <c r="G38" s="13"/>
      <c r="H38" s="13"/>
      <c r="I38" s="13"/>
      <c r="J38" s="188"/>
      <c r="K38" s="13" t="s">
        <v>266</v>
      </c>
      <c r="L38" s="13">
        <v>61</v>
      </c>
      <c r="M38" s="13">
        <v>4.0000000000000001E-3</v>
      </c>
      <c r="N38" s="13">
        <f t="shared" si="7"/>
        <v>0.93435152595232807</v>
      </c>
      <c r="O38" s="13"/>
      <c r="P38" s="13"/>
      <c r="Q38" s="13"/>
      <c r="R38" s="213"/>
      <c r="S38" s="13" t="s">
        <v>261</v>
      </c>
      <c r="T38" s="20">
        <v>62</v>
      </c>
      <c r="U38" s="20">
        <v>3.0000000000000001E-3</v>
      </c>
      <c r="V38" s="20">
        <f t="shared" si="8"/>
        <v>0.70076364446424599</v>
      </c>
      <c r="W38" s="20"/>
      <c r="X38" s="44"/>
    </row>
    <row r="39" spans="2:24">
      <c r="B39" s="220"/>
      <c r="C39" s="13" t="s">
        <v>288</v>
      </c>
      <c r="D39" s="13">
        <v>18</v>
      </c>
      <c r="E39" s="13">
        <v>2E-3</v>
      </c>
      <c r="F39" s="13">
        <f t="shared" si="6"/>
        <v>0.46717576297616403</v>
      </c>
      <c r="G39" s="13"/>
      <c r="H39" s="13"/>
      <c r="I39" s="13"/>
      <c r="J39" s="188"/>
      <c r="K39" s="13" t="s">
        <v>269</v>
      </c>
      <c r="L39" s="13">
        <v>47</v>
      </c>
      <c r="M39" s="13">
        <v>3.0000000000000001E-3</v>
      </c>
      <c r="N39" s="13">
        <f t="shared" si="7"/>
        <v>0.70076364446424599</v>
      </c>
      <c r="O39" s="13"/>
      <c r="P39" s="13"/>
      <c r="Q39" s="13"/>
      <c r="R39" s="213"/>
      <c r="S39" s="13" t="s">
        <v>264</v>
      </c>
      <c r="T39" s="20">
        <v>53</v>
      </c>
      <c r="U39" s="20">
        <v>3.0000000000000001E-3</v>
      </c>
      <c r="V39" s="20">
        <f t="shared" si="8"/>
        <v>0.70076364446424599</v>
      </c>
      <c r="W39" s="20"/>
      <c r="X39" s="44"/>
    </row>
    <row r="40" spans="2:24">
      <c r="B40" s="220"/>
      <c r="C40" s="13" t="s">
        <v>290</v>
      </c>
      <c r="D40" s="13">
        <v>32</v>
      </c>
      <c r="E40" s="13">
        <v>2E-3</v>
      </c>
      <c r="F40" s="13">
        <f t="shared" si="6"/>
        <v>0.46717576297616403</v>
      </c>
      <c r="G40" s="13"/>
      <c r="H40" s="13"/>
      <c r="I40" s="13"/>
      <c r="J40" s="188"/>
      <c r="K40" s="13" t="s">
        <v>272</v>
      </c>
      <c r="L40" s="13">
        <v>54</v>
      </c>
      <c r="M40" s="13">
        <v>4.0000000000000001E-3</v>
      </c>
      <c r="N40" s="13">
        <f t="shared" si="7"/>
        <v>0.93435152595232807</v>
      </c>
      <c r="O40" s="13"/>
      <c r="P40" s="13"/>
      <c r="Q40" s="13"/>
      <c r="R40" s="213"/>
      <c r="S40" s="13" t="s">
        <v>267</v>
      </c>
      <c r="T40" s="20">
        <v>32</v>
      </c>
      <c r="U40" s="20">
        <v>3.0000000000000001E-3</v>
      </c>
      <c r="V40" s="20">
        <f t="shared" si="8"/>
        <v>0.70076364446424599</v>
      </c>
      <c r="W40" s="20"/>
      <c r="X40" s="44"/>
    </row>
    <row r="41" spans="2:24">
      <c r="B41" s="220"/>
      <c r="C41" s="13" t="s">
        <v>292</v>
      </c>
      <c r="D41" s="13">
        <v>29</v>
      </c>
      <c r="E41" s="13">
        <v>2E-3</v>
      </c>
      <c r="F41" s="13">
        <f t="shared" si="6"/>
        <v>0.46717576297616403</v>
      </c>
      <c r="G41" s="13"/>
      <c r="H41" s="13"/>
      <c r="I41" s="13"/>
      <c r="J41" s="188"/>
      <c r="K41" s="13" t="s">
        <v>274</v>
      </c>
      <c r="L41" s="13">
        <v>57</v>
      </c>
      <c r="M41" s="13">
        <v>4.0000000000000001E-3</v>
      </c>
      <c r="N41" s="13">
        <f t="shared" si="7"/>
        <v>0.93435152595232807</v>
      </c>
      <c r="O41" s="13"/>
      <c r="P41" s="13"/>
      <c r="Q41" s="13"/>
      <c r="R41" s="213"/>
      <c r="S41" s="13" t="s">
        <v>270</v>
      </c>
      <c r="T41" s="20">
        <v>72</v>
      </c>
      <c r="U41" s="20">
        <v>2E-3</v>
      </c>
      <c r="V41" s="20">
        <f t="shared" si="8"/>
        <v>0.46717576297616403</v>
      </c>
      <c r="W41" s="20"/>
      <c r="X41" s="44"/>
    </row>
    <row r="42" spans="2:24">
      <c r="B42" s="220"/>
      <c r="C42" s="13" t="s">
        <v>294</v>
      </c>
      <c r="D42" s="13">
        <v>38</v>
      </c>
      <c r="E42" s="13">
        <v>2E-3</v>
      </c>
      <c r="F42" s="13">
        <f t="shared" si="6"/>
        <v>0.46717576297616403</v>
      </c>
      <c r="G42" s="13"/>
      <c r="H42" s="13"/>
      <c r="I42" s="13"/>
      <c r="J42" s="188"/>
      <c r="K42" s="13" t="s">
        <v>276</v>
      </c>
      <c r="L42" s="13">
        <v>71</v>
      </c>
      <c r="M42" s="13">
        <v>4.0000000000000001E-3</v>
      </c>
      <c r="N42" s="13">
        <f t="shared" si="7"/>
        <v>0.93435152595232807</v>
      </c>
      <c r="O42" s="13"/>
      <c r="P42" s="13"/>
      <c r="Q42" s="13"/>
      <c r="R42" s="213"/>
      <c r="S42" s="13" t="s">
        <v>273</v>
      </c>
      <c r="T42" s="20">
        <v>67</v>
      </c>
      <c r="U42" s="20">
        <v>3.0000000000000001E-3</v>
      </c>
      <c r="V42" s="20">
        <f t="shared" si="8"/>
        <v>0.70076364446424599</v>
      </c>
      <c r="W42" s="20"/>
      <c r="X42" s="44"/>
    </row>
    <row r="43" spans="2:24">
      <c r="B43" s="220"/>
      <c r="C43" s="13" t="s">
        <v>296</v>
      </c>
      <c r="D43" s="13">
        <v>22</v>
      </c>
      <c r="E43" s="13">
        <v>2E-3</v>
      </c>
      <c r="F43" s="13">
        <f t="shared" si="6"/>
        <v>0.46717576297616403</v>
      </c>
      <c r="G43" s="13"/>
      <c r="H43" s="13"/>
      <c r="I43" s="13"/>
      <c r="J43" s="188"/>
      <c r="K43" s="13" t="s">
        <v>278</v>
      </c>
      <c r="L43" s="13">
        <v>58</v>
      </c>
      <c r="M43" s="13">
        <v>4.0000000000000001E-3</v>
      </c>
      <c r="N43" s="13">
        <f t="shared" si="7"/>
        <v>0.93435152595232807</v>
      </c>
      <c r="O43" s="13"/>
      <c r="P43" s="13"/>
      <c r="Q43" s="13"/>
      <c r="R43" s="213"/>
      <c r="S43" s="13" t="s">
        <v>275</v>
      </c>
      <c r="T43" s="20">
        <v>59</v>
      </c>
      <c r="U43" s="20">
        <v>3.0000000000000001E-3</v>
      </c>
      <c r="V43" s="20">
        <f t="shared" si="8"/>
        <v>0.70076364446424599</v>
      </c>
      <c r="W43" s="20"/>
      <c r="X43" s="44"/>
    </row>
    <row r="44" spans="2:24">
      <c r="B44" s="220"/>
      <c r="C44" s="13" t="s">
        <v>298</v>
      </c>
      <c r="D44" s="13">
        <v>24</v>
      </c>
      <c r="E44" s="13">
        <v>2E-3</v>
      </c>
      <c r="F44" s="13">
        <f t="shared" si="6"/>
        <v>0.46717576297616403</v>
      </c>
      <c r="G44" s="13"/>
      <c r="H44" s="13"/>
      <c r="I44" s="13"/>
      <c r="J44" s="188"/>
      <c r="K44" s="13" t="s">
        <v>281</v>
      </c>
      <c r="L44" s="13">
        <v>47</v>
      </c>
      <c r="M44" s="13">
        <v>4.0000000000000001E-3</v>
      </c>
      <c r="N44" s="13">
        <f t="shared" si="7"/>
        <v>0.93435152595232807</v>
      </c>
      <c r="O44" s="13"/>
      <c r="P44" s="13"/>
      <c r="Q44" s="13"/>
      <c r="R44" s="213"/>
      <c r="S44" s="13" t="s">
        <v>277</v>
      </c>
      <c r="T44" s="20">
        <v>36</v>
      </c>
      <c r="U44" s="20">
        <v>3.0000000000000001E-3</v>
      </c>
      <c r="V44" s="20">
        <f t="shared" si="8"/>
        <v>0.70076364446424599</v>
      </c>
      <c r="W44" s="20"/>
      <c r="X44" s="44"/>
    </row>
    <row r="45" spans="2:24">
      <c r="B45" s="220"/>
      <c r="C45" s="13" t="s">
        <v>300</v>
      </c>
      <c r="D45" s="13">
        <v>10</v>
      </c>
      <c r="E45" s="13">
        <v>2E-3</v>
      </c>
      <c r="F45" s="13">
        <f t="shared" si="6"/>
        <v>0.46717576297616403</v>
      </c>
      <c r="G45" s="13"/>
      <c r="H45" s="13"/>
      <c r="I45" s="13"/>
      <c r="J45" s="188"/>
      <c r="K45" s="13" t="s">
        <v>283</v>
      </c>
      <c r="L45" s="13">
        <v>50</v>
      </c>
      <c r="M45" s="13">
        <v>3.0000000000000001E-3</v>
      </c>
      <c r="N45" s="13">
        <f t="shared" si="7"/>
        <v>0.70076364446424599</v>
      </c>
      <c r="O45" s="13"/>
      <c r="P45" s="13"/>
      <c r="Q45" s="13"/>
      <c r="R45" s="13"/>
      <c r="S45" s="145" t="s">
        <v>1</v>
      </c>
      <c r="T45" s="21">
        <f>AVERAGE(T35:T44)</f>
        <v>54.6</v>
      </c>
      <c r="U45" s="21"/>
      <c r="V45" s="21">
        <f>AVERAGE(V35:V44)</f>
        <v>0.67740485631543768</v>
      </c>
      <c r="W45" s="20"/>
      <c r="X45" s="44"/>
    </row>
    <row r="46" spans="2:24">
      <c r="B46" s="220"/>
      <c r="C46" s="13" t="s">
        <v>302</v>
      </c>
      <c r="D46" s="13">
        <v>18</v>
      </c>
      <c r="E46" s="13">
        <v>2E-3</v>
      </c>
      <c r="F46" s="13">
        <f t="shared" si="6"/>
        <v>0.46717576297616403</v>
      </c>
      <c r="G46" s="13"/>
      <c r="H46" s="13"/>
      <c r="I46" s="13"/>
      <c r="J46" s="188"/>
      <c r="K46" s="13" t="s">
        <v>285</v>
      </c>
      <c r="L46" s="13">
        <v>65</v>
      </c>
      <c r="M46" s="13">
        <v>3.0000000000000001E-3</v>
      </c>
      <c r="N46" s="13">
        <f t="shared" si="7"/>
        <v>0.70076364446424599</v>
      </c>
      <c r="O46" s="13"/>
      <c r="P46" s="13"/>
      <c r="Q46" s="13"/>
      <c r="R46" s="13"/>
      <c r="S46" s="13" t="s">
        <v>2</v>
      </c>
      <c r="T46" s="20">
        <f>STDEV(T35:T44)</f>
        <v>12.509551905999233</v>
      </c>
      <c r="U46" s="20"/>
      <c r="V46" s="20">
        <f>STDEV(V35:V44)</f>
        <v>7.3866973931583882E-2</v>
      </c>
      <c r="W46" s="20"/>
      <c r="X46" s="44"/>
    </row>
    <row r="47" spans="2:24">
      <c r="B47" s="220"/>
      <c r="C47" s="13" t="s">
        <v>304</v>
      </c>
      <c r="D47" s="13">
        <v>9</v>
      </c>
      <c r="E47" s="13">
        <v>1E-3</v>
      </c>
      <c r="F47" s="13">
        <f t="shared" si="6"/>
        <v>0.23358788148808202</v>
      </c>
      <c r="G47" s="13"/>
      <c r="H47" s="13"/>
      <c r="I47" s="13"/>
      <c r="J47" s="188"/>
      <c r="K47" s="13" t="s">
        <v>287</v>
      </c>
      <c r="L47" s="13">
        <v>48</v>
      </c>
      <c r="M47" s="13">
        <v>4.0000000000000001E-3</v>
      </c>
      <c r="N47" s="13">
        <f t="shared" si="7"/>
        <v>0.93435152595232807</v>
      </c>
      <c r="O47" s="13"/>
      <c r="P47" s="13"/>
      <c r="Q47" s="13"/>
      <c r="R47" s="13"/>
      <c r="S47" s="13" t="s">
        <v>380</v>
      </c>
      <c r="T47" s="20">
        <f>TTEST(D35:D63,T35:T44,2,3)</f>
        <v>5.654614573064665E-5</v>
      </c>
      <c r="U47" s="20"/>
      <c r="V47" s="20">
        <f>TTEST(F35:F63,V35:V44,2,3)</f>
        <v>5.3672607572804072E-7</v>
      </c>
      <c r="W47" s="20"/>
      <c r="X47" s="44"/>
    </row>
    <row r="48" spans="2:24">
      <c r="B48" s="220"/>
      <c r="C48" s="13" t="s">
        <v>306</v>
      </c>
      <c r="D48" s="13">
        <v>17</v>
      </c>
      <c r="E48" s="13">
        <v>1E-3</v>
      </c>
      <c r="F48" s="13">
        <f t="shared" si="6"/>
        <v>0.23358788148808202</v>
      </c>
      <c r="G48" s="13"/>
      <c r="H48" s="13"/>
      <c r="I48" s="13"/>
      <c r="J48" s="188"/>
      <c r="K48" s="13" t="s">
        <v>289</v>
      </c>
      <c r="L48" s="13">
        <v>62</v>
      </c>
      <c r="M48" s="13">
        <v>4.0000000000000001E-3</v>
      </c>
      <c r="N48" s="13">
        <f t="shared" si="7"/>
        <v>0.93435152595232807</v>
      </c>
      <c r="O48" s="13"/>
      <c r="P48" s="13"/>
      <c r="Q48" s="13"/>
      <c r="R48" s="13"/>
      <c r="S48" s="13"/>
      <c r="T48" s="20"/>
      <c r="U48" s="20"/>
      <c r="V48" s="20"/>
      <c r="W48" s="20"/>
      <c r="X48" s="44"/>
    </row>
    <row r="49" spans="2:24">
      <c r="B49" s="220"/>
      <c r="C49" s="13" t="s">
        <v>308</v>
      </c>
      <c r="D49" s="13">
        <v>19</v>
      </c>
      <c r="E49" s="13">
        <v>2E-3</v>
      </c>
      <c r="F49" s="13">
        <f t="shared" si="6"/>
        <v>0.46717576297616403</v>
      </c>
      <c r="G49" s="13"/>
      <c r="H49" s="13"/>
      <c r="I49" s="13"/>
      <c r="J49" s="188"/>
      <c r="K49" s="13" t="s">
        <v>291</v>
      </c>
      <c r="L49" s="13">
        <v>51</v>
      </c>
      <c r="M49" s="13">
        <v>3.0000000000000001E-3</v>
      </c>
      <c r="N49" s="13">
        <f t="shared" si="7"/>
        <v>0.70076364446424599</v>
      </c>
      <c r="O49" s="13"/>
      <c r="P49" s="13"/>
      <c r="Q49" s="13"/>
      <c r="R49" s="13"/>
      <c r="S49" s="13"/>
      <c r="T49" s="20"/>
      <c r="U49" s="20"/>
      <c r="V49" s="20"/>
      <c r="W49" s="20"/>
      <c r="X49" s="44"/>
    </row>
    <row r="50" spans="2:24">
      <c r="B50" s="220"/>
      <c r="C50" s="13" t="s">
        <v>309</v>
      </c>
      <c r="D50" s="13">
        <v>32</v>
      </c>
      <c r="E50" s="13">
        <v>2E-3</v>
      </c>
      <c r="F50" s="13">
        <f t="shared" si="6"/>
        <v>0.46717576297616403</v>
      </c>
      <c r="G50" s="13"/>
      <c r="H50" s="13"/>
      <c r="I50" s="13"/>
      <c r="J50" s="188"/>
      <c r="K50" s="13" t="s">
        <v>293</v>
      </c>
      <c r="L50" s="13">
        <v>53</v>
      </c>
      <c r="M50" s="13">
        <v>3.0000000000000001E-3</v>
      </c>
      <c r="N50" s="13">
        <f t="shared" si="7"/>
        <v>0.70076364446424599</v>
      </c>
      <c r="O50" s="13"/>
      <c r="P50" s="13"/>
      <c r="Q50" s="13"/>
      <c r="R50" s="13"/>
      <c r="S50" s="13"/>
      <c r="T50" s="20"/>
      <c r="U50" s="20"/>
      <c r="V50" s="20"/>
      <c r="W50" s="20"/>
      <c r="X50" s="44"/>
    </row>
    <row r="51" spans="2:24">
      <c r="B51" s="220"/>
      <c r="C51" s="13" t="s">
        <v>310</v>
      </c>
      <c r="D51" s="13">
        <v>9</v>
      </c>
      <c r="E51" s="13">
        <v>2E-3</v>
      </c>
      <c r="F51" s="13">
        <f t="shared" si="6"/>
        <v>0.46717576297616403</v>
      </c>
      <c r="G51" s="13"/>
      <c r="H51" s="13"/>
      <c r="I51" s="13"/>
      <c r="J51" s="188"/>
      <c r="K51" s="13" t="s">
        <v>295</v>
      </c>
      <c r="L51" s="13">
        <v>50</v>
      </c>
      <c r="M51" s="13">
        <v>3.0000000000000001E-3</v>
      </c>
      <c r="N51" s="13">
        <f t="shared" si="7"/>
        <v>0.70076364446424599</v>
      </c>
      <c r="O51" s="13"/>
      <c r="P51" s="13"/>
      <c r="Q51" s="13"/>
      <c r="R51" s="13"/>
      <c r="S51" s="13"/>
      <c r="T51" s="13"/>
      <c r="U51" s="13"/>
      <c r="V51" s="13"/>
      <c r="W51" s="20"/>
      <c r="X51" s="44"/>
    </row>
    <row r="52" spans="2:24">
      <c r="B52" s="220"/>
      <c r="C52" s="13" t="s">
        <v>311</v>
      </c>
      <c r="D52" s="13">
        <v>31</v>
      </c>
      <c r="E52" s="13">
        <v>3.0000000000000001E-3</v>
      </c>
      <c r="F52" s="13">
        <f t="shared" si="6"/>
        <v>0.70076364446424599</v>
      </c>
      <c r="G52" s="13"/>
      <c r="H52" s="13"/>
      <c r="I52" s="13"/>
      <c r="J52" s="188"/>
      <c r="K52" s="13" t="s">
        <v>297</v>
      </c>
      <c r="L52" s="13">
        <v>38</v>
      </c>
      <c r="M52" s="13">
        <v>3.0000000000000001E-3</v>
      </c>
      <c r="N52" s="13">
        <f t="shared" si="7"/>
        <v>0.70076364446424599</v>
      </c>
      <c r="O52" s="13"/>
      <c r="P52" s="13"/>
      <c r="Q52" s="13"/>
      <c r="R52" s="13"/>
      <c r="S52" s="13"/>
      <c r="T52" s="13"/>
      <c r="U52" s="13"/>
      <c r="V52" s="13"/>
      <c r="W52" s="20"/>
      <c r="X52" s="44"/>
    </row>
    <row r="53" spans="2:24">
      <c r="B53" s="220"/>
      <c r="C53" s="13" t="s">
        <v>312</v>
      </c>
      <c r="D53" s="13">
        <v>59</v>
      </c>
      <c r="E53" s="13">
        <v>2E-3</v>
      </c>
      <c r="F53" s="13">
        <f t="shared" si="6"/>
        <v>0.46717576297616403</v>
      </c>
      <c r="G53" s="13"/>
      <c r="H53" s="13"/>
      <c r="I53" s="13"/>
      <c r="J53" s="188"/>
      <c r="K53" s="13" t="s">
        <v>299</v>
      </c>
      <c r="L53" s="13">
        <v>53</v>
      </c>
      <c r="M53" s="13">
        <v>3.0000000000000001E-3</v>
      </c>
      <c r="N53" s="13">
        <f t="shared" si="7"/>
        <v>0.70076364446424599</v>
      </c>
      <c r="O53" s="13"/>
      <c r="P53" s="13"/>
      <c r="Q53" s="13"/>
      <c r="R53" s="13"/>
      <c r="S53" s="13"/>
      <c r="T53" s="13"/>
      <c r="U53" s="13"/>
      <c r="V53" s="13"/>
      <c r="W53" s="20"/>
      <c r="X53" s="44"/>
    </row>
    <row r="54" spans="2:24">
      <c r="B54" s="220"/>
      <c r="C54" s="13" t="s">
        <v>313</v>
      </c>
      <c r="D54" s="13">
        <v>13</v>
      </c>
      <c r="E54" s="13">
        <v>2E-3</v>
      </c>
      <c r="F54" s="13">
        <f t="shared" si="6"/>
        <v>0.46717576297616403</v>
      </c>
      <c r="G54" s="13"/>
      <c r="H54" s="13"/>
      <c r="I54" s="13"/>
      <c r="J54" s="188"/>
      <c r="K54" s="13" t="s">
        <v>301</v>
      </c>
      <c r="L54" s="13">
        <v>53</v>
      </c>
      <c r="M54" s="13">
        <v>3.0000000000000001E-3</v>
      </c>
      <c r="N54" s="13">
        <f t="shared" si="7"/>
        <v>0.70076364446424599</v>
      </c>
      <c r="O54" s="13"/>
      <c r="P54" s="13"/>
      <c r="Q54" s="13"/>
      <c r="R54" s="13"/>
      <c r="S54" s="13"/>
      <c r="T54" s="13"/>
      <c r="U54" s="13"/>
      <c r="V54" s="13"/>
      <c r="W54" s="20"/>
      <c r="X54" s="44"/>
    </row>
    <row r="55" spans="2:24">
      <c r="B55" s="221"/>
      <c r="C55" s="13" t="s">
        <v>314</v>
      </c>
      <c r="D55" s="13">
        <v>6</v>
      </c>
      <c r="E55" s="13">
        <v>2E-3</v>
      </c>
      <c r="F55" s="13">
        <f t="shared" si="6"/>
        <v>0.46717576297616403</v>
      </c>
      <c r="G55" s="13"/>
      <c r="H55" s="13"/>
      <c r="I55" s="13"/>
      <c r="J55" s="188"/>
      <c r="K55" s="13" t="s">
        <v>303</v>
      </c>
      <c r="L55" s="13">
        <v>51</v>
      </c>
      <c r="M55" s="13">
        <v>4.0000000000000001E-3</v>
      </c>
      <c r="N55" s="13">
        <f t="shared" si="7"/>
        <v>0.93435152595232807</v>
      </c>
      <c r="O55" s="13"/>
      <c r="P55" s="13"/>
      <c r="Q55" s="13"/>
      <c r="R55" s="13"/>
      <c r="S55" s="13"/>
      <c r="T55" s="13"/>
      <c r="U55" s="13"/>
      <c r="V55" s="13"/>
      <c r="W55" s="20"/>
      <c r="X55" s="44"/>
    </row>
    <row r="56" spans="2:24">
      <c r="B56" s="211" t="s">
        <v>315</v>
      </c>
      <c r="C56" s="13" t="s">
        <v>308</v>
      </c>
      <c r="D56" s="13">
        <v>22</v>
      </c>
      <c r="E56" s="13">
        <v>2E-3</v>
      </c>
      <c r="F56" s="13">
        <f t="shared" si="6"/>
        <v>0.46717576297616403</v>
      </c>
      <c r="G56" s="13"/>
      <c r="H56" s="13"/>
      <c r="I56" s="13"/>
      <c r="J56" s="188"/>
      <c r="K56" s="13" t="s">
        <v>305</v>
      </c>
      <c r="L56" s="13">
        <v>46</v>
      </c>
      <c r="M56" s="13">
        <v>4.0000000000000001E-3</v>
      </c>
      <c r="N56" s="13">
        <f t="shared" si="7"/>
        <v>0.93435152595232807</v>
      </c>
      <c r="O56" s="13"/>
      <c r="P56" s="13"/>
      <c r="Q56" s="13"/>
      <c r="R56" s="13"/>
      <c r="S56" s="13"/>
      <c r="T56" s="13"/>
      <c r="U56" s="13"/>
      <c r="V56" s="13"/>
      <c r="W56" s="20"/>
      <c r="X56" s="44"/>
    </row>
    <row r="57" spans="2:24">
      <c r="B57" s="211"/>
      <c r="C57" s="13" t="s">
        <v>316</v>
      </c>
      <c r="D57" s="13">
        <v>4</v>
      </c>
      <c r="E57" s="13">
        <v>2E-3</v>
      </c>
      <c r="F57" s="13">
        <f t="shared" si="6"/>
        <v>0.46717576297616403</v>
      </c>
      <c r="G57" s="13"/>
      <c r="H57" s="13"/>
      <c r="I57" s="13"/>
      <c r="J57" s="188"/>
      <c r="K57" s="13" t="s">
        <v>307</v>
      </c>
      <c r="L57" s="13">
        <v>45</v>
      </c>
      <c r="M57" s="13">
        <v>3.0000000000000001E-3</v>
      </c>
      <c r="N57" s="13">
        <f t="shared" si="7"/>
        <v>0.70076364446424599</v>
      </c>
      <c r="O57" s="13"/>
      <c r="P57" s="13"/>
      <c r="Q57" s="13"/>
      <c r="R57" s="13"/>
      <c r="S57" s="13"/>
      <c r="T57" s="20"/>
      <c r="U57" s="20"/>
      <c r="V57" s="20"/>
      <c r="W57" s="20"/>
      <c r="X57" s="44"/>
    </row>
    <row r="58" spans="2:24">
      <c r="B58" s="211"/>
      <c r="C58" s="13" t="s">
        <v>317</v>
      </c>
      <c r="D58" s="13">
        <v>35</v>
      </c>
      <c r="E58" s="13">
        <v>2E-3</v>
      </c>
      <c r="F58" s="13">
        <f t="shared" si="6"/>
        <v>0.46717576297616403</v>
      </c>
      <c r="G58" s="13"/>
      <c r="H58" s="13"/>
      <c r="I58" s="13"/>
      <c r="J58" s="145" t="s">
        <v>1</v>
      </c>
      <c r="K58" s="145"/>
      <c r="L58" s="145">
        <f>AVERAGE(L35:L57)</f>
        <v>52.826086956521742</v>
      </c>
      <c r="M58" s="145"/>
      <c r="N58" s="145">
        <f>AVERAGE(N35:N57)</f>
        <v>0.82263558263194081</v>
      </c>
      <c r="O58" s="13"/>
      <c r="P58" s="13"/>
      <c r="Q58" s="13"/>
      <c r="R58" s="13"/>
      <c r="S58" s="13"/>
      <c r="T58" s="20"/>
      <c r="U58" s="20"/>
      <c r="V58" s="20"/>
      <c r="W58" s="20"/>
      <c r="X58" s="44"/>
    </row>
    <row r="59" spans="2:24">
      <c r="B59" s="211"/>
      <c r="C59" s="13" t="s">
        <v>310</v>
      </c>
      <c r="D59" s="13">
        <v>86</v>
      </c>
      <c r="E59" s="13">
        <v>2E-3</v>
      </c>
      <c r="F59" s="13">
        <f t="shared" si="6"/>
        <v>0.46717576297616403</v>
      </c>
      <c r="G59" s="13"/>
      <c r="H59" s="13"/>
      <c r="I59" s="13"/>
      <c r="J59" s="13" t="s">
        <v>2</v>
      </c>
      <c r="K59" s="13"/>
      <c r="L59" s="13">
        <f>STDEV(L35:L57)</f>
        <v>7.4872751076442654</v>
      </c>
      <c r="M59" s="13"/>
      <c r="N59" s="13">
        <f>STDEV(N35:N57)</f>
        <v>0.11930592577369852</v>
      </c>
      <c r="O59" s="13"/>
      <c r="P59" s="13"/>
      <c r="Q59" s="13"/>
      <c r="R59" s="13"/>
      <c r="S59" s="13"/>
      <c r="T59" s="20"/>
      <c r="U59" s="20"/>
      <c r="V59" s="20"/>
      <c r="W59" s="20"/>
      <c r="X59" s="44"/>
    </row>
    <row r="60" spans="2:24">
      <c r="B60" s="211"/>
      <c r="C60" s="13" t="s">
        <v>311</v>
      </c>
      <c r="D60" s="13">
        <v>55</v>
      </c>
      <c r="E60" s="13">
        <v>2E-3</v>
      </c>
      <c r="F60" s="13">
        <f t="shared" si="6"/>
        <v>0.46717576297616403</v>
      </c>
      <c r="G60" s="13"/>
      <c r="H60" s="13"/>
      <c r="I60" s="13"/>
      <c r="J60" s="13" t="s">
        <v>380</v>
      </c>
      <c r="K60" s="13"/>
      <c r="L60" s="13">
        <f>TTEST(D35:D63,L35:L57,2,3)</f>
        <v>5.1158736404787654E-7</v>
      </c>
      <c r="M60" s="13"/>
      <c r="N60" s="13">
        <f>TTEST(F35:F63,N35:N57,2,3)</f>
        <v>8.7714595339910485E-15</v>
      </c>
      <c r="O60" s="13"/>
      <c r="P60" s="13"/>
      <c r="Q60" s="13"/>
      <c r="R60" s="13"/>
      <c r="S60" s="13"/>
      <c r="T60" s="20"/>
      <c r="U60" s="20"/>
      <c r="V60" s="20"/>
      <c r="W60" s="20"/>
      <c r="X60" s="44"/>
    </row>
    <row r="61" spans="2:24">
      <c r="B61" s="211"/>
      <c r="C61" s="13" t="s">
        <v>312</v>
      </c>
      <c r="D61" s="13">
        <v>38</v>
      </c>
      <c r="E61" s="13">
        <v>2E-3</v>
      </c>
      <c r="F61" s="13">
        <f t="shared" si="6"/>
        <v>0.46717576297616403</v>
      </c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20"/>
      <c r="U61" s="20"/>
      <c r="V61" s="20"/>
      <c r="W61" s="20"/>
      <c r="X61" s="44"/>
    </row>
    <row r="62" spans="2:24">
      <c r="B62" s="211"/>
      <c r="C62" s="13" t="s">
        <v>313</v>
      </c>
      <c r="D62" s="13">
        <v>65</v>
      </c>
      <c r="E62" s="13">
        <v>2E-3</v>
      </c>
      <c r="F62" s="13">
        <f t="shared" si="6"/>
        <v>0.46717576297616403</v>
      </c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20"/>
      <c r="U62" s="20"/>
      <c r="V62" s="20"/>
      <c r="W62" s="20"/>
      <c r="X62" s="44"/>
    </row>
    <row r="63" spans="2:24">
      <c r="B63" s="211"/>
      <c r="C63" s="13" t="s">
        <v>314</v>
      </c>
      <c r="D63" s="13">
        <v>30</v>
      </c>
      <c r="E63" s="13">
        <v>2E-3</v>
      </c>
      <c r="F63" s="13">
        <f t="shared" si="6"/>
        <v>0.46717576297616403</v>
      </c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20"/>
      <c r="U63" s="20"/>
      <c r="V63" s="20"/>
      <c r="W63" s="20"/>
      <c r="X63" s="44"/>
    </row>
    <row r="64" spans="2:24" ht="15.6" customHeight="1">
      <c r="B64" s="43"/>
      <c r="C64" s="21" t="s">
        <v>1</v>
      </c>
      <c r="D64" s="21">
        <f>AVERAGE(D35:D63)</f>
        <v>28.448275862068964</v>
      </c>
      <c r="E64" s="21"/>
      <c r="F64" s="21">
        <f>AVERAGE(F35:F63)</f>
        <v>0.45912100844209192</v>
      </c>
      <c r="G64" s="20"/>
      <c r="H64" s="20"/>
      <c r="I64" s="13"/>
      <c r="J64" s="20"/>
      <c r="K64" s="20"/>
      <c r="L64" s="20"/>
      <c r="M64" s="20"/>
      <c r="N64" s="20"/>
      <c r="O64" s="13"/>
      <c r="P64" s="20"/>
      <c r="Q64" s="20"/>
      <c r="R64" s="20"/>
      <c r="S64" s="20"/>
      <c r="T64" s="20"/>
      <c r="U64" s="20"/>
      <c r="V64" s="20"/>
      <c r="W64" s="20"/>
      <c r="X64" s="44"/>
    </row>
    <row r="65" spans="2:24">
      <c r="B65" s="43"/>
      <c r="C65" s="20" t="s">
        <v>2</v>
      </c>
      <c r="D65" s="20">
        <f>STDEV(D35:D63)</f>
        <v>19.981395287503524</v>
      </c>
      <c r="E65" s="20"/>
      <c r="F65" s="20">
        <f>STDEV(F35:F63)</f>
        <v>7.6018889120391536E-2</v>
      </c>
      <c r="G65" s="20"/>
      <c r="H65" s="20"/>
      <c r="I65" s="13"/>
      <c r="J65" s="20"/>
      <c r="K65" s="20"/>
      <c r="L65" s="20"/>
      <c r="M65" s="20"/>
      <c r="N65" s="20"/>
      <c r="O65" s="13"/>
      <c r="P65" s="20"/>
      <c r="Q65" s="20"/>
      <c r="R65" s="20"/>
      <c r="S65" s="20"/>
      <c r="T65" s="20"/>
      <c r="U65" s="20"/>
      <c r="V65" s="20"/>
      <c r="W65" s="20"/>
      <c r="X65" s="44"/>
    </row>
    <row r="66" spans="2:24">
      <c r="B66" s="43"/>
      <c r="C66" s="20"/>
      <c r="D66" s="20"/>
      <c r="E66" s="20"/>
      <c r="F66" s="20"/>
      <c r="G66" s="20"/>
      <c r="H66" s="20"/>
      <c r="I66" s="13"/>
      <c r="J66" s="20"/>
      <c r="K66" s="20"/>
      <c r="L66" s="20"/>
      <c r="M66" s="20"/>
      <c r="N66" s="20"/>
      <c r="O66" s="13"/>
      <c r="P66" s="20"/>
      <c r="Q66" s="20"/>
      <c r="R66" s="20"/>
      <c r="S66" s="20"/>
      <c r="T66" s="20"/>
      <c r="U66" s="20"/>
      <c r="V66" s="20"/>
      <c r="W66" s="20"/>
      <c r="X66" s="44"/>
    </row>
    <row r="67" spans="2:24">
      <c r="B67" s="43"/>
      <c r="C67" s="20"/>
      <c r="D67" s="20"/>
      <c r="E67" s="20"/>
      <c r="F67" s="20"/>
      <c r="G67" s="20"/>
      <c r="H67" s="20"/>
      <c r="I67" s="13"/>
      <c r="J67" s="20"/>
      <c r="K67" s="20"/>
      <c r="L67" s="20"/>
      <c r="M67" s="20"/>
      <c r="N67" s="20"/>
      <c r="O67" s="13"/>
      <c r="P67" s="20"/>
      <c r="Q67" s="20"/>
      <c r="R67" s="20"/>
      <c r="S67" s="20"/>
      <c r="T67" s="20"/>
      <c r="U67" s="20"/>
      <c r="V67" s="20"/>
      <c r="W67" s="20"/>
      <c r="X67" s="44"/>
    </row>
    <row r="68" spans="2:24">
      <c r="B68" s="43"/>
      <c r="C68" s="20"/>
      <c r="D68" s="20"/>
      <c r="E68" s="20"/>
      <c r="F68" s="20"/>
      <c r="G68" s="20"/>
      <c r="H68" s="20"/>
      <c r="I68" s="13"/>
      <c r="J68" s="20"/>
      <c r="K68" s="20"/>
      <c r="L68" s="20"/>
      <c r="M68" s="20"/>
      <c r="N68" s="20"/>
      <c r="O68" s="13"/>
      <c r="P68" s="20"/>
      <c r="Q68" s="20"/>
      <c r="R68" s="20"/>
      <c r="S68" s="20"/>
      <c r="T68" s="20"/>
      <c r="U68" s="20"/>
      <c r="V68" s="20"/>
      <c r="W68" s="20"/>
      <c r="X68" s="44"/>
    </row>
    <row r="69" spans="2:24">
      <c r="B69" s="43"/>
      <c r="C69" s="198" t="s">
        <v>517</v>
      </c>
      <c r="D69" s="198"/>
      <c r="E69" s="148"/>
      <c r="F69" s="199" t="s">
        <v>519</v>
      </c>
      <c r="G69" s="199"/>
      <c r="H69" s="199"/>
      <c r="I69" s="199"/>
      <c r="J69" s="199"/>
      <c r="K69" s="20"/>
      <c r="L69" s="20"/>
      <c r="M69" s="20"/>
      <c r="N69" s="20"/>
      <c r="O69" s="13"/>
      <c r="P69" s="20"/>
      <c r="Q69" s="20"/>
      <c r="R69" s="20"/>
      <c r="S69" s="20"/>
      <c r="T69" s="20"/>
      <c r="U69" s="20"/>
      <c r="V69" s="20"/>
      <c r="W69" s="20"/>
      <c r="X69" s="44"/>
    </row>
    <row r="70" spans="2:24">
      <c r="B70" s="43"/>
      <c r="C70" s="149"/>
      <c r="D70" s="149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44"/>
    </row>
    <row r="71" spans="2:24" ht="47.25">
      <c r="B71" s="43"/>
      <c r="C71" s="205" t="s">
        <v>516</v>
      </c>
      <c r="D71" s="206"/>
      <c r="E71" s="20"/>
      <c r="F71" s="6"/>
      <c r="G71" s="200" t="s">
        <v>521</v>
      </c>
      <c r="H71" s="201"/>
      <c r="I71" s="152"/>
      <c r="J71" s="154" t="s">
        <v>520</v>
      </c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44"/>
    </row>
    <row r="72" spans="2:24">
      <c r="B72" s="43"/>
      <c r="C72" s="150" t="s">
        <v>510</v>
      </c>
      <c r="D72" s="150">
        <v>70</v>
      </c>
      <c r="E72" s="20"/>
      <c r="F72" s="6" t="s">
        <v>4</v>
      </c>
      <c r="G72" s="217" t="s">
        <v>5</v>
      </c>
      <c r="H72" s="217"/>
      <c r="I72" s="117" t="s">
        <v>6</v>
      </c>
      <c r="J72" s="6">
        <v>4.4889999999999999E-5</v>
      </c>
      <c r="K72" s="115"/>
      <c r="L72" s="13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44"/>
    </row>
    <row r="73" spans="2:24" ht="31.5">
      <c r="B73" s="43"/>
      <c r="C73" s="150" t="s">
        <v>511</v>
      </c>
      <c r="D73" s="150">
        <v>4</v>
      </c>
      <c r="E73" s="20"/>
      <c r="F73" s="153" t="s">
        <v>518</v>
      </c>
      <c r="G73" s="217" t="s">
        <v>122</v>
      </c>
      <c r="H73" s="217"/>
      <c r="I73" s="117" t="s">
        <v>6</v>
      </c>
      <c r="J73" s="6">
        <v>1.048576E-2</v>
      </c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44"/>
    </row>
    <row r="74" spans="2:24">
      <c r="B74" s="43"/>
      <c r="C74" s="150" t="s">
        <v>512</v>
      </c>
      <c r="D74" s="150">
        <v>3000</v>
      </c>
      <c r="E74" s="13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44"/>
    </row>
    <row r="75" spans="2:24">
      <c r="B75" s="43"/>
      <c r="C75" s="150" t="s">
        <v>513</v>
      </c>
      <c r="D75" s="150">
        <v>25</v>
      </c>
      <c r="E75" s="18"/>
      <c r="F75" s="202" t="s">
        <v>522</v>
      </c>
      <c r="G75" s="202"/>
      <c r="H75" s="207" t="s">
        <v>523</v>
      </c>
      <c r="I75" s="207"/>
      <c r="J75" s="207"/>
      <c r="K75" s="207"/>
      <c r="L75" s="207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44"/>
    </row>
    <row r="76" spans="2:24">
      <c r="B76" s="43"/>
      <c r="C76" s="150" t="s">
        <v>514</v>
      </c>
      <c r="D76" s="150">
        <v>10000</v>
      </c>
      <c r="E76" s="19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44"/>
    </row>
    <row r="77" spans="2:24">
      <c r="B77" s="43"/>
      <c r="C77" s="150" t="s">
        <v>515</v>
      </c>
      <c r="D77" s="150">
        <v>0.2</v>
      </c>
      <c r="E77" s="13"/>
      <c r="F77" s="20"/>
      <c r="G77" s="20"/>
      <c r="H77" s="20"/>
      <c r="I77" s="20"/>
      <c r="J77" s="19"/>
      <c r="K77" s="13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44"/>
    </row>
    <row r="78" spans="2:24">
      <c r="B78" s="43"/>
      <c r="C78" s="151"/>
      <c r="D78" s="151"/>
      <c r="E78" s="13"/>
      <c r="F78" s="20"/>
      <c r="G78" s="20"/>
      <c r="H78" s="20"/>
      <c r="I78" s="20"/>
      <c r="J78" s="13"/>
      <c r="K78" s="13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44"/>
    </row>
    <row r="79" spans="2:24">
      <c r="B79" s="43"/>
      <c r="C79" s="205" t="s">
        <v>525</v>
      </c>
      <c r="D79" s="206"/>
      <c r="E79" s="18"/>
      <c r="F79" s="20"/>
      <c r="G79" s="20"/>
      <c r="H79" s="20"/>
      <c r="I79" s="20"/>
      <c r="J79" s="17"/>
      <c r="K79" s="18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44"/>
    </row>
    <row r="80" spans="2:24">
      <c r="B80" s="43"/>
      <c r="C80" s="150" t="s">
        <v>510</v>
      </c>
      <c r="D80" s="150">
        <v>70</v>
      </c>
      <c r="E80" s="19"/>
      <c r="F80" s="20"/>
      <c r="G80" s="20"/>
      <c r="H80" s="20"/>
      <c r="I80" s="20"/>
      <c r="J80" s="17"/>
      <c r="K80" s="19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44"/>
    </row>
    <row r="81" spans="2:24" ht="31.5">
      <c r="B81" s="43"/>
      <c r="C81" s="150" t="s">
        <v>511</v>
      </c>
      <c r="D81" s="150">
        <v>4</v>
      </c>
      <c r="E81" s="13"/>
      <c r="F81" s="13"/>
      <c r="G81" s="13"/>
      <c r="H81" s="13"/>
      <c r="I81" s="13"/>
      <c r="J81" s="19"/>
      <c r="K81" s="13"/>
      <c r="L81" s="13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44"/>
    </row>
    <row r="82" spans="2:24">
      <c r="B82" s="43"/>
      <c r="C82" s="150" t="s">
        <v>512</v>
      </c>
      <c r="D82" s="150">
        <v>3000</v>
      </c>
      <c r="E82" s="13"/>
      <c r="F82" s="13"/>
      <c r="G82" s="13"/>
      <c r="H82" s="13"/>
      <c r="I82" s="13"/>
      <c r="J82" s="19"/>
      <c r="K82" s="13"/>
      <c r="L82" s="13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44"/>
    </row>
    <row r="83" spans="2:24">
      <c r="B83" s="43"/>
      <c r="C83" s="150" t="s">
        <v>513</v>
      </c>
      <c r="D83" s="150">
        <v>25</v>
      </c>
      <c r="E83" s="13"/>
      <c r="F83" s="13"/>
      <c r="G83" s="13"/>
      <c r="H83" s="13"/>
      <c r="I83" s="13"/>
      <c r="J83" s="19"/>
      <c r="K83" s="13"/>
      <c r="L83" s="13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44"/>
    </row>
    <row r="84" spans="2:24">
      <c r="B84" s="43"/>
      <c r="C84" s="150" t="s">
        <v>514</v>
      </c>
      <c r="D84" s="150">
        <v>10000</v>
      </c>
      <c r="E84" s="13"/>
      <c r="F84" s="13"/>
      <c r="G84" s="13"/>
      <c r="H84" s="13"/>
      <c r="I84" s="13"/>
      <c r="J84" s="13"/>
      <c r="K84" s="13"/>
      <c r="L84" s="13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44"/>
    </row>
    <row r="85" spans="2:24">
      <c r="B85" s="43"/>
      <c r="C85" s="150" t="s">
        <v>515</v>
      </c>
      <c r="D85" s="150">
        <v>0.6</v>
      </c>
      <c r="E85" s="13"/>
      <c r="F85" s="13"/>
      <c r="G85" s="13"/>
      <c r="H85" s="13"/>
      <c r="I85" s="13"/>
      <c r="J85" s="13"/>
      <c r="K85" s="13"/>
      <c r="L85" s="13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44"/>
    </row>
    <row r="86" spans="2:24" ht="16.5" thickBot="1">
      <c r="B86" s="45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7"/>
    </row>
  </sheetData>
  <mergeCells count="23">
    <mergeCell ref="B7:H7"/>
    <mergeCell ref="J7:P7"/>
    <mergeCell ref="R7:X7"/>
    <mergeCell ref="H75:L75"/>
    <mergeCell ref="C79:D79"/>
    <mergeCell ref="F75:G75"/>
    <mergeCell ref="C69:D69"/>
    <mergeCell ref="F69:J69"/>
    <mergeCell ref="C71:D71"/>
    <mergeCell ref="G71:H71"/>
    <mergeCell ref="G72:H72"/>
    <mergeCell ref="G73:H73"/>
    <mergeCell ref="B33:F33"/>
    <mergeCell ref="J33:N33"/>
    <mergeCell ref="R33:V33"/>
    <mergeCell ref="B56:B63"/>
    <mergeCell ref="R9:R18"/>
    <mergeCell ref="R35:R44"/>
    <mergeCell ref="B21:B28"/>
    <mergeCell ref="J35:J57"/>
    <mergeCell ref="B35:B55"/>
    <mergeCell ref="B9:B20"/>
    <mergeCell ref="J9:J20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X64"/>
  <sheetViews>
    <sheetView zoomScale="40" zoomScaleNormal="40" zoomScalePageLayoutView="200" workbookViewId="0">
      <selection activeCell="B4" sqref="B4"/>
    </sheetView>
  </sheetViews>
  <sheetFormatPr defaultColWidth="12.42578125" defaultRowHeight="15.75"/>
  <cols>
    <col min="1" max="1" width="12.42578125" style="1"/>
    <col min="2" max="2" width="19.85546875" style="1" bestFit="1" customWidth="1"/>
    <col min="3" max="3" width="32.7109375" style="1" customWidth="1"/>
    <col min="4" max="5" width="12.42578125" style="1"/>
    <col min="6" max="6" width="19.42578125" style="1" customWidth="1"/>
    <col min="7" max="7" width="15.42578125" style="1" bestFit="1" customWidth="1"/>
    <col min="8" max="10" width="12.42578125" style="1"/>
    <col min="11" max="11" width="33.7109375" style="1" bestFit="1" customWidth="1"/>
    <col min="12" max="12" width="10.85546875" style="1" customWidth="1"/>
    <col min="13" max="14" width="13.42578125" style="1" bestFit="1" customWidth="1"/>
    <col min="15" max="15" width="9.7109375" style="1" customWidth="1"/>
    <col min="16" max="16" width="13.42578125" style="1" bestFit="1" customWidth="1"/>
    <col min="17" max="17" width="12.42578125" style="1"/>
    <col min="18" max="18" width="13.42578125" style="1" bestFit="1" customWidth="1"/>
    <col min="19" max="19" width="28.42578125" style="1" bestFit="1" customWidth="1"/>
    <col min="20" max="20" width="13.42578125" style="1" bestFit="1" customWidth="1"/>
    <col min="21" max="21" width="12.42578125" style="1"/>
    <col min="22" max="22" width="13.42578125" style="1" bestFit="1" customWidth="1"/>
    <col min="23" max="23" width="15.42578125" style="1" bestFit="1" customWidth="1"/>
    <col min="24" max="24" width="13.42578125" style="1" bestFit="1" customWidth="1"/>
    <col min="25" max="16384" width="12.42578125" style="1"/>
  </cols>
  <sheetData>
    <row r="3" spans="2:24" ht="16.5" thickBot="1">
      <c r="I3" s="13"/>
      <c r="O3" s="13"/>
      <c r="P3" s="17"/>
      <c r="Q3" s="18"/>
      <c r="R3" s="18"/>
      <c r="S3" s="18"/>
      <c r="T3" s="13"/>
    </row>
    <row r="4" spans="2:24" ht="21.75" thickBot="1">
      <c r="B4" s="179" t="s">
        <v>552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67"/>
      <c r="Q4" s="68"/>
      <c r="R4" s="68"/>
      <c r="S4" s="68"/>
      <c r="T4" s="69"/>
      <c r="U4" s="41"/>
      <c r="V4" s="41"/>
      <c r="W4" s="41"/>
      <c r="X4" s="42"/>
    </row>
    <row r="5" spans="2:24" ht="16.5" thickBot="1">
      <c r="B5" s="43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19"/>
      <c r="Q5" s="13"/>
      <c r="R5" s="13"/>
      <c r="S5" s="13"/>
      <c r="T5" s="13"/>
      <c r="U5" s="20"/>
      <c r="V5" s="20"/>
      <c r="W5" s="20"/>
      <c r="X5" s="44"/>
    </row>
    <row r="6" spans="2:24" ht="16.5" thickBot="1">
      <c r="B6" s="208" t="s">
        <v>390</v>
      </c>
      <c r="C6" s="209"/>
      <c r="D6" s="209"/>
      <c r="E6" s="209"/>
      <c r="F6" s="209"/>
      <c r="G6" s="209"/>
      <c r="H6" s="210"/>
      <c r="I6" s="20"/>
      <c r="J6" s="208" t="s">
        <v>391</v>
      </c>
      <c r="K6" s="209"/>
      <c r="L6" s="209"/>
      <c r="M6" s="209"/>
      <c r="N6" s="209"/>
      <c r="O6" s="209"/>
      <c r="P6" s="210"/>
      <c r="Q6" s="20"/>
      <c r="R6" s="208" t="s">
        <v>392</v>
      </c>
      <c r="S6" s="209"/>
      <c r="T6" s="209"/>
      <c r="U6" s="209"/>
      <c r="V6" s="209"/>
      <c r="W6" s="209"/>
      <c r="X6" s="210"/>
    </row>
    <row r="7" spans="2:24">
      <c r="B7" s="54"/>
      <c r="C7" s="29" t="s">
        <v>8</v>
      </c>
      <c r="D7" s="29" t="s">
        <v>9</v>
      </c>
      <c r="E7" s="20" t="s">
        <v>10</v>
      </c>
      <c r="F7" s="36" t="s">
        <v>11</v>
      </c>
      <c r="G7" s="29" t="s">
        <v>124</v>
      </c>
      <c r="H7" s="36" t="s">
        <v>125</v>
      </c>
      <c r="I7" s="29"/>
      <c r="J7" s="29"/>
      <c r="K7" s="29" t="s">
        <v>8</v>
      </c>
      <c r="L7" s="29" t="s">
        <v>9</v>
      </c>
      <c r="M7" s="20" t="s">
        <v>10</v>
      </c>
      <c r="N7" s="36" t="s">
        <v>11</v>
      </c>
      <c r="O7" s="29" t="s">
        <v>124</v>
      </c>
      <c r="P7" s="36" t="s">
        <v>125</v>
      </c>
      <c r="Q7" s="29"/>
      <c r="R7" s="29"/>
      <c r="S7" s="29" t="s">
        <v>8</v>
      </c>
      <c r="T7" s="29" t="s">
        <v>9</v>
      </c>
      <c r="U7" s="20" t="s">
        <v>10</v>
      </c>
      <c r="V7" s="36" t="s">
        <v>11</v>
      </c>
      <c r="W7" s="29" t="s">
        <v>124</v>
      </c>
      <c r="X7" s="48" t="s">
        <v>125</v>
      </c>
    </row>
    <row r="8" spans="2:24">
      <c r="B8" s="222" t="s">
        <v>318</v>
      </c>
      <c r="C8" s="13" t="s">
        <v>319</v>
      </c>
      <c r="D8" s="13">
        <v>39</v>
      </c>
      <c r="E8" s="13">
        <v>3.0000000000000001E-3</v>
      </c>
      <c r="F8" s="13">
        <f t="shared" ref="F8:F19" si="0">E8/$J$48*$J$49</f>
        <v>0.70076364446424599</v>
      </c>
      <c r="G8" s="13">
        <v>2</v>
      </c>
      <c r="H8" s="13">
        <f t="shared" ref="H8:H19" si="1">D8/G8</f>
        <v>19.5</v>
      </c>
      <c r="I8" s="13"/>
      <c r="J8" s="213" t="s">
        <v>128</v>
      </c>
      <c r="K8" s="13" t="s">
        <v>320</v>
      </c>
      <c r="L8" s="13">
        <v>21</v>
      </c>
      <c r="M8" s="13">
        <v>3.0000000000000001E-3</v>
      </c>
      <c r="N8" s="13">
        <f t="shared" ref="N8:N15" si="2">M8/$J$48*$J$49</f>
        <v>0.70076364446424599</v>
      </c>
      <c r="O8" s="13">
        <v>2</v>
      </c>
      <c r="P8" s="13">
        <f t="shared" ref="P8:P15" si="3">L8/O8</f>
        <v>10.5</v>
      </c>
      <c r="Q8" s="13"/>
      <c r="R8" s="213" t="s">
        <v>128</v>
      </c>
      <c r="S8" s="13" t="s">
        <v>321</v>
      </c>
      <c r="T8" s="13">
        <v>8</v>
      </c>
      <c r="U8" s="13">
        <v>3.0000000000000001E-3</v>
      </c>
      <c r="V8" s="13">
        <f t="shared" ref="V8:V13" si="4">U8/$J$48*$J$49</f>
        <v>0.70076364446424599</v>
      </c>
      <c r="W8" s="20">
        <v>3</v>
      </c>
      <c r="X8" s="44">
        <f t="shared" ref="X8:X13" si="5">T8/W8</f>
        <v>2.6666666666666665</v>
      </c>
    </row>
    <row r="9" spans="2:24">
      <c r="B9" s="222"/>
      <c r="C9" s="13" t="s">
        <v>322</v>
      </c>
      <c r="D9" s="13">
        <v>36</v>
      </c>
      <c r="E9" s="13">
        <v>2E-3</v>
      </c>
      <c r="F9" s="13">
        <f t="shared" si="0"/>
        <v>0.46717576297616403</v>
      </c>
      <c r="G9" s="13">
        <v>2</v>
      </c>
      <c r="H9" s="13">
        <f t="shared" si="1"/>
        <v>18</v>
      </c>
      <c r="I9" s="13"/>
      <c r="J9" s="213"/>
      <c r="K9" s="13" t="s">
        <v>323</v>
      </c>
      <c r="L9" s="13">
        <v>21</v>
      </c>
      <c r="M9" s="13">
        <v>3.0000000000000001E-3</v>
      </c>
      <c r="N9" s="13">
        <f t="shared" si="2"/>
        <v>0.70076364446424599</v>
      </c>
      <c r="O9" s="13">
        <v>2</v>
      </c>
      <c r="P9" s="13">
        <f t="shared" si="3"/>
        <v>10.5</v>
      </c>
      <c r="Q9" s="13"/>
      <c r="R9" s="213"/>
      <c r="S9" s="13" t="s">
        <v>324</v>
      </c>
      <c r="T9" s="13">
        <v>9</v>
      </c>
      <c r="U9" s="13">
        <v>4.0000000000000001E-3</v>
      </c>
      <c r="V9" s="13">
        <f t="shared" si="4"/>
        <v>0.93435152595232807</v>
      </c>
      <c r="W9" s="20">
        <v>1</v>
      </c>
      <c r="X9" s="44">
        <f t="shared" si="5"/>
        <v>9</v>
      </c>
    </row>
    <row r="10" spans="2:24">
      <c r="B10" s="222"/>
      <c r="C10" s="13" t="s">
        <v>325</v>
      </c>
      <c r="D10" s="13">
        <v>52</v>
      </c>
      <c r="E10" s="13">
        <v>4.0000000000000001E-3</v>
      </c>
      <c r="F10" s="13">
        <f t="shared" si="0"/>
        <v>0.93435152595232807</v>
      </c>
      <c r="G10" s="13">
        <v>2</v>
      </c>
      <c r="H10" s="13">
        <f t="shared" si="1"/>
        <v>26</v>
      </c>
      <c r="I10" s="13"/>
      <c r="J10" s="213"/>
      <c r="K10" s="13" t="s">
        <v>326</v>
      </c>
      <c r="L10" s="13">
        <v>30</v>
      </c>
      <c r="M10" s="13">
        <v>4.0000000000000001E-3</v>
      </c>
      <c r="N10" s="13">
        <f t="shared" si="2"/>
        <v>0.93435152595232807</v>
      </c>
      <c r="O10" s="13">
        <v>2</v>
      </c>
      <c r="P10" s="13">
        <f t="shared" si="3"/>
        <v>15</v>
      </c>
      <c r="Q10" s="13"/>
      <c r="R10" s="213"/>
      <c r="S10" s="13" t="s">
        <v>327</v>
      </c>
      <c r="T10" s="13">
        <v>9</v>
      </c>
      <c r="U10" s="13">
        <v>3.0000000000000001E-3</v>
      </c>
      <c r="V10" s="13">
        <f t="shared" si="4"/>
        <v>0.70076364446424599</v>
      </c>
      <c r="W10" s="20">
        <v>2</v>
      </c>
      <c r="X10" s="44">
        <f t="shared" si="5"/>
        <v>4.5</v>
      </c>
    </row>
    <row r="11" spans="2:24">
      <c r="B11" s="222"/>
      <c r="C11" s="13" t="s">
        <v>328</v>
      </c>
      <c r="D11" s="13">
        <v>86</v>
      </c>
      <c r="E11" s="13">
        <v>4.0000000000000001E-3</v>
      </c>
      <c r="F11" s="13">
        <f t="shared" si="0"/>
        <v>0.93435152595232807</v>
      </c>
      <c r="G11" s="13">
        <v>3</v>
      </c>
      <c r="H11" s="13">
        <f t="shared" si="1"/>
        <v>28.666666666666668</v>
      </c>
      <c r="I11" s="13"/>
      <c r="J11" s="213"/>
      <c r="K11" s="13" t="s">
        <v>329</v>
      </c>
      <c r="L11" s="13">
        <v>31</v>
      </c>
      <c r="M11" s="13">
        <v>3.0000000000000001E-3</v>
      </c>
      <c r="N11" s="13">
        <f t="shared" si="2"/>
        <v>0.70076364446424599</v>
      </c>
      <c r="O11" s="13">
        <v>2</v>
      </c>
      <c r="P11" s="13">
        <f t="shared" si="3"/>
        <v>15.5</v>
      </c>
      <c r="Q11" s="13"/>
      <c r="R11" s="213"/>
      <c r="S11" s="13" t="s">
        <v>330</v>
      </c>
      <c r="T11" s="13">
        <v>10</v>
      </c>
      <c r="U11" s="13">
        <v>5.0000000000000001E-3</v>
      </c>
      <c r="V11" s="13">
        <f t="shared" si="4"/>
        <v>1.1679394074404099</v>
      </c>
      <c r="W11" s="20">
        <v>2</v>
      </c>
      <c r="X11" s="44">
        <f t="shared" si="5"/>
        <v>5</v>
      </c>
    </row>
    <row r="12" spans="2:24">
      <c r="B12" s="222"/>
      <c r="C12" s="13" t="s">
        <v>331</v>
      </c>
      <c r="D12" s="13">
        <v>45</v>
      </c>
      <c r="E12" s="13">
        <v>2E-3</v>
      </c>
      <c r="F12" s="13">
        <f t="shared" si="0"/>
        <v>0.46717576297616403</v>
      </c>
      <c r="G12" s="13">
        <v>2</v>
      </c>
      <c r="H12" s="13">
        <f t="shared" si="1"/>
        <v>22.5</v>
      </c>
      <c r="I12" s="13"/>
      <c r="J12" s="213"/>
      <c r="K12" s="13" t="s">
        <v>332</v>
      </c>
      <c r="L12" s="13">
        <v>20</v>
      </c>
      <c r="M12" s="13">
        <v>3.0000000000000001E-3</v>
      </c>
      <c r="N12" s="13">
        <f t="shared" si="2"/>
        <v>0.70076364446424599</v>
      </c>
      <c r="O12" s="13">
        <v>3</v>
      </c>
      <c r="P12" s="13">
        <f t="shared" si="3"/>
        <v>6.666666666666667</v>
      </c>
      <c r="Q12" s="13"/>
      <c r="R12" s="213"/>
      <c r="S12" s="13" t="s">
        <v>333</v>
      </c>
      <c r="T12" s="13">
        <v>5</v>
      </c>
      <c r="U12" s="13">
        <v>3.0000000000000001E-3</v>
      </c>
      <c r="V12" s="13">
        <f t="shared" si="4"/>
        <v>0.70076364446424599</v>
      </c>
      <c r="W12" s="20">
        <v>1</v>
      </c>
      <c r="X12" s="44">
        <f t="shared" si="5"/>
        <v>5</v>
      </c>
    </row>
    <row r="13" spans="2:24">
      <c r="B13" s="222"/>
      <c r="C13" s="13" t="s">
        <v>334</v>
      </c>
      <c r="D13" s="13">
        <v>61</v>
      </c>
      <c r="E13" s="13">
        <v>3.0000000000000001E-3</v>
      </c>
      <c r="F13" s="13">
        <f t="shared" si="0"/>
        <v>0.70076364446424599</v>
      </c>
      <c r="G13" s="13">
        <v>3</v>
      </c>
      <c r="H13" s="13">
        <f t="shared" si="1"/>
        <v>20.333333333333332</v>
      </c>
      <c r="I13" s="13"/>
      <c r="J13" s="213"/>
      <c r="K13" s="13" t="s">
        <v>335</v>
      </c>
      <c r="L13" s="13">
        <v>12</v>
      </c>
      <c r="M13" s="13">
        <v>5.0000000000000001E-3</v>
      </c>
      <c r="N13" s="13">
        <f t="shared" si="2"/>
        <v>1.1679394074404099</v>
      </c>
      <c r="O13" s="13">
        <v>2</v>
      </c>
      <c r="P13" s="13">
        <f t="shared" si="3"/>
        <v>6</v>
      </c>
      <c r="Q13" s="13"/>
      <c r="R13" s="213"/>
      <c r="S13" s="13" t="s">
        <v>336</v>
      </c>
      <c r="T13" s="13">
        <v>11</v>
      </c>
      <c r="U13" s="13">
        <v>2E-3</v>
      </c>
      <c r="V13" s="13">
        <f t="shared" si="4"/>
        <v>0.46717576297616403</v>
      </c>
      <c r="W13" s="20">
        <v>2</v>
      </c>
      <c r="X13" s="44">
        <f t="shared" si="5"/>
        <v>5.5</v>
      </c>
    </row>
    <row r="14" spans="2:24">
      <c r="B14" s="222"/>
      <c r="C14" s="13" t="s">
        <v>337</v>
      </c>
      <c r="D14" s="13">
        <v>48</v>
      </c>
      <c r="E14" s="13">
        <v>3.0000000000000001E-3</v>
      </c>
      <c r="F14" s="13">
        <f t="shared" si="0"/>
        <v>0.70076364446424599</v>
      </c>
      <c r="G14" s="13">
        <v>3</v>
      </c>
      <c r="H14" s="13">
        <f t="shared" si="1"/>
        <v>16</v>
      </c>
      <c r="I14" s="13"/>
      <c r="J14" s="213"/>
      <c r="K14" s="13" t="s">
        <v>338</v>
      </c>
      <c r="L14" s="13">
        <v>10</v>
      </c>
      <c r="M14" s="13">
        <v>2E-3</v>
      </c>
      <c r="N14" s="13">
        <f t="shared" si="2"/>
        <v>0.46717576297616403</v>
      </c>
      <c r="O14" s="13">
        <v>1</v>
      </c>
      <c r="P14" s="13">
        <f t="shared" si="3"/>
        <v>10</v>
      </c>
      <c r="Q14" s="13"/>
      <c r="R14" s="13"/>
      <c r="S14" s="145" t="s">
        <v>1</v>
      </c>
      <c r="T14" s="145"/>
      <c r="U14" s="145"/>
      <c r="V14" s="145">
        <f>AVERAGE(V8:V13)</f>
        <v>0.77862627162693998</v>
      </c>
      <c r="W14" s="21"/>
      <c r="X14" s="56">
        <f>AVERAGE(X8:X13)</f>
        <v>5.2777777777777777</v>
      </c>
    </row>
    <row r="15" spans="2:24">
      <c r="B15" s="222"/>
      <c r="C15" s="13" t="s">
        <v>339</v>
      </c>
      <c r="D15" s="13">
        <v>76</v>
      </c>
      <c r="E15" s="13">
        <v>3.0000000000000001E-3</v>
      </c>
      <c r="F15" s="13">
        <f t="shared" si="0"/>
        <v>0.70076364446424599</v>
      </c>
      <c r="G15" s="13">
        <v>2</v>
      </c>
      <c r="H15" s="13">
        <f t="shared" si="1"/>
        <v>38</v>
      </c>
      <c r="I15" s="13"/>
      <c r="J15" s="213"/>
      <c r="K15" s="13" t="s">
        <v>340</v>
      </c>
      <c r="L15" s="13">
        <v>4</v>
      </c>
      <c r="M15" s="13">
        <v>5.0000000000000001E-3</v>
      </c>
      <c r="N15" s="13">
        <f t="shared" si="2"/>
        <v>1.1679394074404099</v>
      </c>
      <c r="O15" s="13">
        <v>2</v>
      </c>
      <c r="P15" s="13">
        <f t="shared" si="3"/>
        <v>2</v>
      </c>
      <c r="Q15" s="13"/>
      <c r="R15" s="13"/>
      <c r="S15" s="13" t="s">
        <v>2</v>
      </c>
      <c r="T15" s="13"/>
      <c r="U15" s="13"/>
      <c r="V15" s="13">
        <f>STDEV(V8:V13)</f>
        <v>0.24124852663445717</v>
      </c>
      <c r="W15" s="20"/>
      <c r="X15" s="44">
        <f>STDEV(X8:X13)</f>
        <v>2.0727509006864056</v>
      </c>
    </row>
    <row r="16" spans="2:24">
      <c r="B16" s="211" t="s">
        <v>342</v>
      </c>
      <c r="C16" s="13" t="s">
        <v>343</v>
      </c>
      <c r="D16" s="13">
        <v>70</v>
      </c>
      <c r="E16" s="13">
        <v>3.0000000000000001E-3</v>
      </c>
      <c r="F16" s="13">
        <f t="shared" si="0"/>
        <v>0.70076364446424599</v>
      </c>
      <c r="G16" s="13">
        <v>3</v>
      </c>
      <c r="H16" s="13">
        <f t="shared" si="1"/>
        <v>23.333333333333332</v>
      </c>
      <c r="I16" s="13"/>
      <c r="J16" s="13"/>
      <c r="K16" s="145" t="s">
        <v>1</v>
      </c>
      <c r="L16" s="145"/>
      <c r="M16" s="145"/>
      <c r="N16" s="145">
        <f>AVERAGE(N8:N15)</f>
        <v>0.81755758520828692</v>
      </c>
      <c r="O16" s="145"/>
      <c r="P16" s="145">
        <f>AVERAGE(P8:P15)</f>
        <v>9.5208333333333321</v>
      </c>
      <c r="Q16" s="13"/>
      <c r="R16" s="13"/>
      <c r="S16" s="13" t="s">
        <v>380</v>
      </c>
      <c r="T16" s="13"/>
      <c r="U16" s="13"/>
      <c r="V16" s="13">
        <f>TTEST(F8:F19,V8:V13,2,3)</f>
        <v>0.32022522299938516</v>
      </c>
      <c r="W16" s="20"/>
      <c r="X16" s="44">
        <f>TTEST(H8:H19,X8:X13,2,3)</f>
        <v>1.881036673526274E-7</v>
      </c>
    </row>
    <row r="17" spans="2:24">
      <c r="B17" s="211"/>
      <c r="C17" s="13" t="s">
        <v>345</v>
      </c>
      <c r="D17" s="13">
        <v>99</v>
      </c>
      <c r="E17" s="13">
        <v>3.0000000000000001E-3</v>
      </c>
      <c r="F17" s="13">
        <f t="shared" si="0"/>
        <v>0.70076364446424599</v>
      </c>
      <c r="G17" s="13">
        <v>3</v>
      </c>
      <c r="H17" s="13">
        <f t="shared" si="1"/>
        <v>33</v>
      </c>
      <c r="I17" s="13"/>
      <c r="J17" s="13"/>
      <c r="K17" s="13" t="s">
        <v>2</v>
      </c>
      <c r="L17" s="13"/>
      <c r="M17" s="13"/>
      <c r="N17" s="13">
        <f>STDEV(N8:N15)</f>
        <v>0.24971594920878806</v>
      </c>
      <c r="O17" s="13"/>
      <c r="P17" s="13">
        <f>STDEV(P8:P15)</f>
        <v>4.5516763874981239</v>
      </c>
      <c r="Q17" s="13"/>
      <c r="R17" s="13"/>
      <c r="S17" s="13"/>
      <c r="T17" s="13"/>
      <c r="U17" s="13"/>
      <c r="V17" s="13"/>
      <c r="W17" s="20"/>
      <c r="X17" s="44"/>
    </row>
    <row r="18" spans="2:24">
      <c r="B18" s="211"/>
      <c r="C18" s="13" t="s">
        <v>348</v>
      </c>
      <c r="D18" s="13">
        <v>44</v>
      </c>
      <c r="E18" s="13">
        <v>2E-3</v>
      </c>
      <c r="F18" s="13">
        <f t="shared" si="0"/>
        <v>0.46717576297616403</v>
      </c>
      <c r="G18" s="13">
        <v>2</v>
      </c>
      <c r="H18" s="13">
        <f t="shared" si="1"/>
        <v>22</v>
      </c>
      <c r="I18" s="13"/>
      <c r="J18" s="13"/>
      <c r="K18" s="13" t="s">
        <v>380</v>
      </c>
      <c r="L18" s="13"/>
      <c r="M18" s="13"/>
      <c r="N18" s="13">
        <f>TTEST(F8:F19,N8:N15,2,3)</f>
        <v>0.14972432802668195</v>
      </c>
      <c r="O18" s="13"/>
      <c r="P18" s="13">
        <f>TTEST(H8:H19,P8:P15,2,3)</f>
        <v>1.4638593271834442E-5</v>
      </c>
      <c r="Q18" s="13"/>
      <c r="R18" s="13"/>
      <c r="S18" s="13"/>
      <c r="T18" s="13"/>
      <c r="U18" s="13"/>
      <c r="V18" s="13"/>
      <c r="W18" s="20"/>
      <c r="X18" s="44"/>
    </row>
    <row r="19" spans="2:24">
      <c r="B19" s="211"/>
      <c r="C19" s="13" t="s">
        <v>351</v>
      </c>
      <c r="D19" s="13">
        <v>41</v>
      </c>
      <c r="E19" s="13">
        <v>2E-3</v>
      </c>
      <c r="F19" s="13">
        <f t="shared" si="0"/>
        <v>0.46717576297616403</v>
      </c>
      <c r="G19" s="13">
        <v>2</v>
      </c>
      <c r="H19" s="13">
        <f t="shared" si="1"/>
        <v>20.5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20"/>
      <c r="X19" s="44"/>
    </row>
    <row r="20" spans="2:24">
      <c r="B20" s="58"/>
      <c r="C20" s="145" t="s">
        <v>1</v>
      </c>
      <c r="D20" s="145"/>
      <c r="E20" s="145"/>
      <c r="F20" s="145">
        <f>AVERAGE(F8:F19)</f>
        <v>0.66183233088289894</v>
      </c>
      <c r="G20" s="145"/>
      <c r="H20" s="145">
        <f>AVERAGE(H8:H19)</f>
        <v>23.986111111111114</v>
      </c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20"/>
      <c r="X20" s="44"/>
    </row>
    <row r="21" spans="2:24">
      <c r="B21" s="58"/>
      <c r="C21" s="13" t="s">
        <v>2</v>
      </c>
      <c r="D21" s="13"/>
      <c r="E21" s="13"/>
      <c r="F21" s="13">
        <f>STDEV(F8:F19)</f>
        <v>0.1676554974676864</v>
      </c>
      <c r="G21" s="13"/>
      <c r="H21" s="13">
        <f>STDEV(H8:H19)</f>
        <v>6.4343845637173862</v>
      </c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20"/>
      <c r="X21" s="44"/>
    </row>
    <row r="22" spans="2:24" ht="16.5" thickBot="1">
      <c r="B22" s="129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20"/>
      <c r="X22" s="44"/>
    </row>
    <row r="23" spans="2:24" ht="16.5" thickBot="1">
      <c r="B23" s="192" t="s">
        <v>390</v>
      </c>
      <c r="C23" s="193"/>
      <c r="D23" s="193"/>
      <c r="E23" s="193"/>
      <c r="F23" s="194"/>
      <c r="G23" s="13"/>
      <c r="H23" s="13"/>
      <c r="I23" s="13"/>
      <c r="J23" s="192" t="s">
        <v>391</v>
      </c>
      <c r="K23" s="193"/>
      <c r="L23" s="193"/>
      <c r="M23" s="193"/>
      <c r="N23" s="194"/>
      <c r="O23" s="13"/>
      <c r="P23" s="13"/>
      <c r="Q23" s="13"/>
      <c r="R23" s="192" t="s">
        <v>392</v>
      </c>
      <c r="S23" s="193"/>
      <c r="T23" s="193"/>
      <c r="U23" s="193"/>
      <c r="V23" s="194"/>
      <c r="W23" s="20"/>
      <c r="X23" s="44"/>
    </row>
    <row r="24" spans="2:24">
      <c r="B24" s="129"/>
      <c r="C24" s="146" t="s">
        <v>8</v>
      </c>
      <c r="D24" s="147" t="s">
        <v>9</v>
      </c>
      <c r="E24" s="13" t="s">
        <v>10</v>
      </c>
      <c r="F24" s="147" t="s">
        <v>11</v>
      </c>
      <c r="G24" s="13"/>
      <c r="H24" s="13"/>
      <c r="I24" s="13"/>
      <c r="J24" s="13"/>
      <c r="K24" s="146" t="s">
        <v>8</v>
      </c>
      <c r="L24" s="146" t="s">
        <v>9</v>
      </c>
      <c r="M24" s="13" t="s">
        <v>10</v>
      </c>
      <c r="N24" s="147" t="s">
        <v>11</v>
      </c>
      <c r="O24" s="13"/>
      <c r="P24" s="13"/>
      <c r="Q24" s="13"/>
      <c r="R24" s="13"/>
      <c r="S24" s="146" t="s">
        <v>8</v>
      </c>
      <c r="T24" s="147" t="s">
        <v>9</v>
      </c>
      <c r="U24" s="13" t="s">
        <v>10</v>
      </c>
      <c r="V24" s="147" t="s">
        <v>11</v>
      </c>
      <c r="W24" s="20"/>
      <c r="X24" s="44"/>
    </row>
    <row r="25" spans="2:24">
      <c r="B25" s="222" t="s">
        <v>355</v>
      </c>
      <c r="C25" s="13" t="s">
        <v>356</v>
      </c>
      <c r="D25" s="13">
        <v>12</v>
      </c>
      <c r="E25" s="13">
        <v>1E-3</v>
      </c>
      <c r="F25" s="13">
        <f t="shared" ref="F25:F39" si="6">E25/$J$48*$J$49</f>
        <v>0.23358788148808202</v>
      </c>
      <c r="G25" s="13"/>
      <c r="H25" s="13"/>
      <c r="I25" s="13"/>
      <c r="J25" s="214" t="s">
        <v>123</v>
      </c>
      <c r="K25" s="13" t="s">
        <v>346</v>
      </c>
      <c r="L25" s="13">
        <v>53</v>
      </c>
      <c r="M25" s="13">
        <v>3.0000000000000001E-3</v>
      </c>
      <c r="N25" s="13">
        <f t="shared" ref="N25:N37" si="7">M25/$J$48*$J$49</f>
        <v>0.70076364446424599</v>
      </c>
      <c r="O25" s="13"/>
      <c r="P25" s="13"/>
      <c r="Q25" s="13"/>
      <c r="R25" s="213" t="s">
        <v>123</v>
      </c>
      <c r="S25" s="13" t="s">
        <v>341</v>
      </c>
      <c r="T25" s="13">
        <v>51</v>
      </c>
      <c r="U25" s="13">
        <v>3.0000000000000001E-3</v>
      </c>
      <c r="V25" s="13">
        <f>U25/$J$48*$J$49</f>
        <v>0.70076364446424599</v>
      </c>
      <c r="W25" s="20"/>
      <c r="X25" s="44"/>
    </row>
    <row r="26" spans="2:24">
      <c r="B26" s="222"/>
      <c r="C26" s="13" t="s">
        <v>358</v>
      </c>
      <c r="D26" s="13">
        <v>23</v>
      </c>
      <c r="E26" s="13">
        <v>1E-3</v>
      </c>
      <c r="F26" s="13">
        <f t="shared" si="6"/>
        <v>0.23358788148808202</v>
      </c>
      <c r="G26" s="13"/>
      <c r="H26" s="13"/>
      <c r="I26" s="13"/>
      <c r="J26" s="215"/>
      <c r="K26" s="13" t="s">
        <v>349</v>
      </c>
      <c r="L26" s="13">
        <v>47</v>
      </c>
      <c r="M26" s="13">
        <v>3.0000000000000001E-3</v>
      </c>
      <c r="N26" s="13">
        <f t="shared" si="7"/>
        <v>0.70076364446424599</v>
      </c>
      <c r="O26" s="13"/>
      <c r="P26" s="13"/>
      <c r="Q26" s="13"/>
      <c r="R26" s="213"/>
      <c r="S26" s="13" t="s">
        <v>344</v>
      </c>
      <c r="T26" s="13">
        <v>37</v>
      </c>
      <c r="U26" s="13">
        <v>3.0000000000000001E-3</v>
      </c>
      <c r="V26" s="13">
        <f>U26/$J$48*$J$49</f>
        <v>0.70076364446424599</v>
      </c>
      <c r="W26" s="20"/>
      <c r="X26" s="44"/>
    </row>
    <row r="27" spans="2:24">
      <c r="B27" s="222"/>
      <c r="C27" s="13" t="s">
        <v>360</v>
      </c>
      <c r="D27" s="13">
        <v>33</v>
      </c>
      <c r="E27" s="13">
        <v>2E-3</v>
      </c>
      <c r="F27" s="13">
        <f t="shared" si="6"/>
        <v>0.46717576297616403</v>
      </c>
      <c r="G27" s="13"/>
      <c r="H27" s="13"/>
      <c r="I27" s="13"/>
      <c r="J27" s="215"/>
      <c r="K27" s="13" t="s">
        <v>352</v>
      </c>
      <c r="L27" s="13">
        <v>54</v>
      </c>
      <c r="M27" s="13">
        <v>3.0000000000000001E-3</v>
      </c>
      <c r="N27" s="13">
        <f t="shared" si="7"/>
        <v>0.70076364446424599</v>
      </c>
      <c r="O27" s="13"/>
      <c r="P27" s="13"/>
      <c r="Q27" s="13"/>
      <c r="R27" s="213"/>
      <c r="S27" s="13" t="s">
        <v>347</v>
      </c>
      <c r="T27" s="13">
        <v>64</v>
      </c>
      <c r="U27" s="13">
        <v>3.0000000000000001E-3</v>
      </c>
      <c r="V27" s="13">
        <f>U27/$J$48*$J$49</f>
        <v>0.70076364446424599</v>
      </c>
      <c r="W27" s="20"/>
      <c r="X27" s="44"/>
    </row>
    <row r="28" spans="2:24">
      <c r="B28" s="222"/>
      <c r="C28" s="13" t="s">
        <v>362</v>
      </c>
      <c r="D28" s="13">
        <v>24</v>
      </c>
      <c r="E28" s="13">
        <v>1E-3</v>
      </c>
      <c r="F28" s="13">
        <f t="shared" si="6"/>
        <v>0.23358788148808202</v>
      </c>
      <c r="G28" s="13"/>
      <c r="H28" s="13"/>
      <c r="I28" s="13"/>
      <c r="J28" s="215"/>
      <c r="K28" s="13" t="s">
        <v>353</v>
      </c>
      <c r="L28" s="13">
        <v>58</v>
      </c>
      <c r="M28" s="13">
        <v>3.0000000000000001E-3</v>
      </c>
      <c r="N28" s="13">
        <f t="shared" si="7"/>
        <v>0.70076364446424599</v>
      </c>
      <c r="O28" s="13"/>
      <c r="P28" s="13"/>
      <c r="Q28" s="13"/>
      <c r="R28" s="213"/>
      <c r="S28" s="13" t="s">
        <v>350</v>
      </c>
      <c r="T28" s="13">
        <v>54</v>
      </c>
      <c r="U28" s="13">
        <v>2E-3</v>
      </c>
      <c r="V28" s="13">
        <f>U28/$J$48*$J$49</f>
        <v>0.46717576297616403</v>
      </c>
      <c r="W28" s="20"/>
      <c r="X28" s="44"/>
    </row>
    <row r="29" spans="2:24">
      <c r="B29" s="222"/>
      <c r="C29" s="13" t="s">
        <v>364</v>
      </c>
      <c r="D29" s="13">
        <v>23</v>
      </c>
      <c r="E29" s="13">
        <v>2E-3</v>
      </c>
      <c r="F29" s="13">
        <f t="shared" si="6"/>
        <v>0.46717576297616403</v>
      </c>
      <c r="G29" s="13"/>
      <c r="H29" s="13"/>
      <c r="I29" s="13"/>
      <c r="J29" s="215"/>
      <c r="K29" s="13" t="s">
        <v>354</v>
      </c>
      <c r="L29" s="13">
        <v>40</v>
      </c>
      <c r="M29" s="13">
        <v>2E-3</v>
      </c>
      <c r="N29" s="13">
        <f t="shared" si="7"/>
        <v>0.46717576297616403</v>
      </c>
      <c r="O29" s="13"/>
      <c r="P29" s="13"/>
      <c r="Q29" s="13"/>
      <c r="R29" s="13"/>
      <c r="S29" s="145" t="s">
        <v>1</v>
      </c>
      <c r="T29" s="145">
        <f>AVERAGE(T25:T28)</f>
        <v>51.5</v>
      </c>
      <c r="U29" s="145"/>
      <c r="V29" s="145">
        <f>AVERAGE(V25:V28)</f>
        <v>0.64236667409222559</v>
      </c>
      <c r="W29" s="20"/>
      <c r="X29" s="44"/>
    </row>
    <row r="30" spans="2:24">
      <c r="B30" s="222"/>
      <c r="C30" s="13" t="s">
        <v>366</v>
      </c>
      <c r="D30" s="13">
        <v>16</v>
      </c>
      <c r="E30" s="13">
        <v>2E-3</v>
      </c>
      <c r="F30" s="13">
        <f t="shared" si="6"/>
        <v>0.46717576297616403</v>
      </c>
      <c r="G30" s="13"/>
      <c r="H30" s="13"/>
      <c r="I30" s="13"/>
      <c r="J30" s="215"/>
      <c r="K30" s="13" t="s">
        <v>357</v>
      </c>
      <c r="L30" s="13">
        <v>55</v>
      </c>
      <c r="M30" s="13">
        <v>3.0000000000000001E-3</v>
      </c>
      <c r="N30" s="13">
        <f t="shared" si="7"/>
        <v>0.70076364446424599</v>
      </c>
      <c r="O30" s="13"/>
      <c r="P30" s="13"/>
      <c r="Q30" s="13"/>
      <c r="R30" s="13"/>
      <c r="S30" s="13" t="s">
        <v>2</v>
      </c>
      <c r="T30" s="13">
        <f>STDEV(T25:T28)</f>
        <v>11.150485789118488</v>
      </c>
      <c r="U30" s="13"/>
      <c r="V30" s="13">
        <f>STDEV(V25:V28)</f>
        <v>0.11679394074404027</v>
      </c>
      <c r="W30" s="20"/>
      <c r="X30" s="44"/>
    </row>
    <row r="31" spans="2:24">
      <c r="B31" s="222"/>
      <c r="C31" s="13" t="s">
        <v>368</v>
      </c>
      <c r="D31" s="13">
        <v>12</v>
      </c>
      <c r="E31" s="13">
        <v>1E-3</v>
      </c>
      <c r="F31" s="13">
        <f t="shared" si="6"/>
        <v>0.23358788148808202</v>
      </c>
      <c r="G31" s="13"/>
      <c r="H31" s="13"/>
      <c r="I31" s="13"/>
      <c r="J31" s="215"/>
      <c r="K31" s="13" t="s">
        <v>359</v>
      </c>
      <c r="L31" s="13">
        <v>38</v>
      </c>
      <c r="M31" s="13">
        <v>2E-3</v>
      </c>
      <c r="N31" s="13">
        <f t="shared" si="7"/>
        <v>0.46717576297616403</v>
      </c>
      <c r="O31" s="13"/>
      <c r="P31" s="13"/>
      <c r="Q31" s="13"/>
      <c r="R31" s="13"/>
      <c r="S31" s="13" t="s">
        <v>380</v>
      </c>
      <c r="T31" s="13">
        <f>TTEST(D25:D39,T25:T28,2,3)</f>
        <v>6.8124674513219538E-3</v>
      </c>
      <c r="U31" s="13"/>
      <c r="V31" s="13">
        <f>TTEST(F25:F39,V25:V28,2,3)</f>
        <v>5.5275086129130471E-3</v>
      </c>
      <c r="W31" s="20"/>
      <c r="X31" s="44"/>
    </row>
    <row r="32" spans="2:24">
      <c r="B32" s="222"/>
      <c r="C32" s="13" t="s">
        <v>370</v>
      </c>
      <c r="D32" s="13">
        <v>13</v>
      </c>
      <c r="E32" s="13">
        <v>1E-3</v>
      </c>
      <c r="F32" s="13">
        <f t="shared" si="6"/>
        <v>0.23358788148808202</v>
      </c>
      <c r="G32" s="13"/>
      <c r="H32" s="13"/>
      <c r="I32" s="13"/>
      <c r="J32" s="215"/>
      <c r="K32" s="13" t="s">
        <v>361</v>
      </c>
      <c r="L32" s="13">
        <v>36</v>
      </c>
      <c r="M32" s="13">
        <v>3.0000000000000001E-3</v>
      </c>
      <c r="N32" s="13">
        <f t="shared" si="7"/>
        <v>0.70076364446424599</v>
      </c>
      <c r="O32" s="13"/>
      <c r="P32" s="13"/>
      <c r="Q32" s="13"/>
      <c r="R32" s="13"/>
      <c r="S32" s="13"/>
      <c r="T32" s="13"/>
      <c r="U32" s="13"/>
      <c r="V32" s="13"/>
      <c r="W32" s="20"/>
      <c r="X32" s="44"/>
    </row>
    <row r="33" spans="2:24">
      <c r="B33" s="222"/>
      <c r="C33" s="13" t="s">
        <v>372</v>
      </c>
      <c r="D33" s="13">
        <v>16</v>
      </c>
      <c r="E33" s="13">
        <v>2E-3</v>
      </c>
      <c r="F33" s="13">
        <f t="shared" si="6"/>
        <v>0.46717576297616403</v>
      </c>
      <c r="G33" s="13"/>
      <c r="H33" s="13"/>
      <c r="I33" s="13"/>
      <c r="J33" s="215"/>
      <c r="K33" s="13" t="s">
        <v>363</v>
      </c>
      <c r="L33" s="13">
        <v>47</v>
      </c>
      <c r="M33" s="13">
        <v>3.0000000000000001E-3</v>
      </c>
      <c r="N33" s="13">
        <f t="shared" si="7"/>
        <v>0.70076364446424599</v>
      </c>
      <c r="O33" s="13"/>
      <c r="P33" s="13"/>
      <c r="Q33" s="13"/>
      <c r="R33" s="13"/>
      <c r="S33" s="13"/>
      <c r="T33" s="13"/>
      <c r="U33" s="13"/>
      <c r="V33" s="13"/>
      <c r="W33" s="20"/>
      <c r="X33" s="44"/>
    </row>
    <row r="34" spans="2:24">
      <c r="B34" s="222"/>
      <c r="C34" s="13" t="s">
        <v>373</v>
      </c>
      <c r="D34" s="13">
        <v>18</v>
      </c>
      <c r="E34" s="13">
        <v>1E-3</v>
      </c>
      <c r="F34" s="13">
        <f t="shared" si="6"/>
        <v>0.23358788148808202</v>
      </c>
      <c r="G34" s="13"/>
      <c r="H34" s="13"/>
      <c r="I34" s="13"/>
      <c r="J34" s="215"/>
      <c r="K34" s="13" t="s">
        <v>365</v>
      </c>
      <c r="L34" s="13">
        <v>68</v>
      </c>
      <c r="M34" s="13">
        <v>3.0000000000000001E-3</v>
      </c>
      <c r="N34" s="13">
        <f t="shared" si="7"/>
        <v>0.70076364446424599</v>
      </c>
      <c r="O34" s="13"/>
      <c r="P34" s="13"/>
      <c r="Q34" s="13"/>
      <c r="R34" s="13"/>
      <c r="S34" s="13"/>
      <c r="T34" s="13"/>
      <c r="U34" s="13"/>
      <c r="V34" s="13"/>
      <c r="W34" s="20"/>
      <c r="X34" s="44"/>
    </row>
    <row r="35" spans="2:24">
      <c r="B35" s="222"/>
      <c r="C35" s="13" t="s">
        <v>374</v>
      </c>
      <c r="D35" s="13">
        <v>12</v>
      </c>
      <c r="E35" s="13">
        <v>1E-3</v>
      </c>
      <c r="F35" s="13">
        <f t="shared" si="6"/>
        <v>0.23358788148808202</v>
      </c>
      <c r="G35" s="13"/>
      <c r="H35" s="13"/>
      <c r="I35" s="13"/>
      <c r="J35" s="215"/>
      <c r="K35" s="13" t="s">
        <v>367</v>
      </c>
      <c r="L35" s="13">
        <v>73</v>
      </c>
      <c r="M35" s="13">
        <v>3.0000000000000001E-3</v>
      </c>
      <c r="N35" s="13">
        <f t="shared" si="7"/>
        <v>0.70076364446424599</v>
      </c>
      <c r="O35" s="13"/>
      <c r="P35" s="13"/>
      <c r="Q35" s="13"/>
      <c r="R35" s="13"/>
      <c r="S35" s="13"/>
      <c r="T35" s="13"/>
      <c r="U35" s="13"/>
      <c r="V35" s="13"/>
      <c r="W35" s="20"/>
      <c r="X35" s="44"/>
    </row>
    <row r="36" spans="2:24">
      <c r="B36" s="222"/>
      <c r="C36" s="13" t="s">
        <v>375</v>
      </c>
      <c r="D36" s="13">
        <v>17</v>
      </c>
      <c r="E36" s="13">
        <v>1E-3</v>
      </c>
      <c r="F36" s="13">
        <f t="shared" si="6"/>
        <v>0.23358788148808202</v>
      </c>
      <c r="G36" s="13"/>
      <c r="H36" s="13"/>
      <c r="I36" s="13"/>
      <c r="J36" s="215"/>
      <c r="K36" s="13" t="s">
        <v>369</v>
      </c>
      <c r="L36" s="13">
        <v>50</v>
      </c>
      <c r="M36" s="13">
        <v>3.0000000000000001E-3</v>
      </c>
      <c r="N36" s="13">
        <f t="shared" si="7"/>
        <v>0.70076364446424599</v>
      </c>
      <c r="O36" s="13"/>
      <c r="P36" s="13"/>
      <c r="Q36" s="13"/>
      <c r="R36" s="13"/>
      <c r="S36" s="13"/>
      <c r="T36" s="13"/>
      <c r="U36" s="13"/>
      <c r="V36" s="13"/>
      <c r="W36" s="20"/>
      <c r="X36" s="44"/>
    </row>
    <row r="37" spans="2:24">
      <c r="B37" s="222" t="s">
        <v>376</v>
      </c>
      <c r="C37" s="13" t="s">
        <v>373</v>
      </c>
      <c r="D37" s="13">
        <v>17</v>
      </c>
      <c r="E37" s="13">
        <v>1E-3</v>
      </c>
      <c r="F37" s="13">
        <f t="shared" si="6"/>
        <v>0.23358788148808202</v>
      </c>
      <c r="G37" s="13"/>
      <c r="H37" s="13"/>
      <c r="I37" s="13"/>
      <c r="J37" s="212"/>
      <c r="K37" s="13" t="s">
        <v>371</v>
      </c>
      <c r="L37" s="13">
        <v>50</v>
      </c>
      <c r="M37" s="13">
        <v>3.0000000000000001E-3</v>
      </c>
      <c r="N37" s="13">
        <f t="shared" si="7"/>
        <v>0.70076364446424599</v>
      </c>
      <c r="O37" s="13"/>
      <c r="P37" s="13"/>
      <c r="Q37" s="13"/>
      <c r="R37" s="13"/>
      <c r="S37" s="13"/>
      <c r="T37" s="13"/>
      <c r="U37" s="13"/>
      <c r="V37" s="13"/>
      <c r="W37" s="20"/>
      <c r="X37" s="44"/>
    </row>
    <row r="38" spans="2:24">
      <c r="B38" s="222"/>
      <c r="C38" s="13" t="s">
        <v>377</v>
      </c>
      <c r="D38" s="13">
        <v>13</v>
      </c>
      <c r="E38" s="13">
        <v>2E-3</v>
      </c>
      <c r="F38" s="13">
        <f t="shared" si="6"/>
        <v>0.46717576297616403</v>
      </c>
      <c r="G38" s="13"/>
      <c r="H38" s="13"/>
      <c r="I38" s="13"/>
      <c r="J38" s="13"/>
      <c r="K38" s="145" t="s">
        <v>379</v>
      </c>
      <c r="L38" s="145">
        <f>AVERAGE(L25:L37)</f>
        <v>51.46153846153846</v>
      </c>
      <c r="M38" s="145"/>
      <c r="N38" s="145">
        <f>AVERAGE(N25:N37)</f>
        <v>0.6648270473122333</v>
      </c>
      <c r="O38" s="13"/>
      <c r="P38" s="13"/>
      <c r="Q38" s="13"/>
      <c r="R38" s="13"/>
      <c r="S38" s="13"/>
      <c r="T38" s="13"/>
      <c r="U38" s="13"/>
      <c r="V38" s="13"/>
      <c r="W38" s="20"/>
      <c r="X38" s="44"/>
    </row>
    <row r="39" spans="2:24">
      <c r="B39" s="222"/>
      <c r="C39" s="13" t="s">
        <v>378</v>
      </c>
      <c r="D39" s="13">
        <v>26</v>
      </c>
      <c r="E39" s="13">
        <v>2E-3</v>
      </c>
      <c r="F39" s="13">
        <f t="shared" si="6"/>
        <v>0.46717576297616403</v>
      </c>
      <c r="G39" s="13"/>
      <c r="H39" s="13"/>
      <c r="I39" s="13"/>
      <c r="J39" s="13"/>
      <c r="K39" s="13" t="s">
        <v>2</v>
      </c>
      <c r="L39" s="13">
        <f>STDEV(L25:L37)</f>
        <v>10.790546669928135</v>
      </c>
      <c r="M39" s="13"/>
      <c r="N39" s="13">
        <f>STDEV(N25:N37)</f>
        <v>8.7720146661092735E-2</v>
      </c>
      <c r="O39" s="13"/>
      <c r="P39" s="13"/>
      <c r="Q39" s="13"/>
      <c r="R39" s="13"/>
      <c r="S39" s="13"/>
      <c r="T39" s="13"/>
      <c r="U39" s="13"/>
      <c r="V39" s="13"/>
      <c r="W39" s="20"/>
      <c r="X39" s="44"/>
    </row>
    <row r="40" spans="2:24">
      <c r="B40" s="43"/>
      <c r="C40" s="21" t="s">
        <v>379</v>
      </c>
      <c r="D40" s="21">
        <f>AVERAGE(D25:D39)</f>
        <v>18.333333333333332</v>
      </c>
      <c r="E40" s="21"/>
      <c r="F40" s="21">
        <f>AVERAGE(F25:F39)</f>
        <v>0.32702303408331485</v>
      </c>
      <c r="G40" s="20"/>
      <c r="H40" s="20"/>
      <c r="I40" s="20"/>
      <c r="J40" s="20"/>
      <c r="K40" s="20" t="s">
        <v>380</v>
      </c>
      <c r="L40" s="20">
        <f>TTEST(D25:D39,L25:L37,2,3)</f>
        <v>9.6879701499979139E-9</v>
      </c>
      <c r="M40" s="20"/>
      <c r="N40" s="20">
        <f>TTEST(F25:F39,N25:N37,2,3)</f>
        <v>4.8187326206974767E-9</v>
      </c>
      <c r="O40" s="20"/>
      <c r="P40" s="20"/>
      <c r="Q40" s="20"/>
      <c r="R40" s="20"/>
      <c r="S40" s="20"/>
      <c r="T40" s="20"/>
      <c r="U40" s="20"/>
      <c r="V40" s="20"/>
      <c r="W40" s="20"/>
      <c r="X40" s="44"/>
    </row>
    <row r="41" spans="2:24">
      <c r="B41" s="43"/>
      <c r="C41" s="20" t="s">
        <v>2</v>
      </c>
      <c r="D41" s="20">
        <f>STDEV(D25:D39)</f>
        <v>6.2182527020592078</v>
      </c>
      <c r="E41" s="20"/>
      <c r="F41" s="20">
        <f>STDEV(F25:F39)</f>
        <v>0.11845067513560369</v>
      </c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44"/>
    </row>
    <row r="42" spans="2:24">
      <c r="B42" s="43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44"/>
    </row>
    <row r="43" spans="2:24">
      <c r="B43" s="43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44"/>
    </row>
    <row r="44" spans="2:24">
      <c r="B44" s="43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44"/>
    </row>
    <row r="45" spans="2:24">
      <c r="B45" s="43"/>
      <c r="C45" s="198" t="s">
        <v>517</v>
      </c>
      <c r="D45" s="198"/>
      <c r="E45" s="148"/>
      <c r="F45" s="199" t="s">
        <v>519</v>
      </c>
      <c r="G45" s="199"/>
      <c r="H45" s="199"/>
      <c r="I45" s="199"/>
      <c r="J45" s="199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44"/>
    </row>
    <row r="46" spans="2:24">
      <c r="B46" s="43"/>
      <c r="C46" s="149"/>
      <c r="D46" s="149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44"/>
    </row>
    <row r="47" spans="2:24" ht="47.25">
      <c r="B47" s="43"/>
      <c r="C47" s="205" t="s">
        <v>516</v>
      </c>
      <c r="D47" s="206"/>
      <c r="E47" s="20"/>
      <c r="F47" s="6"/>
      <c r="G47" s="200" t="s">
        <v>521</v>
      </c>
      <c r="H47" s="201"/>
      <c r="I47" s="152"/>
      <c r="J47" s="154" t="s">
        <v>520</v>
      </c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44"/>
    </row>
    <row r="48" spans="2:24">
      <c r="B48" s="43"/>
      <c r="C48" s="150" t="s">
        <v>510</v>
      </c>
      <c r="D48" s="150">
        <v>70</v>
      </c>
      <c r="E48" s="20"/>
      <c r="F48" s="6" t="s">
        <v>4</v>
      </c>
      <c r="G48" s="217" t="s">
        <v>5</v>
      </c>
      <c r="H48" s="217"/>
      <c r="I48" s="117" t="s">
        <v>6</v>
      </c>
      <c r="J48" s="6">
        <v>4.4889999999999999E-5</v>
      </c>
      <c r="K48" s="115"/>
      <c r="L48" s="13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44"/>
    </row>
    <row r="49" spans="2:24" ht="31.5">
      <c r="B49" s="43"/>
      <c r="C49" s="150" t="s">
        <v>511</v>
      </c>
      <c r="D49" s="150">
        <v>4</v>
      </c>
      <c r="E49" s="20"/>
      <c r="F49" s="153" t="s">
        <v>518</v>
      </c>
      <c r="G49" s="217" t="s">
        <v>122</v>
      </c>
      <c r="H49" s="217"/>
      <c r="I49" s="117" t="s">
        <v>6</v>
      </c>
      <c r="J49" s="6">
        <v>1.048576E-2</v>
      </c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44"/>
    </row>
    <row r="50" spans="2:24">
      <c r="B50" s="43"/>
      <c r="C50" s="150" t="s">
        <v>512</v>
      </c>
      <c r="D50" s="150">
        <v>3000</v>
      </c>
      <c r="E50" s="13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44"/>
    </row>
    <row r="51" spans="2:24">
      <c r="B51" s="43"/>
      <c r="C51" s="150" t="s">
        <v>513</v>
      </c>
      <c r="D51" s="150">
        <v>25</v>
      </c>
      <c r="E51" s="18"/>
      <c r="F51" s="223" t="s">
        <v>522</v>
      </c>
      <c r="G51" s="223"/>
      <c r="H51" s="207" t="s">
        <v>523</v>
      </c>
      <c r="I51" s="207"/>
      <c r="J51" s="207"/>
      <c r="K51" s="207"/>
      <c r="L51" s="207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44"/>
    </row>
    <row r="52" spans="2:24">
      <c r="B52" s="43"/>
      <c r="C52" s="150" t="s">
        <v>514</v>
      </c>
      <c r="D52" s="150">
        <v>10000</v>
      </c>
      <c r="E52" s="19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44"/>
    </row>
    <row r="53" spans="2:24">
      <c r="B53" s="43"/>
      <c r="C53" s="150" t="s">
        <v>515</v>
      </c>
      <c r="D53" s="150">
        <v>0.2</v>
      </c>
      <c r="E53" s="13"/>
      <c r="F53" s="20"/>
      <c r="G53" s="20"/>
      <c r="H53" s="20"/>
      <c r="I53" s="20"/>
      <c r="J53" s="19"/>
      <c r="K53" s="13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44"/>
    </row>
    <row r="54" spans="2:24">
      <c r="B54" s="43"/>
      <c r="C54" s="151"/>
      <c r="D54" s="151"/>
      <c r="E54" s="13"/>
      <c r="F54" s="20"/>
      <c r="G54" s="20"/>
      <c r="H54" s="20"/>
      <c r="I54" s="20"/>
      <c r="J54" s="13"/>
      <c r="K54" s="13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44"/>
    </row>
    <row r="55" spans="2:24">
      <c r="B55" s="43"/>
      <c r="C55" s="205" t="s">
        <v>525</v>
      </c>
      <c r="D55" s="206"/>
      <c r="E55" s="18"/>
      <c r="F55" s="20"/>
      <c r="G55" s="20"/>
      <c r="H55" s="20"/>
      <c r="I55" s="20"/>
      <c r="J55" s="17"/>
      <c r="K55" s="18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44"/>
    </row>
    <row r="56" spans="2:24">
      <c r="B56" s="43"/>
      <c r="C56" s="150" t="s">
        <v>510</v>
      </c>
      <c r="D56" s="150">
        <v>70</v>
      </c>
      <c r="E56" s="19"/>
      <c r="F56" s="20"/>
      <c r="G56" s="20"/>
      <c r="H56" s="20"/>
      <c r="I56" s="20"/>
      <c r="J56" s="17"/>
      <c r="K56" s="19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44"/>
    </row>
    <row r="57" spans="2:24" ht="31.5">
      <c r="B57" s="43"/>
      <c r="C57" s="150" t="s">
        <v>511</v>
      </c>
      <c r="D57" s="150">
        <v>4</v>
      </c>
      <c r="E57" s="13"/>
      <c r="F57" s="13"/>
      <c r="G57" s="13"/>
      <c r="H57" s="13"/>
      <c r="I57" s="13"/>
      <c r="J57" s="19"/>
      <c r="K57" s="13"/>
      <c r="L57" s="13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44"/>
    </row>
    <row r="58" spans="2:24">
      <c r="B58" s="43"/>
      <c r="C58" s="150" t="s">
        <v>512</v>
      </c>
      <c r="D58" s="150">
        <v>3000</v>
      </c>
      <c r="E58" s="13"/>
      <c r="F58" s="13"/>
      <c r="G58" s="13"/>
      <c r="H58" s="13"/>
      <c r="I58" s="13"/>
      <c r="J58" s="19"/>
      <c r="K58" s="13"/>
      <c r="L58" s="13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44"/>
    </row>
    <row r="59" spans="2:24">
      <c r="B59" s="43"/>
      <c r="C59" s="150" t="s">
        <v>513</v>
      </c>
      <c r="D59" s="150">
        <v>25</v>
      </c>
      <c r="E59" s="13"/>
      <c r="F59" s="13"/>
      <c r="G59" s="13"/>
      <c r="H59" s="13"/>
      <c r="I59" s="13"/>
      <c r="J59" s="19"/>
      <c r="K59" s="13"/>
      <c r="L59" s="13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44"/>
    </row>
    <row r="60" spans="2:24">
      <c r="B60" s="43"/>
      <c r="C60" s="150" t="s">
        <v>514</v>
      </c>
      <c r="D60" s="150">
        <v>10000</v>
      </c>
      <c r="E60" s="13"/>
      <c r="F60" s="13"/>
      <c r="G60" s="13"/>
      <c r="H60" s="13"/>
      <c r="I60" s="13"/>
      <c r="J60" s="13"/>
      <c r="K60" s="13"/>
      <c r="L60" s="13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44"/>
    </row>
    <row r="61" spans="2:24">
      <c r="B61" s="43"/>
      <c r="C61" s="150" t="s">
        <v>515</v>
      </c>
      <c r="D61" s="150">
        <v>0.6</v>
      </c>
      <c r="E61" s="13"/>
      <c r="F61" s="13"/>
      <c r="G61" s="13"/>
      <c r="H61" s="13"/>
      <c r="I61" s="13"/>
      <c r="J61" s="13"/>
      <c r="K61" s="13"/>
      <c r="L61" s="13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44"/>
    </row>
    <row r="62" spans="2:24">
      <c r="B62" s="43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44"/>
    </row>
    <row r="63" spans="2:24" ht="16.5" thickBot="1">
      <c r="B63" s="45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7"/>
    </row>
    <row r="64" spans="2:24" ht="15.6" customHeight="1"/>
  </sheetData>
  <mergeCells count="23">
    <mergeCell ref="H51:L51"/>
    <mergeCell ref="C55:D55"/>
    <mergeCell ref="F51:G51"/>
    <mergeCell ref="C45:D45"/>
    <mergeCell ref="F45:J45"/>
    <mergeCell ref="C47:D47"/>
    <mergeCell ref="G47:H47"/>
    <mergeCell ref="G48:H48"/>
    <mergeCell ref="G49:H49"/>
    <mergeCell ref="B23:F23"/>
    <mergeCell ref="J23:N23"/>
    <mergeCell ref="R23:V23"/>
    <mergeCell ref="B25:B36"/>
    <mergeCell ref="J25:J37"/>
    <mergeCell ref="R25:R28"/>
    <mergeCell ref="B37:B39"/>
    <mergeCell ref="R6:X6"/>
    <mergeCell ref="B8:B15"/>
    <mergeCell ref="J8:J15"/>
    <mergeCell ref="R8:R13"/>
    <mergeCell ref="B16:B19"/>
    <mergeCell ref="B6:H6"/>
    <mergeCell ref="J6:P6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S66"/>
  <sheetViews>
    <sheetView topLeftCell="A19" zoomScale="55" zoomScaleNormal="55" zoomScalePageLayoutView="200" workbookViewId="0">
      <selection activeCell="B34" sqref="B34"/>
    </sheetView>
  </sheetViews>
  <sheetFormatPr defaultColWidth="11.42578125" defaultRowHeight="15"/>
  <cols>
    <col min="2" max="2" width="19.85546875" bestFit="1" customWidth="1"/>
    <col min="7" max="7" width="11.7109375" bestFit="1" customWidth="1"/>
    <col min="8" max="8" width="14.28515625" customWidth="1"/>
    <col min="14" max="14" width="13.7109375" customWidth="1"/>
    <col min="17" max="17" width="17.28515625" customWidth="1"/>
  </cols>
  <sheetData>
    <row r="1" spans="2:19" ht="15.75" thickBot="1"/>
    <row r="2" spans="2:19" ht="21.75" thickBot="1">
      <c r="B2" s="177" t="s">
        <v>553</v>
      </c>
      <c r="C2" s="178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94"/>
    </row>
    <row r="3" spans="2:19">
      <c r="B3" s="64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51"/>
    </row>
    <row r="4" spans="2:19">
      <c r="B4" s="224" t="s">
        <v>498</v>
      </c>
      <c r="C4" s="225"/>
      <c r="D4" s="225"/>
      <c r="E4" s="225"/>
      <c r="F4" s="225"/>
      <c r="G4" s="226"/>
      <c r="H4" s="228"/>
      <c r="I4" s="225" t="s">
        <v>499</v>
      </c>
      <c r="J4" s="225"/>
      <c r="K4" s="225"/>
      <c r="L4" s="225"/>
      <c r="M4" s="225"/>
      <c r="N4" s="31"/>
      <c r="O4" s="31"/>
      <c r="P4" s="31"/>
      <c r="Q4" s="31"/>
      <c r="R4" s="31"/>
      <c r="S4" s="51"/>
    </row>
    <row r="5" spans="2:19" ht="45">
      <c r="B5" s="121" t="s">
        <v>457</v>
      </c>
      <c r="C5" s="91" t="s">
        <v>458</v>
      </c>
      <c r="D5" s="91" t="s">
        <v>459</v>
      </c>
      <c r="E5" s="91" t="s">
        <v>460</v>
      </c>
      <c r="F5" s="91" t="s">
        <v>461</v>
      </c>
      <c r="G5" s="89" t="s">
        <v>497</v>
      </c>
      <c r="H5" s="90" t="s">
        <v>462</v>
      </c>
      <c r="I5" s="91" t="s">
        <v>457</v>
      </c>
      <c r="J5" s="91" t="s">
        <v>458</v>
      </c>
      <c r="K5" s="91" t="s">
        <v>459</v>
      </c>
      <c r="L5" s="91" t="s">
        <v>460</v>
      </c>
      <c r="M5" s="91" t="s">
        <v>461</v>
      </c>
      <c r="N5" s="92" t="s">
        <v>475</v>
      </c>
      <c r="O5" s="91" t="s">
        <v>476</v>
      </c>
      <c r="P5" s="92" t="s">
        <v>477</v>
      </c>
      <c r="Q5" s="91" t="s">
        <v>497</v>
      </c>
      <c r="R5" s="118" t="s">
        <v>477</v>
      </c>
      <c r="S5" s="51"/>
    </row>
    <row r="6" spans="2:19">
      <c r="B6" s="121" t="s">
        <v>463</v>
      </c>
      <c r="C6" s="91">
        <v>3.9060000000000001</v>
      </c>
      <c r="D6" s="91">
        <v>21610041</v>
      </c>
      <c r="E6" s="91">
        <v>10.271000000000001</v>
      </c>
      <c r="F6" s="91">
        <v>8.61</v>
      </c>
      <c r="G6" s="92" t="s">
        <v>501</v>
      </c>
      <c r="H6" s="89">
        <f t="shared" ref="H6:H17" si="0">D6/D21</f>
        <v>0.35816964685567426</v>
      </c>
      <c r="I6" s="91" t="s">
        <v>463</v>
      </c>
      <c r="J6" s="91">
        <v>7.7640000000000002</v>
      </c>
      <c r="K6" s="91">
        <v>1077834</v>
      </c>
      <c r="L6" s="91">
        <v>715</v>
      </c>
      <c r="M6" s="91">
        <v>10.48</v>
      </c>
      <c r="N6" s="91">
        <f t="shared" ref="N6:N17" si="1">K6/D21</f>
        <v>1.7864261486085973E-2</v>
      </c>
      <c r="O6" s="91">
        <f t="shared" ref="O6:O17" si="2">SUM(N6,H6)</f>
        <v>0.37603390834176026</v>
      </c>
      <c r="P6" s="91">
        <f t="shared" ref="P6:P17" si="3">N6*100/O6</f>
        <v>4.7507049470256684</v>
      </c>
      <c r="Q6" s="92" t="s">
        <v>501</v>
      </c>
      <c r="R6" s="91">
        <v>4.7507049470256701</v>
      </c>
      <c r="S6" s="51"/>
    </row>
    <row r="7" spans="2:19">
      <c r="B7" s="121" t="s">
        <v>464</v>
      </c>
      <c r="C7" s="91">
        <v>2.1179999999999999</v>
      </c>
      <c r="D7" s="91">
        <v>11718269</v>
      </c>
      <c r="E7" s="91">
        <v>7.1929999999999996</v>
      </c>
      <c r="F7" s="91">
        <v>6.79</v>
      </c>
      <c r="G7" s="91" t="s">
        <v>429</v>
      </c>
      <c r="H7" s="89">
        <f t="shared" si="0"/>
        <v>0.50371599151517243</v>
      </c>
      <c r="I7" s="91" t="s">
        <v>464</v>
      </c>
      <c r="J7" s="91">
        <v>0.69399999999999995</v>
      </c>
      <c r="K7" s="91">
        <v>96315</v>
      </c>
      <c r="L7" s="91">
        <v>96</v>
      </c>
      <c r="M7" s="91">
        <v>8.32</v>
      </c>
      <c r="N7" s="91">
        <f t="shared" si="1"/>
        <v>4.1401512222311873E-3</v>
      </c>
      <c r="O7" s="91">
        <f t="shared" si="2"/>
        <v>0.50785614273740365</v>
      </c>
      <c r="P7" s="91">
        <f t="shared" si="3"/>
        <v>0.81522125535693857</v>
      </c>
      <c r="Q7" s="91" t="s">
        <v>429</v>
      </c>
      <c r="R7" s="91">
        <v>0.81522125535693857</v>
      </c>
      <c r="S7" s="51"/>
    </row>
    <row r="8" spans="2:19" ht="30">
      <c r="B8" s="121" t="s">
        <v>465</v>
      </c>
      <c r="C8" s="91">
        <v>19.516999999999999</v>
      </c>
      <c r="D8" s="91">
        <v>107971699</v>
      </c>
      <c r="E8" s="91">
        <v>47.436999999999998</v>
      </c>
      <c r="F8" s="91">
        <v>7.28</v>
      </c>
      <c r="G8" s="92" t="s">
        <v>502</v>
      </c>
      <c r="H8" s="89">
        <f t="shared" si="0"/>
        <v>1.3619349424372376</v>
      </c>
      <c r="I8" s="91" t="s">
        <v>465</v>
      </c>
      <c r="J8" s="91">
        <v>8.4060000000000006</v>
      </c>
      <c r="K8" s="91">
        <v>1166916</v>
      </c>
      <c r="L8" s="91">
        <v>464</v>
      </c>
      <c r="M8" s="91">
        <v>8.24</v>
      </c>
      <c r="N8" s="91">
        <f t="shared" si="1"/>
        <v>1.4719261528792759E-2</v>
      </c>
      <c r="O8" s="91">
        <f t="shared" si="2"/>
        <v>1.3766542039660303</v>
      </c>
      <c r="P8" s="91">
        <f t="shared" si="3"/>
        <v>1.0692054320095596</v>
      </c>
      <c r="Q8" s="92" t="s">
        <v>502</v>
      </c>
      <c r="R8" s="91">
        <v>1.0692054320095596</v>
      </c>
      <c r="S8" s="51"/>
    </row>
    <row r="9" spans="2:19">
      <c r="B9" s="121" t="s">
        <v>466</v>
      </c>
      <c r="C9" s="91">
        <v>19.257000000000001</v>
      </c>
      <c r="D9" s="91">
        <v>106532201</v>
      </c>
      <c r="E9" s="91">
        <v>48.773000000000003</v>
      </c>
      <c r="F9" s="91">
        <v>7.35</v>
      </c>
      <c r="G9" s="93" t="s">
        <v>430</v>
      </c>
      <c r="H9" s="89">
        <f t="shared" si="0"/>
        <v>1.1076092461929201</v>
      </c>
      <c r="I9" s="91" t="s">
        <v>466</v>
      </c>
      <c r="J9" s="91">
        <v>8.4740000000000002</v>
      </c>
      <c r="K9" s="91">
        <v>1176309</v>
      </c>
      <c r="L9" s="91">
        <v>433</v>
      </c>
      <c r="M9" s="91">
        <v>8.16</v>
      </c>
      <c r="N9" s="91">
        <f t="shared" si="1"/>
        <v>1.2230017896466324E-2</v>
      </c>
      <c r="O9" s="91">
        <f t="shared" si="2"/>
        <v>1.1198392640893864</v>
      </c>
      <c r="P9" s="91">
        <f t="shared" si="3"/>
        <v>1.0921226187234416</v>
      </c>
      <c r="Q9" s="93" t="s">
        <v>430</v>
      </c>
      <c r="R9" s="91">
        <v>1.0921226187234416</v>
      </c>
      <c r="S9" s="51"/>
    </row>
    <row r="10" spans="2:19">
      <c r="B10" s="121" t="s">
        <v>467</v>
      </c>
      <c r="C10" s="91">
        <v>5.1680000000000001</v>
      </c>
      <c r="D10" s="91">
        <v>28590018</v>
      </c>
      <c r="E10" s="91">
        <v>18.489999999999998</v>
      </c>
      <c r="F10" s="91">
        <v>5.18</v>
      </c>
      <c r="G10" s="92" t="s">
        <v>501</v>
      </c>
      <c r="H10" s="89">
        <f t="shared" si="0"/>
        <v>0.40118158074508115</v>
      </c>
      <c r="I10" s="91" t="s">
        <v>467</v>
      </c>
      <c r="J10" s="91">
        <v>27.440999999999999</v>
      </c>
      <c r="K10" s="91">
        <v>3809234</v>
      </c>
      <c r="L10" s="91">
        <v>2.99</v>
      </c>
      <c r="M10" s="91">
        <v>6.48</v>
      </c>
      <c r="N10" s="91">
        <f t="shared" si="1"/>
        <v>5.3452030619494835E-2</v>
      </c>
      <c r="O10" s="91">
        <f t="shared" si="2"/>
        <v>0.45463361136457597</v>
      </c>
      <c r="P10" s="91">
        <f t="shared" si="3"/>
        <v>11.757166492609151</v>
      </c>
      <c r="Q10" s="92" t="s">
        <v>501</v>
      </c>
      <c r="R10" s="91">
        <v>11.757166492609151</v>
      </c>
      <c r="S10" s="51"/>
    </row>
    <row r="11" spans="2:19">
      <c r="B11" s="121" t="s">
        <v>468</v>
      </c>
      <c r="C11" s="91">
        <v>5.0919999999999996</v>
      </c>
      <c r="D11" s="91">
        <v>28168394</v>
      </c>
      <c r="E11" s="91">
        <v>17.370999999999999</v>
      </c>
      <c r="F11" s="91">
        <v>6.09</v>
      </c>
      <c r="G11" s="91" t="s">
        <v>429</v>
      </c>
      <c r="H11" s="89">
        <f t="shared" si="0"/>
        <v>0.55957593605237854</v>
      </c>
      <c r="I11" s="91" t="s">
        <v>468</v>
      </c>
      <c r="J11" s="91">
        <v>10.409000000000001</v>
      </c>
      <c r="K11" s="91">
        <v>1444950</v>
      </c>
      <c r="L11" s="91">
        <v>737</v>
      </c>
      <c r="M11" s="91">
        <v>6.96</v>
      </c>
      <c r="N11" s="91">
        <f t="shared" si="1"/>
        <v>2.8704485204193192E-2</v>
      </c>
      <c r="O11" s="91">
        <f t="shared" si="2"/>
        <v>0.58828042125657176</v>
      </c>
      <c r="P11" s="91">
        <f t="shared" si="3"/>
        <v>4.8793881569065611</v>
      </c>
      <c r="Q11" s="91" t="s">
        <v>429</v>
      </c>
      <c r="R11" s="91">
        <v>4.8793881569065611</v>
      </c>
      <c r="S11" s="51"/>
    </row>
    <row r="12" spans="2:19" ht="30">
      <c r="B12" s="121" t="s">
        <v>469</v>
      </c>
      <c r="C12" s="91">
        <v>24.152000000000001</v>
      </c>
      <c r="D12" s="91">
        <v>133617901</v>
      </c>
      <c r="E12" s="91">
        <v>50.598999999999997</v>
      </c>
      <c r="F12" s="91">
        <v>6.86</v>
      </c>
      <c r="G12" s="92" t="s">
        <v>502</v>
      </c>
      <c r="H12" s="89">
        <f t="shared" si="0"/>
        <v>3.8600511307365717</v>
      </c>
      <c r="I12" s="91" t="s">
        <v>469</v>
      </c>
      <c r="J12" s="91">
        <v>17.123000000000001</v>
      </c>
      <c r="K12" s="91">
        <v>2377003</v>
      </c>
      <c r="L12" s="91">
        <v>1.091</v>
      </c>
      <c r="M12" s="91">
        <v>7.92</v>
      </c>
      <c r="N12" s="91">
        <f t="shared" si="1"/>
        <v>6.8668591927021988E-2</v>
      </c>
      <c r="O12" s="91">
        <f t="shared" si="2"/>
        <v>3.9287197226635935</v>
      </c>
      <c r="P12" s="91">
        <f t="shared" si="3"/>
        <v>1.7478618169398465</v>
      </c>
      <c r="Q12" s="92" t="s">
        <v>502</v>
      </c>
      <c r="R12" s="91">
        <v>1.7478618169398465</v>
      </c>
      <c r="S12" s="51"/>
    </row>
    <row r="13" spans="2:19">
      <c r="B13" s="121" t="s">
        <v>470</v>
      </c>
      <c r="C13" s="91">
        <v>20.79</v>
      </c>
      <c r="D13" s="91">
        <v>115018579</v>
      </c>
      <c r="E13" s="91">
        <v>47.965000000000003</v>
      </c>
      <c r="F13" s="91">
        <v>7.07</v>
      </c>
      <c r="G13" s="91" t="s">
        <v>430</v>
      </c>
      <c r="H13" s="89">
        <f t="shared" si="0"/>
        <v>4.2504389809463277</v>
      </c>
      <c r="I13" s="91" t="s">
        <v>470</v>
      </c>
      <c r="J13" s="91">
        <v>19.687999999999999</v>
      </c>
      <c r="K13" s="91">
        <v>2733031</v>
      </c>
      <c r="L13" s="91">
        <v>1.2909999999999999</v>
      </c>
      <c r="M13" s="91">
        <v>7.52</v>
      </c>
      <c r="N13" s="91">
        <f t="shared" si="1"/>
        <v>0.10099743536680907</v>
      </c>
      <c r="O13" s="91">
        <f t="shared" si="2"/>
        <v>4.3514364163131365</v>
      </c>
      <c r="P13" s="91">
        <f t="shared" si="3"/>
        <v>2.3210136999400688</v>
      </c>
      <c r="Q13" s="91" t="s">
        <v>430</v>
      </c>
      <c r="R13" s="91">
        <v>2.3210136999400688</v>
      </c>
      <c r="S13" s="51"/>
    </row>
    <row r="14" spans="2:19">
      <c r="B14" s="121" t="s">
        <v>471</v>
      </c>
      <c r="C14" s="91">
        <v>5.202</v>
      </c>
      <c r="D14" s="91">
        <v>28780218</v>
      </c>
      <c r="E14" s="91">
        <v>17.545999999999999</v>
      </c>
      <c r="F14" s="91">
        <v>6.58</v>
      </c>
      <c r="G14" s="92" t="s">
        <v>501</v>
      </c>
      <c r="H14" s="89">
        <f t="shared" si="0"/>
        <v>1.2629589112727182</v>
      </c>
      <c r="I14" s="91" t="s">
        <v>471</v>
      </c>
      <c r="J14" s="91">
        <v>21.722999999999999</v>
      </c>
      <c r="K14" s="91">
        <v>3015462</v>
      </c>
      <c r="L14" s="91">
        <v>1.4179999999999999</v>
      </c>
      <c r="M14" s="91">
        <v>8</v>
      </c>
      <c r="N14" s="91">
        <f t="shared" si="1"/>
        <v>0.13232716320996085</v>
      </c>
      <c r="O14" s="91">
        <f t="shared" si="2"/>
        <v>1.3952860744826792</v>
      </c>
      <c r="P14" s="91">
        <f t="shared" si="3"/>
        <v>9.4838732808985355</v>
      </c>
      <c r="Q14" s="92" t="s">
        <v>501</v>
      </c>
      <c r="R14" s="91">
        <v>9.4838732808985355</v>
      </c>
      <c r="S14" s="51"/>
    </row>
    <row r="15" spans="2:19">
      <c r="B15" s="121" t="s">
        <v>472</v>
      </c>
      <c r="C15" s="91">
        <v>7.3810000000000002</v>
      </c>
      <c r="D15" s="91">
        <v>40833938</v>
      </c>
      <c r="E15" s="91">
        <v>32.911000000000001</v>
      </c>
      <c r="F15" s="91">
        <v>7.14</v>
      </c>
      <c r="G15" s="91" t="s">
        <v>429</v>
      </c>
      <c r="H15" s="89">
        <f t="shared" si="0"/>
        <v>1.1264417781487288</v>
      </c>
      <c r="I15" s="91" t="s">
        <v>472</v>
      </c>
      <c r="J15" s="91">
        <v>10.808999999999999</v>
      </c>
      <c r="K15" s="91">
        <v>1500468</v>
      </c>
      <c r="L15" s="91">
        <v>683</v>
      </c>
      <c r="M15" s="91">
        <v>8.4</v>
      </c>
      <c r="N15" s="91">
        <f t="shared" si="1"/>
        <v>4.1391791356867581E-2</v>
      </c>
      <c r="O15" s="91">
        <f t="shared" si="2"/>
        <v>1.1678335695055964</v>
      </c>
      <c r="P15" s="91">
        <f t="shared" si="3"/>
        <v>3.5443227903091401</v>
      </c>
      <c r="Q15" s="91" t="s">
        <v>429</v>
      </c>
      <c r="R15" s="91">
        <v>3.5443227903091401</v>
      </c>
      <c r="S15" s="51"/>
    </row>
    <row r="16" spans="2:19" ht="30">
      <c r="B16" s="121" t="s">
        <v>473</v>
      </c>
      <c r="C16" s="91">
        <v>24.149000000000001</v>
      </c>
      <c r="D16" s="91">
        <v>133601515</v>
      </c>
      <c r="E16" s="91">
        <v>50.569000000000003</v>
      </c>
      <c r="F16" s="91">
        <v>7.07</v>
      </c>
      <c r="G16" s="92" t="s">
        <v>502</v>
      </c>
      <c r="H16" s="89">
        <f t="shared" si="0"/>
        <v>8.3090071663752223</v>
      </c>
      <c r="I16" s="91" t="s">
        <v>473</v>
      </c>
      <c r="J16" s="91">
        <v>20.015000000000001</v>
      </c>
      <c r="K16" s="91">
        <v>2778464</v>
      </c>
      <c r="L16" s="91">
        <v>1.0089999999999999</v>
      </c>
      <c r="M16" s="91">
        <v>7.92</v>
      </c>
      <c r="N16" s="91">
        <f t="shared" si="1"/>
        <v>0.17279951718747774</v>
      </c>
      <c r="O16" s="91">
        <f t="shared" si="2"/>
        <v>8.4818066835627004</v>
      </c>
      <c r="P16" s="91">
        <f t="shared" si="3"/>
        <v>2.0372961048776816</v>
      </c>
      <c r="Q16" s="92" t="s">
        <v>502</v>
      </c>
      <c r="R16" s="91">
        <v>2.0372961048776816</v>
      </c>
      <c r="S16" s="51"/>
    </row>
    <row r="17" spans="2:19">
      <c r="B17" s="121" t="s">
        <v>474</v>
      </c>
      <c r="C17" s="91">
        <v>23.96</v>
      </c>
      <c r="D17" s="91">
        <v>132554620</v>
      </c>
      <c r="E17" s="91">
        <v>50.015999999999998</v>
      </c>
      <c r="F17" s="91">
        <v>10.43</v>
      </c>
      <c r="G17" s="91" t="s">
        <v>430</v>
      </c>
      <c r="H17" s="89">
        <f t="shared" si="0"/>
        <v>4.8407123352024053</v>
      </c>
      <c r="I17" s="91" t="s">
        <v>474</v>
      </c>
      <c r="J17" s="91">
        <v>17.353999999999999</v>
      </c>
      <c r="K17" s="91">
        <v>2408963</v>
      </c>
      <c r="L17" s="91">
        <v>1.012</v>
      </c>
      <c r="M17" s="91">
        <v>12.64</v>
      </c>
      <c r="N17" s="91">
        <f t="shared" si="1"/>
        <v>8.7972014171563334E-2</v>
      </c>
      <c r="O17" s="91">
        <f t="shared" si="2"/>
        <v>4.9286843493739685</v>
      </c>
      <c r="P17" s="91">
        <f t="shared" si="3"/>
        <v>1.7848985233298085</v>
      </c>
      <c r="Q17" s="91" t="s">
        <v>430</v>
      </c>
      <c r="R17" s="91">
        <v>1.7848985233298085</v>
      </c>
      <c r="S17" s="51"/>
    </row>
    <row r="18" spans="2:19">
      <c r="B18" s="64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51"/>
    </row>
    <row r="19" spans="2:19">
      <c r="B19" s="224" t="s">
        <v>500</v>
      </c>
      <c r="C19" s="225"/>
      <c r="D19" s="225"/>
      <c r="E19" s="225"/>
      <c r="F19" s="225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51"/>
    </row>
    <row r="20" spans="2:19">
      <c r="B20" s="121" t="s">
        <v>457</v>
      </c>
      <c r="C20" s="91" t="s">
        <v>458</v>
      </c>
      <c r="D20" s="91" t="s">
        <v>459</v>
      </c>
      <c r="E20" s="91" t="s">
        <v>460</v>
      </c>
      <c r="F20" s="91" t="s">
        <v>461</v>
      </c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51"/>
    </row>
    <row r="21" spans="2:19">
      <c r="B21" s="121" t="s">
        <v>463</v>
      </c>
      <c r="C21" s="91">
        <v>13.64</v>
      </c>
      <c r="D21" s="91">
        <v>60334652</v>
      </c>
      <c r="E21" s="91">
        <v>38.898000000000003</v>
      </c>
      <c r="F21" s="91">
        <v>15.18</v>
      </c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51"/>
    </row>
    <row r="22" spans="2:19">
      <c r="B22" s="121" t="s">
        <v>464</v>
      </c>
      <c r="C22" s="91">
        <v>5.2590000000000003</v>
      </c>
      <c r="D22" s="91">
        <v>23263643</v>
      </c>
      <c r="E22" s="91">
        <v>20.105</v>
      </c>
      <c r="F22" s="91">
        <v>11.77</v>
      </c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51"/>
    </row>
    <row r="23" spans="2:19">
      <c r="B23" s="121" t="s">
        <v>465</v>
      </c>
      <c r="C23" s="91">
        <v>17.922999999999998</v>
      </c>
      <c r="D23" s="91">
        <v>79278162</v>
      </c>
      <c r="E23" s="91">
        <v>61.97</v>
      </c>
      <c r="F23" s="91">
        <v>12.65</v>
      </c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51"/>
    </row>
    <row r="24" spans="2:19">
      <c r="B24" s="121" t="s">
        <v>466</v>
      </c>
      <c r="C24" s="91">
        <v>21.744</v>
      </c>
      <c r="D24" s="91">
        <v>96182116</v>
      </c>
      <c r="E24" s="91">
        <v>64.733999999999995</v>
      </c>
      <c r="F24" s="91">
        <v>13.53</v>
      </c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51"/>
    </row>
    <row r="25" spans="2:19">
      <c r="B25" s="121" t="s">
        <v>467</v>
      </c>
      <c r="C25" s="91">
        <v>16.111000000000001</v>
      </c>
      <c r="D25" s="91">
        <v>71264533</v>
      </c>
      <c r="E25" s="91">
        <v>56.777000000000001</v>
      </c>
      <c r="F25" s="91">
        <v>9.68</v>
      </c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51"/>
    </row>
    <row r="26" spans="2:19">
      <c r="B26" s="121" t="s">
        <v>468</v>
      </c>
      <c r="C26" s="91">
        <v>11.38</v>
      </c>
      <c r="D26" s="91">
        <v>50338823</v>
      </c>
      <c r="E26" s="91">
        <v>37.453000000000003</v>
      </c>
      <c r="F26" s="91">
        <v>11</v>
      </c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51"/>
    </row>
    <row r="27" spans="2:19">
      <c r="B27" s="121" t="s">
        <v>469</v>
      </c>
      <c r="C27" s="91">
        <v>7.8259999999999996</v>
      </c>
      <c r="D27" s="91">
        <v>34615578</v>
      </c>
      <c r="E27" s="91">
        <v>25.202999999999999</v>
      </c>
      <c r="F27" s="91">
        <v>11.88</v>
      </c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51"/>
    </row>
    <row r="28" spans="2:19">
      <c r="B28" s="121" t="s">
        <v>470</v>
      </c>
      <c r="C28" s="91">
        <v>6.1180000000000003</v>
      </c>
      <c r="D28" s="91">
        <v>27060400</v>
      </c>
      <c r="E28" s="91">
        <v>18.97</v>
      </c>
      <c r="F28" s="91">
        <v>12.21</v>
      </c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51"/>
    </row>
    <row r="29" spans="2:19">
      <c r="B29" s="121" t="s">
        <v>471</v>
      </c>
      <c r="C29" s="91">
        <v>5.1520000000000001</v>
      </c>
      <c r="D29" s="91">
        <v>22787929</v>
      </c>
      <c r="E29" s="91">
        <v>16.821999999999999</v>
      </c>
      <c r="F29" s="91">
        <v>12.1</v>
      </c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51"/>
    </row>
    <row r="30" spans="2:19">
      <c r="B30" s="121" t="s">
        <v>472</v>
      </c>
      <c r="C30" s="91">
        <v>8.1950000000000003</v>
      </c>
      <c r="D30" s="91">
        <v>36250376</v>
      </c>
      <c r="E30" s="91">
        <v>23.16</v>
      </c>
      <c r="F30" s="91">
        <v>13.09</v>
      </c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51"/>
    </row>
    <row r="31" spans="2:19">
      <c r="B31" s="121" t="s">
        <v>473</v>
      </c>
      <c r="C31" s="91">
        <v>3.6349999999999998</v>
      </c>
      <c r="D31" s="91">
        <v>16079119</v>
      </c>
      <c r="E31" s="91">
        <v>12.662000000000001</v>
      </c>
      <c r="F31" s="91">
        <v>12.54</v>
      </c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51"/>
    </row>
    <row r="32" spans="2:19">
      <c r="B32" s="121" t="s">
        <v>474</v>
      </c>
      <c r="C32" s="91">
        <v>6.1909999999999998</v>
      </c>
      <c r="D32" s="91">
        <v>27383288</v>
      </c>
      <c r="E32" s="91">
        <v>13.414</v>
      </c>
      <c r="F32" s="91">
        <v>17.05</v>
      </c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51"/>
    </row>
    <row r="33" spans="2:19" ht="15.75" thickBot="1">
      <c r="B33" s="64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51"/>
    </row>
    <row r="34" spans="2:19" ht="21.75" thickBot="1">
      <c r="B34" s="177" t="s">
        <v>554</v>
      </c>
      <c r="C34" s="178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51"/>
    </row>
    <row r="35" spans="2:19">
      <c r="B35" s="64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51"/>
    </row>
    <row r="36" spans="2:19">
      <c r="B36" s="224" t="s">
        <v>498</v>
      </c>
      <c r="C36" s="225"/>
      <c r="D36" s="225"/>
      <c r="E36" s="225"/>
      <c r="F36" s="225"/>
      <c r="G36" s="229"/>
      <c r="H36" s="229"/>
      <c r="I36" s="225" t="s">
        <v>499</v>
      </c>
      <c r="J36" s="225"/>
      <c r="K36" s="225"/>
      <c r="L36" s="225"/>
      <c r="M36" s="225"/>
      <c r="N36" s="226"/>
      <c r="O36" s="227"/>
      <c r="P36" s="227"/>
      <c r="Q36" s="227"/>
      <c r="R36" s="228"/>
      <c r="S36" s="51"/>
    </row>
    <row r="37" spans="2:19" ht="45">
      <c r="B37" s="121" t="s">
        <v>503</v>
      </c>
      <c r="C37" s="91" t="s">
        <v>504</v>
      </c>
      <c r="D37" s="91" t="s">
        <v>459</v>
      </c>
      <c r="E37" s="91" t="s">
        <v>460</v>
      </c>
      <c r="F37" s="91" t="s">
        <v>461</v>
      </c>
      <c r="G37" s="91" t="s">
        <v>497</v>
      </c>
      <c r="H37" s="90" t="s">
        <v>462</v>
      </c>
      <c r="I37" s="91" t="s">
        <v>503</v>
      </c>
      <c r="J37" s="91" t="s">
        <v>504</v>
      </c>
      <c r="K37" s="91" t="s">
        <v>459</v>
      </c>
      <c r="L37" s="91" t="s">
        <v>460</v>
      </c>
      <c r="M37" s="91" t="s">
        <v>461</v>
      </c>
      <c r="N37" s="92" t="s">
        <v>475</v>
      </c>
      <c r="O37" s="91" t="s">
        <v>476</v>
      </c>
      <c r="P37" s="92" t="s">
        <v>477</v>
      </c>
      <c r="Q37" s="91" t="s">
        <v>497</v>
      </c>
      <c r="R37" s="118" t="s">
        <v>477</v>
      </c>
      <c r="S37" s="51"/>
    </row>
    <row r="38" spans="2:19">
      <c r="B38" s="121" t="s">
        <v>463</v>
      </c>
      <c r="C38" s="120">
        <v>8610</v>
      </c>
      <c r="D38" s="91">
        <v>38095244</v>
      </c>
      <c r="E38" s="91">
        <v>18.449000000000002</v>
      </c>
      <c r="F38" s="91">
        <v>9.3480000000000008</v>
      </c>
      <c r="G38" s="92" t="s">
        <v>501</v>
      </c>
      <c r="H38" s="89">
        <f t="shared" ref="H38:H49" si="4">D38/D53</f>
        <v>0.95199154505976158</v>
      </c>
      <c r="I38" s="91" t="s">
        <v>463</v>
      </c>
      <c r="J38" s="120">
        <v>15457</v>
      </c>
      <c r="K38" s="91">
        <v>4648382</v>
      </c>
      <c r="L38" s="91">
        <v>2.3290000000000002</v>
      </c>
      <c r="M38" s="91">
        <v>7.6159999999999997</v>
      </c>
      <c r="N38" s="91">
        <f t="shared" ref="N38:N49" si="5">K38/D53</f>
        <v>0.11616201650284703</v>
      </c>
      <c r="O38" s="91">
        <f t="shared" ref="O38:O49" si="6">SUM(N38,H38)</f>
        <v>1.0681535615626085</v>
      </c>
      <c r="P38" s="91">
        <f t="shared" ref="P38:P49" si="7">N38*100/O38</f>
        <v>10.875029647695307</v>
      </c>
      <c r="Q38" s="92" t="s">
        <v>501</v>
      </c>
      <c r="R38" s="91">
        <v>10.875029647695307</v>
      </c>
      <c r="S38" s="51"/>
    </row>
    <row r="39" spans="2:19">
      <c r="B39" s="121" t="s">
        <v>464</v>
      </c>
      <c r="C39" s="120">
        <v>8754</v>
      </c>
      <c r="D39" s="91">
        <v>38732856</v>
      </c>
      <c r="E39" s="91">
        <v>20.106999999999999</v>
      </c>
      <c r="F39" s="91">
        <v>7.9539999999999997</v>
      </c>
      <c r="G39" s="91" t="s">
        <v>429</v>
      </c>
      <c r="H39" s="89">
        <f t="shared" si="4"/>
        <v>0.48360893243365149</v>
      </c>
      <c r="I39" s="91" t="s">
        <v>464</v>
      </c>
      <c r="J39" s="120">
        <v>9683</v>
      </c>
      <c r="K39" s="91">
        <v>2912077</v>
      </c>
      <c r="L39" s="91">
        <v>1.4610000000000001</v>
      </c>
      <c r="M39" s="91">
        <v>6.7320000000000002</v>
      </c>
      <c r="N39" s="91">
        <f t="shared" si="5"/>
        <v>3.63594786073764E-2</v>
      </c>
      <c r="O39" s="91">
        <f t="shared" si="6"/>
        <v>0.51996841104102787</v>
      </c>
      <c r="P39" s="91">
        <f t="shared" si="7"/>
        <v>6.9926322129033087</v>
      </c>
      <c r="Q39" s="91" t="s">
        <v>429</v>
      </c>
      <c r="R39" s="91">
        <v>6.9926322129033087</v>
      </c>
      <c r="S39" s="51"/>
    </row>
    <row r="40" spans="2:19" ht="30">
      <c r="B40" s="121" t="s">
        <v>465</v>
      </c>
      <c r="C40" s="120">
        <v>35666</v>
      </c>
      <c r="D40" s="91">
        <v>157798185</v>
      </c>
      <c r="E40" s="91">
        <v>50.927</v>
      </c>
      <c r="F40" s="91">
        <v>8.6920000000000002</v>
      </c>
      <c r="G40" s="119" t="s">
        <v>505</v>
      </c>
      <c r="H40" s="89">
        <f t="shared" si="4"/>
        <v>1.4763640518732932</v>
      </c>
      <c r="I40" s="91" t="s">
        <v>465</v>
      </c>
      <c r="J40" s="120">
        <v>27648</v>
      </c>
      <c r="K40" s="91">
        <v>8314562</v>
      </c>
      <c r="L40" s="91">
        <v>2.9790000000000001</v>
      </c>
      <c r="M40" s="91">
        <v>7.2759999999999998</v>
      </c>
      <c r="N40" s="91">
        <f t="shared" si="5"/>
        <v>7.7791265114181843E-2</v>
      </c>
      <c r="O40" s="91">
        <f t="shared" si="6"/>
        <v>1.5541553169874751</v>
      </c>
      <c r="P40" s="91">
        <f t="shared" si="7"/>
        <v>5.0053726460859744</v>
      </c>
      <c r="Q40" s="119" t="s">
        <v>505</v>
      </c>
      <c r="R40" s="91">
        <v>5.0053726460859744</v>
      </c>
      <c r="S40" s="51"/>
    </row>
    <row r="41" spans="2:19">
      <c r="B41" s="121" t="s">
        <v>466</v>
      </c>
      <c r="C41" s="120">
        <v>32381</v>
      </c>
      <c r="D41" s="91">
        <v>143263606</v>
      </c>
      <c r="E41" s="91">
        <v>50.773000000000003</v>
      </c>
      <c r="F41" s="91">
        <v>8.61</v>
      </c>
      <c r="G41" s="93" t="s">
        <v>431</v>
      </c>
      <c r="H41" s="89">
        <f t="shared" si="4"/>
        <v>1.3749357800419169</v>
      </c>
      <c r="I41" s="91" t="s">
        <v>466</v>
      </c>
      <c r="J41" s="120">
        <v>24035</v>
      </c>
      <c r="K41" s="91">
        <v>7228003</v>
      </c>
      <c r="L41" s="91">
        <v>2.74</v>
      </c>
      <c r="M41" s="91">
        <v>6.46</v>
      </c>
      <c r="N41" s="91">
        <f t="shared" si="5"/>
        <v>6.9368908269350105E-2</v>
      </c>
      <c r="O41" s="91">
        <f t="shared" si="6"/>
        <v>1.4443046883112669</v>
      </c>
      <c r="P41" s="91">
        <f t="shared" si="7"/>
        <v>4.8029275838229628</v>
      </c>
      <c r="Q41" s="93" t="s">
        <v>431</v>
      </c>
      <c r="R41" s="91">
        <v>4.8029275838229628</v>
      </c>
      <c r="S41" s="51"/>
    </row>
    <row r="42" spans="2:19">
      <c r="B42" s="121" t="s">
        <v>467</v>
      </c>
      <c r="C42" s="120">
        <v>8078</v>
      </c>
      <c r="D42" s="91">
        <v>35739918</v>
      </c>
      <c r="E42" s="91">
        <v>14.785</v>
      </c>
      <c r="F42" s="91">
        <v>7.7080000000000002</v>
      </c>
      <c r="G42" s="92" t="s">
        <v>501</v>
      </c>
      <c r="H42" s="89">
        <f t="shared" si="4"/>
        <v>0.41991469391097624</v>
      </c>
      <c r="I42" s="91" t="s">
        <v>467</v>
      </c>
      <c r="J42" s="120">
        <v>16148</v>
      </c>
      <c r="K42" s="91">
        <v>4856175</v>
      </c>
      <c r="L42" s="91">
        <v>2.3940000000000001</v>
      </c>
      <c r="M42" s="91">
        <v>7.14</v>
      </c>
      <c r="N42" s="91">
        <f t="shared" si="5"/>
        <v>5.7056069314516476E-2</v>
      </c>
      <c r="O42" s="91">
        <f t="shared" si="6"/>
        <v>0.4769707632254927</v>
      </c>
      <c r="P42" s="91">
        <f t="shared" si="7"/>
        <v>11.96217330569225</v>
      </c>
      <c r="Q42" s="92" t="s">
        <v>501</v>
      </c>
      <c r="R42" s="91">
        <v>11.96217330569225</v>
      </c>
      <c r="S42" s="51"/>
    </row>
    <row r="43" spans="2:19">
      <c r="B43" s="121" t="s">
        <v>468</v>
      </c>
      <c r="C43" s="120">
        <v>6511</v>
      </c>
      <c r="D43" s="91">
        <v>28807663</v>
      </c>
      <c r="E43" s="91">
        <v>12.930999999999999</v>
      </c>
      <c r="F43" s="91">
        <v>6.97</v>
      </c>
      <c r="G43" s="91" t="s">
        <v>429</v>
      </c>
      <c r="H43" s="89">
        <f t="shared" si="4"/>
        <v>0.42505678568646726</v>
      </c>
      <c r="I43" s="91" t="s">
        <v>468</v>
      </c>
      <c r="J43" s="120">
        <v>7029</v>
      </c>
      <c r="K43" s="91">
        <v>2113810</v>
      </c>
      <c r="L43" s="91">
        <v>1.0329999999999999</v>
      </c>
      <c r="M43" s="91">
        <v>6.12</v>
      </c>
      <c r="N43" s="91">
        <f t="shared" si="5"/>
        <v>3.1189245866695657E-2</v>
      </c>
      <c r="O43" s="91">
        <f t="shared" si="6"/>
        <v>0.4562460315531629</v>
      </c>
      <c r="P43" s="91">
        <f t="shared" si="7"/>
        <v>6.8360585538729026</v>
      </c>
      <c r="Q43" s="91" t="s">
        <v>429</v>
      </c>
      <c r="R43" s="91">
        <v>6.8360585538729026</v>
      </c>
      <c r="S43" s="51"/>
    </row>
    <row r="44" spans="2:19" ht="30">
      <c r="B44" s="121" t="s">
        <v>469</v>
      </c>
      <c r="C44" s="120">
        <v>25684</v>
      </c>
      <c r="D44" s="91">
        <v>113635366</v>
      </c>
      <c r="E44" s="91">
        <v>40.345999999999997</v>
      </c>
      <c r="F44" s="91">
        <v>8.0359999999999996</v>
      </c>
      <c r="G44" s="119" t="s">
        <v>505</v>
      </c>
      <c r="H44" s="89">
        <f t="shared" si="4"/>
        <v>1.7272935765801543</v>
      </c>
      <c r="I44" s="91" t="s">
        <v>469</v>
      </c>
      <c r="J44" s="120">
        <v>14450</v>
      </c>
      <c r="K44" s="91">
        <v>4345492</v>
      </c>
      <c r="L44" s="91">
        <v>1.675</v>
      </c>
      <c r="M44" s="91">
        <v>6.1879999999999997</v>
      </c>
      <c r="N44" s="91">
        <f t="shared" si="5"/>
        <v>6.6052855575617603E-2</v>
      </c>
      <c r="O44" s="91">
        <f t="shared" si="6"/>
        <v>1.7933464321557719</v>
      </c>
      <c r="P44" s="91">
        <f t="shared" si="7"/>
        <v>3.6832178318282782</v>
      </c>
      <c r="Q44" s="119" t="s">
        <v>505</v>
      </c>
      <c r="R44" s="91">
        <v>3.6832178318282782</v>
      </c>
      <c r="S44" s="51"/>
    </row>
    <row r="45" spans="2:19">
      <c r="B45" s="121" t="s">
        <v>470</v>
      </c>
      <c r="C45" s="120">
        <v>21097</v>
      </c>
      <c r="D45" s="91">
        <v>93340565</v>
      </c>
      <c r="E45" s="91">
        <v>38.109000000000002</v>
      </c>
      <c r="F45" s="91">
        <v>8.1180000000000003</v>
      </c>
      <c r="G45" s="93" t="s">
        <v>431</v>
      </c>
      <c r="H45" s="89">
        <f t="shared" si="4"/>
        <v>1.6785632211616663</v>
      </c>
      <c r="I45" s="91" t="s">
        <v>470</v>
      </c>
      <c r="J45" s="120">
        <v>11108</v>
      </c>
      <c r="K45" s="91">
        <v>3340381</v>
      </c>
      <c r="L45" s="91">
        <v>1.528</v>
      </c>
      <c r="M45" s="91">
        <v>5.9160000000000004</v>
      </c>
      <c r="N45" s="91">
        <f t="shared" si="5"/>
        <v>6.0070781564984396E-2</v>
      </c>
      <c r="O45" s="91">
        <f t="shared" si="6"/>
        <v>1.7386340027266507</v>
      </c>
      <c r="P45" s="91">
        <f t="shared" si="7"/>
        <v>3.4550561803563653</v>
      </c>
      <c r="Q45" s="93" t="s">
        <v>431</v>
      </c>
      <c r="R45" s="91">
        <v>3.4550561803563653</v>
      </c>
      <c r="S45" s="51"/>
    </row>
    <row r="46" spans="2:19">
      <c r="B46" s="121" t="s">
        <v>471</v>
      </c>
      <c r="C46" s="120">
        <v>5576</v>
      </c>
      <c r="D46" s="91">
        <v>24668956</v>
      </c>
      <c r="E46" s="91">
        <v>12.775</v>
      </c>
      <c r="F46" s="91">
        <v>7.79</v>
      </c>
      <c r="G46" s="92" t="s">
        <v>501</v>
      </c>
      <c r="H46" s="89">
        <f t="shared" si="4"/>
        <v>0.25814695030630425</v>
      </c>
      <c r="I46" s="91" t="s">
        <v>471</v>
      </c>
      <c r="J46" s="120">
        <v>16412</v>
      </c>
      <c r="K46" s="91">
        <v>4935458</v>
      </c>
      <c r="L46" s="91">
        <v>2.6930000000000001</v>
      </c>
      <c r="M46" s="91">
        <v>7.2759999999999998</v>
      </c>
      <c r="N46" s="91">
        <f t="shared" si="5"/>
        <v>5.164683219933798E-2</v>
      </c>
      <c r="O46" s="91">
        <f t="shared" si="6"/>
        <v>0.30979378250564221</v>
      </c>
      <c r="P46" s="91">
        <f t="shared" si="7"/>
        <v>16.671358534575287</v>
      </c>
      <c r="Q46" s="92" t="s">
        <v>501</v>
      </c>
      <c r="R46" s="91">
        <v>16.671358534575287</v>
      </c>
      <c r="S46" s="51"/>
    </row>
    <row r="47" spans="2:19">
      <c r="B47" s="121" t="s">
        <v>472</v>
      </c>
      <c r="C47" s="120">
        <v>5512</v>
      </c>
      <c r="D47" s="91">
        <v>24387668</v>
      </c>
      <c r="E47" s="91">
        <v>13</v>
      </c>
      <c r="F47" s="91">
        <v>7.2160000000000002</v>
      </c>
      <c r="G47" s="91" t="s">
        <v>429</v>
      </c>
      <c r="H47" s="89">
        <f t="shared" si="4"/>
        <v>0.38959409216000229</v>
      </c>
      <c r="I47" s="91" t="s">
        <v>472</v>
      </c>
      <c r="J47" s="120">
        <v>5790</v>
      </c>
      <c r="K47" s="91">
        <v>1741320</v>
      </c>
      <c r="L47" s="91">
        <v>929</v>
      </c>
      <c r="M47" s="91">
        <v>6.2560000000000002</v>
      </c>
      <c r="N47" s="91">
        <f t="shared" si="5"/>
        <v>2.7817665246224248E-2</v>
      </c>
      <c r="O47" s="91">
        <f t="shared" si="6"/>
        <v>0.41741175740622655</v>
      </c>
      <c r="P47" s="91">
        <f t="shared" si="7"/>
        <v>6.6643223993213976</v>
      </c>
      <c r="Q47" s="91" t="s">
        <v>429</v>
      </c>
      <c r="R47" s="91">
        <v>6.6643223993213976</v>
      </c>
      <c r="S47" s="51"/>
    </row>
    <row r="48" spans="2:19" ht="30">
      <c r="B48" s="121" t="s">
        <v>473</v>
      </c>
      <c r="C48" s="120">
        <v>23268</v>
      </c>
      <c r="D48" s="91">
        <v>102947663</v>
      </c>
      <c r="E48" s="91">
        <v>37.19</v>
      </c>
      <c r="F48" s="91">
        <v>10.414</v>
      </c>
      <c r="G48" s="119" t="s">
        <v>505</v>
      </c>
      <c r="H48" s="89">
        <f t="shared" si="4"/>
        <v>1.5859740297674132</v>
      </c>
      <c r="I48" s="91" t="s">
        <v>473</v>
      </c>
      <c r="J48" s="120">
        <v>13859</v>
      </c>
      <c r="K48" s="91">
        <v>4167752</v>
      </c>
      <c r="L48" s="91">
        <v>1.5820000000000001</v>
      </c>
      <c r="M48" s="91">
        <v>7.4119999999999999</v>
      </c>
      <c r="N48" s="91">
        <f t="shared" si="5"/>
        <v>6.4206862418151212E-2</v>
      </c>
      <c r="O48" s="91">
        <f t="shared" si="6"/>
        <v>1.6501808921855643</v>
      </c>
      <c r="P48" s="91">
        <f t="shared" si="7"/>
        <v>3.8908984295117564</v>
      </c>
      <c r="Q48" s="119" t="s">
        <v>505</v>
      </c>
      <c r="R48" s="91">
        <v>3.8908984295117564</v>
      </c>
      <c r="S48" s="51"/>
    </row>
    <row r="49" spans="2:19">
      <c r="B49" s="121" t="s">
        <v>474</v>
      </c>
      <c r="C49" s="120">
        <v>31712</v>
      </c>
      <c r="D49" s="91">
        <v>140306405</v>
      </c>
      <c r="E49" s="91">
        <v>46.012</v>
      </c>
      <c r="F49" s="91">
        <v>13.038</v>
      </c>
      <c r="G49" s="93" t="s">
        <v>431</v>
      </c>
      <c r="H49" s="89">
        <f t="shared" si="4"/>
        <v>1.948906193342532</v>
      </c>
      <c r="I49" s="91" t="s">
        <v>474</v>
      </c>
      <c r="J49" s="120">
        <v>12023</v>
      </c>
      <c r="K49" s="91">
        <v>3615639</v>
      </c>
      <c r="L49" s="91">
        <v>1.6020000000000001</v>
      </c>
      <c r="M49" s="91">
        <v>11.56</v>
      </c>
      <c r="N49" s="91">
        <f t="shared" si="5"/>
        <v>5.0222520062364932E-2</v>
      </c>
      <c r="O49" s="91">
        <f t="shared" si="6"/>
        <v>1.999128713404897</v>
      </c>
      <c r="P49" s="91">
        <f t="shared" si="7"/>
        <v>2.5122204351127753</v>
      </c>
      <c r="Q49" s="93" t="s">
        <v>431</v>
      </c>
      <c r="R49" s="91">
        <v>2.5122204351127753</v>
      </c>
      <c r="S49" s="51"/>
    </row>
    <row r="50" spans="2:19">
      <c r="B50" s="64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51"/>
    </row>
    <row r="51" spans="2:19">
      <c r="B51" s="224" t="s">
        <v>500</v>
      </c>
      <c r="C51" s="225"/>
      <c r="D51" s="225"/>
      <c r="E51" s="225"/>
      <c r="F51" s="225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51"/>
    </row>
    <row r="52" spans="2:19">
      <c r="B52" s="121" t="s">
        <v>503</v>
      </c>
      <c r="C52" s="91" t="s">
        <v>504</v>
      </c>
      <c r="D52" s="91" t="s">
        <v>459</v>
      </c>
      <c r="E52" s="91" t="s">
        <v>460</v>
      </c>
      <c r="F52" s="91" t="s">
        <v>461</v>
      </c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51"/>
    </row>
    <row r="53" spans="2:19">
      <c r="B53" s="121" t="s">
        <v>463</v>
      </c>
      <c r="C53" s="120">
        <v>8267</v>
      </c>
      <c r="D53" s="91">
        <v>40016368</v>
      </c>
      <c r="E53" s="91">
        <v>44.082000000000001</v>
      </c>
      <c r="F53" s="91">
        <v>10.586</v>
      </c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51"/>
    </row>
    <row r="54" spans="2:19">
      <c r="B54" s="121" t="s">
        <v>464</v>
      </c>
      <c r="C54" s="120">
        <v>16545</v>
      </c>
      <c r="D54" s="91">
        <v>80091275</v>
      </c>
      <c r="E54" s="91">
        <v>54.832999999999998</v>
      </c>
      <c r="F54" s="91">
        <v>8.9269999999999996</v>
      </c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51"/>
    </row>
    <row r="55" spans="2:19">
      <c r="B55" s="121" t="s">
        <v>465</v>
      </c>
      <c r="C55" s="120">
        <v>22080</v>
      </c>
      <c r="D55" s="91">
        <v>106882977</v>
      </c>
      <c r="E55" s="91">
        <v>63.789000000000001</v>
      </c>
      <c r="F55" s="91">
        <v>9.3219999999999992</v>
      </c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51"/>
    </row>
    <row r="56" spans="2:19">
      <c r="B56" s="121" t="s">
        <v>466</v>
      </c>
      <c r="C56" s="120">
        <v>21525</v>
      </c>
      <c r="D56" s="91">
        <v>104196580</v>
      </c>
      <c r="E56" s="91">
        <v>63.418999999999997</v>
      </c>
      <c r="F56" s="91">
        <v>8.9269999999999996</v>
      </c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51"/>
    </row>
    <row r="57" spans="2:19">
      <c r="B57" s="121" t="s">
        <v>467</v>
      </c>
      <c r="C57" s="120">
        <v>17583</v>
      </c>
      <c r="D57" s="91">
        <v>85112330</v>
      </c>
      <c r="E57" s="91">
        <v>41.411000000000001</v>
      </c>
      <c r="F57" s="91">
        <v>8.9269999999999996</v>
      </c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51"/>
    </row>
    <row r="58" spans="2:19">
      <c r="B58" s="121" t="s">
        <v>468</v>
      </c>
      <c r="C58" s="120">
        <v>14001</v>
      </c>
      <c r="D58" s="91">
        <v>67773681</v>
      </c>
      <c r="E58" s="91">
        <v>30.419</v>
      </c>
      <c r="F58" s="91">
        <v>8.0579999999999998</v>
      </c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51"/>
    </row>
    <row r="59" spans="2:19">
      <c r="B59" s="121" t="s">
        <v>469</v>
      </c>
      <c r="C59" s="120">
        <v>13591</v>
      </c>
      <c r="D59" s="91">
        <v>65788102</v>
      </c>
      <c r="E59" s="91">
        <v>34.046999999999997</v>
      </c>
      <c r="F59" s="91">
        <v>8.2949999999999999</v>
      </c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51"/>
    </row>
    <row r="60" spans="2:19">
      <c r="B60" s="121" t="s">
        <v>470</v>
      </c>
      <c r="C60" s="120">
        <v>11487</v>
      </c>
      <c r="D60" s="91">
        <v>55607417</v>
      </c>
      <c r="E60" s="91">
        <v>44.802999999999997</v>
      </c>
      <c r="F60" s="91">
        <v>8.3740000000000006</v>
      </c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51"/>
    </row>
    <row r="61" spans="2:19">
      <c r="B61" s="121" t="s">
        <v>471</v>
      </c>
      <c r="C61" s="120">
        <v>19741</v>
      </c>
      <c r="D61" s="91">
        <v>95561679</v>
      </c>
      <c r="E61" s="91">
        <v>57.451999999999998</v>
      </c>
      <c r="F61" s="91">
        <v>9.0850000000000009</v>
      </c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51"/>
    </row>
    <row r="62" spans="2:19">
      <c r="B62" s="121" t="s">
        <v>472</v>
      </c>
      <c r="C62" s="120">
        <v>12931</v>
      </c>
      <c r="D62" s="91">
        <v>62597633</v>
      </c>
      <c r="E62" s="91">
        <v>38.892000000000003</v>
      </c>
      <c r="F62" s="91">
        <v>8.3740000000000006</v>
      </c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51"/>
    </row>
    <row r="63" spans="2:19">
      <c r="B63" s="121" t="s">
        <v>473</v>
      </c>
      <c r="C63" s="120">
        <v>13409</v>
      </c>
      <c r="D63" s="91">
        <v>64911317</v>
      </c>
      <c r="E63" s="91">
        <v>34.725999999999999</v>
      </c>
      <c r="F63" s="91">
        <v>10.191000000000001</v>
      </c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51"/>
    </row>
    <row r="64" spans="2:19">
      <c r="B64" s="121" t="s">
        <v>474</v>
      </c>
      <c r="C64" s="120">
        <v>14872</v>
      </c>
      <c r="D64" s="91">
        <v>71992385</v>
      </c>
      <c r="E64" s="91">
        <v>36.256999999999998</v>
      </c>
      <c r="F64" s="91">
        <v>14.141</v>
      </c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51"/>
    </row>
    <row r="65" spans="2:19">
      <c r="B65" s="64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51"/>
    </row>
    <row r="66" spans="2:19" ht="15.75" thickBot="1">
      <c r="B66" s="65"/>
      <c r="C66" s="79"/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88"/>
    </row>
  </sheetData>
  <mergeCells count="9">
    <mergeCell ref="B51:F51"/>
    <mergeCell ref="N36:R36"/>
    <mergeCell ref="B19:F19"/>
    <mergeCell ref="B4:F4"/>
    <mergeCell ref="I4:M4"/>
    <mergeCell ref="G4:H4"/>
    <mergeCell ref="B36:F36"/>
    <mergeCell ref="G36:H36"/>
    <mergeCell ref="I36:M36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W113"/>
  <sheetViews>
    <sheetView zoomScale="55" zoomScaleNormal="55" zoomScalePageLayoutView="200" workbookViewId="0">
      <selection activeCell="C11" sqref="C11"/>
    </sheetView>
  </sheetViews>
  <sheetFormatPr defaultColWidth="11.42578125" defaultRowHeight="15"/>
  <cols>
    <col min="3" max="3" width="24" bestFit="1" customWidth="1"/>
    <col min="4" max="4" width="22.140625" customWidth="1"/>
    <col min="8" max="8" width="17.85546875" bestFit="1" customWidth="1"/>
    <col min="10" max="10" width="13.140625" bestFit="1" customWidth="1"/>
    <col min="13" max="13" width="11.7109375" bestFit="1" customWidth="1"/>
    <col min="19" max="19" width="11.7109375" bestFit="1" customWidth="1"/>
  </cols>
  <sheetData>
    <row r="1" spans="2:23" ht="15.75" thickBot="1"/>
    <row r="2" spans="2:23" ht="21.75" thickBot="1">
      <c r="B2" s="185" t="s">
        <v>490</v>
      </c>
      <c r="C2" s="178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94"/>
    </row>
    <row r="3" spans="2:23" s="183" customFormat="1" ht="15.75">
      <c r="B3" s="181" t="s">
        <v>478</v>
      </c>
      <c r="C3" s="182"/>
      <c r="D3" s="96" t="s">
        <v>479</v>
      </c>
      <c r="E3" s="96"/>
      <c r="F3" s="96"/>
      <c r="G3" s="96"/>
      <c r="H3" s="182" t="s">
        <v>478</v>
      </c>
      <c r="I3" s="182"/>
      <c r="J3" s="96" t="s">
        <v>480</v>
      </c>
      <c r="K3" s="96"/>
      <c r="L3" s="96"/>
      <c r="M3" s="232" t="s">
        <v>487</v>
      </c>
      <c r="N3" s="232"/>
      <c r="O3" s="233" t="s">
        <v>479</v>
      </c>
      <c r="P3" s="233"/>
      <c r="Q3" s="233"/>
      <c r="R3" s="28"/>
      <c r="S3" s="232" t="s">
        <v>487</v>
      </c>
      <c r="T3" s="232"/>
      <c r="U3" s="230" t="s">
        <v>480</v>
      </c>
      <c r="V3" s="230"/>
      <c r="W3" s="231"/>
    </row>
    <row r="4" spans="2:23" ht="15" customHeight="1">
      <c r="B4" s="50"/>
      <c r="C4" s="28"/>
      <c r="D4" s="28"/>
      <c r="E4" s="28"/>
      <c r="F4" s="28"/>
      <c r="G4" s="28"/>
      <c r="H4" s="28"/>
      <c r="I4" s="28"/>
      <c r="J4" s="28"/>
      <c r="K4" s="28"/>
      <c r="L4" s="95"/>
      <c r="M4" s="96"/>
      <c r="N4" s="96"/>
      <c r="O4" s="96"/>
      <c r="P4" s="96"/>
      <c r="Q4" s="96"/>
      <c r="R4" s="97"/>
      <c r="S4" s="96"/>
      <c r="T4" s="96"/>
      <c r="U4" s="96"/>
      <c r="V4" s="96"/>
      <c r="W4" s="98"/>
    </row>
    <row r="5" spans="2:23" ht="15" customHeight="1">
      <c r="B5" s="99" t="s">
        <v>481</v>
      </c>
      <c r="C5" s="100" t="s">
        <v>401</v>
      </c>
      <c r="D5" s="28" t="s">
        <v>482</v>
      </c>
      <c r="E5" s="28" t="s">
        <v>483</v>
      </c>
      <c r="F5" s="28"/>
      <c r="G5" s="28"/>
      <c r="H5" s="101" t="s">
        <v>481</v>
      </c>
      <c r="I5" s="100" t="s">
        <v>401</v>
      </c>
      <c r="J5" s="28" t="s">
        <v>482</v>
      </c>
      <c r="K5" s="28" t="s">
        <v>483</v>
      </c>
      <c r="L5" s="95"/>
      <c r="M5" s="101" t="s">
        <v>481</v>
      </c>
      <c r="N5" s="100" t="s">
        <v>401</v>
      </c>
      <c r="O5" s="28" t="s">
        <v>488</v>
      </c>
      <c r="P5" s="28" t="s">
        <v>489</v>
      </c>
      <c r="Q5" s="28"/>
      <c r="R5" s="28"/>
      <c r="S5" s="101" t="s">
        <v>481</v>
      </c>
      <c r="T5" s="100" t="s">
        <v>401</v>
      </c>
      <c r="U5" s="28" t="s">
        <v>488</v>
      </c>
      <c r="V5" s="28" t="s">
        <v>489</v>
      </c>
      <c r="W5" s="98"/>
    </row>
    <row r="6" spans="2:23" ht="15" customHeight="1">
      <c r="B6" s="50"/>
      <c r="C6" s="102" t="s">
        <v>484</v>
      </c>
      <c r="D6" s="28">
        <v>3.6315212630000002</v>
      </c>
      <c r="E6" s="28">
        <v>96.36847874</v>
      </c>
      <c r="F6" s="28"/>
      <c r="G6" s="28"/>
      <c r="H6" s="28"/>
      <c r="I6" s="102" t="s">
        <v>484</v>
      </c>
      <c r="J6" s="28">
        <v>1.698416715</v>
      </c>
      <c r="K6" s="28">
        <v>98.301583289999996</v>
      </c>
      <c r="L6" s="95"/>
      <c r="M6" s="28"/>
      <c r="N6" s="28">
        <v>1</v>
      </c>
      <c r="O6" s="28">
        <v>21.669657180000002</v>
      </c>
      <c r="P6" s="28">
        <v>78.330342819999998</v>
      </c>
      <c r="Q6" s="28"/>
      <c r="R6" s="28"/>
      <c r="S6" s="28"/>
      <c r="T6" s="28">
        <v>1</v>
      </c>
      <c r="U6" s="28">
        <v>20.496927410000001</v>
      </c>
      <c r="V6" s="28">
        <v>79.503072590000002</v>
      </c>
      <c r="W6" s="98"/>
    </row>
    <row r="7" spans="2:23" ht="15.75">
      <c r="B7" s="50"/>
      <c r="C7" s="102" t="s">
        <v>485</v>
      </c>
      <c r="D7" s="28">
        <v>6.8459520239999998</v>
      </c>
      <c r="E7" s="28">
        <v>93.154047980000001</v>
      </c>
      <c r="F7" s="28"/>
      <c r="G7" s="28"/>
      <c r="H7" s="28"/>
      <c r="I7" s="102" t="s">
        <v>485</v>
      </c>
      <c r="J7" s="28">
        <v>4.2957021790000001</v>
      </c>
      <c r="K7" s="28">
        <v>95.704297819999994</v>
      </c>
      <c r="L7" s="28"/>
      <c r="M7" s="28"/>
      <c r="N7" s="28">
        <v>2</v>
      </c>
      <c r="O7" s="28">
        <v>37.368190900000002</v>
      </c>
      <c r="P7" s="28">
        <v>62.631809099999998</v>
      </c>
      <c r="Q7" s="28"/>
      <c r="R7" s="28"/>
      <c r="S7" s="28"/>
      <c r="T7" s="28">
        <v>2</v>
      </c>
      <c r="U7" s="28">
        <v>15.808716710000001</v>
      </c>
      <c r="V7" s="28">
        <v>84.191283290000001</v>
      </c>
      <c r="W7" s="98"/>
    </row>
    <row r="8" spans="2:23" ht="15.75">
      <c r="B8" s="50"/>
      <c r="C8" s="102" t="s">
        <v>486</v>
      </c>
      <c r="D8" s="28">
        <v>24.201340099999999</v>
      </c>
      <c r="E8" s="28">
        <v>75.798659900000004</v>
      </c>
      <c r="F8" s="28"/>
      <c r="G8" s="28"/>
      <c r="H8" s="28"/>
      <c r="I8" s="102" t="s">
        <v>486</v>
      </c>
      <c r="J8" s="28">
        <v>15.26399483</v>
      </c>
      <c r="K8" s="28">
        <v>84.736005169999999</v>
      </c>
      <c r="L8" s="28"/>
      <c r="M8" s="28"/>
      <c r="N8" s="28">
        <v>3</v>
      </c>
      <c r="O8" s="28">
        <v>18.895127080000002</v>
      </c>
      <c r="P8" s="28">
        <v>81.104872920000005</v>
      </c>
      <c r="Q8" s="28"/>
      <c r="R8" s="28"/>
      <c r="S8" s="28"/>
      <c r="T8" s="28">
        <v>3</v>
      </c>
      <c r="U8" s="28">
        <v>19.6908104</v>
      </c>
      <c r="V8" s="28">
        <v>80.309189599999996</v>
      </c>
      <c r="W8" s="98"/>
    </row>
    <row r="9" spans="2:23" ht="15.75">
      <c r="B9" s="50"/>
      <c r="C9" s="102"/>
      <c r="D9" s="28"/>
      <c r="E9" s="28"/>
      <c r="F9" s="28"/>
      <c r="G9" s="28"/>
      <c r="H9" s="28"/>
      <c r="I9" s="102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98"/>
    </row>
    <row r="10" spans="2:23" ht="15.75">
      <c r="B10" s="50"/>
      <c r="C10" s="102"/>
      <c r="D10" s="28"/>
      <c r="E10" s="28"/>
      <c r="F10" s="28"/>
      <c r="G10" s="28"/>
      <c r="H10" s="28"/>
      <c r="I10" s="102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98"/>
    </row>
    <row r="11" spans="2:23" ht="15.75">
      <c r="B11" s="99" t="s">
        <v>430</v>
      </c>
      <c r="C11" s="100" t="s">
        <v>401</v>
      </c>
      <c r="D11" s="28" t="s">
        <v>482</v>
      </c>
      <c r="E11" s="28" t="s">
        <v>483</v>
      </c>
      <c r="F11" s="28"/>
      <c r="G11" s="28"/>
      <c r="H11" s="101" t="s">
        <v>430</v>
      </c>
      <c r="I11" s="100" t="s">
        <v>401</v>
      </c>
      <c r="J11" s="28" t="s">
        <v>482</v>
      </c>
      <c r="K11" s="28" t="s">
        <v>483</v>
      </c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98"/>
    </row>
    <row r="12" spans="2:23" ht="15.75">
      <c r="B12" s="50"/>
      <c r="C12" s="102" t="s">
        <v>484</v>
      </c>
      <c r="D12" s="28">
        <v>32.294159620000002</v>
      </c>
      <c r="E12" s="28">
        <v>67.705840379999998</v>
      </c>
      <c r="F12" s="28"/>
      <c r="G12" s="28"/>
      <c r="H12" s="28"/>
      <c r="I12" s="102" t="s">
        <v>484</v>
      </c>
      <c r="J12" s="28">
        <v>40.42366947</v>
      </c>
      <c r="K12" s="28">
        <v>59.57633053</v>
      </c>
      <c r="L12" s="28"/>
      <c r="M12" s="101" t="s">
        <v>430</v>
      </c>
      <c r="N12" s="100" t="s">
        <v>401</v>
      </c>
      <c r="O12" s="28" t="s">
        <v>488</v>
      </c>
      <c r="P12" s="28" t="s">
        <v>489</v>
      </c>
      <c r="Q12" s="28"/>
      <c r="R12" s="28"/>
      <c r="S12" s="101" t="s">
        <v>430</v>
      </c>
      <c r="T12" s="100" t="s">
        <v>401</v>
      </c>
      <c r="U12" s="28" t="s">
        <v>488</v>
      </c>
      <c r="V12" s="28" t="s">
        <v>489</v>
      </c>
      <c r="W12" s="98"/>
    </row>
    <row r="13" spans="2:23" ht="15.75">
      <c r="B13" s="50"/>
      <c r="C13" s="102" t="s">
        <v>485</v>
      </c>
      <c r="D13" s="28">
        <v>86.983015589999994</v>
      </c>
      <c r="E13" s="28">
        <v>13.016984409999999</v>
      </c>
      <c r="F13" s="28"/>
      <c r="G13" s="28"/>
      <c r="H13" s="28"/>
      <c r="I13" s="102" t="s">
        <v>485</v>
      </c>
      <c r="J13" s="28">
        <v>74.39332967</v>
      </c>
      <c r="K13" s="28">
        <v>25.60667033</v>
      </c>
      <c r="L13" s="28"/>
      <c r="M13" s="28"/>
      <c r="N13" s="28">
        <v>1</v>
      </c>
      <c r="O13" s="28">
        <v>32.854332849999999</v>
      </c>
      <c r="P13" s="28">
        <v>67.145667149999994</v>
      </c>
      <c r="Q13" s="28"/>
      <c r="R13" s="28"/>
      <c r="S13" s="28"/>
      <c r="T13" s="28">
        <v>1</v>
      </c>
      <c r="U13" s="28">
        <v>34.545356599999998</v>
      </c>
      <c r="V13" s="28">
        <v>65.454643399999995</v>
      </c>
      <c r="W13" s="98"/>
    </row>
    <row r="14" spans="2:23" ht="15.75">
      <c r="B14" s="50"/>
      <c r="C14" s="102" t="s">
        <v>486</v>
      </c>
      <c r="D14" s="28">
        <v>96.788089959999994</v>
      </c>
      <c r="E14" s="28">
        <v>3.2119100409999999</v>
      </c>
      <c r="F14" s="28"/>
      <c r="G14" s="28"/>
      <c r="H14" s="28"/>
      <c r="I14" s="102" t="s">
        <v>486</v>
      </c>
      <c r="J14" s="28">
        <v>82.179128779999999</v>
      </c>
      <c r="K14" s="28">
        <v>17.820871220000001</v>
      </c>
      <c r="L14" s="28"/>
      <c r="M14" s="28"/>
      <c r="N14" s="28">
        <v>2</v>
      </c>
      <c r="O14" s="28">
        <v>47.023304090000003</v>
      </c>
      <c r="P14" s="28">
        <v>52.976695909999997</v>
      </c>
      <c r="Q14" s="28"/>
      <c r="R14" s="28"/>
      <c r="S14" s="28"/>
      <c r="T14" s="28">
        <v>2</v>
      </c>
      <c r="U14" s="28">
        <v>47.28051378</v>
      </c>
      <c r="V14" s="28">
        <v>52.71948622</v>
      </c>
      <c r="W14" s="98"/>
    </row>
    <row r="15" spans="2:23" ht="15.75">
      <c r="B15" s="50"/>
      <c r="C15" s="102"/>
      <c r="D15" s="28"/>
      <c r="E15" s="28"/>
      <c r="F15" s="28"/>
      <c r="G15" s="28"/>
      <c r="H15" s="28"/>
      <c r="I15" s="102"/>
      <c r="J15" s="28"/>
      <c r="K15" s="28"/>
      <c r="L15" s="28"/>
      <c r="M15" s="28"/>
      <c r="N15" s="28">
        <v>3</v>
      </c>
      <c r="O15" s="28">
        <v>56.644273750000004</v>
      </c>
      <c r="P15" s="28">
        <v>43.355726249999996</v>
      </c>
      <c r="Q15" s="28"/>
      <c r="R15" s="28"/>
      <c r="S15" s="28"/>
      <c r="T15" s="28">
        <v>3</v>
      </c>
      <c r="U15" s="28">
        <v>54.168653429999999</v>
      </c>
      <c r="V15" s="28">
        <v>45.831346570000001</v>
      </c>
      <c r="W15" s="98"/>
    </row>
    <row r="16" spans="2:23" ht="15.75">
      <c r="B16" s="50"/>
      <c r="C16" s="102"/>
      <c r="D16" s="28"/>
      <c r="E16" s="28"/>
      <c r="F16" s="28"/>
      <c r="G16" s="28"/>
      <c r="H16" s="28"/>
      <c r="I16" s="102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103"/>
    </row>
    <row r="17" spans="2:23" ht="15.75">
      <c r="B17" s="99" t="s">
        <v>431</v>
      </c>
      <c r="C17" s="100" t="s">
        <v>401</v>
      </c>
      <c r="D17" s="28" t="s">
        <v>482</v>
      </c>
      <c r="E17" s="28" t="s">
        <v>483</v>
      </c>
      <c r="F17" s="28"/>
      <c r="G17" s="28"/>
      <c r="H17" s="101" t="s">
        <v>431</v>
      </c>
      <c r="I17" s="100" t="s">
        <v>401</v>
      </c>
      <c r="J17" s="28" t="s">
        <v>482</v>
      </c>
      <c r="K17" s="28" t="s">
        <v>483</v>
      </c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103"/>
    </row>
    <row r="18" spans="2:23" ht="15.75">
      <c r="B18" s="50"/>
      <c r="C18" s="102" t="s">
        <v>484</v>
      </c>
      <c r="D18" s="28">
        <v>52.688268049999998</v>
      </c>
      <c r="E18" s="28">
        <v>47.311731950000002</v>
      </c>
      <c r="F18" s="28"/>
      <c r="G18" s="28"/>
      <c r="H18" s="28"/>
      <c r="I18" s="102" t="s">
        <v>484</v>
      </c>
      <c r="J18" s="28">
        <v>18.198696380000001</v>
      </c>
      <c r="K18" s="28">
        <v>81.801303619999999</v>
      </c>
      <c r="L18" s="28"/>
      <c r="M18" s="101" t="s">
        <v>431</v>
      </c>
      <c r="N18" s="100" t="s">
        <v>401</v>
      </c>
      <c r="O18" s="28" t="s">
        <v>488</v>
      </c>
      <c r="P18" s="28" t="s">
        <v>489</v>
      </c>
      <c r="Q18" s="28"/>
      <c r="R18" s="28"/>
      <c r="S18" s="101" t="s">
        <v>431</v>
      </c>
      <c r="T18" s="100" t="s">
        <v>401</v>
      </c>
      <c r="U18" s="28" t="s">
        <v>488</v>
      </c>
      <c r="V18" s="28" t="s">
        <v>489</v>
      </c>
      <c r="W18" s="103"/>
    </row>
    <row r="19" spans="2:23" ht="15.75">
      <c r="B19" s="50"/>
      <c r="C19" s="102" t="s">
        <v>485</v>
      </c>
      <c r="D19" s="28">
        <v>88.438851099999994</v>
      </c>
      <c r="E19" s="28">
        <v>11.561148899999999</v>
      </c>
      <c r="F19" s="28"/>
      <c r="G19" s="28"/>
      <c r="H19" s="28"/>
      <c r="I19" s="102" t="s">
        <v>485</v>
      </c>
      <c r="J19" s="28">
        <v>22.22470474</v>
      </c>
      <c r="K19" s="28">
        <v>77.775295259999993</v>
      </c>
      <c r="L19" s="28"/>
      <c r="M19" s="28"/>
      <c r="N19" s="28">
        <v>1</v>
      </c>
      <c r="O19" s="28">
        <v>43.977061919999997</v>
      </c>
      <c r="P19" s="28">
        <v>56.022938080000003</v>
      </c>
      <c r="Q19" s="28"/>
      <c r="R19" s="28"/>
      <c r="S19" s="28"/>
      <c r="T19" s="28">
        <v>1</v>
      </c>
      <c r="U19" s="28">
        <v>31.281539110000001</v>
      </c>
      <c r="V19" s="28">
        <v>68.718460890000003</v>
      </c>
      <c r="W19" s="103"/>
    </row>
    <row r="20" spans="2:23" ht="15.75">
      <c r="B20" s="50"/>
      <c r="C20" s="102" t="s">
        <v>486</v>
      </c>
      <c r="D20" s="28">
        <v>96.973695059999997</v>
      </c>
      <c r="E20" s="28">
        <v>3.0263049390000001</v>
      </c>
      <c r="F20" s="28"/>
      <c r="G20" s="28"/>
      <c r="H20" s="28"/>
      <c r="I20" s="102" t="s">
        <v>486</v>
      </c>
      <c r="J20" s="28">
        <v>45.148255939999999</v>
      </c>
      <c r="K20" s="28">
        <v>54.851744060000001</v>
      </c>
      <c r="L20" s="28"/>
      <c r="M20" s="28"/>
      <c r="N20" s="28">
        <v>2</v>
      </c>
      <c r="O20" s="28">
        <v>46.583765280000001</v>
      </c>
      <c r="P20" s="28">
        <v>53.416234719999999</v>
      </c>
      <c r="Q20" s="28"/>
      <c r="R20" s="28"/>
      <c r="S20" s="28"/>
      <c r="T20" s="28">
        <v>2</v>
      </c>
      <c r="U20" s="28">
        <v>36.093116520000002</v>
      </c>
      <c r="V20" s="28">
        <v>63.906883479999998</v>
      </c>
      <c r="W20" s="103"/>
    </row>
    <row r="21" spans="2:23" ht="15.75">
      <c r="B21" s="50"/>
      <c r="C21" s="102"/>
      <c r="D21" s="28"/>
      <c r="E21" s="28"/>
      <c r="F21" s="28"/>
      <c r="G21" s="28"/>
      <c r="H21" s="28"/>
      <c r="I21" s="102"/>
      <c r="J21" s="28"/>
      <c r="K21" s="28"/>
      <c r="L21" s="28"/>
      <c r="M21" s="28"/>
      <c r="N21" s="28">
        <v>3</v>
      </c>
      <c r="O21" s="28">
        <v>45.81811149</v>
      </c>
      <c r="P21" s="28">
        <v>54.18188851</v>
      </c>
      <c r="Q21" s="28"/>
      <c r="R21" s="28"/>
      <c r="S21" s="28"/>
      <c r="T21" s="28">
        <v>3</v>
      </c>
      <c r="U21" s="28">
        <v>43.387874459999999</v>
      </c>
      <c r="V21" s="28">
        <v>56.612125540000001</v>
      </c>
      <c r="W21" s="103"/>
    </row>
    <row r="22" spans="2:23" ht="15.75">
      <c r="B22" s="50"/>
      <c r="C22" s="102"/>
      <c r="D22" s="28"/>
      <c r="E22" s="28"/>
      <c r="F22" s="28"/>
      <c r="G22" s="28"/>
      <c r="H22" s="28"/>
      <c r="I22" s="102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103"/>
    </row>
    <row r="23" spans="2:23" ht="15.75">
      <c r="B23" s="99" t="s">
        <v>432</v>
      </c>
      <c r="C23" s="100" t="s">
        <v>401</v>
      </c>
      <c r="D23" s="28" t="s">
        <v>482</v>
      </c>
      <c r="E23" s="28" t="s">
        <v>483</v>
      </c>
      <c r="F23" s="28"/>
      <c r="G23" s="28"/>
      <c r="H23" s="101" t="s">
        <v>432</v>
      </c>
      <c r="I23" s="100" t="s">
        <v>401</v>
      </c>
      <c r="J23" s="28" t="s">
        <v>482</v>
      </c>
      <c r="K23" s="28" t="s">
        <v>483</v>
      </c>
      <c r="L23" s="28"/>
      <c r="M23" s="28"/>
      <c r="N23" s="28"/>
      <c r="O23" s="28"/>
      <c r="P23" s="28"/>
      <c r="Q23" s="28"/>
      <c r="R23" s="28"/>
      <c r="S23" s="28"/>
      <c r="T23" s="28"/>
      <c r="U23" s="28" t="s">
        <v>432</v>
      </c>
      <c r="V23" s="28"/>
      <c r="W23" s="103"/>
    </row>
    <row r="24" spans="2:23" ht="15.75">
      <c r="B24" s="50"/>
      <c r="C24" s="102" t="s">
        <v>484</v>
      </c>
      <c r="D24" s="28">
        <v>95.5</v>
      </c>
      <c r="E24" s="28">
        <v>4.5</v>
      </c>
      <c r="F24" s="28"/>
      <c r="G24" s="28"/>
      <c r="H24" s="28"/>
      <c r="I24" s="102" t="s">
        <v>484</v>
      </c>
      <c r="J24" s="28">
        <v>80.374312540000005</v>
      </c>
      <c r="K24" s="28">
        <v>19.625687460000002</v>
      </c>
      <c r="L24" s="28"/>
      <c r="M24" s="101" t="s">
        <v>432</v>
      </c>
      <c r="N24" s="100" t="s">
        <v>401</v>
      </c>
      <c r="O24" s="28" t="s">
        <v>488</v>
      </c>
      <c r="P24" s="28" t="s">
        <v>489</v>
      </c>
      <c r="Q24" s="28"/>
      <c r="R24" s="28"/>
      <c r="S24" s="101" t="s">
        <v>432</v>
      </c>
      <c r="T24" s="100" t="s">
        <v>401</v>
      </c>
      <c r="U24" s="28" t="s">
        <v>488</v>
      </c>
      <c r="V24" s="28" t="s">
        <v>489</v>
      </c>
      <c r="W24" s="103"/>
    </row>
    <row r="25" spans="2:23" ht="15.75">
      <c r="B25" s="50"/>
      <c r="C25" s="102" t="s">
        <v>485</v>
      </c>
      <c r="D25" s="28">
        <v>100</v>
      </c>
      <c r="E25" s="28">
        <v>0</v>
      </c>
      <c r="F25" s="28"/>
      <c r="G25" s="28"/>
      <c r="H25" s="28"/>
      <c r="I25" s="102" t="s">
        <v>485</v>
      </c>
      <c r="J25" s="28">
        <v>89.254043569999993</v>
      </c>
      <c r="K25" s="28">
        <v>10.74595643</v>
      </c>
      <c r="L25" s="28"/>
      <c r="M25" s="28"/>
      <c r="N25" s="28">
        <v>1</v>
      </c>
      <c r="O25" s="28">
        <v>45.983620620000003</v>
      </c>
      <c r="P25" s="28">
        <v>54.016379379999997</v>
      </c>
      <c r="Q25" s="28"/>
      <c r="R25" s="28"/>
      <c r="S25" s="28"/>
      <c r="T25" s="28">
        <v>1</v>
      </c>
      <c r="U25" s="28">
        <v>43.423934109999998</v>
      </c>
      <c r="V25" s="28">
        <v>56.576065890000002</v>
      </c>
      <c r="W25" s="103"/>
    </row>
    <row r="26" spans="2:23" ht="15.75">
      <c r="B26" s="50"/>
      <c r="C26" s="102" t="s">
        <v>486</v>
      </c>
      <c r="D26" s="28">
        <v>100</v>
      </c>
      <c r="E26" s="28">
        <v>0</v>
      </c>
      <c r="F26" s="28"/>
      <c r="G26" s="28"/>
      <c r="H26" s="28"/>
      <c r="I26" s="102" t="s">
        <v>486</v>
      </c>
      <c r="J26" s="28">
        <v>98.251795200000004</v>
      </c>
      <c r="K26" s="28">
        <v>1.7482048050000001</v>
      </c>
      <c r="L26" s="28"/>
      <c r="M26" s="28"/>
      <c r="N26" s="28">
        <v>2</v>
      </c>
      <c r="O26" s="28">
        <v>77.854352500000005</v>
      </c>
      <c r="P26" s="28">
        <v>22.145647499999999</v>
      </c>
      <c r="Q26" s="28"/>
      <c r="R26" s="28"/>
      <c r="S26" s="28"/>
      <c r="T26" s="28">
        <v>2</v>
      </c>
      <c r="U26" s="28">
        <v>71.957252769999997</v>
      </c>
      <c r="V26" s="28">
        <v>28.04274723</v>
      </c>
      <c r="W26" s="103"/>
    </row>
    <row r="27" spans="2:23" ht="15.75">
      <c r="B27" s="50"/>
      <c r="C27" s="102"/>
      <c r="D27" s="28"/>
      <c r="E27" s="28"/>
      <c r="F27" s="28"/>
      <c r="G27" s="28"/>
      <c r="H27" s="28"/>
      <c r="I27" s="102"/>
      <c r="J27" s="28"/>
      <c r="K27" s="28"/>
      <c r="L27" s="28"/>
      <c r="M27" s="28"/>
      <c r="N27" s="28">
        <v>3</v>
      </c>
      <c r="O27" s="28">
        <v>89.808325850000003</v>
      </c>
      <c r="P27" s="28">
        <v>10.191674150000001</v>
      </c>
      <c r="Q27" s="28"/>
      <c r="R27" s="28"/>
      <c r="S27" s="28"/>
      <c r="T27" s="28">
        <v>3</v>
      </c>
      <c r="U27" s="28">
        <v>82.035978490000005</v>
      </c>
      <c r="V27" s="28">
        <v>17.964021509999998</v>
      </c>
      <c r="W27" s="103"/>
    </row>
    <row r="28" spans="2:23" ht="15.75">
      <c r="B28" s="50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103"/>
    </row>
    <row r="29" spans="2:23" ht="15.75">
      <c r="B29" s="50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103"/>
    </row>
    <row r="30" spans="2:23" ht="16.5" thickBot="1">
      <c r="B30" s="104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88"/>
    </row>
    <row r="31" spans="2:23" ht="16.5" thickBot="1"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</row>
    <row r="32" spans="2:23" ht="21.75" thickBot="1">
      <c r="B32" s="180" t="s">
        <v>491</v>
      </c>
      <c r="C32" s="184"/>
      <c r="D32" s="41"/>
      <c r="E32" s="41"/>
      <c r="F32" s="42"/>
      <c r="G32" s="11"/>
      <c r="H32" s="11"/>
      <c r="I32" s="11"/>
      <c r="J32" s="11"/>
      <c r="K32" s="11"/>
      <c r="L32" s="11"/>
    </row>
    <row r="33" spans="2:12" ht="15.75">
      <c r="B33" s="238" t="s">
        <v>215</v>
      </c>
      <c r="C33" s="240" t="s">
        <v>216</v>
      </c>
      <c r="D33" s="242" t="s">
        <v>394</v>
      </c>
      <c r="E33" s="244" t="s">
        <v>211</v>
      </c>
      <c r="F33" s="245"/>
      <c r="L33" s="11"/>
    </row>
    <row r="34" spans="2:12" ht="15.75">
      <c r="B34" s="239"/>
      <c r="C34" s="241"/>
      <c r="D34" s="243"/>
      <c r="E34" s="70" t="s">
        <v>212</v>
      </c>
      <c r="F34" s="59" t="s">
        <v>213</v>
      </c>
      <c r="L34" s="11"/>
    </row>
    <row r="35" spans="2:12" ht="15.75">
      <c r="B35" s="237">
        <v>1</v>
      </c>
      <c r="C35" s="6" t="s">
        <v>390</v>
      </c>
      <c r="D35" s="6">
        <v>43</v>
      </c>
      <c r="E35" s="6">
        <v>42</v>
      </c>
      <c r="F35" s="60">
        <f>E35/D35*100</f>
        <v>97.674418604651152</v>
      </c>
      <c r="L35" s="11"/>
    </row>
    <row r="36" spans="2:12" ht="15.75">
      <c r="B36" s="237"/>
      <c r="C36" s="6" t="s">
        <v>392</v>
      </c>
      <c r="D36" s="6">
        <v>70</v>
      </c>
      <c r="E36" s="6">
        <v>63</v>
      </c>
      <c r="F36" s="60">
        <f t="shared" ref="F36:F38" si="0">E36/D36*100</f>
        <v>90</v>
      </c>
    </row>
    <row r="37" spans="2:12" ht="14.1" customHeight="1">
      <c r="B37" s="237"/>
      <c r="C37" s="6" t="s">
        <v>391</v>
      </c>
      <c r="D37" s="6">
        <v>49</v>
      </c>
      <c r="E37" s="6">
        <v>15</v>
      </c>
      <c r="F37" s="60">
        <f t="shared" si="0"/>
        <v>30.612244897959183</v>
      </c>
    </row>
    <row r="38" spans="2:12" ht="14.1" customHeight="1">
      <c r="B38" s="237"/>
      <c r="C38" s="6" t="s">
        <v>393</v>
      </c>
      <c r="D38" s="6">
        <v>49</v>
      </c>
      <c r="E38" s="6">
        <v>4</v>
      </c>
      <c r="F38" s="60">
        <f t="shared" si="0"/>
        <v>8.1632653061224492</v>
      </c>
    </row>
    <row r="39" spans="2:12" ht="14.1" customHeight="1">
      <c r="B39" s="43"/>
      <c r="C39" s="20"/>
      <c r="D39" s="15"/>
      <c r="E39" s="15"/>
      <c r="F39" s="44"/>
    </row>
    <row r="40" spans="2:12" ht="14.1" customHeight="1">
      <c r="B40" s="237">
        <v>2</v>
      </c>
      <c r="C40" s="6" t="s">
        <v>390</v>
      </c>
      <c r="D40" s="6">
        <v>106</v>
      </c>
      <c r="E40" s="6">
        <v>104</v>
      </c>
      <c r="F40" s="60">
        <f>E40/D40*100</f>
        <v>98.113207547169807</v>
      </c>
    </row>
    <row r="41" spans="2:12" ht="14.1" customHeight="1">
      <c r="B41" s="237"/>
      <c r="C41" s="6" t="s">
        <v>392</v>
      </c>
      <c r="D41" s="6">
        <v>58</v>
      </c>
      <c r="E41" s="6">
        <v>52</v>
      </c>
      <c r="F41" s="60">
        <f t="shared" ref="F41:F43" si="1">E41/D41*100</f>
        <v>89.65517241379311</v>
      </c>
    </row>
    <row r="42" spans="2:12" ht="14.1" customHeight="1">
      <c r="B42" s="237"/>
      <c r="C42" s="6" t="s">
        <v>391</v>
      </c>
      <c r="D42" s="6">
        <v>47</v>
      </c>
      <c r="E42" s="6">
        <v>1</v>
      </c>
      <c r="F42" s="60">
        <f t="shared" si="1"/>
        <v>2.1276595744680851</v>
      </c>
    </row>
    <row r="43" spans="2:12" ht="14.1" customHeight="1">
      <c r="B43" s="237"/>
      <c r="C43" s="6" t="s">
        <v>393</v>
      </c>
      <c r="D43" s="6">
        <v>44</v>
      </c>
      <c r="E43" s="6">
        <v>0</v>
      </c>
      <c r="F43" s="60">
        <f t="shared" si="1"/>
        <v>0</v>
      </c>
    </row>
    <row r="44" spans="2:12" ht="14.1" customHeight="1">
      <c r="B44" s="43"/>
      <c r="C44" s="20"/>
      <c r="D44" s="40"/>
      <c r="E44" s="40"/>
      <c r="F44" s="44"/>
    </row>
    <row r="45" spans="2:12" ht="14.1" customHeight="1">
      <c r="B45" s="237">
        <v>3</v>
      </c>
      <c r="C45" s="6" t="s">
        <v>390</v>
      </c>
      <c r="D45" s="6">
        <v>85</v>
      </c>
      <c r="E45" s="6">
        <v>81</v>
      </c>
      <c r="F45" s="60">
        <f>E45/D45*100</f>
        <v>95.294117647058812</v>
      </c>
    </row>
    <row r="46" spans="2:12" ht="14.1" customHeight="1">
      <c r="B46" s="237"/>
      <c r="C46" s="6" t="s">
        <v>392</v>
      </c>
      <c r="D46" s="6">
        <v>81</v>
      </c>
      <c r="E46" s="6">
        <v>68</v>
      </c>
      <c r="F46" s="60">
        <f t="shared" ref="F46:F48" si="2">E46/D46*100</f>
        <v>83.950617283950606</v>
      </c>
    </row>
    <row r="47" spans="2:12" ht="14.1" customHeight="1">
      <c r="B47" s="237"/>
      <c r="C47" s="6" t="s">
        <v>391</v>
      </c>
      <c r="D47" s="6">
        <v>48</v>
      </c>
      <c r="E47" s="6">
        <v>0</v>
      </c>
      <c r="F47" s="60">
        <f t="shared" si="2"/>
        <v>0</v>
      </c>
    </row>
    <row r="48" spans="2:12" ht="14.1" customHeight="1">
      <c r="B48" s="237"/>
      <c r="C48" s="6" t="s">
        <v>393</v>
      </c>
      <c r="D48" s="6">
        <v>50</v>
      </c>
      <c r="E48" s="6">
        <v>0</v>
      </c>
      <c r="F48" s="60">
        <f t="shared" si="2"/>
        <v>0</v>
      </c>
    </row>
    <row r="49" spans="2:12" ht="15.75">
      <c r="B49" s="43"/>
      <c r="C49" s="20"/>
      <c r="D49" s="40"/>
      <c r="E49" s="40"/>
      <c r="F49" s="44"/>
    </row>
    <row r="50" spans="2:12" ht="15.75">
      <c r="B50" s="237">
        <v>4</v>
      </c>
      <c r="C50" s="6" t="s">
        <v>390</v>
      </c>
      <c r="D50" s="6">
        <v>87</v>
      </c>
      <c r="E50" s="6">
        <v>86</v>
      </c>
      <c r="F50" s="60">
        <f>E50/D50*100</f>
        <v>98.850574712643677</v>
      </c>
    </row>
    <row r="51" spans="2:12" ht="15.75">
      <c r="B51" s="237"/>
      <c r="C51" s="6" t="s">
        <v>392</v>
      </c>
      <c r="D51" s="6">
        <v>90</v>
      </c>
      <c r="E51" s="6">
        <v>78</v>
      </c>
      <c r="F51" s="60">
        <f t="shared" ref="F51:F53" si="3">E51/D51*100</f>
        <v>86.666666666666671</v>
      </c>
    </row>
    <row r="52" spans="2:12" ht="15.75">
      <c r="B52" s="237"/>
      <c r="C52" s="6" t="s">
        <v>391</v>
      </c>
      <c r="D52" s="6">
        <v>47</v>
      </c>
      <c r="E52" s="6">
        <v>0</v>
      </c>
      <c r="F52" s="60">
        <f t="shared" si="3"/>
        <v>0</v>
      </c>
    </row>
    <row r="53" spans="2:12" ht="15.75">
      <c r="B53" s="237"/>
      <c r="C53" s="6" t="s">
        <v>393</v>
      </c>
      <c r="D53" s="6">
        <v>67</v>
      </c>
      <c r="E53" s="6">
        <v>0</v>
      </c>
      <c r="F53" s="60">
        <f t="shared" si="3"/>
        <v>0</v>
      </c>
    </row>
    <row r="54" spans="2:12" ht="15.75">
      <c r="B54" s="43"/>
      <c r="C54" s="20"/>
      <c r="D54" s="40"/>
      <c r="E54" s="40"/>
      <c r="F54" s="44"/>
    </row>
    <row r="55" spans="2:12" ht="15.75">
      <c r="B55" s="237">
        <v>5</v>
      </c>
      <c r="C55" s="6" t="s">
        <v>390</v>
      </c>
      <c r="D55" s="6">
        <v>52</v>
      </c>
      <c r="E55" s="6">
        <v>52</v>
      </c>
      <c r="F55" s="60">
        <f>E55/D55*100</f>
        <v>100</v>
      </c>
    </row>
    <row r="56" spans="2:12" ht="15.75">
      <c r="B56" s="237"/>
      <c r="C56" s="6" t="s">
        <v>392</v>
      </c>
      <c r="D56" s="6">
        <v>85</v>
      </c>
      <c r="E56" s="6">
        <v>52</v>
      </c>
      <c r="F56" s="60">
        <f t="shared" ref="F56:F58" si="4">E56/D56*100</f>
        <v>61.176470588235297</v>
      </c>
    </row>
    <row r="57" spans="2:12" ht="15.75">
      <c r="B57" s="237"/>
      <c r="C57" s="6" t="s">
        <v>391</v>
      </c>
      <c r="D57" s="6">
        <v>53</v>
      </c>
      <c r="E57" s="6">
        <v>0</v>
      </c>
      <c r="F57" s="60">
        <f t="shared" si="4"/>
        <v>0</v>
      </c>
    </row>
    <row r="58" spans="2:12" ht="15.75">
      <c r="B58" s="237"/>
      <c r="C58" s="6" t="s">
        <v>393</v>
      </c>
      <c r="D58" s="6">
        <v>46</v>
      </c>
      <c r="E58" s="6">
        <v>0</v>
      </c>
      <c r="F58" s="60">
        <f t="shared" si="4"/>
        <v>0</v>
      </c>
    </row>
    <row r="59" spans="2:12" ht="15.75">
      <c r="B59" s="43"/>
      <c r="C59" s="20"/>
      <c r="D59" s="40"/>
      <c r="E59" s="40"/>
      <c r="F59" s="44"/>
    </row>
    <row r="60" spans="2:12" ht="15.75">
      <c r="B60" s="237">
        <v>6</v>
      </c>
      <c r="C60" s="6" t="s">
        <v>390</v>
      </c>
      <c r="D60" s="6">
        <v>83</v>
      </c>
      <c r="E60" s="6">
        <v>83</v>
      </c>
      <c r="F60" s="60">
        <f>E60/D60*100</f>
        <v>100</v>
      </c>
    </row>
    <row r="61" spans="2:12" ht="15.75">
      <c r="B61" s="237"/>
      <c r="C61" s="6" t="s">
        <v>392</v>
      </c>
      <c r="D61" s="6">
        <v>66</v>
      </c>
      <c r="E61" s="6">
        <v>30</v>
      </c>
      <c r="F61" s="60">
        <f t="shared" ref="F61:F62" si="5">E61/D61*100</f>
        <v>45.454545454545453</v>
      </c>
    </row>
    <row r="62" spans="2:12" ht="15.75">
      <c r="B62" s="237"/>
      <c r="C62" s="6" t="s">
        <v>391</v>
      </c>
      <c r="D62" s="6">
        <v>78</v>
      </c>
      <c r="E62" s="6">
        <v>0</v>
      </c>
      <c r="F62" s="60">
        <f t="shared" si="5"/>
        <v>0</v>
      </c>
    </row>
    <row r="63" spans="2:12" ht="15.75">
      <c r="B63" s="237"/>
      <c r="C63" s="6" t="s">
        <v>393</v>
      </c>
      <c r="D63" s="6">
        <v>38</v>
      </c>
      <c r="E63" s="6">
        <v>0</v>
      </c>
      <c r="F63" s="60">
        <f>E63/D63*100</f>
        <v>0</v>
      </c>
    </row>
    <row r="64" spans="2:12" ht="15.75">
      <c r="B64" s="43"/>
      <c r="C64" s="20"/>
      <c r="D64" s="40"/>
      <c r="E64" s="40"/>
      <c r="F64" s="44"/>
      <c r="L64" s="11"/>
    </row>
    <row r="65" spans="2:12" ht="15.75">
      <c r="B65" s="237">
        <v>8</v>
      </c>
      <c r="C65" s="6" t="s">
        <v>390</v>
      </c>
      <c r="D65" s="6">
        <v>59</v>
      </c>
      <c r="E65" s="6">
        <v>53</v>
      </c>
      <c r="F65" s="60">
        <f>E65/D65*100</f>
        <v>89.830508474576277</v>
      </c>
      <c r="L65" s="11"/>
    </row>
    <row r="66" spans="2:12" ht="15.75">
      <c r="B66" s="237"/>
      <c r="C66" s="6" t="s">
        <v>392</v>
      </c>
      <c r="D66" s="6">
        <v>37</v>
      </c>
      <c r="E66" s="6">
        <v>18</v>
      </c>
      <c r="F66" s="60">
        <f>E66/D66*100</f>
        <v>48.648648648648653</v>
      </c>
      <c r="L66" s="11"/>
    </row>
    <row r="67" spans="2:12" ht="15.75">
      <c r="B67" s="237"/>
      <c r="C67" s="6" t="s">
        <v>391</v>
      </c>
      <c r="D67" s="6">
        <v>67</v>
      </c>
      <c r="E67" s="6">
        <v>0</v>
      </c>
      <c r="F67" s="60">
        <f>E67/D67*100</f>
        <v>0</v>
      </c>
      <c r="L67" s="11"/>
    </row>
    <row r="68" spans="2:12" ht="15.75">
      <c r="B68" s="237"/>
      <c r="C68" s="6" t="s">
        <v>393</v>
      </c>
      <c r="D68" s="6">
        <v>19</v>
      </c>
      <c r="E68" s="6">
        <v>0</v>
      </c>
      <c r="F68" s="60">
        <f>E68/D68*100</f>
        <v>0</v>
      </c>
      <c r="L68" s="11"/>
    </row>
    <row r="69" spans="2:12" ht="15.75">
      <c r="B69" s="43"/>
      <c r="C69" s="20"/>
      <c r="D69" s="40"/>
      <c r="E69" s="40"/>
      <c r="F69" s="44"/>
      <c r="L69" s="11"/>
    </row>
    <row r="70" spans="2:12" ht="15.75">
      <c r="B70" s="237">
        <v>11</v>
      </c>
      <c r="C70" s="6" t="s">
        <v>390</v>
      </c>
      <c r="D70" s="6">
        <v>77</v>
      </c>
      <c r="E70" s="6">
        <v>62</v>
      </c>
      <c r="F70" s="60">
        <f>E70/D70*100</f>
        <v>80.519480519480524</v>
      </c>
      <c r="L70" s="11"/>
    </row>
    <row r="71" spans="2:12" ht="15.75">
      <c r="B71" s="237"/>
      <c r="C71" s="6" t="s">
        <v>392</v>
      </c>
      <c r="D71" s="6">
        <v>64</v>
      </c>
      <c r="E71" s="6">
        <v>27</v>
      </c>
      <c r="F71" s="60">
        <f>E71/D71*100</f>
        <v>42.1875</v>
      </c>
      <c r="L71" s="11"/>
    </row>
    <row r="72" spans="2:12" ht="15.75">
      <c r="B72" s="237"/>
      <c r="C72" s="6" t="s">
        <v>391</v>
      </c>
      <c r="D72" s="6" t="s">
        <v>214</v>
      </c>
      <c r="E72" s="6" t="s">
        <v>214</v>
      </c>
      <c r="F72" s="60"/>
    </row>
    <row r="73" spans="2:12" ht="15.75">
      <c r="B73" s="237"/>
      <c r="C73" s="6" t="s">
        <v>393</v>
      </c>
      <c r="D73" s="6" t="s">
        <v>214</v>
      </c>
      <c r="E73" s="6" t="s">
        <v>214</v>
      </c>
      <c r="F73" s="60"/>
    </row>
    <row r="74" spans="2:12" ht="15.75">
      <c r="B74" s="43"/>
      <c r="C74" s="29"/>
      <c r="D74" s="16"/>
      <c r="E74" s="16"/>
      <c r="F74" s="44"/>
    </row>
    <row r="75" spans="2:12" ht="15.75">
      <c r="B75" s="237">
        <v>13</v>
      </c>
      <c r="C75" s="6" t="s">
        <v>390</v>
      </c>
      <c r="D75" s="14">
        <v>73</v>
      </c>
      <c r="E75" s="14">
        <v>38</v>
      </c>
      <c r="F75" s="60">
        <f>E75/D75*100</f>
        <v>52.054794520547944</v>
      </c>
    </row>
    <row r="76" spans="2:12" ht="15.75">
      <c r="B76" s="237"/>
      <c r="C76" s="6" t="s">
        <v>392</v>
      </c>
      <c r="D76" s="14">
        <v>74</v>
      </c>
      <c r="E76" s="14">
        <v>28</v>
      </c>
      <c r="F76" s="60">
        <f>E76/D76*100</f>
        <v>37.837837837837839</v>
      </c>
    </row>
    <row r="77" spans="2:12" ht="15.75">
      <c r="B77" s="237"/>
      <c r="C77" s="6" t="s">
        <v>391</v>
      </c>
      <c r="D77" s="14" t="s">
        <v>214</v>
      </c>
      <c r="E77" s="14" t="s">
        <v>214</v>
      </c>
      <c r="F77" s="60"/>
    </row>
    <row r="78" spans="2:12" ht="15.75">
      <c r="B78" s="237"/>
      <c r="C78" s="6" t="s">
        <v>393</v>
      </c>
      <c r="D78" s="14" t="s">
        <v>214</v>
      </c>
      <c r="E78" s="14" t="s">
        <v>214</v>
      </c>
      <c r="F78" s="60"/>
    </row>
    <row r="79" spans="2:12" ht="15.75">
      <c r="B79" s="43"/>
      <c r="C79" s="20"/>
      <c r="D79" s="16"/>
      <c r="E79" s="16"/>
      <c r="F79" s="44"/>
    </row>
    <row r="80" spans="2:12" ht="15.75">
      <c r="B80" s="237">
        <v>15</v>
      </c>
      <c r="C80" s="6" t="s">
        <v>390</v>
      </c>
      <c r="D80" s="14">
        <v>81</v>
      </c>
      <c r="E80" s="14">
        <v>45</v>
      </c>
      <c r="F80" s="60">
        <f>E80/D80*100</f>
        <v>55.555555555555557</v>
      </c>
    </row>
    <row r="81" spans="2:6" ht="15.75">
      <c r="B81" s="237"/>
      <c r="C81" s="6" t="s">
        <v>392</v>
      </c>
      <c r="D81" s="14">
        <v>73</v>
      </c>
      <c r="E81" s="14">
        <v>13</v>
      </c>
      <c r="F81" s="60">
        <f>E81/D81*100</f>
        <v>17.80821917808219</v>
      </c>
    </row>
    <row r="82" spans="2:6" ht="15.75">
      <c r="B82" s="237"/>
      <c r="C82" s="6" t="s">
        <v>391</v>
      </c>
      <c r="D82" s="14" t="s">
        <v>214</v>
      </c>
      <c r="E82" s="14" t="s">
        <v>214</v>
      </c>
      <c r="F82" s="60"/>
    </row>
    <row r="83" spans="2:6" ht="15.75">
      <c r="B83" s="237"/>
      <c r="C83" s="6" t="s">
        <v>393</v>
      </c>
      <c r="D83" s="14" t="s">
        <v>214</v>
      </c>
      <c r="E83" s="14" t="s">
        <v>214</v>
      </c>
      <c r="F83" s="60"/>
    </row>
    <row r="84" spans="2:6" ht="15.75">
      <c r="B84" s="43"/>
      <c r="C84" s="20"/>
      <c r="D84" s="16"/>
      <c r="E84" s="16"/>
      <c r="F84" s="44"/>
    </row>
    <row r="85" spans="2:6" ht="15.75">
      <c r="B85" s="237">
        <v>18</v>
      </c>
      <c r="C85" s="6" t="s">
        <v>390</v>
      </c>
      <c r="D85" s="14">
        <v>51</v>
      </c>
      <c r="E85" s="14">
        <v>28</v>
      </c>
      <c r="F85" s="60">
        <f>E85/D85*100</f>
        <v>54.901960784313729</v>
      </c>
    </row>
    <row r="86" spans="2:6" ht="15.75">
      <c r="B86" s="237"/>
      <c r="C86" s="6" t="s">
        <v>392</v>
      </c>
      <c r="D86" s="14">
        <v>54</v>
      </c>
      <c r="E86" s="14">
        <v>4</v>
      </c>
      <c r="F86" s="60">
        <f>E86/D86*100</f>
        <v>7.4074074074074066</v>
      </c>
    </row>
    <row r="87" spans="2:6" ht="15.75">
      <c r="B87" s="237"/>
      <c r="C87" s="6" t="s">
        <v>391</v>
      </c>
      <c r="D87" s="14" t="s">
        <v>214</v>
      </c>
      <c r="E87" s="14" t="s">
        <v>214</v>
      </c>
      <c r="F87" s="60"/>
    </row>
    <row r="88" spans="2:6" ht="15.75">
      <c r="B88" s="237"/>
      <c r="C88" s="6" t="s">
        <v>393</v>
      </c>
      <c r="D88" s="14" t="s">
        <v>214</v>
      </c>
      <c r="E88" s="14" t="s">
        <v>214</v>
      </c>
      <c r="F88" s="60"/>
    </row>
    <row r="89" spans="2:6" ht="15.75">
      <c r="B89" s="43"/>
      <c r="C89" s="20"/>
      <c r="D89" s="16"/>
      <c r="E89" s="16"/>
      <c r="F89" s="44"/>
    </row>
    <row r="90" spans="2:6" ht="15.75">
      <c r="B90" s="234">
        <v>20</v>
      </c>
      <c r="C90" s="6" t="s">
        <v>390</v>
      </c>
      <c r="D90" s="14">
        <v>70</v>
      </c>
      <c r="E90" s="14">
        <v>28</v>
      </c>
      <c r="F90" s="60">
        <f>E90/D90*100</f>
        <v>40</v>
      </c>
    </row>
    <row r="91" spans="2:6" ht="15.75">
      <c r="B91" s="235"/>
      <c r="C91" s="6" t="s">
        <v>392</v>
      </c>
      <c r="D91" s="14">
        <v>56</v>
      </c>
      <c r="E91" s="14">
        <v>1</v>
      </c>
      <c r="F91" s="60">
        <f>E91/D91*100</f>
        <v>1.7857142857142856</v>
      </c>
    </row>
    <row r="92" spans="2:6" ht="15.75">
      <c r="B92" s="235"/>
      <c r="C92" s="6" t="s">
        <v>391</v>
      </c>
      <c r="D92" s="14" t="s">
        <v>214</v>
      </c>
      <c r="E92" s="14" t="s">
        <v>214</v>
      </c>
      <c r="F92" s="60"/>
    </row>
    <row r="93" spans="2:6" ht="15.75">
      <c r="B93" s="236"/>
      <c r="C93" s="6" t="s">
        <v>393</v>
      </c>
      <c r="D93" s="14" t="s">
        <v>214</v>
      </c>
      <c r="E93" s="14" t="s">
        <v>214</v>
      </c>
      <c r="F93" s="60"/>
    </row>
    <row r="94" spans="2:6" ht="15.75">
      <c r="B94" s="43"/>
      <c r="C94" s="29"/>
      <c r="D94" s="16"/>
      <c r="E94" s="16"/>
      <c r="F94" s="44"/>
    </row>
    <row r="95" spans="2:6" ht="15.75">
      <c r="B95" s="237">
        <v>22</v>
      </c>
      <c r="C95" s="6" t="s">
        <v>390</v>
      </c>
      <c r="D95" s="14">
        <v>89</v>
      </c>
      <c r="E95" s="14">
        <v>13</v>
      </c>
      <c r="F95" s="60">
        <f>E95/D95*100</f>
        <v>14.606741573033707</v>
      </c>
    </row>
    <row r="96" spans="2:6" ht="15.75">
      <c r="B96" s="237"/>
      <c r="C96" s="6" t="s">
        <v>392</v>
      </c>
      <c r="D96" s="14">
        <v>74</v>
      </c>
      <c r="E96" s="14">
        <v>0</v>
      </c>
      <c r="F96" s="60">
        <f>E96/D96*100</f>
        <v>0</v>
      </c>
    </row>
    <row r="97" spans="2:6" ht="15.75">
      <c r="B97" s="237"/>
      <c r="C97" s="6" t="s">
        <v>391</v>
      </c>
      <c r="D97" s="14" t="s">
        <v>214</v>
      </c>
      <c r="E97" s="14" t="s">
        <v>214</v>
      </c>
      <c r="F97" s="60"/>
    </row>
    <row r="98" spans="2:6" ht="15.75">
      <c r="B98" s="237"/>
      <c r="C98" s="6" t="s">
        <v>393</v>
      </c>
      <c r="D98" s="14" t="s">
        <v>214</v>
      </c>
      <c r="E98" s="14" t="s">
        <v>214</v>
      </c>
      <c r="F98" s="60"/>
    </row>
    <row r="99" spans="2:6" ht="15.75">
      <c r="B99" s="43"/>
      <c r="C99" s="20"/>
      <c r="D99" s="16"/>
      <c r="E99" s="16"/>
      <c r="F99" s="44"/>
    </row>
    <row r="100" spans="2:6" ht="15.75">
      <c r="B100" s="237">
        <v>25</v>
      </c>
      <c r="C100" s="6" t="s">
        <v>390</v>
      </c>
      <c r="D100" s="14">
        <v>36</v>
      </c>
      <c r="E100" s="14">
        <v>1</v>
      </c>
      <c r="F100" s="60">
        <f>E100/D100*100</f>
        <v>2.7777777777777777</v>
      </c>
    </row>
    <row r="101" spans="2:6" ht="15.75">
      <c r="B101" s="237"/>
      <c r="C101" s="6" t="s">
        <v>392</v>
      </c>
      <c r="D101" s="14">
        <v>52</v>
      </c>
      <c r="E101" s="14">
        <v>0</v>
      </c>
      <c r="F101" s="60">
        <f>E101/D101*100</f>
        <v>0</v>
      </c>
    </row>
    <row r="102" spans="2:6" ht="15.75">
      <c r="B102" s="237"/>
      <c r="C102" s="6" t="s">
        <v>391</v>
      </c>
      <c r="D102" s="14" t="s">
        <v>214</v>
      </c>
      <c r="E102" s="14" t="s">
        <v>214</v>
      </c>
      <c r="F102" s="60"/>
    </row>
    <row r="103" spans="2:6" ht="15.75">
      <c r="B103" s="237"/>
      <c r="C103" s="6" t="s">
        <v>393</v>
      </c>
      <c r="D103" s="14" t="s">
        <v>214</v>
      </c>
      <c r="E103" s="14" t="s">
        <v>214</v>
      </c>
      <c r="F103" s="60"/>
    </row>
    <row r="104" spans="2:6" ht="15.75">
      <c r="B104" s="43"/>
      <c r="C104" s="20"/>
      <c r="D104" s="16"/>
      <c r="E104" s="16"/>
      <c r="F104" s="44"/>
    </row>
    <row r="105" spans="2:6" ht="15.75">
      <c r="B105" s="237">
        <v>27</v>
      </c>
      <c r="C105" s="6" t="s">
        <v>390</v>
      </c>
      <c r="D105" s="14">
        <v>40</v>
      </c>
      <c r="E105" s="14">
        <v>0</v>
      </c>
      <c r="F105" s="60">
        <f>E105/D105*100</f>
        <v>0</v>
      </c>
    </row>
    <row r="106" spans="2:6" ht="15.75">
      <c r="B106" s="237"/>
      <c r="C106" s="6" t="s">
        <v>392</v>
      </c>
      <c r="D106" s="14">
        <v>54</v>
      </c>
      <c r="E106" s="14">
        <v>0</v>
      </c>
      <c r="F106" s="60">
        <f>E106/D106*100</f>
        <v>0</v>
      </c>
    </row>
    <row r="107" spans="2:6" ht="15.75">
      <c r="B107" s="237"/>
      <c r="C107" s="6" t="s">
        <v>391</v>
      </c>
      <c r="D107" s="14" t="s">
        <v>214</v>
      </c>
      <c r="E107" s="14" t="s">
        <v>214</v>
      </c>
      <c r="F107" s="60"/>
    </row>
    <row r="108" spans="2:6" ht="15.75">
      <c r="B108" s="237"/>
      <c r="C108" s="6" t="s">
        <v>393</v>
      </c>
      <c r="D108" s="14" t="s">
        <v>214</v>
      </c>
      <c r="E108" s="14" t="s">
        <v>214</v>
      </c>
      <c r="F108" s="60"/>
    </row>
    <row r="109" spans="2:6" ht="15.75">
      <c r="B109" s="43"/>
      <c r="C109" s="20"/>
      <c r="D109" s="16"/>
      <c r="E109" s="16"/>
      <c r="F109" s="44"/>
    </row>
    <row r="110" spans="2:6" ht="15.75">
      <c r="B110" s="237">
        <v>29</v>
      </c>
      <c r="C110" s="6" t="s">
        <v>390</v>
      </c>
      <c r="D110" s="14">
        <v>84</v>
      </c>
      <c r="E110" s="14">
        <v>0</v>
      </c>
      <c r="F110" s="60">
        <f>E110/D110*100</f>
        <v>0</v>
      </c>
    </row>
    <row r="111" spans="2:6" ht="15.75">
      <c r="B111" s="237"/>
      <c r="C111" s="6" t="s">
        <v>392</v>
      </c>
      <c r="D111" s="14">
        <v>59</v>
      </c>
      <c r="E111" s="14">
        <v>0</v>
      </c>
      <c r="F111" s="60">
        <f>E111/D111*100</f>
        <v>0</v>
      </c>
    </row>
    <row r="112" spans="2:6" ht="15.75">
      <c r="B112" s="237"/>
      <c r="C112" s="6" t="s">
        <v>391</v>
      </c>
      <c r="D112" s="14" t="s">
        <v>214</v>
      </c>
      <c r="E112" s="14" t="s">
        <v>214</v>
      </c>
      <c r="F112" s="60"/>
    </row>
    <row r="113" spans="2:6" ht="16.5" thickBot="1">
      <c r="B113" s="246"/>
      <c r="C113" s="61" t="s">
        <v>393</v>
      </c>
      <c r="D113" s="62" t="s">
        <v>214</v>
      </c>
      <c r="E113" s="62" t="s">
        <v>214</v>
      </c>
      <c r="F113" s="63"/>
    </row>
  </sheetData>
  <mergeCells count="24">
    <mergeCell ref="B95:B98"/>
    <mergeCell ref="B100:B103"/>
    <mergeCell ref="B105:B108"/>
    <mergeCell ref="B110:B113"/>
    <mergeCell ref="B65:B68"/>
    <mergeCell ref="B70:B73"/>
    <mergeCell ref="B75:B78"/>
    <mergeCell ref="B80:B83"/>
    <mergeCell ref="B85:B88"/>
    <mergeCell ref="U3:W3"/>
    <mergeCell ref="M3:N3"/>
    <mergeCell ref="O3:Q3"/>
    <mergeCell ref="S3:T3"/>
    <mergeCell ref="B90:B93"/>
    <mergeCell ref="B40:B43"/>
    <mergeCell ref="B45:B48"/>
    <mergeCell ref="B50:B53"/>
    <mergeCell ref="B55:B58"/>
    <mergeCell ref="B60:B63"/>
    <mergeCell ref="B33:B34"/>
    <mergeCell ref="C33:C34"/>
    <mergeCell ref="D33:D34"/>
    <mergeCell ref="E33:F33"/>
    <mergeCell ref="B35:B38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72"/>
  <sheetViews>
    <sheetView tabSelected="1" zoomScale="40" zoomScaleNormal="40" zoomScalePageLayoutView="200" workbookViewId="0">
      <selection activeCell="D42" sqref="D42"/>
    </sheetView>
  </sheetViews>
  <sheetFormatPr defaultColWidth="12.42578125" defaultRowHeight="15.75"/>
  <cols>
    <col min="1" max="1" width="12.42578125" style="1"/>
    <col min="2" max="2" width="13.28515625" style="1" bestFit="1" customWidth="1"/>
    <col min="3" max="3" width="5.85546875" style="1" bestFit="1" customWidth="1"/>
    <col min="4" max="4" width="10" style="1" bestFit="1" customWidth="1"/>
    <col min="5" max="5" width="15.85546875" style="1" bestFit="1" customWidth="1"/>
    <col min="6" max="6" width="5.85546875" style="1" bestFit="1" customWidth="1"/>
    <col min="7" max="7" width="10" style="1" bestFit="1" customWidth="1"/>
    <col min="8" max="8" width="15.85546875" style="1" bestFit="1" customWidth="1"/>
    <col min="9" max="9" width="5.85546875" style="1" bestFit="1" customWidth="1"/>
    <col min="10" max="10" width="10" style="1" bestFit="1" customWidth="1"/>
    <col min="11" max="11" width="17" style="1" bestFit="1" customWidth="1"/>
    <col min="12" max="12" width="5.85546875" style="1" bestFit="1" customWidth="1"/>
    <col min="13" max="13" width="10" style="1" bestFit="1" customWidth="1"/>
    <col min="14" max="14" width="14.42578125" style="1" customWidth="1"/>
    <col min="15" max="15" width="12.42578125" style="1"/>
    <col min="16" max="16" width="23.28515625" style="1" customWidth="1"/>
    <col min="17" max="17" width="12" style="1" customWidth="1"/>
    <col min="18" max="18" width="12.85546875" style="1" bestFit="1" customWidth="1"/>
    <col min="19" max="19" width="10.140625" style="1" bestFit="1" customWidth="1"/>
    <col min="20" max="20" width="16.85546875" style="1" bestFit="1" customWidth="1"/>
    <col min="21" max="22" width="12.42578125" style="1"/>
    <col min="23" max="23" width="20.7109375" style="1" bestFit="1" customWidth="1"/>
    <col min="24" max="25" width="12.42578125" style="1"/>
    <col min="26" max="26" width="17.42578125" style="1" bestFit="1" customWidth="1"/>
    <col min="27" max="16384" width="12.42578125" style="1"/>
  </cols>
  <sheetData>
    <row r="1" spans="2:39" ht="19.5" thickBot="1">
      <c r="I1" s="22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</row>
    <row r="2" spans="2:39" ht="21.75" thickBot="1">
      <c r="B2" s="180" t="s">
        <v>547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2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</row>
    <row r="3" spans="2:39">
      <c r="B3" s="236" t="s">
        <v>381</v>
      </c>
      <c r="C3" s="217" t="s">
        <v>390</v>
      </c>
      <c r="D3" s="217"/>
      <c r="E3" s="217"/>
      <c r="F3" s="217" t="s">
        <v>392</v>
      </c>
      <c r="G3" s="217"/>
      <c r="H3" s="217"/>
      <c r="I3" s="217" t="s">
        <v>391</v>
      </c>
      <c r="J3" s="217"/>
      <c r="K3" s="217"/>
      <c r="L3" s="217" t="s">
        <v>393</v>
      </c>
      <c r="M3" s="217"/>
      <c r="N3" s="217"/>
      <c r="O3" s="20"/>
      <c r="P3" s="123" t="s">
        <v>506</v>
      </c>
      <c r="Q3" s="123"/>
      <c r="R3" s="123"/>
      <c r="S3" s="123"/>
      <c r="T3" s="75"/>
      <c r="U3" s="75"/>
      <c r="V3" s="75"/>
      <c r="W3" s="75"/>
      <c r="X3" s="75"/>
      <c r="Y3" s="75"/>
      <c r="Z3" s="75"/>
      <c r="AA3" s="44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</row>
    <row r="4" spans="2:39">
      <c r="B4" s="237"/>
      <c r="C4" s="6" t="s">
        <v>396</v>
      </c>
      <c r="D4" s="6" t="s">
        <v>397</v>
      </c>
      <c r="E4" s="6" t="s">
        <v>395</v>
      </c>
      <c r="F4" s="6" t="s">
        <v>396</v>
      </c>
      <c r="G4" s="6" t="s">
        <v>397</v>
      </c>
      <c r="H4" s="6" t="s">
        <v>395</v>
      </c>
      <c r="I4" s="6" t="s">
        <v>396</v>
      </c>
      <c r="J4" s="6" t="s">
        <v>397</v>
      </c>
      <c r="K4" s="6" t="s">
        <v>395</v>
      </c>
      <c r="L4" s="6" t="s">
        <v>396</v>
      </c>
      <c r="M4" s="6" t="s">
        <v>397</v>
      </c>
      <c r="N4" s="6" t="s">
        <v>395</v>
      </c>
      <c r="O4" s="20"/>
      <c r="P4" s="252" t="s">
        <v>216</v>
      </c>
      <c r="Q4" s="253" t="s">
        <v>398</v>
      </c>
      <c r="R4" s="247" t="s">
        <v>399</v>
      </c>
      <c r="S4" s="247"/>
      <c r="T4" s="247"/>
      <c r="U4" s="247" t="s">
        <v>400</v>
      </c>
      <c r="V4" s="247"/>
      <c r="W4" s="247"/>
      <c r="X4" s="247"/>
      <c r="Y4" s="247"/>
      <c r="Z4" s="247"/>
      <c r="AA4" s="44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</row>
    <row r="5" spans="2:39">
      <c r="B5" s="76">
        <v>0</v>
      </c>
      <c r="C5" s="23">
        <v>0</v>
      </c>
      <c r="D5" s="20">
        <v>0</v>
      </c>
      <c r="E5" s="20">
        <v>100</v>
      </c>
      <c r="F5" s="23">
        <v>0</v>
      </c>
      <c r="G5" s="20">
        <v>0</v>
      </c>
      <c r="H5" s="24">
        <v>100</v>
      </c>
      <c r="I5" s="23">
        <v>0</v>
      </c>
      <c r="J5" s="20">
        <v>0</v>
      </c>
      <c r="K5" s="24">
        <v>100</v>
      </c>
      <c r="L5" s="23">
        <v>0</v>
      </c>
      <c r="M5" s="20">
        <v>0</v>
      </c>
      <c r="N5" s="24">
        <v>100</v>
      </c>
      <c r="O5" s="20"/>
      <c r="P5" s="252"/>
      <c r="Q5" s="253"/>
      <c r="R5" s="71" t="s">
        <v>401</v>
      </c>
      <c r="S5" s="71" t="s">
        <v>402</v>
      </c>
      <c r="T5" s="71" t="s">
        <v>403</v>
      </c>
      <c r="U5" s="72">
        <v>0.25</v>
      </c>
      <c r="V5" s="72">
        <v>0.5</v>
      </c>
      <c r="W5" s="72">
        <v>0.75</v>
      </c>
      <c r="X5" s="72">
        <v>0.9</v>
      </c>
      <c r="Y5" s="72">
        <v>1</v>
      </c>
      <c r="Z5" s="71" t="s">
        <v>404</v>
      </c>
      <c r="AA5" s="44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</row>
    <row r="6" spans="2:39">
      <c r="B6" s="76">
        <v>2</v>
      </c>
      <c r="C6" s="23">
        <v>0</v>
      </c>
      <c r="D6" s="20">
        <v>1</v>
      </c>
      <c r="E6" s="20">
        <v>100</v>
      </c>
      <c r="F6" s="23">
        <v>0</v>
      </c>
      <c r="G6" s="20">
        <v>4</v>
      </c>
      <c r="H6" s="24">
        <v>100</v>
      </c>
      <c r="I6" s="23">
        <v>0</v>
      </c>
      <c r="J6" s="20">
        <v>5</v>
      </c>
      <c r="K6" s="24">
        <v>100</v>
      </c>
      <c r="L6" s="23">
        <v>0</v>
      </c>
      <c r="M6" s="20">
        <v>4</v>
      </c>
      <c r="N6" s="24">
        <v>100</v>
      </c>
      <c r="O6" s="20"/>
      <c r="P6" s="6" t="s">
        <v>390</v>
      </c>
      <c r="Q6" s="6">
        <v>100</v>
      </c>
      <c r="R6" s="6">
        <v>18.850000000000001</v>
      </c>
      <c r="S6" s="6">
        <v>0.59</v>
      </c>
      <c r="T6" s="6" t="s">
        <v>412</v>
      </c>
      <c r="U6" s="6">
        <v>14</v>
      </c>
      <c r="V6" s="6">
        <v>19</v>
      </c>
      <c r="W6" s="6">
        <v>22</v>
      </c>
      <c r="X6" s="6">
        <v>26</v>
      </c>
      <c r="Y6" s="6">
        <v>28</v>
      </c>
      <c r="Z6" s="6" t="s">
        <v>416</v>
      </c>
      <c r="AA6" s="44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</row>
    <row r="7" spans="2:39">
      <c r="B7" s="76">
        <v>5</v>
      </c>
      <c r="C7" s="23">
        <v>0</v>
      </c>
      <c r="D7" s="20">
        <v>20</v>
      </c>
      <c r="E7" s="20">
        <v>100</v>
      </c>
      <c r="F7" s="23">
        <v>0</v>
      </c>
      <c r="G7" s="20">
        <v>12</v>
      </c>
      <c r="H7" s="24">
        <v>100</v>
      </c>
      <c r="I7" s="23">
        <v>0</v>
      </c>
      <c r="J7" s="20">
        <v>7</v>
      </c>
      <c r="K7" s="24">
        <v>100</v>
      </c>
      <c r="L7" s="23">
        <v>0</v>
      </c>
      <c r="M7" s="20">
        <v>1</v>
      </c>
      <c r="N7" s="24">
        <v>100</v>
      </c>
      <c r="O7" s="20"/>
      <c r="P7" s="6" t="s">
        <v>392</v>
      </c>
      <c r="Q7" s="6">
        <v>100</v>
      </c>
      <c r="R7" s="6">
        <v>23.37</v>
      </c>
      <c r="S7" s="6">
        <v>0.94</v>
      </c>
      <c r="T7" s="6" t="s">
        <v>413</v>
      </c>
      <c r="U7" s="6">
        <v>20</v>
      </c>
      <c r="V7" s="6">
        <v>22</v>
      </c>
      <c r="W7" s="6">
        <v>27</v>
      </c>
      <c r="X7" s="6">
        <v>30</v>
      </c>
      <c r="Y7" s="6">
        <v>40</v>
      </c>
      <c r="Z7" s="6" t="s">
        <v>417</v>
      </c>
      <c r="AA7" s="44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</row>
    <row r="8" spans="2:39">
      <c r="B8" s="76">
        <v>7</v>
      </c>
      <c r="C8" s="23">
        <v>0</v>
      </c>
      <c r="D8" s="20">
        <v>1</v>
      </c>
      <c r="E8" s="20">
        <v>100</v>
      </c>
      <c r="F8" s="23">
        <v>0</v>
      </c>
      <c r="G8" s="20">
        <v>6</v>
      </c>
      <c r="H8" s="24">
        <v>100</v>
      </c>
      <c r="I8" s="23">
        <v>0</v>
      </c>
      <c r="J8" s="20">
        <v>10</v>
      </c>
      <c r="K8" s="24">
        <v>100</v>
      </c>
      <c r="L8" s="23">
        <v>0</v>
      </c>
      <c r="M8" s="20">
        <v>4</v>
      </c>
      <c r="N8" s="24">
        <v>100</v>
      </c>
      <c r="O8" s="20"/>
      <c r="P8" s="6" t="s">
        <v>411</v>
      </c>
      <c r="Q8" s="6">
        <v>100</v>
      </c>
      <c r="R8" s="6">
        <v>16.12</v>
      </c>
      <c r="S8" s="6">
        <v>0.36</v>
      </c>
      <c r="T8" s="6" t="s">
        <v>414</v>
      </c>
      <c r="U8" s="6">
        <v>14</v>
      </c>
      <c r="V8" s="6">
        <v>15</v>
      </c>
      <c r="W8" s="6">
        <v>19</v>
      </c>
      <c r="X8" s="6">
        <v>20</v>
      </c>
      <c r="Y8" s="6">
        <v>21</v>
      </c>
      <c r="Z8" s="6" t="s">
        <v>418</v>
      </c>
      <c r="AA8" s="44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</row>
    <row r="9" spans="2:39">
      <c r="B9" s="76">
        <v>9</v>
      </c>
      <c r="C9" s="23">
        <v>1</v>
      </c>
      <c r="D9" s="20">
        <v>1</v>
      </c>
      <c r="E9" s="20">
        <v>98.717949000000004</v>
      </c>
      <c r="F9" s="23">
        <v>1</v>
      </c>
      <c r="G9" s="20">
        <v>3</v>
      </c>
      <c r="H9" s="24">
        <v>98.717949000000004</v>
      </c>
      <c r="I9" s="23">
        <v>1</v>
      </c>
      <c r="J9" s="20">
        <v>3</v>
      </c>
      <c r="K9" s="24">
        <v>98.717949000000004</v>
      </c>
      <c r="L9" s="23">
        <v>2</v>
      </c>
      <c r="M9" s="20">
        <v>5</v>
      </c>
      <c r="N9" s="24">
        <v>97.802198000000004</v>
      </c>
      <c r="O9" s="20"/>
      <c r="P9" s="6" t="s">
        <v>393</v>
      </c>
      <c r="Q9" s="6">
        <v>100</v>
      </c>
      <c r="R9" s="6">
        <v>18.440000000000001</v>
      </c>
      <c r="S9" s="6">
        <v>0.55000000000000004</v>
      </c>
      <c r="T9" s="6" t="s">
        <v>415</v>
      </c>
      <c r="U9" s="6">
        <v>15</v>
      </c>
      <c r="V9" s="6">
        <v>19</v>
      </c>
      <c r="W9" s="6">
        <v>21</v>
      </c>
      <c r="X9" s="6">
        <v>24</v>
      </c>
      <c r="Y9" s="6">
        <v>27</v>
      </c>
      <c r="Z9" s="74" t="s">
        <v>419</v>
      </c>
      <c r="AA9" s="44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</row>
    <row r="10" spans="2:39">
      <c r="B10" s="76">
        <v>12</v>
      </c>
      <c r="C10" s="23">
        <v>9</v>
      </c>
      <c r="D10" s="20">
        <v>11</v>
      </c>
      <c r="E10" s="20">
        <v>87.027664999999999</v>
      </c>
      <c r="F10" s="23">
        <v>2</v>
      </c>
      <c r="G10" s="20">
        <v>8</v>
      </c>
      <c r="H10" s="24">
        <v>96.049896000000004</v>
      </c>
      <c r="I10" s="23">
        <v>9</v>
      </c>
      <c r="J10" s="20">
        <v>8</v>
      </c>
      <c r="K10" s="24">
        <v>86.711712000000006</v>
      </c>
      <c r="L10" s="23">
        <v>9</v>
      </c>
      <c r="M10" s="20">
        <v>15</v>
      </c>
      <c r="N10" s="24">
        <v>87.323391000000001</v>
      </c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44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</row>
    <row r="11" spans="2:39">
      <c r="B11" s="76">
        <v>14</v>
      </c>
      <c r="C11" s="23">
        <v>10</v>
      </c>
      <c r="D11" s="20">
        <v>5</v>
      </c>
      <c r="E11" s="20">
        <v>71.487010999999995</v>
      </c>
      <c r="F11" s="23">
        <v>4</v>
      </c>
      <c r="G11" s="20">
        <v>17</v>
      </c>
      <c r="H11" s="24">
        <v>90.046778000000003</v>
      </c>
      <c r="I11" s="23">
        <v>17</v>
      </c>
      <c r="J11" s="20">
        <v>9</v>
      </c>
      <c r="K11" s="24">
        <v>60.850324000000001</v>
      </c>
      <c r="L11" s="23">
        <v>6</v>
      </c>
      <c r="M11" s="20">
        <v>13</v>
      </c>
      <c r="N11" s="24">
        <v>78.591052000000005</v>
      </c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44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</row>
    <row r="12" spans="2:39">
      <c r="B12" s="76">
        <v>15</v>
      </c>
      <c r="C12" s="23">
        <v>4</v>
      </c>
      <c r="D12" s="20">
        <v>1</v>
      </c>
      <c r="E12" s="20">
        <v>64.512668000000005</v>
      </c>
      <c r="F12" s="23">
        <v>1</v>
      </c>
      <c r="G12" s="20">
        <v>4</v>
      </c>
      <c r="H12" s="24">
        <v>87.952665999999994</v>
      </c>
      <c r="I12" s="23">
        <v>9</v>
      </c>
      <c r="J12" s="20">
        <v>2</v>
      </c>
      <c r="K12" s="24">
        <v>43.184100999999998</v>
      </c>
      <c r="L12" s="23">
        <v>7</v>
      </c>
      <c r="M12" s="20">
        <v>4</v>
      </c>
      <c r="N12" s="24">
        <v>65.173067000000003</v>
      </c>
      <c r="O12" s="20"/>
      <c r="P12" s="122" t="s">
        <v>507</v>
      </c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44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</row>
    <row r="13" spans="2:39">
      <c r="B13" s="76">
        <v>19</v>
      </c>
      <c r="C13" s="23">
        <v>12</v>
      </c>
      <c r="D13" s="20">
        <v>1</v>
      </c>
      <c r="E13" s="20">
        <v>43.008445999999999</v>
      </c>
      <c r="F13" s="23">
        <v>5</v>
      </c>
      <c r="G13" s="20">
        <v>5</v>
      </c>
      <c r="H13" s="24">
        <v>76.379947000000001</v>
      </c>
      <c r="I13" s="23">
        <v>17</v>
      </c>
      <c r="J13" s="20">
        <v>0</v>
      </c>
      <c r="K13" s="24">
        <v>6.4776150000000001</v>
      </c>
      <c r="L13" s="23">
        <v>14</v>
      </c>
      <c r="M13" s="20">
        <v>0</v>
      </c>
      <c r="N13" s="24">
        <v>34.758969</v>
      </c>
      <c r="O13" s="20"/>
      <c r="P13" s="248" t="s">
        <v>405</v>
      </c>
      <c r="Q13" s="248"/>
      <c r="R13" s="217" t="s">
        <v>406</v>
      </c>
      <c r="S13" s="217"/>
      <c r="T13" s="217"/>
      <c r="U13" s="20"/>
      <c r="V13" s="20"/>
      <c r="W13" s="20"/>
      <c r="X13" s="20"/>
      <c r="Y13" s="20"/>
      <c r="Z13" s="20"/>
      <c r="AA13" s="44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</row>
    <row r="14" spans="2:39">
      <c r="B14" s="76">
        <v>20</v>
      </c>
      <c r="C14" s="23">
        <v>3</v>
      </c>
      <c r="D14" s="20">
        <v>0</v>
      </c>
      <c r="E14" s="20">
        <v>37.398648000000001</v>
      </c>
      <c r="F14" s="23">
        <v>3</v>
      </c>
      <c r="G14" s="20">
        <v>0</v>
      </c>
      <c r="H14" s="24">
        <v>68.196381000000002</v>
      </c>
      <c r="I14" s="23">
        <v>2</v>
      </c>
      <c r="J14" s="20">
        <v>0</v>
      </c>
      <c r="K14" s="24">
        <v>2.159205</v>
      </c>
      <c r="L14" s="23">
        <v>3</v>
      </c>
      <c r="M14" s="20">
        <v>0</v>
      </c>
      <c r="N14" s="24">
        <v>28.241662999999999</v>
      </c>
      <c r="O14" s="20"/>
      <c r="P14" s="248"/>
      <c r="Q14" s="248"/>
      <c r="R14" s="6" t="s">
        <v>407</v>
      </c>
      <c r="S14" s="6" t="s">
        <v>408</v>
      </c>
      <c r="T14" s="6" t="s">
        <v>409</v>
      </c>
      <c r="U14" s="20"/>
      <c r="V14" s="20"/>
      <c r="W14" s="20"/>
      <c r="X14" s="20"/>
      <c r="Y14" s="20"/>
      <c r="Z14" s="20"/>
      <c r="AA14" s="44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</row>
    <row r="15" spans="2:39">
      <c r="B15" s="76">
        <v>21</v>
      </c>
      <c r="C15" s="23">
        <v>3</v>
      </c>
      <c r="D15" s="20">
        <v>0</v>
      </c>
      <c r="E15" s="20">
        <v>31.788851000000001</v>
      </c>
      <c r="F15" s="23">
        <v>5</v>
      </c>
      <c r="G15" s="20">
        <v>0</v>
      </c>
      <c r="H15" s="24">
        <v>54.557105</v>
      </c>
      <c r="I15" s="23">
        <v>1</v>
      </c>
      <c r="J15" s="20">
        <v>0</v>
      </c>
      <c r="K15" s="24">
        <v>0</v>
      </c>
      <c r="L15" s="23">
        <v>2</v>
      </c>
      <c r="M15" s="20">
        <v>0</v>
      </c>
      <c r="N15" s="24">
        <v>23.896791</v>
      </c>
      <c r="O15" s="20"/>
      <c r="P15" s="249" t="s">
        <v>410</v>
      </c>
      <c r="Q15" s="6" t="s">
        <v>392</v>
      </c>
      <c r="R15" s="6">
        <v>17.3</v>
      </c>
      <c r="S15" s="73">
        <v>3.1999999999999999E-5</v>
      </c>
      <c r="T15" s="73">
        <v>1E-4</v>
      </c>
      <c r="U15" s="20"/>
      <c r="V15" s="20"/>
      <c r="W15" s="20"/>
      <c r="X15" s="20"/>
      <c r="Y15" s="20"/>
      <c r="Z15" s="20"/>
      <c r="AA15" s="44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</row>
    <row r="16" spans="2:39">
      <c r="B16" s="76">
        <v>22</v>
      </c>
      <c r="C16" s="23">
        <v>6</v>
      </c>
      <c r="D16" s="20">
        <v>0</v>
      </c>
      <c r="E16" s="20">
        <v>20.569257</v>
      </c>
      <c r="F16" s="23">
        <v>3</v>
      </c>
      <c r="G16" s="20">
        <v>0</v>
      </c>
      <c r="H16" s="24">
        <v>46.373539000000001</v>
      </c>
      <c r="I16" s="23"/>
      <c r="J16" s="20"/>
      <c r="K16" s="24"/>
      <c r="L16" s="23">
        <v>3</v>
      </c>
      <c r="M16" s="20">
        <v>0</v>
      </c>
      <c r="N16" s="24">
        <v>17.379484999999999</v>
      </c>
      <c r="O16" s="20"/>
      <c r="P16" s="250"/>
      <c r="Q16" s="6" t="s">
        <v>391</v>
      </c>
      <c r="R16" s="6">
        <v>15.4</v>
      </c>
      <c r="S16" s="73">
        <v>1E-4</v>
      </c>
      <c r="T16" s="73">
        <v>2.9999999999999997E-4</v>
      </c>
      <c r="U16" s="20"/>
      <c r="V16" s="20"/>
      <c r="W16" s="20"/>
      <c r="X16" s="20"/>
      <c r="Y16" s="20"/>
      <c r="Z16" s="20"/>
      <c r="AA16" s="44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</row>
    <row r="17" spans="2:39">
      <c r="B17" s="76">
        <v>23</v>
      </c>
      <c r="C17" s="23">
        <v>2</v>
      </c>
      <c r="D17" s="20">
        <v>0</v>
      </c>
      <c r="E17" s="20">
        <v>16.829391999999999</v>
      </c>
      <c r="F17" s="23">
        <v>1</v>
      </c>
      <c r="G17" s="20">
        <v>1</v>
      </c>
      <c r="H17" s="24">
        <v>43.645684000000003</v>
      </c>
      <c r="I17" s="23"/>
      <c r="J17" s="20"/>
      <c r="K17" s="24"/>
      <c r="L17" s="23">
        <v>3</v>
      </c>
      <c r="M17" s="20">
        <v>0</v>
      </c>
      <c r="N17" s="24">
        <v>10.862178</v>
      </c>
      <c r="O17" s="20"/>
      <c r="P17" s="251"/>
      <c r="Q17" s="6" t="s">
        <v>393</v>
      </c>
      <c r="R17" s="6">
        <v>0.38</v>
      </c>
      <c r="S17" s="6">
        <v>0.53900000000000003</v>
      </c>
      <c r="T17" s="6">
        <v>1</v>
      </c>
      <c r="U17" s="20"/>
      <c r="V17" s="20"/>
      <c r="W17" s="20"/>
      <c r="X17" s="20"/>
      <c r="Y17" s="20"/>
      <c r="Z17" s="20"/>
      <c r="AA17" s="44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</row>
    <row r="18" spans="2:39">
      <c r="B18" s="76">
        <v>24</v>
      </c>
      <c r="C18" s="23">
        <v>2</v>
      </c>
      <c r="D18" s="20">
        <v>0</v>
      </c>
      <c r="E18" s="20">
        <v>13.089527</v>
      </c>
      <c r="F18" s="23">
        <v>1</v>
      </c>
      <c r="G18" s="20">
        <v>0</v>
      </c>
      <c r="H18" s="24">
        <v>40.735971999999997</v>
      </c>
      <c r="I18" s="23"/>
      <c r="J18" s="20"/>
      <c r="K18" s="24"/>
      <c r="L18" s="23">
        <v>1</v>
      </c>
      <c r="M18" s="20">
        <v>0</v>
      </c>
      <c r="N18" s="24">
        <v>8.6897420000000007</v>
      </c>
      <c r="O18" s="20"/>
      <c r="P18" s="257" t="s">
        <v>422</v>
      </c>
      <c r="Q18" s="6" t="s">
        <v>390</v>
      </c>
      <c r="R18" s="6">
        <v>17.3</v>
      </c>
      <c r="S18" s="73">
        <v>3.1999999999999999E-5</v>
      </c>
      <c r="T18" s="73">
        <v>1E-4</v>
      </c>
      <c r="U18" s="20"/>
      <c r="V18" s="20"/>
      <c r="W18" s="20"/>
      <c r="X18" s="20"/>
      <c r="Y18" s="20"/>
      <c r="Z18" s="20"/>
      <c r="AA18" s="44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</row>
    <row r="19" spans="2:39">
      <c r="B19" s="76">
        <v>26</v>
      </c>
      <c r="C19" s="23">
        <v>4</v>
      </c>
      <c r="D19" s="20">
        <v>0</v>
      </c>
      <c r="E19" s="20">
        <v>5.6097970000000004</v>
      </c>
      <c r="F19" s="23">
        <v>5</v>
      </c>
      <c r="G19" s="20">
        <v>0</v>
      </c>
      <c r="H19" s="24">
        <v>26.18741</v>
      </c>
      <c r="I19" s="23"/>
      <c r="J19" s="20"/>
      <c r="K19" s="24"/>
      <c r="L19" s="23">
        <v>2</v>
      </c>
      <c r="M19" s="20">
        <v>0</v>
      </c>
      <c r="N19" s="24">
        <v>4.3448710000000004</v>
      </c>
      <c r="O19" s="20"/>
      <c r="P19" s="250"/>
      <c r="Q19" s="6" t="s">
        <v>391</v>
      </c>
      <c r="R19" s="6">
        <v>55.5</v>
      </c>
      <c r="S19" s="73">
        <v>0</v>
      </c>
      <c r="T19" s="73">
        <v>0</v>
      </c>
      <c r="U19" s="20"/>
      <c r="V19" s="20"/>
      <c r="W19" s="20"/>
      <c r="X19" s="20"/>
      <c r="Y19" s="20"/>
      <c r="Z19" s="20"/>
      <c r="AA19" s="44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</row>
    <row r="20" spans="2:39">
      <c r="B20" s="76">
        <v>27</v>
      </c>
      <c r="C20" s="23">
        <v>1</v>
      </c>
      <c r="D20" s="20">
        <v>0</v>
      </c>
      <c r="E20" s="20">
        <v>3.739865</v>
      </c>
      <c r="F20" s="23">
        <v>1</v>
      </c>
      <c r="G20" s="20">
        <v>0</v>
      </c>
      <c r="H20" s="24">
        <v>23.277698000000001</v>
      </c>
      <c r="I20" s="23"/>
      <c r="J20" s="20"/>
      <c r="K20" s="24"/>
      <c r="L20" s="23">
        <v>2</v>
      </c>
      <c r="M20" s="20">
        <v>0</v>
      </c>
      <c r="N20" s="24">
        <v>0</v>
      </c>
      <c r="O20" s="20"/>
      <c r="P20" s="251"/>
      <c r="Q20" s="6" t="s">
        <v>393</v>
      </c>
      <c r="R20" s="6">
        <v>21.07</v>
      </c>
      <c r="S20" s="73">
        <v>4.4000000000000002E-6</v>
      </c>
      <c r="T20" s="73">
        <v>1.2999999999999999E-5</v>
      </c>
      <c r="U20" s="20"/>
      <c r="V20" s="20"/>
      <c r="W20" s="20"/>
      <c r="X20" s="20"/>
      <c r="Y20" s="20"/>
      <c r="Z20" s="20"/>
      <c r="AA20" s="44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</row>
    <row r="21" spans="2:39">
      <c r="B21" s="76">
        <v>28</v>
      </c>
      <c r="C21" s="23">
        <v>2</v>
      </c>
      <c r="D21" s="20">
        <v>0</v>
      </c>
      <c r="E21" s="20">
        <v>0</v>
      </c>
      <c r="F21" s="23">
        <v>3</v>
      </c>
      <c r="G21" s="20">
        <v>0</v>
      </c>
      <c r="H21" s="24">
        <v>14.548560999999999</v>
      </c>
      <c r="I21" s="23"/>
      <c r="J21" s="20"/>
      <c r="K21" s="24"/>
      <c r="L21" s="23"/>
      <c r="M21" s="20"/>
      <c r="N21" s="24"/>
      <c r="O21" s="20"/>
      <c r="P21" s="249" t="s">
        <v>421</v>
      </c>
      <c r="Q21" s="6" t="s">
        <v>390</v>
      </c>
      <c r="R21" s="6">
        <v>15.4</v>
      </c>
      <c r="S21" s="73">
        <v>1E-4</v>
      </c>
      <c r="T21" s="73">
        <v>2.9999999999999997E-4</v>
      </c>
      <c r="U21" s="20"/>
      <c r="V21" s="20"/>
      <c r="W21" s="20"/>
      <c r="X21" s="20"/>
      <c r="Y21" s="20"/>
      <c r="Z21" s="20"/>
      <c r="AA21" s="44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</row>
    <row r="22" spans="2:39">
      <c r="B22" s="76">
        <v>29</v>
      </c>
      <c r="C22" s="23"/>
      <c r="D22" s="20"/>
      <c r="E22" s="20"/>
      <c r="F22" s="23">
        <v>0</v>
      </c>
      <c r="G22" s="20">
        <v>0</v>
      </c>
      <c r="H22" s="24">
        <v>14.548560999999999</v>
      </c>
      <c r="I22" s="23"/>
      <c r="J22" s="20"/>
      <c r="K22" s="24"/>
      <c r="L22" s="23"/>
      <c r="M22" s="20"/>
      <c r="N22" s="24"/>
      <c r="O22" s="20"/>
      <c r="P22" s="250"/>
      <c r="Q22" s="6" t="s">
        <v>392</v>
      </c>
      <c r="R22" s="6">
        <v>55.5</v>
      </c>
      <c r="S22" s="73">
        <v>0</v>
      </c>
      <c r="T22" s="73">
        <v>0</v>
      </c>
      <c r="U22" s="20"/>
      <c r="V22" s="20"/>
      <c r="W22" s="20"/>
      <c r="X22" s="20"/>
      <c r="Y22" s="20"/>
      <c r="Z22" s="20"/>
      <c r="AA22" s="44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</row>
    <row r="23" spans="2:39" ht="15.6" customHeight="1">
      <c r="B23" s="76">
        <v>30</v>
      </c>
      <c r="C23" s="23"/>
      <c r="D23" s="20"/>
      <c r="E23" s="20"/>
      <c r="F23" s="23">
        <v>2</v>
      </c>
      <c r="G23" s="20">
        <v>0</v>
      </c>
      <c r="H23" s="24">
        <v>8.7291369999999997</v>
      </c>
      <c r="I23" s="23"/>
      <c r="J23" s="20"/>
      <c r="K23" s="24"/>
      <c r="L23" s="23"/>
      <c r="M23" s="20"/>
      <c r="N23" s="24"/>
      <c r="O23" s="20"/>
      <c r="P23" s="251"/>
      <c r="Q23" s="6" t="s">
        <v>393</v>
      </c>
      <c r="R23" s="6">
        <v>13.44</v>
      </c>
      <c r="S23" s="6">
        <v>2.0000000000000001E-4</v>
      </c>
      <c r="T23" s="6">
        <v>6.9999999999999999E-4</v>
      </c>
      <c r="U23" s="20"/>
      <c r="V23" s="20"/>
      <c r="W23" s="20"/>
      <c r="X23" s="20"/>
      <c r="Y23" s="20"/>
      <c r="Z23" s="20"/>
      <c r="AA23" s="44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</row>
    <row r="24" spans="2:39">
      <c r="B24" s="76">
        <v>31</v>
      </c>
      <c r="C24" s="23"/>
      <c r="D24" s="20"/>
      <c r="E24" s="20"/>
      <c r="F24" s="23">
        <v>0</v>
      </c>
      <c r="G24" s="20">
        <v>0</v>
      </c>
      <c r="H24" s="24">
        <v>8.7291369999999997</v>
      </c>
      <c r="I24" s="23"/>
      <c r="J24" s="20"/>
      <c r="K24" s="24"/>
      <c r="L24" s="23"/>
      <c r="M24" s="20"/>
      <c r="N24" s="24"/>
      <c r="O24" s="20"/>
      <c r="P24" s="254" t="s">
        <v>420</v>
      </c>
      <c r="Q24" s="6" t="s">
        <v>390</v>
      </c>
      <c r="R24" s="6">
        <v>0.38</v>
      </c>
      <c r="S24" s="6">
        <v>0.53900000000000003</v>
      </c>
      <c r="T24" s="6">
        <v>1</v>
      </c>
      <c r="U24" s="20"/>
      <c r="V24" s="20"/>
      <c r="W24" s="20"/>
      <c r="X24" s="20"/>
      <c r="Y24" s="20"/>
      <c r="Z24" s="20"/>
      <c r="AA24" s="44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</row>
    <row r="25" spans="2:39">
      <c r="B25" s="76">
        <v>33</v>
      </c>
      <c r="C25" s="23"/>
      <c r="D25" s="20"/>
      <c r="E25" s="20"/>
      <c r="F25" s="23">
        <v>1</v>
      </c>
      <c r="G25" s="20">
        <v>0</v>
      </c>
      <c r="H25" s="24">
        <v>5.8194249999999998</v>
      </c>
      <c r="I25" s="23"/>
      <c r="J25" s="20"/>
      <c r="K25" s="24"/>
      <c r="L25" s="23"/>
      <c r="M25" s="20"/>
      <c r="N25" s="24"/>
      <c r="O25" s="20"/>
      <c r="P25" s="255"/>
      <c r="Q25" s="6" t="s">
        <v>392</v>
      </c>
      <c r="R25" s="6">
        <v>21.07</v>
      </c>
      <c r="S25" s="73">
        <v>4.4000000000000002E-6</v>
      </c>
      <c r="T25" s="73">
        <v>1.2999999999999999E-5</v>
      </c>
      <c r="U25" s="20"/>
      <c r="V25" s="20"/>
      <c r="W25" s="20"/>
      <c r="X25" s="20"/>
      <c r="Y25" s="20"/>
      <c r="Z25" s="20"/>
      <c r="AA25" s="44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</row>
    <row r="26" spans="2:39" ht="15.6" customHeight="1">
      <c r="B26" s="76">
        <v>34</v>
      </c>
      <c r="C26" s="23"/>
      <c r="D26" s="20"/>
      <c r="E26" s="20"/>
      <c r="F26" s="23">
        <v>0</v>
      </c>
      <c r="G26" s="20">
        <v>0</v>
      </c>
      <c r="H26" s="24">
        <v>5.8194249999999998</v>
      </c>
      <c r="I26" s="23"/>
      <c r="J26" s="20"/>
      <c r="K26" s="24"/>
      <c r="L26" s="23"/>
      <c r="M26" s="20"/>
      <c r="N26" s="24"/>
      <c r="O26" s="20"/>
      <c r="P26" s="256"/>
      <c r="Q26" s="6" t="s">
        <v>391</v>
      </c>
      <c r="R26" s="6">
        <v>13.44</v>
      </c>
      <c r="S26" s="6">
        <v>2.0000000000000001E-4</v>
      </c>
      <c r="T26" s="6">
        <v>6.9999999999999999E-4</v>
      </c>
      <c r="U26" s="20"/>
      <c r="V26" s="20"/>
      <c r="W26" s="20"/>
      <c r="X26" s="20"/>
      <c r="Y26" s="20"/>
      <c r="Z26" s="20"/>
      <c r="AA26" s="44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</row>
    <row r="27" spans="2:39">
      <c r="B27" s="76">
        <v>35</v>
      </c>
      <c r="C27" s="23"/>
      <c r="D27" s="20"/>
      <c r="E27" s="20"/>
      <c r="F27" s="23">
        <v>0</v>
      </c>
      <c r="G27" s="20">
        <v>0</v>
      </c>
      <c r="H27" s="24">
        <v>5.8194249999999998</v>
      </c>
      <c r="I27" s="23"/>
      <c r="J27" s="20"/>
      <c r="K27" s="24"/>
      <c r="L27" s="23"/>
      <c r="M27" s="20"/>
      <c r="N27" s="24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44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</row>
    <row r="28" spans="2:39">
      <c r="B28" s="76">
        <v>37</v>
      </c>
      <c r="C28" s="23"/>
      <c r="D28" s="20"/>
      <c r="E28" s="20"/>
      <c r="F28" s="23">
        <v>1</v>
      </c>
      <c r="G28" s="20">
        <v>0</v>
      </c>
      <c r="H28" s="24">
        <v>2.9097119999999999</v>
      </c>
      <c r="I28" s="23"/>
      <c r="J28" s="20"/>
      <c r="K28" s="24"/>
      <c r="L28" s="23"/>
      <c r="M28" s="20"/>
      <c r="N28" s="24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44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</row>
    <row r="29" spans="2:39" ht="15.6" customHeight="1">
      <c r="B29" s="77">
        <v>40</v>
      </c>
      <c r="C29" s="25"/>
      <c r="D29" s="26"/>
      <c r="E29" s="26"/>
      <c r="F29" s="25">
        <v>1</v>
      </c>
      <c r="G29" s="26">
        <v>0</v>
      </c>
      <c r="H29" s="27">
        <v>0</v>
      </c>
      <c r="I29" s="25"/>
      <c r="J29" s="26"/>
      <c r="K29" s="27"/>
      <c r="L29" s="25"/>
      <c r="M29" s="26"/>
      <c r="N29" s="27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44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</row>
    <row r="30" spans="2:39">
      <c r="B30" s="43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44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</row>
    <row r="31" spans="2:39" ht="16.5" thickBot="1">
      <c r="B31" s="65"/>
      <c r="C31" s="176" t="s">
        <v>508</v>
      </c>
      <c r="D31" s="46"/>
      <c r="E31" s="46"/>
      <c r="F31" s="46"/>
      <c r="G31" s="46"/>
      <c r="H31" s="46"/>
      <c r="I31" s="46"/>
      <c r="J31" s="78"/>
      <c r="K31" s="79"/>
      <c r="L31" s="78"/>
      <c r="M31" s="46"/>
      <c r="N31" s="46"/>
      <c r="O31" s="79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7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</row>
    <row r="32" spans="2:39">
      <c r="B32"/>
      <c r="J32" s="11"/>
      <c r="K32"/>
      <c r="L32" s="11"/>
      <c r="O32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</row>
    <row r="33" spans="2:39" ht="16.5" thickBot="1">
      <c r="Q33" s="20"/>
      <c r="R33" s="20"/>
      <c r="S33" s="20"/>
      <c r="T33" s="20"/>
      <c r="U33" s="20"/>
      <c r="V33" s="20"/>
      <c r="W33" s="20"/>
      <c r="X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</row>
    <row r="34" spans="2:39" ht="21.75" thickBot="1">
      <c r="B34" s="180" t="s">
        <v>548</v>
      </c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2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</row>
    <row r="35" spans="2:39">
      <c r="B35" s="236" t="s">
        <v>381</v>
      </c>
      <c r="C35" s="217" t="s">
        <v>390</v>
      </c>
      <c r="D35" s="217"/>
      <c r="E35" s="217"/>
      <c r="F35" s="217" t="s">
        <v>392</v>
      </c>
      <c r="G35" s="217"/>
      <c r="H35" s="217"/>
      <c r="I35" s="217" t="s">
        <v>391</v>
      </c>
      <c r="J35" s="217"/>
      <c r="K35" s="217"/>
      <c r="L35" s="20"/>
      <c r="M35" s="20"/>
      <c r="N35" s="20"/>
      <c r="O35" s="20"/>
      <c r="P35" s="123" t="s">
        <v>506</v>
      </c>
      <c r="Q35" s="20"/>
      <c r="R35" s="20"/>
      <c r="S35" s="265"/>
      <c r="T35" s="266"/>
      <c r="U35" s="267"/>
      <c r="V35" s="267"/>
      <c r="W35" s="267"/>
      <c r="X35" s="20"/>
      <c r="Y35" s="20"/>
      <c r="Z35" s="20"/>
      <c r="AA35" s="44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</row>
    <row r="36" spans="2:39">
      <c r="B36" s="237"/>
      <c r="C36" s="6" t="s">
        <v>396</v>
      </c>
      <c r="D36" s="6" t="s">
        <v>397</v>
      </c>
      <c r="E36" s="6" t="s">
        <v>395</v>
      </c>
      <c r="F36" s="6" t="s">
        <v>396</v>
      </c>
      <c r="G36" s="6" t="s">
        <v>397</v>
      </c>
      <c r="H36" s="6" t="s">
        <v>395</v>
      </c>
      <c r="I36" s="6" t="s">
        <v>396</v>
      </c>
      <c r="J36" s="6" t="s">
        <v>397</v>
      </c>
      <c r="K36" s="6" t="s">
        <v>395</v>
      </c>
      <c r="L36" s="20"/>
      <c r="M36" s="20"/>
      <c r="N36" s="20"/>
      <c r="O36" s="20"/>
      <c r="P36" s="270" t="s">
        <v>216</v>
      </c>
      <c r="Q36" s="272" t="s">
        <v>398</v>
      </c>
      <c r="R36" s="261" t="s">
        <v>492</v>
      </c>
      <c r="S36" s="262"/>
      <c r="T36" s="263"/>
      <c r="U36" s="258" t="s">
        <v>400</v>
      </c>
      <c r="V36" s="259"/>
      <c r="W36" s="259"/>
      <c r="X36" s="259"/>
      <c r="Y36" s="260"/>
      <c r="Z36" s="169"/>
      <c r="AA36" s="44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</row>
    <row r="37" spans="2:39">
      <c r="B37" s="105">
        <v>1</v>
      </c>
      <c r="C37" s="106">
        <v>0</v>
      </c>
      <c r="D37" s="107">
        <v>0</v>
      </c>
      <c r="E37" s="108">
        <v>100</v>
      </c>
      <c r="F37" s="106">
        <v>0</v>
      </c>
      <c r="G37" s="107">
        <v>6</v>
      </c>
      <c r="H37" s="108">
        <v>100</v>
      </c>
      <c r="I37" s="106">
        <v>0</v>
      </c>
      <c r="J37" s="107">
        <v>12</v>
      </c>
      <c r="K37" s="108">
        <v>100</v>
      </c>
      <c r="L37" s="20"/>
      <c r="M37" s="20"/>
      <c r="N37" s="20"/>
      <c r="O37" s="20"/>
      <c r="P37" s="271"/>
      <c r="Q37" s="273"/>
      <c r="R37" s="168" t="s">
        <v>401</v>
      </c>
      <c r="S37" s="168" t="s">
        <v>402</v>
      </c>
      <c r="T37" s="168" t="s">
        <v>403</v>
      </c>
      <c r="U37" s="169" t="s">
        <v>536</v>
      </c>
      <c r="V37" s="169" t="s">
        <v>537</v>
      </c>
      <c r="W37" s="170" t="s">
        <v>538</v>
      </c>
      <c r="X37" s="170" t="s">
        <v>539</v>
      </c>
      <c r="Y37" s="170" t="s">
        <v>540</v>
      </c>
      <c r="Z37" s="170" t="s">
        <v>541</v>
      </c>
      <c r="AA37" s="44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</row>
    <row r="38" spans="2:39">
      <c r="B38" s="113">
        <v>2</v>
      </c>
      <c r="C38" s="109">
        <v>0</v>
      </c>
      <c r="D38" s="31">
        <v>3</v>
      </c>
      <c r="E38" s="110">
        <v>100</v>
      </c>
      <c r="F38" s="109">
        <v>0</v>
      </c>
      <c r="G38" s="31">
        <v>20</v>
      </c>
      <c r="H38" s="110">
        <v>100</v>
      </c>
      <c r="I38" s="109">
        <v>1</v>
      </c>
      <c r="J38" s="31">
        <v>8</v>
      </c>
      <c r="K38" s="110">
        <v>98.863636</v>
      </c>
      <c r="L38" s="20"/>
      <c r="M38" s="20"/>
      <c r="N38" s="20"/>
      <c r="O38" s="20"/>
      <c r="P38" s="91" t="s">
        <v>493</v>
      </c>
      <c r="Q38" s="91">
        <v>100</v>
      </c>
      <c r="R38" s="91">
        <v>15.57</v>
      </c>
      <c r="S38" s="91">
        <v>0.49</v>
      </c>
      <c r="T38" s="91" t="s">
        <v>494</v>
      </c>
      <c r="U38" s="167" t="s">
        <v>526</v>
      </c>
      <c r="V38" s="167" t="s">
        <v>527</v>
      </c>
      <c r="W38" s="167" t="s">
        <v>528</v>
      </c>
      <c r="X38" s="167" t="s">
        <v>529</v>
      </c>
      <c r="Y38" s="167">
        <v>25</v>
      </c>
      <c r="Z38" s="172" t="s">
        <v>545</v>
      </c>
      <c r="AA38" s="44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</row>
    <row r="39" spans="2:39">
      <c r="B39" s="113">
        <v>3</v>
      </c>
      <c r="C39" s="109">
        <v>2</v>
      </c>
      <c r="D39" s="31">
        <v>3</v>
      </c>
      <c r="E39" s="110">
        <v>97.938143999999994</v>
      </c>
      <c r="F39" s="109">
        <v>6</v>
      </c>
      <c r="G39" s="31">
        <v>20</v>
      </c>
      <c r="H39" s="110">
        <v>91.891891999999999</v>
      </c>
      <c r="I39" s="109">
        <v>2</v>
      </c>
      <c r="J39" s="31">
        <v>19</v>
      </c>
      <c r="K39" s="110">
        <v>96.360759000000002</v>
      </c>
      <c r="L39" s="20"/>
      <c r="M39" s="20"/>
      <c r="N39" s="20"/>
      <c r="O39" s="20"/>
      <c r="P39" s="124" t="s">
        <v>392</v>
      </c>
      <c r="Q39" s="91">
        <v>100</v>
      </c>
      <c r="R39" s="91">
        <v>14.34</v>
      </c>
      <c r="S39" s="125">
        <v>0.81</v>
      </c>
      <c r="T39" s="91" t="s">
        <v>495</v>
      </c>
      <c r="U39" s="167" t="s">
        <v>530</v>
      </c>
      <c r="V39" s="167" t="s">
        <v>526</v>
      </c>
      <c r="W39" s="167" t="s">
        <v>531</v>
      </c>
      <c r="X39" s="167" t="s">
        <v>532</v>
      </c>
      <c r="Y39" s="171" t="s">
        <v>214</v>
      </c>
      <c r="Z39" s="74" t="s">
        <v>419</v>
      </c>
      <c r="AA39" s="44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</row>
    <row r="40" spans="2:39">
      <c r="B40" s="113">
        <v>4</v>
      </c>
      <c r="C40" s="109">
        <v>0</v>
      </c>
      <c r="D40" s="31">
        <v>4</v>
      </c>
      <c r="E40" s="110">
        <v>97.938143999999994</v>
      </c>
      <c r="F40" s="109">
        <v>0</v>
      </c>
      <c r="G40" s="31">
        <v>12</v>
      </c>
      <c r="H40" s="110">
        <v>91.891891999999999</v>
      </c>
      <c r="I40" s="109">
        <v>1</v>
      </c>
      <c r="J40" s="31">
        <v>15</v>
      </c>
      <c r="K40" s="110">
        <v>94.699366999999995</v>
      </c>
      <c r="L40" s="20"/>
      <c r="M40" s="20"/>
      <c r="N40" s="20"/>
      <c r="O40" s="20"/>
      <c r="P40" s="124" t="s">
        <v>391</v>
      </c>
      <c r="Q40" s="91">
        <v>100</v>
      </c>
      <c r="R40" s="91">
        <v>10.54</v>
      </c>
      <c r="S40" s="91">
        <v>0.37</v>
      </c>
      <c r="T40" s="91" t="s">
        <v>496</v>
      </c>
      <c r="U40" s="167" t="s">
        <v>530</v>
      </c>
      <c r="V40" s="167" t="s">
        <v>533</v>
      </c>
      <c r="W40" s="167" t="s">
        <v>534</v>
      </c>
      <c r="X40" s="167" t="s">
        <v>535</v>
      </c>
      <c r="Y40" s="167">
        <v>22</v>
      </c>
      <c r="Z40" s="172" t="s">
        <v>544</v>
      </c>
      <c r="AA40" s="44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</row>
    <row r="41" spans="2:39">
      <c r="B41" s="113">
        <v>5</v>
      </c>
      <c r="C41" s="109">
        <v>0</v>
      </c>
      <c r="D41" s="31">
        <v>6</v>
      </c>
      <c r="E41" s="110">
        <v>97.938143999999994</v>
      </c>
      <c r="F41" s="109">
        <v>0</v>
      </c>
      <c r="G41" s="31">
        <v>3</v>
      </c>
      <c r="H41" s="110">
        <v>91.891891999999999</v>
      </c>
      <c r="I41" s="109">
        <v>1</v>
      </c>
      <c r="J41" s="31">
        <v>4</v>
      </c>
      <c r="K41" s="110">
        <v>92.44462</v>
      </c>
      <c r="L41" s="20"/>
      <c r="M41" s="20"/>
      <c r="N41" s="20"/>
      <c r="O41" s="20"/>
      <c r="P41" s="31"/>
      <c r="Q41" s="31"/>
      <c r="R41" s="31"/>
      <c r="S41" s="31"/>
      <c r="T41" s="31"/>
      <c r="U41" s="20"/>
      <c r="V41" s="20"/>
      <c r="W41" s="13"/>
      <c r="X41" s="13"/>
      <c r="Y41" s="13"/>
      <c r="Z41" s="20"/>
      <c r="AA41" s="44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</row>
    <row r="42" spans="2:39">
      <c r="B42" s="113">
        <v>6</v>
      </c>
      <c r="C42" s="109">
        <v>0</v>
      </c>
      <c r="D42" s="31">
        <v>2</v>
      </c>
      <c r="E42" s="110">
        <v>97.938143999999994</v>
      </c>
      <c r="F42" s="109">
        <v>1</v>
      </c>
      <c r="G42" s="31">
        <v>0</v>
      </c>
      <c r="H42" s="110">
        <v>89.107288999999994</v>
      </c>
      <c r="I42" s="109">
        <v>0</v>
      </c>
      <c r="J42" s="31">
        <v>3</v>
      </c>
      <c r="K42" s="110">
        <v>92.44462</v>
      </c>
      <c r="L42" s="20"/>
      <c r="M42" s="20"/>
      <c r="N42" s="20"/>
      <c r="O42" s="20"/>
      <c r="P42" s="122" t="s">
        <v>507</v>
      </c>
      <c r="Q42" s="20"/>
      <c r="R42" s="20"/>
      <c r="S42" s="20"/>
      <c r="T42" s="20"/>
      <c r="U42" s="20"/>
      <c r="V42" s="20"/>
      <c r="W42" s="20"/>
      <c r="X42" s="13"/>
      <c r="Y42" s="13"/>
      <c r="Z42" s="13"/>
      <c r="AA42" s="44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</row>
    <row r="43" spans="2:39">
      <c r="B43" s="113">
        <v>7</v>
      </c>
      <c r="C43" s="109">
        <v>0</v>
      </c>
      <c r="D43" s="31">
        <v>0</v>
      </c>
      <c r="E43" s="110">
        <v>97.938143999999994</v>
      </c>
      <c r="F43" s="109">
        <v>0</v>
      </c>
      <c r="G43" s="31">
        <v>2</v>
      </c>
      <c r="H43" s="110">
        <v>89.107288999999994</v>
      </c>
      <c r="I43" s="109">
        <v>0</v>
      </c>
      <c r="J43" s="31">
        <v>6</v>
      </c>
      <c r="K43" s="110">
        <v>92.44462</v>
      </c>
      <c r="L43" s="20"/>
      <c r="M43" s="20"/>
      <c r="N43" s="20"/>
      <c r="O43" s="20"/>
      <c r="P43" s="264" t="s">
        <v>405</v>
      </c>
      <c r="Q43" s="264"/>
      <c r="R43" s="217" t="s">
        <v>406</v>
      </c>
      <c r="S43" s="217"/>
      <c r="T43" s="217"/>
      <c r="U43" s="20"/>
      <c r="V43" s="13"/>
      <c r="W43" s="13"/>
      <c r="X43" s="13"/>
      <c r="Y43" s="20"/>
      <c r="Z43" s="20"/>
      <c r="AA43" s="44"/>
      <c r="AB43" s="20"/>
      <c r="AC43" s="20"/>
      <c r="AD43" s="20"/>
      <c r="AE43" s="20"/>
      <c r="AF43" s="20"/>
      <c r="AG43" s="20"/>
      <c r="AH43" s="20"/>
      <c r="AI43" s="20"/>
      <c r="AJ43" s="20"/>
      <c r="AK43" s="20"/>
    </row>
    <row r="44" spans="2:39">
      <c r="B44" s="113">
        <v>8</v>
      </c>
      <c r="C44" s="109">
        <v>4</v>
      </c>
      <c r="D44" s="31">
        <v>1</v>
      </c>
      <c r="E44" s="110">
        <v>93.041236999999995</v>
      </c>
      <c r="F44" s="109">
        <v>2</v>
      </c>
      <c r="G44" s="31">
        <v>2</v>
      </c>
      <c r="H44" s="110">
        <v>83.166803000000002</v>
      </c>
      <c r="I44" s="109">
        <v>4</v>
      </c>
      <c r="J44" s="31">
        <v>1</v>
      </c>
      <c r="K44" s="110">
        <v>79.238246000000004</v>
      </c>
      <c r="L44" s="20"/>
      <c r="M44" s="31"/>
      <c r="N44" s="20"/>
      <c r="O44" s="20"/>
      <c r="P44" s="264"/>
      <c r="Q44" s="264"/>
      <c r="R44" s="6" t="s">
        <v>407</v>
      </c>
      <c r="S44" s="6" t="s">
        <v>408</v>
      </c>
      <c r="T44" s="6" t="s">
        <v>409</v>
      </c>
      <c r="U44" s="20"/>
      <c r="V44" s="13"/>
      <c r="W44" s="13"/>
      <c r="X44" s="13"/>
      <c r="Y44" s="20"/>
      <c r="Z44" s="20"/>
      <c r="AA44" s="44"/>
      <c r="AB44" s="20"/>
      <c r="AC44" s="20"/>
      <c r="AD44" s="20"/>
      <c r="AE44" s="20"/>
      <c r="AF44" s="20"/>
      <c r="AG44" s="20"/>
      <c r="AH44" s="20"/>
      <c r="AI44" s="20"/>
      <c r="AJ44" s="20"/>
      <c r="AK44" s="20"/>
    </row>
    <row r="45" spans="2:39">
      <c r="B45" s="113">
        <v>9</v>
      </c>
      <c r="C45" s="109">
        <v>3</v>
      </c>
      <c r="D45" s="31">
        <v>1</v>
      </c>
      <c r="E45" s="110">
        <v>89.319587999999996</v>
      </c>
      <c r="F45" s="109">
        <v>3</v>
      </c>
      <c r="G45" s="31">
        <v>4</v>
      </c>
      <c r="H45" s="110">
        <v>73.570633999999998</v>
      </c>
      <c r="I45" s="109">
        <v>15</v>
      </c>
      <c r="J45" s="31">
        <v>0</v>
      </c>
      <c r="K45" s="110">
        <v>27.561129000000001</v>
      </c>
      <c r="L45" s="20"/>
      <c r="M45" s="31"/>
      <c r="N45" s="20"/>
      <c r="O45" s="20"/>
      <c r="P45" s="268" t="s">
        <v>542</v>
      </c>
      <c r="Q45" s="173" t="s">
        <v>543</v>
      </c>
      <c r="R45" s="174">
        <v>47.15</v>
      </c>
      <c r="S45" s="175">
        <v>0</v>
      </c>
      <c r="T45" s="175">
        <v>0</v>
      </c>
      <c r="U45" s="20"/>
      <c r="V45" s="13"/>
      <c r="W45" s="13"/>
      <c r="X45" s="13"/>
      <c r="Y45" s="20"/>
      <c r="Z45" s="20"/>
      <c r="AA45" s="44"/>
      <c r="AB45" s="20"/>
      <c r="AC45" s="20"/>
      <c r="AD45" s="20"/>
      <c r="AE45" s="20"/>
      <c r="AF45" s="20"/>
      <c r="AG45" s="20"/>
      <c r="AH45" s="20"/>
      <c r="AI45" s="20"/>
      <c r="AJ45" s="20"/>
      <c r="AK45" s="20"/>
    </row>
    <row r="46" spans="2:39">
      <c r="B46" s="113">
        <v>12</v>
      </c>
      <c r="C46" s="109">
        <v>12</v>
      </c>
      <c r="D46" s="31">
        <v>1</v>
      </c>
      <c r="E46" s="110">
        <v>74.223319000000004</v>
      </c>
      <c r="F46" s="109">
        <v>1</v>
      </c>
      <c r="G46" s="31">
        <v>2</v>
      </c>
      <c r="H46" s="110">
        <v>69.698494999999994</v>
      </c>
      <c r="I46" s="109">
        <v>3</v>
      </c>
      <c r="J46" s="31">
        <v>1</v>
      </c>
      <c r="K46" s="110">
        <v>17.225705999999999</v>
      </c>
      <c r="L46" s="20"/>
      <c r="M46" s="31"/>
      <c r="N46" s="20"/>
      <c r="O46" s="20"/>
      <c r="P46" s="268"/>
      <c r="Q46" s="173" t="s">
        <v>392</v>
      </c>
      <c r="R46" s="174">
        <v>2.1800000000000002</v>
      </c>
      <c r="S46" s="174">
        <v>0.13950000000000001</v>
      </c>
      <c r="T46" s="174">
        <v>0.27889999999999998</v>
      </c>
      <c r="U46" s="20"/>
      <c r="V46" s="13"/>
      <c r="W46" s="13"/>
      <c r="X46" s="13"/>
      <c r="Y46" s="20"/>
      <c r="Z46" s="20"/>
      <c r="AA46" s="44"/>
      <c r="AB46" s="20"/>
      <c r="AC46" s="20"/>
      <c r="AD46" s="20"/>
      <c r="AE46" s="20"/>
      <c r="AF46" s="20"/>
      <c r="AG46" s="20"/>
      <c r="AH46" s="20"/>
      <c r="AI46" s="20"/>
      <c r="AJ46" s="20"/>
      <c r="AK46" s="20"/>
    </row>
    <row r="47" spans="2:39">
      <c r="B47" s="113">
        <v>13</v>
      </c>
      <c r="C47" s="109">
        <v>9</v>
      </c>
      <c r="D47" s="31">
        <v>2</v>
      </c>
      <c r="E47" s="110">
        <v>62.705908000000001</v>
      </c>
      <c r="F47" s="109">
        <v>1</v>
      </c>
      <c r="G47" s="31">
        <v>0</v>
      </c>
      <c r="H47" s="110">
        <v>65.342338999999996</v>
      </c>
      <c r="I47" s="109">
        <v>3</v>
      </c>
      <c r="J47" s="31">
        <v>0</v>
      </c>
      <c r="K47" s="110">
        <v>4.3064260000000001</v>
      </c>
      <c r="L47" s="20"/>
      <c r="M47" s="31"/>
      <c r="N47" s="20"/>
      <c r="O47" s="20"/>
      <c r="P47" s="269" t="s">
        <v>421</v>
      </c>
      <c r="Q47" s="173" t="s">
        <v>429</v>
      </c>
      <c r="R47" s="174">
        <v>47.15</v>
      </c>
      <c r="S47" s="175">
        <v>0</v>
      </c>
      <c r="T47" s="175">
        <v>0</v>
      </c>
      <c r="U47" s="20"/>
      <c r="V47" s="13"/>
      <c r="W47" s="13"/>
      <c r="X47" s="13"/>
      <c r="Y47" s="20"/>
      <c r="Z47" s="20"/>
      <c r="AA47" s="44"/>
      <c r="AB47" s="20"/>
      <c r="AC47" s="20"/>
      <c r="AD47" s="20"/>
      <c r="AE47" s="20"/>
      <c r="AF47" s="20"/>
      <c r="AG47" s="20"/>
      <c r="AH47" s="20"/>
      <c r="AI47" s="20"/>
      <c r="AJ47" s="20"/>
      <c r="AK47" s="20"/>
    </row>
    <row r="48" spans="2:39">
      <c r="B48" s="113">
        <v>14</v>
      </c>
      <c r="C48" s="109">
        <v>4</v>
      </c>
      <c r="D48" s="31">
        <v>0</v>
      </c>
      <c r="E48" s="110">
        <v>57.369235000000003</v>
      </c>
      <c r="F48" s="109">
        <v>1</v>
      </c>
      <c r="G48" s="31">
        <v>0</v>
      </c>
      <c r="H48" s="110">
        <v>60.986182999999997</v>
      </c>
      <c r="I48" s="109">
        <v>1</v>
      </c>
      <c r="J48" s="31">
        <v>0</v>
      </c>
      <c r="K48" s="110">
        <v>0</v>
      </c>
      <c r="L48" s="20"/>
      <c r="M48" s="31"/>
      <c r="N48" s="20"/>
      <c r="O48" s="20"/>
      <c r="P48" s="269"/>
      <c r="Q48" s="173" t="s">
        <v>392</v>
      </c>
      <c r="R48" s="174">
        <v>14.98</v>
      </c>
      <c r="S48" s="174">
        <v>1E-4</v>
      </c>
      <c r="T48" s="174">
        <v>2.0000000000000001E-4</v>
      </c>
      <c r="U48" s="20"/>
      <c r="V48" s="20"/>
      <c r="W48" s="20"/>
      <c r="X48" s="13"/>
      <c r="Y48" s="13"/>
      <c r="Z48" s="13"/>
      <c r="AA48" s="44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</row>
    <row r="49" spans="1:39">
      <c r="B49" s="113">
        <v>15</v>
      </c>
      <c r="C49" s="109">
        <v>3</v>
      </c>
      <c r="D49" s="31">
        <v>0</v>
      </c>
      <c r="E49" s="110">
        <v>53.366729999999997</v>
      </c>
      <c r="F49" s="109">
        <v>3</v>
      </c>
      <c r="G49" s="31">
        <v>0</v>
      </c>
      <c r="H49" s="110">
        <v>47.917715000000001</v>
      </c>
      <c r="I49" s="23"/>
      <c r="J49" s="20"/>
      <c r="K49" s="24"/>
      <c r="L49" s="20"/>
      <c r="M49" s="31"/>
      <c r="N49" s="20"/>
      <c r="O49" s="20"/>
      <c r="P49" s="268" t="s">
        <v>422</v>
      </c>
      <c r="Q49" s="173" t="s">
        <v>429</v>
      </c>
      <c r="R49" s="174">
        <v>2.1800000000000002</v>
      </c>
      <c r="S49" s="174">
        <v>0.13950000000000001</v>
      </c>
      <c r="T49" s="174">
        <v>0.27889999999999998</v>
      </c>
      <c r="U49" s="20"/>
      <c r="V49" s="20"/>
      <c r="W49" s="20"/>
      <c r="X49" s="13"/>
      <c r="Y49" s="13"/>
      <c r="Z49" s="13"/>
      <c r="AA49" s="44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</row>
    <row r="50" spans="1:39">
      <c r="B50" s="113">
        <v>16</v>
      </c>
      <c r="C50" s="109">
        <v>5</v>
      </c>
      <c r="D50" s="31">
        <v>0</v>
      </c>
      <c r="E50" s="110">
        <v>46.695889000000001</v>
      </c>
      <c r="F50" s="109">
        <v>3</v>
      </c>
      <c r="G50" s="31">
        <v>0</v>
      </c>
      <c r="H50" s="110">
        <v>34.849246999999998</v>
      </c>
      <c r="I50" s="23"/>
      <c r="J50" s="20"/>
      <c r="K50" s="24"/>
      <c r="L50" s="20"/>
      <c r="M50" s="31"/>
      <c r="N50" s="20"/>
      <c r="O50" s="20"/>
      <c r="P50" s="268"/>
      <c r="Q50" s="173" t="s">
        <v>543</v>
      </c>
      <c r="R50" s="174">
        <v>14.98</v>
      </c>
      <c r="S50" s="174">
        <v>1E-4</v>
      </c>
      <c r="T50" s="174">
        <v>2.0000000000000001E-4</v>
      </c>
      <c r="U50" s="20"/>
      <c r="V50" s="20"/>
      <c r="W50" s="20"/>
      <c r="X50" s="13"/>
      <c r="Y50" s="13"/>
      <c r="Z50" s="13"/>
      <c r="AA50" s="44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</row>
    <row r="51" spans="1:39">
      <c r="B51" s="113">
        <v>17</v>
      </c>
      <c r="C51" s="109">
        <v>8</v>
      </c>
      <c r="D51" s="31">
        <v>0</v>
      </c>
      <c r="E51" s="110">
        <v>36.022542999999999</v>
      </c>
      <c r="F51" s="109">
        <v>2</v>
      </c>
      <c r="G51" s="31">
        <v>0</v>
      </c>
      <c r="H51" s="110">
        <v>26.136935999999999</v>
      </c>
      <c r="I51" s="23"/>
      <c r="J51" s="20"/>
      <c r="K51" s="24"/>
      <c r="L51" s="20"/>
      <c r="M51" s="31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13"/>
      <c r="Y51" s="13"/>
      <c r="Z51" s="13"/>
      <c r="AA51" s="44"/>
    </row>
    <row r="52" spans="1:39">
      <c r="B52" s="113">
        <v>18</v>
      </c>
      <c r="C52" s="109">
        <v>9</v>
      </c>
      <c r="D52" s="31">
        <v>0</v>
      </c>
      <c r="E52" s="110">
        <v>24.015028000000001</v>
      </c>
      <c r="F52" s="109">
        <v>3</v>
      </c>
      <c r="G52" s="31">
        <v>0</v>
      </c>
      <c r="H52" s="110">
        <v>13.068467999999999</v>
      </c>
      <c r="I52" s="23"/>
      <c r="J52" s="20"/>
      <c r="K52" s="24"/>
      <c r="L52" s="20"/>
      <c r="M52" s="31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13"/>
      <c r="Y52" s="13"/>
      <c r="Z52" s="13"/>
      <c r="AA52" s="44"/>
    </row>
    <row r="53" spans="1:39">
      <c r="B53" s="113">
        <v>20</v>
      </c>
      <c r="C53" s="109">
        <v>8</v>
      </c>
      <c r="D53" s="31">
        <v>0</v>
      </c>
      <c r="E53" s="110">
        <v>13.341682</v>
      </c>
      <c r="F53" s="109">
        <v>1</v>
      </c>
      <c r="G53" s="31">
        <v>0</v>
      </c>
      <c r="H53" s="110">
        <v>8.7123120000000007</v>
      </c>
      <c r="I53" s="109"/>
      <c r="J53" s="20"/>
      <c r="K53" s="24"/>
      <c r="L53" s="20"/>
      <c r="M53" s="31"/>
      <c r="N53" s="31"/>
      <c r="O53" s="31"/>
      <c r="P53" s="20"/>
      <c r="Q53" s="20"/>
      <c r="R53" s="20"/>
      <c r="S53" s="20"/>
      <c r="T53" s="20"/>
      <c r="U53" s="20"/>
      <c r="V53" s="20"/>
      <c r="W53" s="20"/>
      <c r="X53" s="13"/>
      <c r="Y53" s="13"/>
      <c r="Z53" s="13"/>
      <c r="AA53" s="44"/>
    </row>
    <row r="54" spans="1:39">
      <c r="B54" s="113">
        <v>21</v>
      </c>
      <c r="C54" s="109">
        <v>5</v>
      </c>
      <c r="D54" s="31">
        <v>0</v>
      </c>
      <c r="E54" s="110">
        <v>6.6708410000000002</v>
      </c>
      <c r="F54" s="109">
        <v>1</v>
      </c>
      <c r="G54" s="31">
        <v>0</v>
      </c>
      <c r="H54" s="110">
        <v>4.3561560000000004</v>
      </c>
      <c r="I54" s="23"/>
      <c r="J54" s="20"/>
      <c r="K54" s="24"/>
      <c r="L54" s="20"/>
      <c r="M54" s="31"/>
      <c r="N54" s="31"/>
      <c r="O54" s="31"/>
      <c r="P54" s="20"/>
      <c r="Q54" s="20"/>
      <c r="R54" s="20"/>
      <c r="S54" s="20"/>
      <c r="T54" s="20"/>
      <c r="U54" s="20"/>
      <c r="V54" s="20"/>
      <c r="W54" s="20"/>
      <c r="X54" s="13"/>
      <c r="Y54" s="13"/>
      <c r="Z54" s="13"/>
      <c r="AA54" s="44"/>
    </row>
    <row r="55" spans="1:39">
      <c r="B55" s="113">
        <v>22</v>
      </c>
      <c r="C55" s="109">
        <v>2</v>
      </c>
      <c r="D55" s="31">
        <v>0</v>
      </c>
      <c r="E55" s="110">
        <v>4.0025050000000002</v>
      </c>
      <c r="F55" s="109">
        <v>1</v>
      </c>
      <c r="G55" s="31">
        <v>0</v>
      </c>
      <c r="H55" s="110">
        <v>0</v>
      </c>
      <c r="I55" s="23"/>
      <c r="J55" s="20"/>
      <c r="K55" s="24"/>
      <c r="L55" s="20"/>
      <c r="M55" s="31"/>
      <c r="N55" s="31"/>
      <c r="O55" s="31"/>
      <c r="P55" s="20"/>
      <c r="Q55" s="20"/>
      <c r="R55" s="20"/>
      <c r="S55" s="20"/>
      <c r="T55" s="20"/>
      <c r="U55" s="20"/>
      <c r="V55" s="20"/>
      <c r="W55" s="20"/>
      <c r="X55" s="13"/>
      <c r="Y55" s="13"/>
      <c r="Z55" s="13"/>
      <c r="AA55" s="44"/>
    </row>
    <row r="56" spans="1:39">
      <c r="B56" s="113">
        <v>23</v>
      </c>
      <c r="C56" s="109">
        <v>1</v>
      </c>
      <c r="D56" s="31">
        <v>0</v>
      </c>
      <c r="E56" s="110">
        <v>2.668336</v>
      </c>
      <c r="F56" s="23"/>
      <c r="G56" s="20"/>
      <c r="H56" s="24"/>
      <c r="I56" s="23"/>
      <c r="J56" s="20"/>
      <c r="K56" s="24"/>
      <c r="L56" s="31"/>
      <c r="M56" s="31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13"/>
      <c r="Y56" s="13"/>
      <c r="Z56" s="13"/>
      <c r="AA56" s="44"/>
    </row>
    <row r="57" spans="1:39" ht="15.6" customHeight="1">
      <c r="B57" s="113">
        <v>24</v>
      </c>
      <c r="C57" s="109">
        <v>1</v>
      </c>
      <c r="D57" s="31">
        <v>0</v>
      </c>
      <c r="E57" s="110">
        <v>1.334168</v>
      </c>
      <c r="F57" s="23"/>
      <c r="G57" s="20"/>
      <c r="H57" s="24"/>
      <c r="I57" s="23"/>
      <c r="J57" s="20"/>
      <c r="K57" s="24"/>
      <c r="L57" s="31"/>
      <c r="M57" s="31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13"/>
      <c r="Y57" s="13"/>
      <c r="Z57" s="13"/>
      <c r="AA57" s="44"/>
    </row>
    <row r="58" spans="1:39" ht="15.6" customHeight="1">
      <c r="B58" s="114">
        <v>25</v>
      </c>
      <c r="C58" s="111">
        <v>1</v>
      </c>
      <c r="D58" s="39">
        <v>0</v>
      </c>
      <c r="E58" s="112">
        <v>0</v>
      </c>
      <c r="F58" s="25"/>
      <c r="G58" s="26"/>
      <c r="H58" s="27"/>
      <c r="I58" s="25"/>
      <c r="J58" s="26"/>
      <c r="K58" s="27"/>
      <c r="L58" s="31"/>
      <c r="M58" s="31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13"/>
      <c r="Y58" s="13"/>
      <c r="Z58" s="13"/>
      <c r="AA58" s="44"/>
    </row>
    <row r="59" spans="1:39">
      <c r="B59" s="43"/>
      <c r="C59" s="20"/>
      <c r="D59" s="31"/>
      <c r="E59" s="20"/>
      <c r="F59" s="20"/>
      <c r="G59" s="20"/>
      <c r="H59" s="20"/>
      <c r="I59" s="20"/>
      <c r="J59" s="20"/>
      <c r="K59" s="20"/>
      <c r="L59" s="31"/>
      <c r="M59" s="31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13"/>
      <c r="Y59" s="13"/>
      <c r="Z59" s="13"/>
      <c r="AA59" s="44"/>
    </row>
    <row r="60" spans="1:39">
      <c r="B60" s="43"/>
      <c r="C60" s="20"/>
      <c r="D60" s="20"/>
      <c r="E60" s="20"/>
      <c r="F60" s="20"/>
      <c r="G60" s="20"/>
      <c r="H60" s="20"/>
      <c r="I60" s="20"/>
      <c r="J60" s="20"/>
      <c r="K60" s="20"/>
      <c r="L60" s="31"/>
      <c r="M60" s="31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13"/>
      <c r="Y60" s="13"/>
      <c r="Z60" s="13"/>
      <c r="AA60" s="44"/>
    </row>
    <row r="61" spans="1:39" ht="16.5" thickBot="1">
      <c r="B61" s="45"/>
      <c r="C61" s="176" t="s">
        <v>508</v>
      </c>
      <c r="D61" s="46"/>
      <c r="E61" s="79"/>
      <c r="F61" s="46"/>
      <c r="G61" s="46"/>
      <c r="H61" s="46"/>
      <c r="I61" s="46"/>
      <c r="J61" s="46"/>
      <c r="K61" s="46"/>
      <c r="L61" s="79"/>
      <c r="M61" s="79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66"/>
      <c r="Y61" s="66"/>
      <c r="Z61" s="66"/>
      <c r="AA61" s="47"/>
    </row>
    <row r="62" spans="1:39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31"/>
      <c r="M62" s="31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13"/>
      <c r="Y62" s="13"/>
      <c r="Z62" s="13"/>
      <c r="AA62" s="20"/>
      <c r="AB62" s="20"/>
      <c r="AC62" s="20"/>
      <c r="AD62" s="20"/>
      <c r="AE62" s="20"/>
      <c r="AF62" s="20"/>
      <c r="AG62" s="20"/>
      <c r="AH62" s="20"/>
    </row>
    <row r="63" spans="1:39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31"/>
      <c r="L63" s="31"/>
      <c r="M63" s="31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13"/>
      <c r="Y63" s="13"/>
      <c r="Z63" s="13"/>
      <c r="AA63" s="20"/>
      <c r="AB63" s="20"/>
      <c r="AC63" s="20"/>
      <c r="AD63" s="20"/>
      <c r="AE63" s="20"/>
      <c r="AF63" s="20"/>
      <c r="AG63" s="20"/>
      <c r="AH63" s="20"/>
    </row>
    <row r="64" spans="1:39">
      <c r="A64" s="20"/>
      <c r="B64" s="20"/>
      <c r="C64" s="20"/>
      <c r="E64" s="20"/>
      <c r="F64" s="20"/>
      <c r="G64" s="20"/>
      <c r="H64" s="20"/>
      <c r="I64" s="20"/>
      <c r="J64" s="20"/>
      <c r="K64" s="31"/>
      <c r="L64" s="31"/>
      <c r="M64" s="31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13"/>
      <c r="Y64" s="13"/>
      <c r="Z64" s="13"/>
      <c r="AA64" s="20"/>
      <c r="AB64" s="20"/>
      <c r="AC64" s="20"/>
      <c r="AD64" s="20"/>
      <c r="AE64" s="20"/>
      <c r="AF64" s="20"/>
      <c r="AG64" s="20"/>
      <c r="AH64" s="20"/>
    </row>
    <row r="65" spans="1:34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31"/>
      <c r="L65" s="31"/>
      <c r="M65" s="31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13"/>
      <c r="Y65" s="13"/>
      <c r="Z65" s="13"/>
      <c r="AA65" s="20"/>
      <c r="AB65" s="20"/>
      <c r="AC65" s="20"/>
      <c r="AD65" s="20"/>
      <c r="AE65" s="20"/>
      <c r="AF65" s="20"/>
      <c r="AG65" s="20"/>
      <c r="AH65" s="20"/>
    </row>
    <row r="66" spans="1:34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</row>
    <row r="67" spans="1:34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</row>
    <row r="68" spans="1:34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</row>
    <row r="69" spans="1:34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</row>
    <row r="70" spans="1:34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</row>
    <row r="71" spans="1:34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</row>
    <row r="72" spans="1:34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</row>
  </sheetData>
  <mergeCells count="29">
    <mergeCell ref="P45:P46"/>
    <mergeCell ref="P47:P48"/>
    <mergeCell ref="P49:P50"/>
    <mergeCell ref="P36:P37"/>
    <mergeCell ref="Q36:Q37"/>
    <mergeCell ref="U36:Y36"/>
    <mergeCell ref="R36:T36"/>
    <mergeCell ref="R43:T43"/>
    <mergeCell ref="P43:Q44"/>
    <mergeCell ref="B35:B36"/>
    <mergeCell ref="C35:E35"/>
    <mergeCell ref="F35:H35"/>
    <mergeCell ref="I35:K35"/>
    <mergeCell ref="S35:W35"/>
    <mergeCell ref="P24:P26"/>
    <mergeCell ref="P21:P23"/>
    <mergeCell ref="P18:P20"/>
    <mergeCell ref="B3:B4"/>
    <mergeCell ref="F3:H3"/>
    <mergeCell ref="I3:K3"/>
    <mergeCell ref="L3:N3"/>
    <mergeCell ref="C3:E3"/>
    <mergeCell ref="R4:T4"/>
    <mergeCell ref="U4:Z4"/>
    <mergeCell ref="P13:Q14"/>
    <mergeCell ref="R13:T13"/>
    <mergeCell ref="P15:P17"/>
    <mergeCell ref="P4:P5"/>
    <mergeCell ref="Q4:Q5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Data Figure 1</vt:lpstr>
      <vt:lpstr>Data Figure 2</vt:lpstr>
      <vt:lpstr>Data Figure 3</vt:lpstr>
      <vt:lpstr>Data Figure 4</vt:lpstr>
      <vt:lpstr>Data Figure 5</vt:lpstr>
      <vt:lpstr>Data Figure 6</vt:lpstr>
      <vt:lpstr>Data Figure 7</vt:lpstr>
      <vt:lpstr>Data Figure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Takács Zsuzsanna</dc:creator>
  <cp:lastModifiedBy>mdpi</cp:lastModifiedBy>
  <dcterms:created xsi:type="dcterms:W3CDTF">2017-08-07T05:59:03Z</dcterms:created>
  <dcterms:modified xsi:type="dcterms:W3CDTF">2019-02-01T05:55:10Z</dcterms:modified>
</cp:coreProperties>
</file>