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/Volumes/## Cancer Genetics/Maria Flavia Di Renzo/Ovcar PDX-PK3R1/Group/new version april 2019/suppl material/"/>
    </mc:Choice>
  </mc:AlternateContent>
  <xr:revisionPtr revIDLastSave="0" documentId="13_ncr:1_{4F0F6430-EDDE-214A-9174-57AD6C5485F9}" xr6:coauthVersionLast="36" xr6:coauthVersionMax="36" xr10:uidLastSave="{00000000-0000-0000-0000-000000000000}"/>
  <bookViews>
    <workbookView xWindow="0" yWindow="5780" windowWidth="27620" windowHeight="16440" xr2:uid="{00000000-000D-0000-FFFF-FFFF00000000}"/>
  </bookViews>
  <sheets>
    <sheet name="Sheet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8" i="1" l="1"/>
  <c r="B27" i="1"/>
  <c r="B3" i="1"/>
  <c r="B21" i="1"/>
  <c r="B38" i="1"/>
  <c r="B35" i="1"/>
  <c r="B15" i="1"/>
  <c r="B14" i="1"/>
  <c r="B4" i="1"/>
  <c r="B25" i="1"/>
  <c r="B41" i="1"/>
  <c r="B9" i="1"/>
  <c r="B6" i="1"/>
  <c r="B17" i="1"/>
  <c r="B8" i="1"/>
  <c r="B29" i="1"/>
  <c r="B43" i="1"/>
  <c r="B13" i="1"/>
  <c r="B24" i="1"/>
  <c r="B26" i="1"/>
  <c r="B23" i="1"/>
  <c r="B22" i="1"/>
  <c r="B45" i="1"/>
  <c r="B44" i="1"/>
  <c r="B16" i="1"/>
  <c r="B5" i="1"/>
  <c r="B11" i="1"/>
  <c r="B12" i="1"/>
  <c r="B42" i="1"/>
  <c r="B20" i="1"/>
</calcChain>
</file>

<file path=xl/sharedStrings.xml><?xml version="1.0" encoding="utf-8"?>
<sst xmlns="http://schemas.openxmlformats.org/spreadsheetml/2006/main" count="947" uniqueCount="223">
  <si>
    <t>Model creation</t>
  </si>
  <si>
    <t>Age</t>
  </si>
  <si>
    <t>Consent to share data</t>
  </si>
  <si>
    <t>Primary, metastasis, recurrence</t>
  </si>
  <si>
    <t>Specimen tumor tissue</t>
  </si>
  <si>
    <t>Tissue histology</t>
  </si>
  <si>
    <t>Tumor grade; classification</t>
  </si>
  <si>
    <t>FIGO STAGE</t>
  </si>
  <si>
    <t>Disease stage; classification</t>
  </si>
  <si>
    <t>Is tumor from untreated patient?</t>
  </si>
  <si>
    <t>Submitter PDX ID</t>
  </si>
  <si>
    <t>Tumor preparation</t>
  </si>
  <si>
    <t>Injection type and site</t>
  </si>
  <si>
    <t>Passage QA performed</t>
  </si>
  <si>
    <t>Histology and IHC and target NGS</t>
  </si>
  <si>
    <t>#SAN37</t>
  </si>
  <si>
    <t>available to academic centers only</t>
  </si>
  <si>
    <t>ovary</t>
  </si>
  <si>
    <t>primary</t>
  </si>
  <si>
    <t>HG endometrioid</t>
  </si>
  <si>
    <t>IIIB</t>
  </si>
  <si>
    <t>&gt;pT3c (TX)</t>
  </si>
  <si>
    <t>naive</t>
  </si>
  <si>
    <t>PDX#SAN37</t>
  </si>
  <si>
    <t>Subcutaneous/IP</t>
  </si>
  <si>
    <t>Subcutaneous</t>
  </si>
  <si>
    <t>c.1163_1170delAAGGGCCT</t>
  </si>
  <si>
    <t>WT</t>
  </si>
  <si>
    <t>#2830</t>
  </si>
  <si>
    <t>metastasis/primary</t>
  </si>
  <si>
    <t>omentum</t>
  </si>
  <si>
    <t>HGS</t>
  </si>
  <si>
    <t>IIIC</t>
  </si>
  <si>
    <t>ypT3cN1</t>
  </si>
  <si>
    <t>treated NA-CHT</t>
  </si>
  <si>
    <t>PDX#2830</t>
  </si>
  <si>
    <t>ND</t>
  </si>
  <si>
    <t>c.393-1GA&gt;G</t>
  </si>
  <si>
    <t>#SAN44</t>
  </si>
  <si>
    <t>undifferentiated</t>
  </si>
  <si>
    <t>III</t>
  </si>
  <si>
    <t>pT3b</t>
  </si>
  <si>
    <t>PDX#SAN44</t>
  </si>
  <si>
    <t>#1961</t>
  </si>
  <si>
    <t>IIB</t>
  </si>
  <si>
    <t>pT2b</t>
  </si>
  <si>
    <t>PDX#1961</t>
  </si>
  <si>
    <t>2 (S.C.)</t>
  </si>
  <si>
    <t>c.920-1G&gt;A</t>
  </si>
  <si>
    <t>#SAN12</t>
  </si>
  <si>
    <t>pT3cN0</t>
  </si>
  <si>
    <t>PDX#SAN12</t>
  </si>
  <si>
    <t>c.97-2A&gt;T</t>
  </si>
  <si>
    <t>#1897</t>
  </si>
  <si>
    <t>metastasis/recurrence</t>
  </si>
  <si>
    <t>splenic</t>
  </si>
  <si>
    <t>pT3cNx</t>
  </si>
  <si>
    <t>treated</t>
  </si>
  <si>
    <t>PDX#1897</t>
  </si>
  <si>
    <t>c.990_993+16delTCAGGTACTAAGTCTTGGGA</t>
  </si>
  <si>
    <t>peritoneum</t>
  </si>
  <si>
    <t>clear cell</t>
  </si>
  <si>
    <t>IA</t>
  </si>
  <si>
    <t>pT1aNxMx</t>
  </si>
  <si>
    <t>PDX#209</t>
  </si>
  <si>
    <t>#2540</t>
  </si>
  <si>
    <t>IC</t>
  </si>
  <si>
    <t>pT1cN0</t>
  </si>
  <si>
    <t>PDX#2540</t>
  </si>
  <si>
    <t>#SAN47</t>
  </si>
  <si>
    <t>PDX#SAN47</t>
  </si>
  <si>
    <t>#SAN60</t>
  </si>
  <si>
    <t>PDX#SAN60</t>
  </si>
  <si>
    <t>#2976</t>
  </si>
  <si>
    <t>gastric</t>
  </si>
  <si>
    <t>PDX#2976</t>
  </si>
  <si>
    <t>#2991</t>
  </si>
  <si>
    <t>tubal</t>
  </si>
  <si>
    <t>PDX#2991</t>
  </si>
  <si>
    <t>#3679</t>
  </si>
  <si>
    <t>IV</t>
  </si>
  <si>
    <t>ypT3cM1</t>
  </si>
  <si>
    <t>PDX#3679</t>
  </si>
  <si>
    <t>#2995</t>
  </si>
  <si>
    <t>LGS</t>
  </si>
  <si>
    <t>PDX#2995</t>
  </si>
  <si>
    <t>#1999</t>
  </si>
  <si>
    <t>mucinous</t>
  </si>
  <si>
    <t>ypT1aN0</t>
  </si>
  <si>
    <t>PDX#1999</t>
  </si>
  <si>
    <t>#SAN46</t>
  </si>
  <si>
    <t>PDX#SAN46</t>
  </si>
  <si>
    <t>#3982</t>
  </si>
  <si>
    <t>liver</t>
  </si>
  <si>
    <t>PDX#3982</t>
  </si>
  <si>
    <t>#1622</t>
  </si>
  <si>
    <t>PDX#1622</t>
  </si>
  <si>
    <t>p.C141Y</t>
  </si>
  <si>
    <t>#2547</t>
  </si>
  <si>
    <t>ypT3cN0</t>
  </si>
  <si>
    <t>PDX#2547</t>
  </si>
  <si>
    <t>p.C176W</t>
  </si>
  <si>
    <t>PDX#474</t>
  </si>
  <si>
    <t>p.C238S</t>
  </si>
  <si>
    <t>#SAN05</t>
  </si>
  <si>
    <t>HG pleiomorphic</t>
  </si>
  <si>
    <t>pT3c</t>
  </si>
  <si>
    <t>PDX#SAN05</t>
  </si>
  <si>
    <t>p.C275Y</t>
  </si>
  <si>
    <t>#2699</t>
  </si>
  <si>
    <t>PDX#2699</t>
  </si>
  <si>
    <t>p.E198*</t>
  </si>
  <si>
    <t>#2793</t>
  </si>
  <si>
    <t>pT2cN1</t>
  </si>
  <si>
    <t>PDX#2793</t>
  </si>
  <si>
    <t>p.G262D</t>
  </si>
  <si>
    <t>#1658</t>
  </si>
  <si>
    <t>PDX#1658</t>
  </si>
  <si>
    <t>p.I195T</t>
  </si>
  <si>
    <t>#SAN40</t>
  </si>
  <si>
    <t>PDX#SAN40</t>
  </si>
  <si>
    <t>#3213</t>
  </si>
  <si>
    <t>PDX#3213</t>
  </si>
  <si>
    <t>IP</t>
  </si>
  <si>
    <t>p.K132R</t>
  </si>
  <si>
    <t>p.R1203*</t>
  </si>
  <si>
    <t>#SAN21</t>
  </si>
  <si>
    <t>PDX#SAN21</t>
  </si>
  <si>
    <t>p.Q167*</t>
  </si>
  <si>
    <t>#SAN24</t>
  </si>
  <si>
    <t>pleural effusion/recurrence</t>
  </si>
  <si>
    <t>pleural effusion</t>
  </si>
  <si>
    <t>unknown</t>
  </si>
  <si>
    <t>PDX#SAN24</t>
  </si>
  <si>
    <t>p.R174S</t>
  </si>
  <si>
    <t>diafragma</t>
  </si>
  <si>
    <t>ypT3cN1M1</t>
  </si>
  <si>
    <t>PDX#172</t>
  </si>
  <si>
    <t>p.R273C</t>
  </si>
  <si>
    <t>#2085</t>
  </si>
  <si>
    <t>ascites/recurrence</t>
  </si>
  <si>
    <t>ascites</t>
  </si>
  <si>
    <t>pT3N0</t>
  </si>
  <si>
    <t>PDX#2085</t>
  </si>
  <si>
    <t>p.R273H</t>
  </si>
  <si>
    <t>#2407</t>
  </si>
  <si>
    <t>ascites/primary</t>
  </si>
  <si>
    <t>PDX#2407</t>
  </si>
  <si>
    <t>#SAN20</t>
  </si>
  <si>
    <t>ypT3c</t>
  </si>
  <si>
    <t>PDX#SAN20</t>
  </si>
  <si>
    <t>#SAN08</t>
  </si>
  <si>
    <t>PDX#SAN08</t>
  </si>
  <si>
    <t>p.S127F</t>
  </si>
  <si>
    <t>#SAN09</t>
  </si>
  <si>
    <t>IIIA1</t>
  </si>
  <si>
    <t>PDX#SAN09</t>
  </si>
  <si>
    <t>#SAN25</t>
  </si>
  <si>
    <t>PDX#SAN25</t>
  </si>
  <si>
    <t>p.V173L</t>
  </si>
  <si>
    <t>PDX#475</t>
  </si>
  <si>
    <t>#1864</t>
  </si>
  <si>
    <t>controlateral ovary</t>
  </si>
  <si>
    <t>PDX#1864</t>
  </si>
  <si>
    <t>#2834</t>
  </si>
  <si>
    <t>PDX#2834</t>
  </si>
  <si>
    <t>p.Y126C</t>
  </si>
  <si>
    <t>PDX#150</t>
  </si>
  <si>
    <t>p.Y220C</t>
  </si>
  <si>
    <t>#SAN06</t>
  </si>
  <si>
    <t>PDX#SAN06</t>
  </si>
  <si>
    <t>p.Y234C</t>
  </si>
  <si>
    <t>#3727</t>
  </si>
  <si>
    <t>borderline serous</t>
  </si>
  <si>
    <t>PDX#3727</t>
  </si>
  <si>
    <t>#3915</t>
  </si>
  <si>
    <t>PDX#3915</t>
  </si>
  <si>
    <t>#SAN31</t>
  </si>
  <si>
    <t>PDX#SAN31</t>
  </si>
  <si>
    <t>solid tumour</t>
  </si>
  <si>
    <t>#0150</t>
  </si>
  <si>
    <t>#0172</t>
  </si>
  <si>
    <t>#0209</t>
  </si>
  <si>
    <t>#0474</t>
  </si>
  <si>
    <t>#0475</t>
  </si>
  <si>
    <t>Patient ID (PROFILING no.)</t>
  </si>
  <si>
    <t>0.997</t>
  </si>
  <si>
    <t>0.999</t>
  </si>
  <si>
    <t>0.988</t>
  </si>
  <si>
    <t>0.998</t>
  </si>
  <si>
    <t>0.986</t>
  </si>
  <si>
    <t>0.996</t>
  </si>
  <si>
    <t>0.984</t>
  </si>
  <si>
    <t>0.993</t>
  </si>
  <si>
    <t>0.994</t>
  </si>
  <si>
    <t>0.923</t>
  </si>
  <si>
    <t>0.982</t>
  </si>
  <si>
    <t>0.962</t>
  </si>
  <si>
    <t>0.976</t>
  </si>
  <si>
    <t>p.C24f</t>
  </si>
  <si>
    <t>p.T219f; c.656CTG&gt;G</t>
  </si>
  <si>
    <t>g. p.E1879f; c.5637GAATA&gt;G</t>
  </si>
  <si>
    <t>VUS</t>
  </si>
  <si>
    <t>ypT2cN1</t>
  </si>
  <si>
    <t>negative for  CD20</t>
  </si>
  <si>
    <t>pos</t>
  </si>
  <si>
    <t>neg</t>
  </si>
  <si>
    <t>CK7 IHC*</t>
  </si>
  <si>
    <t>WT1 IHC*</t>
  </si>
  <si>
    <t>EPCAM IHC*</t>
  </si>
  <si>
    <t>p53 IHC*</t>
  </si>
  <si>
    <t>TP53 NGS*</t>
  </si>
  <si>
    <t>BRCA1 NGS*</t>
  </si>
  <si>
    <t>BRCA2 NGS*</t>
  </si>
  <si>
    <t>*IHC: immunohistochemistry; ND: not done</t>
  </si>
  <si>
    <t>Clinical/patient information</t>
  </si>
  <si>
    <t>Clinical/tumor information</t>
  </si>
  <si>
    <t>PDX model quality assurance</t>
  </si>
  <si>
    <t>mutated TP53 AF*</t>
  </si>
  <si>
    <t>mutated BRCA1 AF</t>
  </si>
  <si>
    <t>mutated BRCA2 AF</t>
  </si>
  <si>
    <t>PDX characterization technology</t>
  </si>
  <si>
    <t>PDX confirmed not to be mouse or human lymphomas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</si>
</sst>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14" fontId="1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vertical="center" wrapText="1"/>
    </xf>
  </cellXfs>
  <cellStyles count="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7"/>
  <sheetViews>
    <sheetView tabSelected="1" topLeftCell="Q1" workbookViewId="0">
      <selection activeCell="V2" sqref="V2:Z2"/>
    </sheetView>
  </sheetViews>
  <sheetFormatPr baseColWidth="10" defaultColWidth="23" defaultRowHeight="15" x14ac:dyDescent="0.2"/>
  <cols>
    <col min="1" max="1" width="21.6640625" style="3" customWidth="1"/>
    <col min="2" max="2" width="8.33203125" style="6" customWidth="1"/>
    <col min="3" max="3" width="33.1640625" style="3" customWidth="1"/>
    <col min="4" max="4" width="28" style="3" customWidth="1"/>
    <col min="5" max="5" width="23" style="3"/>
    <col min="6" max="6" width="29.1640625" style="3" customWidth="1"/>
    <col min="7" max="7" width="16.5" style="16" customWidth="1"/>
    <col min="8" max="8" width="13.5" style="6" customWidth="1"/>
    <col min="9" max="9" width="15.5" style="3" customWidth="1"/>
    <col min="10" max="10" width="23" style="3"/>
    <col min="11" max="11" width="28.6640625" style="3" customWidth="1"/>
    <col min="12" max="13" width="23" style="3"/>
    <col min="14" max="14" width="31.5" style="3" customWidth="1"/>
    <col min="15" max="15" width="29.6640625" style="3" customWidth="1"/>
    <col min="16" max="16" width="18.6640625" style="6" customWidth="1"/>
    <col min="17" max="17" width="12.83203125" style="6" customWidth="1"/>
    <col min="18" max="18" width="15.5" style="6" customWidth="1"/>
    <col min="19" max="19" width="13.83203125" style="6" customWidth="1"/>
    <col min="20" max="20" width="15.83203125" style="6" customWidth="1"/>
    <col min="21" max="21" width="41" style="3" customWidth="1"/>
    <col min="22" max="22" width="17.83203125" style="13" customWidth="1"/>
    <col min="23" max="23" width="13.6640625" style="3" customWidth="1"/>
    <col min="24" max="24" width="16.1640625" style="13" customWidth="1"/>
    <col min="25" max="25" width="33" style="3" customWidth="1"/>
    <col min="26" max="26" width="16.6640625" style="13" customWidth="1"/>
    <col min="27" max="16384" width="23" style="3"/>
  </cols>
  <sheetData>
    <row r="1" spans="1:26" s="11" customFormat="1" ht="16" x14ac:dyDescent="0.2">
      <c r="A1" s="21" t="s">
        <v>215</v>
      </c>
      <c r="B1" s="19"/>
      <c r="C1" s="20"/>
      <c r="D1" s="18" t="s">
        <v>216</v>
      </c>
      <c r="E1" s="19"/>
      <c r="F1" s="19"/>
      <c r="G1" s="19"/>
      <c r="H1" s="19"/>
      <c r="I1" s="19"/>
      <c r="J1" s="20"/>
      <c r="K1" s="25" t="s">
        <v>0</v>
      </c>
      <c r="L1" s="19"/>
      <c r="M1" s="20"/>
      <c r="N1" s="22" t="s">
        <v>217</v>
      </c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4"/>
    </row>
    <row r="2" spans="1:26" ht="32" x14ac:dyDescent="0.2">
      <c r="A2" s="9" t="s">
        <v>185</v>
      </c>
      <c r="B2" s="10" t="s">
        <v>1</v>
      </c>
      <c r="C2" s="9" t="s">
        <v>2</v>
      </c>
      <c r="D2" s="1" t="s">
        <v>3</v>
      </c>
      <c r="E2" s="1" t="s">
        <v>4</v>
      </c>
      <c r="F2" s="1" t="s">
        <v>5</v>
      </c>
      <c r="G2" s="15" t="s">
        <v>6</v>
      </c>
      <c r="H2" s="17" t="s">
        <v>7</v>
      </c>
      <c r="I2" s="1" t="s">
        <v>8</v>
      </c>
      <c r="J2" s="1" t="s">
        <v>9</v>
      </c>
      <c r="K2" s="2" t="s">
        <v>10</v>
      </c>
      <c r="L2" s="2" t="s">
        <v>11</v>
      </c>
      <c r="M2" s="2" t="s">
        <v>12</v>
      </c>
      <c r="N2" s="7" t="s">
        <v>221</v>
      </c>
      <c r="O2" s="7" t="s">
        <v>222</v>
      </c>
      <c r="P2" s="8" t="s">
        <v>13</v>
      </c>
      <c r="Q2" s="8" t="s">
        <v>207</v>
      </c>
      <c r="R2" s="8" t="s">
        <v>208</v>
      </c>
      <c r="S2" s="8" t="s">
        <v>209</v>
      </c>
      <c r="T2" s="8" t="s">
        <v>210</v>
      </c>
      <c r="U2" s="7" t="s">
        <v>211</v>
      </c>
      <c r="V2" s="12" t="s">
        <v>218</v>
      </c>
      <c r="W2" s="7" t="s">
        <v>212</v>
      </c>
      <c r="X2" s="12" t="s">
        <v>219</v>
      </c>
      <c r="Y2" s="7" t="s">
        <v>213</v>
      </c>
      <c r="Z2" s="12" t="s">
        <v>220</v>
      </c>
    </row>
    <row r="3" spans="1:26" ht="16" x14ac:dyDescent="0.2">
      <c r="A3" s="4" t="s">
        <v>180</v>
      </c>
      <c r="B3" s="10">
        <f>2011-1959</f>
        <v>52</v>
      </c>
      <c r="C3" s="9" t="s">
        <v>16</v>
      </c>
      <c r="D3" s="1" t="s">
        <v>54</v>
      </c>
      <c r="E3" s="1" t="s">
        <v>30</v>
      </c>
      <c r="F3" s="1" t="s">
        <v>31</v>
      </c>
      <c r="G3" s="15" t="s">
        <v>132</v>
      </c>
      <c r="H3" s="17" t="s">
        <v>80</v>
      </c>
      <c r="I3" s="1" t="s">
        <v>136</v>
      </c>
      <c r="J3" s="1" t="s">
        <v>57</v>
      </c>
      <c r="K3" s="2" t="s">
        <v>167</v>
      </c>
      <c r="L3" s="2" t="s">
        <v>179</v>
      </c>
      <c r="M3" s="2" t="s">
        <v>24</v>
      </c>
      <c r="N3" s="7" t="s">
        <v>14</v>
      </c>
      <c r="O3" s="7" t="s">
        <v>204</v>
      </c>
      <c r="P3" s="8">
        <v>1</v>
      </c>
      <c r="Q3" s="8" t="s">
        <v>205</v>
      </c>
      <c r="R3" s="8" t="s">
        <v>205</v>
      </c>
      <c r="S3" s="8" t="s">
        <v>205</v>
      </c>
      <c r="T3" s="8" t="s">
        <v>205</v>
      </c>
      <c r="U3" s="7" t="s">
        <v>168</v>
      </c>
      <c r="V3" s="12" t="s">
        <v>186</v>
      </c>
      <c r="W3" s="7" t="s">
        <v>202</v>
      </c>
      <c r="X3" s="12"/>
      <c r="Y3" s="7" t="s">
        <v>27</v>
      </c>
      <c r="Z3" s="12"/>
    </row>
    <row r="4" spans="1:26" ht="16" x14ac:dyDescent="0.2">
      <c r="A4" s="4" t="s">
        <v>181</v>
      </c>
      <c r="B4" s="10">
        <f>2011-1945</f>
        <v>66</v>
      </c>
      <c r="C4" s="9" t="s">
        <v>16</v>
      </c>
      <c r="D4" s="1" t="s">
        <v>54</v>
      </c>
      <c r="E4" s="1" t="s">
        <v>135</v>
      </c>
      <c r="F4" s="1" t="s">
        <v>31</v>
      </c>
      <c r="G4" s="15" t="s">
        <v>132</v>
      </c>
      <c r="H4" s="17" t="s">
        <v>80</v>
      </c>
      <c r="I4" s="1" t="s">
        <v>136</v>
      </c>
      <c r="J4" s="1" t="s">
        <v>57</v>
      </c>
      <c r="K4" s="2" t="s">
        <v>137</v>
      </c>
      <c r="L4" s="2" t="s">
        <v>179</v>
      </c>
      <c r="M4" s="2" t="s">
        <v>24</v>
      </c>
      <c r="N4" s="7" t="s">
        <v>14</v>
      </c>
      <c r="O4" s="7" t="s">
        <v>204</v>
      </c>
      <c r="P4" s="8">
        <v>1</v>
      </c>
      <c r="Q4" s="8" t="s">
        <v>205</v>
      </c>
      <c r="R4" s="8" t="s">
        <v>205</v>
      </c>
      <c r="S4" s="8" t="s">
        <v>205</v>
      </c>
      <c r="T4" s="8" t="s">
        <v>205</v>
      </c>
      <c r="U4" s="7" t="s">
        <v>138</v>
      </c>
      <c r="V4" s="12" t="s">
        <v>187</v>
      </c>
      <c r="W4" s="7" t="s">
        <v>27</v>
      </c>
      <c r="X4" s="12"/>
      <c r="Y4" s="7" t="s">
        <v>27</v>
      </c>
      <c r="Z4" s="12"/>
    </row>
    <row r="5" spans="1:26" ht="16" x14ac:dyDescent="0.2">
      <c r="A5" s="4" t="s">
        <v>182</v>
      </c>
      <c r="B5" s="10">
        <f>2012-1948</f>
        <v>64</v>
      </c>
      <c r="C5" s="9" t="s">
        <v>16</v>
      </c>
      <c r="D5" s="1" t="s">
        <v>54</v>
      </c>
      <c r="E5" s="1" t="s">
        <v>60</v>
      </c>
      <c r="F5" s="1" t="s">
        <v>61</v>
      </c>
      <c r="G5" s="15">
        <v>2</v>
      </c>
      <c r="H5" s="17" t="s">
        <v>62</v>
      </c>
      <c r="I5" s="1" t="s">
        <v>63</v>
      </c>
      <c r="J5" s="1" t="s">
        <v>57</v>
      </c>
      <c r="K5" s="2" t="s">
        <v>64</v>
      </c>
      <c r="L5" s="2" t="s">
        <v>179</v>
      </c>
      <c r="M5" s="2" t="s">
        <v>24</v>
      </c>
      <c r="N5" s="7" t="s">
        <v>14</v>
      </c>
      <c r="O5" s="7" t="s">
        <v>204</v>
      </c>
      <c r="P5" s="8">
        <v>1</v>
      </c>
      <c r="Q5" s="8" t="s">
        <v>205</v>
      </c>
      <c r="R5" s="8" t="s">
        <v>36</v>
      </c>
      <c r="S5" s="8" t="s">
        <v>205</v>
      </c>
      <c r="T5" s="8" t="s">
        <v>36</v>
      </c>
      <c r="U5" s="7" t="s">
        <v>36</v>
      </c>
      <c r="V5" s="12" t="s">
        <v>36</v>
      </c>
      <c r="W5" s="7" t="s">
        <v>36</v>
      </c>
      <c r="X5" s="12"/>
      <c r="Y5" s="7" t="s">
        <v>36</v>
      </c>
      <c r="Z5" s="12"/>
    </row>
    <row r="6" spans="1:26" ht="16" x14ac:dyDescent="0.2">
      <c r="A6" s="4" t="s">
        <v>183</v>
      </c>
      <c r="B6" s="10">
        <f>2012-1939</f>
        <v>73</v>
      </c>
      <c r="C6" s="9" t="s">
        <v>16</v>
      </c>
      <c r="D6" s="1" t="s">
        <v>54</v>
      </c>
      <c r="E6" s="1" t="s">
        <v>60</v>
      </c>
      <c r="F6" s="1" t="s">
        <v>31</v>
      </c>
      <c r="G6" s="15" t="s">
        <v>132</v>
      </c>
      <c r="H6" s="17" t="s">
        <v>32</v>
      </c>
      <c r="I6" s="14" t="s">
        <v>132</v>
      </c>
      <c r="J6" s="1" t="s">
        <v>57</v>
      </c>
      <c r="K6" s="2" t="s">
        <v>102</v>
      </c>
      <c r="L6" s="2" t="s">
        <v>179</v>
      </c>
      <c r="M6" s="2" t="s">
        <v>24</v>
      </c>
      <c r="N6" s="7" t="s">
        <v>14</v>
      </c>
      <c r="O6" s="7" t="s">
        <v>204</v>
      </c>
      <c r="P6" s="8" t="s">
        <v>47</v>
      </c>
      <c r="Q6" s="8" t="s">
        <v>205</v>
      </c>
      <c r="R6" s="8" t="s">
        <v>205</v>
      </c>
      <c r="S6" s="8" t="s">
        <v>205</v>
      </c>
      <c r="T6" s="8" t="s">
        <v>205</v>
      </c>
      <c r="U6" s="7" t="s">
        <v>103</v>
      </c>
      <c r="V6" s="12" t="s">
        <v>187</v>
      </c>
      <c r="W6" s="7" t="s">
        <v>27</v>
      </c>
      <c r="X6" s="12"/>
      <c r="Y6" s="7" t="s">
        <v>27</v>
      </c>
      <c r="Z6" s="12"/>
    </row>
    <row r="7" spans="1:26" ht="16" x14ac:dyDescent="0.2">
      <c r="A7" s="4" t="s">
        <v>184</v>
      </c>
      <c r="B7" s="10">
        <v>75</v>
      </c>
      <c r="C7" s="9" t="s">
        <v>16</v>
      </c>
      <c r="D7" s="1" t="s">
        <v>29</v>
      </c>
      <c r="E7" s="1" t="s">
        <v>30</v>
      </c>
      <c r="F7" s="1" t="s">
        <v>31</v>
      </c>
      <c r="G7" s="15">
        <v>3</v>
      </c>
      <c r="H7" s="17" t="s">
        <v>32</v>
      </c>
      <c r="I7" s="1" t="s">
        <v>106</v>
      </c>
      <c r="J7" s="1" t="s">
        <v>22</v>
      </c>
      <c r="K7" s="2" t="s">
        <v>160</v>
      </c>
      <c r="L7" s="2" t="s">
        <v>179</v>
      </c>
      <c r="M7" s="2" t="s">
        <v>24</v>
      </c>
      <c r="N7" s="7" t="s">
        <v>14</v>
      </c>
      <c r="O7" s="7" t="s">
        <v>204</v>
      </c>
      <c r="P7" s="8">
        <v>1</v>
      </c>
      <c r="Q7" s="8" t="s">
        <v>205</v>
      </c>
      <c r="R7" s="8" t="s">
        <v>205</v>
      </c>
      <c r="S7" s="8" t="s">
        <v>205</v>
      </c>
      <c r="T7" s="8" t="s">
        <v>205</v>
      </c>
      <c r="U7" s="7" t="s">
        <v>159</v>
      </c>
      <c r="V7" s="12" t="s">
        <v>188</v>
      </c>
      <c r="W7" s="7" t="s">
        <v>27</v>
      </c>
      <c r="X7" s="12"/>
      <c r="Y7" s="7" t="s">
        <v>27</v>
      </c>
      <c r="Z7" s="12"/>
    </row>
    <row r="8" spans="1:26" ht="16" x14ac:dyDescent="0.2">
      <c r="A8" s="4" t="s">
        <v>95</v>
      </c>
      <c r="B8" s="10">
        <f>2012-1940</f>
        <v>72</v>
      </c>
      <c r="C8" s="9" t="s">
        <v>16</v>
      </c>
      <c r="D8" s="1" t="s">
        <v>54</v>
      </c>
      <c r="E8" s="1" t="s">
        <v>30</v>
      </c>
      <c r="F8" s="1" t="s">
        <v>39</v>
      </c>
      <c r="G8" s="15">
        <v>3</v>
      </c>
      <c r="H8" s="15" t="s">
        <v>132</v>
      </c>
      <c r="I8" s="14" t="s">
        <v>132</v>
      </c>
      <c r="J8" s="1" t="s">
        <v>57</v>
      </c>
      <c r="K8" s="2" t="s">
        <v>96</v>
      </c>
      <c r="L8" s="2" t="s">
        <v>179</v>
      </c>
      <c r="M8" s="2" t="s">
        <v>24</v>
      </c>
      <c r="N8" s="7" t="s">
        <v>14</v>
      </c>
      <c r="O8" s="7" t="s">
        <v>204</v>
      </c>
      <c r="P8" s="8">
        <v>1</v>
      </c>
      <c r="Q8" s="8" t="s">
        <v>205</v>
      </c>
      <c r="R8" s="8" t="s">
        <v>205</v>
      </c>
      <c r="S8" s="8" t="s">
        <v>205</v>
      </c>
      <c r="T8" s="8" t="s">
        <v>205</v>
      </c>
      <c r="U8" s="7" t="s">
        <v>97</v>
      </c>
      <c r="V8" s="12" t="s">
        <v>187</v>
      </c>
      <c r="W8" s="7" t="s">
        <v>27</v>
      </c>
      <c r="X8" s="12"/>
      <c r="Y8" s="7" t="s">
        <v>200</v>
      </c>
      <c r="Z8" s="12">
        <v>1</v>
      </c>
    </row>
    <row r="9" spans="1:26" ht="16" x14ac:dyDescent="0.2">
      <c r="A9" s="4" t="s">
        <v>116</v>
      </c>
      <c r="B9" s="10">
        <f>2012-1947</f>
        <v>65</v>
      </c>
      <c r="C9" s="9" t="s">
        <v>16</v>
      </c>
      <c r="D9" s="1" t="s">
        <v>54</v>
      </c>
      <c r="E9" s="1" t="s">
        <v>60</v>
      </c>
      <c r="F9" s="1" t="s">
        <v>31</v>
      </c>
      <c r="G9" s="15">
        <v>3</v>
      </c>
      <c r="H9" s="17" t="s">
        <v>32</v>
      </c>
      <c r="I9" s="1" t="s">
        <v>56</v>
      </c>
      <c r="J9" s="1" t="s">
        <v>57</v>
      </c>
      <c r="K9" s="2" t="s">
        <v>117</v>
      </c>
      <c r="L9" s="2" t="s">
        <v>179</v>
      </c>
      <c r="M9" s="2" t="s">
        <v>24</v>
      </c>
      <c r="N9" s="7" t="s">
        <v>14</v>
      </c>
      <c r="O9" s="7" t="s">
        <v>204</v>
      </c>
      <c r="P9" s="8">
        <v>2</v>
      </c>
      <c r="Q9" s="8" t="s">
        <v>205</v>
      </c>
      <c r="R9" s="8" t="s">
        <v>205</v>
      </c>
      <c r="S9" s="8" t="s">
        <v>205</v>
      </c>
      <c r="T9" s="8" t="s">
        <v>205</v>
      </c>
      <c r="U9" s="7" t="s">
        <v>118</v>
      </c>
      <c r="V9" s="12" t="s">
        <v>189</v>
      </c>
      <c r="W9" s="7" t="s">
        <v>27</v>
      </c>
      <c r="X9" s="12"/>
      <c r="Y9" s="7" t="s">
        <v>27</v>
      </c>
      <c r="Z9" s="12"/>
    </row>
    <row r="10" spans="1:26" ht="16" x14ac:dyDescent="0.2">
      <c r="A10" s="4" t="s">
        <v>161</v>
      </c>
      <c r="B10" s="10">
        <v>75</v>
      </c>
      <c r="C10" s="9" t="s">
        <v>16</v>
      </c>
      <c r="D10" s="1" t="s">
        <v>54</v>
      </c>
      <c r="E10" s="1" t="s">
        <v>162</v>
      </c>
      <c r="F10" s="1" t="s">
        <v>31</v>
      </c>
      <c r="G10" s="15">
        <v>3</v>
      </c>
      <c r="H10" s="17" t="s">
        <v>32</v>
      </c>
      <c r="I10" s="1" t="s">
        <v>106</v>
      </c>
      <c r="J10" s="1" t="s">
        <v>57</v>
      </c>
      <c r="K10" s="2" t="s">
        <v>163</v>
      </c>
      <c r="L10" s="2" t="s">
        <v>179</v>
      </c>
      <c r="M10" s="2" t="s">
        <v>24</v>
      </c>
      <c r="N10" s="7" t="s">
        <v>14</v>
      </c>
      <c r="O10" s="7" t="s">
        <v>204</v>
      </c>
      <c r="P10" s="8">
        <v>2</v>
      </c>
      <c r="Q10" s="8" t="s">
        <v>205</v>
      </c>
      <c r="R10" s="8" t="s">
        <v>205</v>
      </c>
      <c r="S10" s="8" t="s">
        <v>205</v>
      </c>
      <c r="T10" s="8" t="s">
        <v>205</v>
      </c>
      <c r="U10" s="7" t="s">
        <v>159</v>
      </c>
      <c r="V10" s="12" t="s">
        <v>188</v>
      </c>
      <c r="W10" s="7" t="s">
        <v>27</v>
      </c>
      <c r="X10" s="12"/>
      <c r="Y10" s="7" t="s">
        <v>27</v>
      </c>
      <c r="Z10" s="12"/>
    </row>
    <row r="11" spans="1:26" ht="16" x14ac:dyDescent="0.2">
      <c r="A11" s="4" t="s">
        <v>53</v>
      </c>
      <c r="B11" s="10">
        <f>2013-1946</f>
        <v>67</v>
      </c>
      <c r="C11" s="9" t="s">
        <v>16</v>
      </c>
      <c r="D11" s="1" t="s">
        <v>54</v>
      </c>
      <c r="E11" s="1" t="s">
        <v>55</v>
      </c>
      <c r="F11" s="1" t="s">
        <v>31</v>
      </c>
      <c r="G11" s="15">
        <v>3</v>
      </c>
      <c r="H11" s="17" t="s">
        <v>40</v>
      </c>
      <c r="I11" s="1" t="s">
        <v>56</v>
      </c>
      <c r="J11" s="1" t="s">
        <v>57</v>
      </c>
      <c r="K11" s="2" t="s">
        <v>58</v>
      </c>
      <c r="L11" s="2" t="s">
        <v>179</v>
      </c>
      <c r="M11" s="2" t="s">
        <v>24</v>
      </c>
      <c r="N11" s="7" t="s">
        <v>14</v>
      </c>
      <c r="O11" s="7" t="s">
        <v>204</v>
      </c>
      <c r="P11" s="8">
        <v>2</v>
      </c>
      <c r="Q11" s="8" t="s">
        <v>205</v>
      </c>
      <c r="R11" s="8" t="s">
        <v>205</v>
      </c>
      <c r="S11" s="8" t="s">
        <v>205</v>
      </c>
      <c r="T11" s="8" t="s">
        <v>205</v>
      </c>
      <c r="U11" s="7" t="s">
        <v>59</v>
      </c>
      <c r="V11" s="12">
        <v>1</v>
      </c>
      <c r="W11" s="7" t="s">
        <v>27</v>
      </c>
      <c r="X11" s="12"/>
      <c r="Y11" s="7" t="s">
        <v>27</v>
      </c>
      <c r="Z11" s="12"/>
    </row>
    <row r="12" spans="1:26" ht="16" x14ac:dyDescent="0.2">
      <c r="A12" s="4" t="s">
        <v>43</v>
      </c>
      <c r="B12" s="10">
        <f>2013-1940</f>
        <v>73</v>
      </c>
      <c r="C12" s="9" t="s">
        <v>16</v>
      </c>
      <c r="D12" s="1" t="s">
        <v>18</v>
      </c>
      <c r="E12" s="1" t="s">
        <v>17</v>
      </c>
      <c r="F12" s="1" t="s">
        <v>19</v>
      </c>
      <c r="G12" s="15">
        <v>3</v>
      </c>
      <c r="H12" s="17" t="s">
        <v>44</v>
      </c>
      <c r="I12" s="1" t="s">
        <v>45</v>
      </c>
      <c r="J12" s="1" t="s">
        <v>22</v>
      </c>
      <c r="K12" s="2" t="s">
        <v>46</v>
      </c>
      <c r="L12" s="2" t="s">
        <v>179</v>
      </c>
      <c r="M12" s="2" t="s">
        <v>24</v>
      </c>
      <c r="N12" s="7" t="s">
        <v>14</v>
      </c>
      <c r="O12" s="7" t="s">
        <v>204</v>
      </c>
      <c r="P12" s="8" t="s">
        <v>47</v>
      </c>
      <c r="Q12" s="8" t="s">
        <v>205</v>
      </c>
      <c r="R12" s="8" t="s">
        <v>205</v>
      </c>
      <c r="S12" s="8" t="s">
        <v>205</v>
      </c>
      <c r="T12" s="8" t="s">
        <v>206</v>
      </c>
      <c r="U12" s="7" t="s">
        <v>48</v>
      </c>
      <c r="V12" s="12" t="s">
        <v>190</v>
      </c>
      <c r="W12" s="7" t="s">
        <v>27</v>
      </c>
      <c r="X12" s="12"/>
      <c r="Y12" s="7" t="s">
        <v>27</v>
      </c>
      <c r="Z12" s="12"/>
    </row>
    <row r="13" spans="1:26" ht="16" x14ac:dyDescent="0.2">
      <c r="A13" s="4" t="s">
        <v>86</v>
      </c>
      <c r="B13" s="10">
        <f>2015-1959</f>
        <v>56</v>
      </c>
      <c r="C13" s="9" t="s">
        <v>16</v>
      </c>
      <c r="D13" s="1" t="s">
        <v>18</v>
      </c>
      <c r="E13" s="1" t="s">
        <v>17</v>
      </c>
      <c r="F13" s="1" t="s">
        <v>87</v>
      </c>
      <c r="G13" s="15" t="s">
        <v>132</v>
      </c>
      <c r="H13" s="17" t="s">
        <v>62</v>
      </c>
      <c r="I13" s="1" t="s">
        <v>88</v>
      </c>
      <c r="J13" s="1" t="s">
        <v>22</v>
      </c>
      <c r="K13" s="2" t="s">
        <v>89</v>
      </c>
      <c r="L13" s="2" t="s">
        <v>179</v>
      </c>
      <c r="M13" s="2" t="s">
        <v>24</v>
      </c>
      <c r="N13" s="7" t="s">
        <v>14</v>
      </c>
      <c r="O13" s="7" t="s">
        <v>204</v>
      </c>
      <c r="P13" s="8">
        <v>1</v>
      </c>
      <c r="Q13" s="8" t="s">
        <v>205</v>
      </c>
      <c r="R13" s="8" t="s">
        <v>206</v>
      </c>
      <c r="S13" s="8" t="s">
        <v>205</v>
      </c>
      <c r="T13" s="8" t="s">
        <v>206</v>
      </c>
      <c r="U13" s="7" t="s">
        <v>36</v>
      </c>
      <c r="V13" s="12" t="s">
        <v>36</v>
      </c>
      <c r="W13" s="7" t="s">
        <v>36</v>
      </c>
      <c r="X13" s="12"/>
      <c r="Y13" s="7" t="s">
        <v>36</v>
      </c>
      <c r="Z13" s="12"/>
    </row>
    <row r="14" spans="1:26" ht="16" x14ac:dyDescent="0.2">
      <c r="A14" s="4" t="s">
        <v>139</v>
      </c>
      <c r="B14" s="10">
        <f>2013-1947</f>
        <v>66</v>
      </c>
      <c r="C14" s="9" t="s">
        <v>16</v>
      </c>
      <c r="D14" s="1" t="s">
        <v>140</v>
      </c>
      <c r="E14" s="1" t="s">
        <v>141</v>
      </c>
      <c r="F14" s="1" t="s">
        <v>31</v>
      </c>
      <c r="G14" s="15" t="s">
        <v>132</v>
      </c>
      <c r="H14" s="15" t="s">
        <v>132</v>
      </c>
      <c r="I14" s="1" t="s">
        <v>142</v>
      </c>
      <c r="J14" s="1" t="s">
        <v>57</v>
      </c>
      <c r="K14" s="2" t="s">
        <v>143</v>
      </c>
      <c r="L14" s="2" t="s">
        <v>141</v>
      </c>
      <c r="M14" s="2" t="s">
        <v>123</v>
      </c>
      <c r="N14" s="7" t="s">
        <v>14</v>
      </c>
      <c r="O14" s="7" t="s">
        <v>204</v>
      </c>
      <c r="P14" s="8" t="s">
        <v>47</v>
      </c>
      <c r="Q14" s="8" t="s">
        <v>205</v>
      </c>
      <c r="R14" s="8" t="s">
        <v>205</v>
      </c>
      <c r="S14" s="8" t="s">
        <v>205</v>
      </c>
      <c r="T14" s="8" t="s">
        <v>205</v>
      </c>
      <c r="U14" s="7" t="s">
        <v>144</v>
      </c>
      <c r="V14" s="12" t="s">
        <v>191</v>
      </c>
      <c r="W14" s="7" t="s">
        <v>27</v>
      </c>
      <c r="X14" s="12"/>
      <c r="Y14" s="7" t="s">
        <v>201</v>
      </c>
      <c r="Z14" s="12" t="s">
        <v>198</v>
      </c>
    </row>
    <row r="15" spans="1:26" ht="16" x14ac:dyDescent="0.2">
      <c r="A15" s="4" t="s">
        <v>145</v>
      </c>
      <c r="B15" s="10">
        <f>2013-1946</f>
        <v>67</v>
      </c>
      <c r="C15" s="9" t="s">
        <v>16</v>
      </c>
      <c r="D15" s="1" t="s">
        <v>146</v>
      </c>
      <c r="E15" s="1" t="s">
        <v>141</v>
      </c>
      <c r="F15" s="1" t="s">
        <v>31</v>
      </c>
      <c r="G15" s="15">
        <v>3</v>
      </c>
      <c r="H15" s="17" t="s">
        <v>32</v>
      </c>
      <c r="I15" s="1" t="s">
        <v>33</v>
      </c>
      <c r="J15" s="1" t="s">
        <v>22</v>
      </c>
      <c r="K15" s="2" t="s">
        <v>147</v>
      </c>
      <c r="L15" s="2" t="s">
        <v>141</v>
      </c>
      <c r="M15" s="2" t="s">
        <v>24</v>
      </c>
      <c r="N15" s="7" t="s">
        <v>14</v>
      </c>
      <c r="O15" s="7" t="s">
        <v>204</v>
      </c>
      <c r="P15" s="8" t="s">
        <v>47</v>
      </c>
      <c r="Q15" s="8" t="s">
        <v>205</v>
      </c>
      <c r="R15" s="8" t="s">
        <v>205</v>
      </c>
      <c r="S15" s="8" t="s">
        <v>205</v>
      </c>
      <c r="T15" s="8" t="s">
        <v>205</v>
      </c>
      <c r="U15" s="7" t="s">
        <v>144</v>
      </c>
      <c r="V15" s="12" t="s">
        <v>189</v>
      </c>
      <c r="W15" s="7" t="s">
        <v>27</v>
      </c>
      <c r="X15" s="12"/>
      <c r="Y15" s="7" t="s">
        <v>27</v>
      </c>
      <c r="Z15" s="12"/>
    </row>
    <row r="16" spans="1:26" ht="16" x14ac:dyDescent="0.2">
      <c r="A16" s="4" t="s">
        <v>65</v>
      </c>
      <c r="B16" s="10">
        <f>2014-1946</f>
        <v>68</v>
      </c>
      <c r="C16" s="9" t="s">
        <v>16</v>
      </c>
      <c r="D16" s="1" t="s">
        <v>18</v>
      </c>
      <c r="E16" s="1" t="s">
        <v>17</v>
      </c>
      <c r="F16" s="1" t="s">
        <v>61</v>
      </c>
      <c r="G16" s="15">
        <v>2</v>
      </c>
      <c r="H16" s="17" t="s">
        <v>66</v>
      </c>
      <c r="I16" s="1" t="s">
        <v>67</v>
      </c>
      <c r="J16" s="1" t="s">
        <v>22</v>
      </c>
      <c r="K16" s="2" t="s">
        <v>68</v>
      </c>
      <c r="L16" s="2" t="s">
        <v>179</v>
      </c>
      <c r="M16" s="2" t="s">
        <v>24</v>
      </c>
      <c r="N16" s="7" t="s">
        <v>14</v>
      </c>
      <c r="O16" s="7" t="s">
        <v>204</v>
      </c>
      <c r="P16" s="8">
        <v>1</v>
      </c>
      <c r="Q16" s="8" t="s">
        <v>205</v>
      </c>
      <c r="R16" s="8" t="s">
        <v>206</v>
      </c>
      <c r="S16" s="8" t="s">
        <v>205</v>
      </c>
      <c r="T16" s="8" t="s">
        <v>205</v>
      </c>
      <c r="U16" s="7" t="s">
        <v>36</v>
      </c>
      <c r="V16" s="12" t="s">
        <v>36</v>
      </c>
      <c r="W16" s="7" t="s">
        <v>36</v>
      </c>
      <c r="X16" s="12"/>
      <c r="Y16" s="7" t="s">
        <v>36</v>
      </c>
      <c r="Z16" s="12"/>
    </row>
    <row r="17" spans="1:26" ht="16" x14ac:dyDescent="0.2">
      <c r="A17" s="4" t="s">
        <v>98</v>
      </c>
      <c r="B17" s="10">
        <f>2014-1958</f>
        <v>56</v>
      </c>
      <c r="C17" s="9" t="s">
        <v>16</v>
      </c>
      <c r="D17" s="1" t="s">
        <v>18</v>
      </c>
      <c r="E17" s="1" t="s">
        <v>17</v>
      </c>
      <c r="F17" s="1" t="s">
        <v>31</v>
      </c>
      <c r="G17" s="15">
        <v>3</v>
      </c>
      <c r="H17" s="17" t="s">
        <v>32</v>
      </c>
      <c r="I17" s="1" t="s">
        <v>99</v>
      </c>
      <c r="J17" s="1" t="s">
        <v>34</v>
      </c>
      <c r="K17" s="2" t="s">
        <v>100</v>
      </c>
      <c r="L17" s="2" t="s">
        <v>179</v>
      </c>
      <c r="M17" s="2" t="s">
        <v>24</v>
      </c>
      <c r="N17" s="7" t="s">
        <v>14</v>
      </c>
      <c r="O17" s="7" t="s">
        <v>204</v>
      </c>
      <c r="P17" s="8">
        <v>2</v>
      </c>
      <c r="Q17" s="8" t="s">
        <v>205</v>
      </c>
      <c r="R17" s="8" t="s">
        <v>205</v>
      </c>
      <c r="S17" s="8" t="s">
        <v>205</v>
      </c>
      <c r="T17" s="8" t="s">
        <v>205</v>
      </c>
      <c r="U17" s="7" t="s">
        <v>101</v>
      </c>
      <c r="V17" s="12" t="s">
        <v>189</v>
      </c>
      <c r="W17" s="7" t="s">
        <v>27</v>
      </c>
      <c r="X17" s="12"/>
      <c r="Y17" s="7" t="s">
        <v>201</v>
      </c>
      <c r="Z17" s="12" t="s">
        <v>187</v>
      </c>
    </row>
    <row r="18" spans="1:26" ht="16" x14ac:dyDescent="0.2">
      <c r="A18" s="4" t="s">
        <v>109</v>
      </c>
      <c r="B18" s="10">
        <v>52</v>
      </c>
      <c r="C18" s="9" t="s">
        <v>16</v>
      </c>
      <c r="D18" s="1" t="s">
        <v>18</v>
      </c>
      <c r="E18" s="1" t="s">
        <v>17</v>
      </c>
      <c r="F18" s="1" t="s">
        <v>31</v>
      </c>
      <c r="G18" s="15">
        <v>3</v>
      </c>
      <c r="H18" s="17" t="s">
        <v>32</v>
      </c>
      <c r="I18" s="1" t="s">
        <v>50</v>
      </c>
      <c r="J18" s="1" t="s">
        <v>22</v>
      </c>
      <c r="K18" s="2" t="s">
        <v>110</v>
      </c>
      <c r="L18" s="2" t="s">
        <v>179</v>
      </c>
      <c r="M18" s="2" t="s">
        <v>25</v>
      </c>
      <c r="N18" s="7" t="s">
        <v>14</v>
      </c>
      <c r="O18" s="7" t="s">
        <v>204</v>
      </c>
      <c r="P18" s="8">
        <v>1</v>
      </c>
      <c r="Q18" s="8" t="s">
        <v>206</v>
      </c>
      <c r="R18" s="8" t="s">
        <v>205</v>
      </c>
      <c r="S18" s="8" t="s">
        <v>206</v>
      </c>
      <c r="T18" s="8" t="s">
        <v>206</v>
      </c>
      <c r="U18" s="7" t="s">
        <v>111</v>
      </c>
      <c r="V18" s="12" t="s">
        <v>187</v>
      </c>
      <c r="W18" s="7" t="s">
        <v>27</v>
      </c>
      <c r="X18" s="12"/>
      <c r="Y18" s="7" t="s">
        <v>27</v>
      </c>
      <c r="Z18" s="12"/>
    </row>
    <row r="19" spans="1:26" ht="16" x14ac:dyDescent="0.2">
      <c r="A19" s="4" t="s">
        <v>112</v>
      </c>
      <c r="B19" s="10">
        <v>63</v>
      </c>
      <c r="C19" s="9" t="s">
        <v>16</v>
      </c>
      <c r="D19" s="1" t="s">
        <v>18</v>
      </c>
      <c r="E19" s="1" t="s">
        <v>17</v>
      </c>
      <c r="F19" s="1" t="s">
        <v>31</v>
      </c>
      <c r="G19" s="15">
        <v>3</v>
      </c>
      <c r="H19" s="17" t="s">
        <v>32</v>
      </c>
      <c r="I19" s="1" t="s">
        <v>113</v>
      </c>
      <c r="J19" s="1" t="s">
        <v>22</v>
      </c>
      <c r="K19" s="2" t="s">
        <v>114</v>
      </c>
      <c r="L19" s="2" t="s">
        <v>179</v>
      </c>
      <c r="M19" s="2" t="s">
        <v>24</v>
      </c>
      <c r="N19" s="7" t="s">
        <v>14</v>
      </c>
      <c r="O19" s="7" t="s">
        <v>204</v>
      </c>
      <c r="P19" s="8">
        <v>1</v>
      </c>
      <c r="Q19" s="8" t="s">
        <v>205</v>
      </c>
      <c r="R19" s="8" t="s">
        <v>205</v>
      </c>
      <c r="S19" s="8" t="s">
        <v>205</v>
      </c>
      <c r="T19" s="8" t="s">
        <v>205</v>
      </c>
      <c r="U19" s="7" t="s">
        <v>115</v>
      </c>
      <c r="V19" s="12" t="s">
        <v>189</v>
      </c>
      <c r="W19" s="7" t="s">
        <v>27</v>
      </c>
      <c r="X19" s="12"/>
      <c r="Y19" s="7" t="s">
        <v>27</v>
      </c>
      <c r="Z19" s="12"/>
    </row>
    <row r="20" spans="1:26" ht="16" x14ac:dyDescent="0.2">
      <c r="A20" s="4" t="s">
        <v>28</v>
      </c>
      <c r="B20" s="10">
        <f>2014-1951</f>
        <v>63</v>
      </c>
      <c r="C20" s="9" t="s">
        <v>16</v>
      </c>
      <c r="D20" s="1" t="s">
        <v>29</v>
      </c>
      <c r="E20" s="1" t="s">
        <v>30</v>
      </c>
      <c r="F20" s="1" t="s">
        <v>31</v>
      </c>
      <c r="G20" s="15">
        <v>3</v>
      </c>
      <c r="H20" s="17" t="s">
        <v>32</v>
      </c>
      <c r="I20" s="1" t="s">
        <v>33</v>
      </c>
      <c r="J20" s="1" t="s">
        <v>34</v>
      </c>
      <c r="K20" s="2" t="s">
        <v>35</v>
      </c>
      <c r="L20" s="2" t="s">
        <v>179</v>
      </c>
      <c r="M20" s="2" t="s">
        <v>24</v>
      </c>
      <c r="N20" s="7" t="s">
        <v>14</v>
      </c>
      <c r="O20" s="7" t="s">
        <v>204</v>
      </c>
      <c r="P20" s="8">
        <v>2</v>
      </c>
      <c r="Q20" s="8" t="s">
        <v>205</v>
      </c>
      <c r="R20" s="8" t="s">
        <v>205</v>
      </c>
      <c r="S20" s="8" t="s">
        <v>36</v>
      </c>
      <c r="T20" s="8" t="s">
        <v>206</v>
      </c>
      <c r="U20" s="7" t="s">
        <v>37</v>
      </c>
      <c r="V20" s="12" t="s">
        <v>189</v>
      </c>
      <c r="W20" s="7" t="s">
        <v>27</v>
      </c>
      <c r="X20" s="12"/>
      <c r="Y20" s="7" t="s">
        <v>27</v>
      </c>
      <c r="Z20" s="12"/>
    </row>
    <row r="21" spans="1:26" ht="16" x14ac:dyDescent="0.2">
      <c r="A21" s="4" t="s">
        <v>164</v>
      </c>
      <c r="B21" s="10">
        <f>2014-1955</f>
        <v>59</v>
      </c>
      <c r="C21" s="9" t="s">
        <v>16</v>
      </c>
      <c r="D21" s="1" t="s">
        <v>29</v>
      </c>
      <c r="E21" s="1" t="s">
        <v>60</v>
      </c>
      <c r="F21" s="1" t="s">
        <v>31</v>
      </c>
      <c r="G21" s="15" t="s">
        <v>132</v>
      </c>
      <c r="H21" s="15" t="s">
        <v>132</v>
      </c>
      <c r="I21" s="1" t="s">
        <v>81</v>
      </c>
      <c r="J21" s="1" t="s">
        <v>34</v>
      </c>
      <c r="K21" s="2" t="s">
        <v>165</v>
      </c>
      <c r="L21" s="2" t="s">
        <v>179</v>
      </c>
      <c r="M21" s="2" t="s">
        <v>24</v>
      </c>
      <c r="N21" s="7" t="s">
        <v>14</v>
      </c>
      <c r="O21" s="7" t="s">
        <v>204</v>
      </c>
      <c r="P21" s="8">
        <v>2</v>
      </c>
      <c r="Q21" s="8" t="s">
        <v>205</v>
      </c>
      <c r="R21" s="8" t="s">
        <v>205</v>
      </c>
      <c r="S21" s="8" t="s">
        <v>205</v>
      </c>
      <c r="T21" s="8" t="s">
        <v>205</v>
      </c>
      <c r="U21" s="7" t="s">
        <v>166</v>
      </c>
      <c r="V21" s="12" t="s">
        <v>192</v>
      </c>
      <c r="W21" s="7" t="s">
        <v>199</v>
      </c>
      <c r="X21" s="12">
        <v>0.99399999999999999</v>
      </c>
      <c r="Y21" s="7" t="s">
        <v>27</v>
      </c>
      <c r="Z21" s="12"/>
    </row>
    <row r="22" spans="1:26" ht="16" x14ac:dyDescent="0.2">
      <c r="A22" s="4" t="s">
        <v>73</v>
      </c>
      <c r="B22" s="10">
        <f>2015-1945</f>
        <v>70</v>
      </c>
      <c r="C22" s="9" t="s">
        <v>16</v>
      </c>
      <c r="D22" s="1" t="s">
        <v>54</v>
      </c>
      <c r="E22" s="1" t="s">
        <v>74</v>
      </c>
      <c r="F22" s="1" t="s">
        <v>31</v>
      </c>
      <c r="G22" s="15" t="s">
        <v>132</v>
      </c>
      <c r="H22" s="15" t="s">
        <v>132</v>
      </c>
      <c r="I22" s="14" t="s">
        <v>132</v>
      </c>
      <c r="J22" s="1" t="s">
        <v>57</v>
      </c>
      <c r="K22" s="2" t="s">
        <v>75</v>
      </c>
      <c r="L22" s="2" t="s">
        <v>179</v>
      </c>
      <c r="M22" s="2" t="s">
        <v>24</v>
      </c>
      <c r="N22" s="7" t="s">
        <v>14</v>
      </c>
      <c r="O22" s="7" t="s">
        <v>204</v>
      </c>
      <c r="P22" s="8">
        <v>1</v>
      </c>
      <c r="Q22" s="8" t="s">
        <v>205</v>
      </c>
      <c r="R22" s="8" t="s">
        <v>205</v>
      </c>
      <c r="S22" s="8" t="s">
        <v>205</v>
      </c>
      <c r="T22" s="8" t="s">
        <v>205</v>
      </c>
      <c r="U22" s="7" t="s">
        <v>36</v>
      </c>
      <c r="V22" s="12" t="s">
        <v>36</v>
      </c>
      <c r="W22" s="7" t="s">
        <v>36</v>
      </c>
      <c r="X22" s="12"/>
      <c r="Y22" s="7" t="s">
        <v>36</v>
      </c>
      <c r="Z22" s="12"/>
    </row>
    <row r="23" spans="1:26" ht="16" x14ac:dyDescent="0.2">
      <c r="A23" s="4" t="s">
        <v>76</v>
      </c>
      <c r="B23" s="10">
        <f>2015-1960</f>
        <v>55</v>
      </c>
      <c r="C23" s="9" t="s">
        <v>16</v>
      </c>
      <c r="D23" s="1" t="s">
        <v>18</v>
      </c>
      <c r="E23" s="1" t="s">
        <v>77</v>
      </c>
      <c r="F23" s="1" t="s">
        <v>31</v>
      </c>
      <c r="G23" s="15">
        <v>3</v>
      </c>
      <c r="H23" s="15" t="s">
        <v>132</v>
      </c>
      <c r="I23" s="14" t="s">
        <v>132</v>
      </c>
      <c r="J23" s="1" t="s">
        <v>57</v>
      </c>
      <c r="K23" s="2" t="s">
        <v>78</v>
      </c>
      <c r="L23" s="2" t="s">
        <v>179</v>
      </c>
      <c r="M23" s="2" t="s">
        <v>24</v>
      </c>
      <c r="N23" s="7" t="s">
        <v>14</v>
      </c>
      <c r="O23" s="7" t="s">
        <v>204</v>
      </c>
      <c r="P23" s="8">
        <v>2</v>
      </c>
      <c r="Q23" s="8" t="s">
        <v>205</v>
      </c>
      <c r="R23" s="8" t="s">
        <v>206</v>
      </c>
      <c r="S23" s="8" t="s">
        <v>205</v>
      </c>
      <c r="T23" s="8" t="s">
        <v>206</v>
      </c>
      <c r="U23" s="7" t="s">
        <v>36</v>
      </c>
      <c r="V23" s="12" t="s">
        <v>36</v>
      </c>
      <c r="W23" s="7" t="s">
        <v>36</v>
      </c>
      <c r="X23" s="12"/>
      <c r="Y23" s="7" t="s">
        <v>36</v>
      </c>
      <c r="Z23" s="12"/>
    </row>
    <row r="24" spans="1:26" ht="16" x14ac:dyDescent="0.2">
      <c r="A24" s="4" t="s">
        <v>83</v>
      </c>
      <c r="B24" s="10">
        <f>2014-1960</f>
        <v>54</v>
      </c>
      <c r="C24" s="9" t="s">
        <v>16</v>
      </c>
      <c r="D24" s="1" t="s">
        <v>18</v>
      </c>
      <c r="E24" s="1" t="s">
        <v>17</v>
      </c>
      <c r="F24" s="1" t="s">
        <v>84</v>
      </c>
      <c r="G24" s="15">
        <v>1</v>
      </c>
      <c r="H24" s="15" t="s">
        <v>132</v>
      </c>
      <c r="I24" s="14" t="s">
        <v>132</v>
      </c>
      <c r="J24" s="1" t="s">
        <v>34</v>
      </c>
      <c r="K24" s="2" t="s">
        <v>85</v>
      </c>
      <c r="L24" s="2" t="s">
        <v>179</v>
      </c>
      <c r="M24" s="2" t="s">
        <v>25</v>
      </c>
      <c r="N24" s="7" t="s">
        <v>14</v>
      </c>
      <c r="O24" s="7" t="s">
        <v>204</v>
      </c>
      <c r="P24" s="8" t="s">
        <v>47</v>
      </c>
      <c r="Q24" s="8" t="s">
        <v>205</v>
      </c>
      <c r="R24" s="8" t="s">
        <v>205</v>
      </c>
      <c r="S24" s="8" t="s">
        <v>36</v>
      </c>
      <c r="T24" s="8" t="s">
        <v>205</v>
      </c>
      <c r="U24" s="7" t="s">
        <v>36</v>
      </c>
      <c r="V24" s="12" t="s">
        <v>36</v>
      </c>
      <c r="W24" s="7" t="s">
        <v>36</v>
      </c>
      <c r="X24" s="12"/>
      <c r="Y24" s="7" t="s">
        <v>36</v>
      </c>
      <c r="Z24" s="12"/>
    </row>
    <row r="25" spans="1:26" ht="16" x14ac:dyDescent="0.2">
      <c r="A25" s="4" t="s">
        <v>121</v>
      </c>
      <c r="B25" s="10">
        <f>2015-1958</f>
        <v>57</v>
      </c>
      <c r="C25" s="9" t="s">
        <v>16</v>
      </c>
      <c r="D25" s="1" t="s">
        <v>54</v>
      </c>
      <c r="E25" s="1" t="s">
        <v>55</v>
      </c>
      <c r="F25" s="1" t="s">
        <v>105</v>
      </c>
      <c r="G25" s="15">
        <v>3</v>
      </c>
      <c r="H25" s="15" t="s">
        <v>132</v>
      </c>
      <c r="I25" s="14" t="s">
        <v>132</v>
      </c>
      <c r="J25" s="1" t="s">
        <v>57</v>
      </c>
      <c r="K25" s="2" t="s">
        <v>122</v>
      </c>
      <c r="L25" s="2" t="s">
        <v>179</v>
      </c>
      <c r="M25" s="2" t="s">
        <v>123</v>
      </c>
      <c r="N25" s="7" t="s">
        <v>14</v>
      </c>
      <c r="O25" s="7" t="s">
        <v>204</v>
      </c>
      <c r="P25" s="8" t="s">
        <v>47</v>
      </c>
      <c r="Q25" s="8" t="s">
        <v>205</v>
      </c>
      <c r="R25" s="8" t="s">
        <v>36</v>
      </c>
      <c r="S25" s="8" t="s">
        <v>205</v>
      </c>
      <c r="T25" s="8" t="s">
        <v>36</v>
      </c>
      <c r="U25" s="7" t="s">
        <v>124</v>
      </c>
      <c r="V25" s="12">
        <v>1</v>
      </c>
      <c r="W25" s="7" t="s">
        <v>125</v>
      </c>
      <c r="X25" s="12">
        <v>1</v>
      </c>
      <c r="Y25" s="7" t="s">
        <v>27</v>
      </c>
      <c r="Z25" s="12"/>
    </row>
    <row r="26" spans="1:26" ht="16" x14ac:dyDescent="0.2">
      <c r="A26" s="4" t="s">
        <v>79</v>
      </c>
      <c r="B26" s="10">
        <f>2016-1945</f>
        <v>71</v>
      </c>
      <c r="C26" s="9" t="s">
        <v>16</v>
      </c>
      <c r="D26" s="1" t="s">
        <v>54</v>
      </c>
      <c r="E26" s="1" t="s">
        <v>60</v>
      </c>
      <c r="F26" s="1" t="s">
        <v>31</v>
      </c>
      <c r="G26" s="15" t="s">
        <v>132</v>
      </c>
      <c r="H26" s="17" t="s">
        <v>80</v>
      </c>
      <c r="I26" s="1" t="s">
        <v>81</v>
      </c>
      <c r="J26" s="1" t="s">
        <v>57</v>
      </c>
      <c r="K26" s="2" t="s">
        <v>82</v>
      </c>
      <c r="L26" s="2" t="s">
        <v>179</v>
      </c>
      <c r="M26" s="2" t="s">
        <v>25</v>
      </c>
      <c r="N26" s="7" t="s">
        <v>14</v>
      </c>
      <c r="O26" s="7" t="s">
        <v>204</v>
      </c>
      <c r="P26" s="8">
        <v>1</v>
      </c>
      <c r="Q26" s="8" t="s">
        <v>205</v>
      </c>
      <c r="R26" s="8" t="s">
        <v>205</v>
      </c>
      <c r="S26" s="8" t="s">
        <v>205</v>
      </c>
      <c r="T26" s="8" t="s">
        <v>206</v>
      </c>
      <c r="U26" s="7" t="s">
        <v>36</v>
      </c>
      <c r="V26" s="12" t="s">
        <v>36</v>
      </c>
      <c r="W26" s="7" t="s">
        <v>36</v>
      </c>
      <c r="X26" s="12"/>
      <c r="Y26" s="7" t="s">
        <v>36</v>
      </c>
      <c r="Z26" s="12"/>
    </row>
    <row r="27" spans="1:26" ht="16" x14ac:dyDescent="0.2">
      <c r="A27" s="4" t="s">
        <v>172</v>
      </c>
      <c r="B27" s="10">
        <f>2016-1977</f>
        <v>39</v>
      </c>
      <c r="C27" s="9" t="s">
        <v>16</v>
      </c>
      <c r="D27" s="1" t="s">
        <v>54</v>
      </c>
      <c r="E27" s="1" t="s">
        <v>60</v>
      </c>
      <c r="F27" s="1" t="s">
        <v>173</v>
      </c>
      <c r="G27" s="15" t="s">
        <v>132</v>
      </c>
      <c r="H27" s="17" t="s">
        <v>20</v>
      </c>
      <c r="I27" s="14" t="s">
        <v>132</v>
      </c>
      <c r="J27" s="1" t="s">
        <v>57</v>
      </c>
      <c r="K27" s="2" t="s">
        <v>174</v>
      </c>
      <c r="L27" s="2" t="s">
        <v>179</v>
      </c>
      <c r="M27" s="2" t="s">
        <v>25</v>
      </c>
      <c r="N27" s="7" t="s">
        <v>14</v>
      </c>
      <c r="O27" s="7" t="s">
        <v>204</v>
      </c>
      <c r="P27" s="8">
        <v>1</v>
      </c>
      <c r="Q27" s="8" t="s">
        <v>206</v>
      </c>
      <c r="R27" s="8" t="s">
        <v>36</v>
      </c>
      <c r="S27" s="8" t="s">
        <v>205</v>
      </c>
      <c r="T27" s="8" t="s">
        <v>36</v>
      </c>
      <c r="U27" s="7" t="s">
        <v>27</v>
      </c>
      <c r="V27" s="12"/>
      <c r="W27" s="7" t="s">
        <v>27</v>
      </c>
      <c r="X27" s="12"/>
      <c r="Y27" s="7" t="s">
        <v>27</v>
      </c>
      <c r="Z27" s="12"/>
    </row>
    <row r="28" spans="1:26" ht="16" x14ac:dyDescent="0.2">
      <c r="A28" s="4" t="s">
        <v>175</v>
      </c>
      <c r="B28" s="10">
        <f>2016-1963</f>
        <v>53</v>
      </c>
      <c r="C28" s="9" t="s">
        <v>16</v>
      </c>
      <c r="D28" s="1" t="s">
        <v>18</v>
      </c>
      <c r="E28" s="1" t="s">
        <v>17</v>
      </c>
      <c r="F28" s="1" t="s">
        <v>61</v>
      </c>
      <c r="G28" s="15">
        <v>3</v>
      </c>
      <c r="H28" s="17" t="s">
        <v>32</v>
      </c>
      <c r="I28" s="1" t="s">
        <v>203</v>
      </c>
      <c r="J28" s="1" t="s">
        <v>34</v>
      </c>
      <c r="K28" s="2" t="s">
        <v>176</v>
      </c>
      <c r="L28" s="2" t="s">
        <v>179</v>
      </c>
      <c r="M28" s="2" t="s">
        <v>25</v>
      </c>
      <c r="N28" s="7" t="s">
        <v>14</v>
      </c>
      <c r="O28" s="7" t="s">
        <v>204</v>
      </c>
      <c r="P28" s="8">
        <v>1</v>
      </c>
      <c r="Q28" s="8" t="s">
        <v>205</v>
      </c>
      <c r="R28" s="8" t="s">
        <v>206</v>
      </c>
      <c r="S28" s="8" t="s">
        <v>205</v>
      </c>
      <c r="T28" s="8" t="s">
        <v>206</v>
      </c>
      <c r="U28" s="7" t="s">
        <v>27</v>
      </c>
      <c r="V28" s="12"/>
      <c r="W28" s="7" t="s">
        <v>202</v>
      </c>
      <c r="X28" s="12"/>
      <c r="Y28" s="7" t="s">
        <v>27</v>
      </c>
      <c r="Z28" s="12"/>
    </row>
    <row r="29" spans="1:26" ht="16" x14ac:dyDescent="0.2">
      <c r="A29" s="4" t="s">
        <v>92</v>
      </c>
      <c r="B29" s="10">
        <f>2016-1962</f>
        <v>54</v>
      </c>
      <c r="C29" s="9" t="s">
        <v>16</v>
      </c>
      <c r="D29" s="1" t="s">
        <v>54</v>
      </c>
      <c r="E29" s="1" t="s">
        <v>93</v>
      </c>
      <c r="F29" s="1" t="s">
        <v>31</v>
      </c>
      <c r="G29" s="15">
        <v>3</v>
      </c>
      <c r="H29" s="17"/>
      <c r="I29" s="14" t="s">
        <v>132</v>
      </c>
      <c r="J29" s="1" t="s">
        <v>57</v>
      </c>
      <c r="K29" s="2" t="s">
        <v>94</v>
      </c>
      <c r="L29" s="2" t="s">
        <v>179</v>
      </c>
      <c r="M29" s="2" t="s">
        <v>25</v>
      </c>
      <c r="N29" s="7" t="s">
        <v>14</v>
      </c>
      <c r="O29" s="7" t="s">
        <v>204</v>
      </c>
      <c r="P29" s="8">
        <v>1</v>
      </c>
      <c r="Q29" s="8" t="s">
        <v>205</v>
      </c>
      <c r="R29" s="8" t="s">
        <v>205</v>
      </c>
      <c r="S29" s="8" t="s">
        <v>205</v>
      </c>
      <c r="T29" s="8" t="s">
        <v>206</v>
      </c>
      <c r="U29" s="7" t="s">
        <v>36</v>
      </c>
      <c r="V29" s="12" t="s">
        <v>36</v>
      </c>
      <c r="W29" s="7" t="s">
        <v>36</v>
      </c>
      <c r="X29" s="12"/>
      <c r="Y29" s="7" t="s">
        <v>36</v>
      </c>
      <c r="Z29" s="12"/>
    </row>
    <row r="30" spans="1:26" ht="16" x14ac:dyDescent="0.2">
      <c r="A30" s="4" t="s">
        <v>104</v>
      </c>
      <c r="B30" s="10">
        <v>56</v>
      </c>
      <c r="C30" s="9" t="s">
        <v>16</v>
      </c>
      <c r="D30" s="1" t="s">
        <v>18</v>
      </c>
      <c r="E30" s="1" t="s">
        <v>17</v>
      </c>
      <c r="F30" s="1" t="s">
        <v>105</v>
      </c>
      <c r="G30" s="15">
        <v>3</v>
      </c>
      <c r="H30" s="17" t="s">
        <v>80</v>
      </c>
      <c r="I30" s="1" t="s">
        <v>106</v>
      </c>
      <c r="J30" s="1" t="s">
        <v>22</v>
      </c>
      <c r="K30" s="2" t="s">
        <v>107</v>
      </c>
      <c r="L30" s="2" t="s">
        <v>179</v>
      </c>
      <c r="M30" s="2" t="s">
        <v>24</v>
      </c>
      <c r="N30" s="7" t="s">
        <v>14</v>
      </c>
      <c r="O30" s="7" t="s">
        <v>204</v>
      </c>
      <c r="P30" s="8">
        <v>3</v>
      </c>
      <c r="Q30" s="8" t="s">
        <v>205</v>
      </c>
      <c r="R30" s="8" t="s">
        <v>205</v>
      </c>
      <c r="S30" s="8" t="s">
        <v>205</v>
      </c>
      <c r="T30" s="8" t="s">
        <v>205</v>
      </c>
      <c r="U30" s="7" t="s">
        <v>108</v>
      </c>
      <c r="V30" s="12">
        <v>1</v>
      </c>
      <c r="W30" s="7" t="s">
        <v>27</v>
      </c>
      <c r="X30" s="12"/>
      <c r="Y30" s="7" t="s">
        <v>200</v>
      </c>
      <c r="Z30" s="12" t="s">
        <v>187</v>
      </c>
    </row>
    <row r="31" spans="1:26" ht="16" x14ac:dyDescent="0.2">
      <c r="A31" s="4" t="s">
        <v>169</v>
      </c>
      <c r="B31" s="10">
        <v>76</v>
      </c>
      <c r="C31" s="9" t="s">
        <v>16</v>
      </c>
      <c r="D31" s="1" t="s">
        <v>18</v>
      </c>
      <c r="E31" s="1" t="s">
        <v>17</v>
      </c>
      <c r="F31" s="1" t="s">
        <v>31</v>
      </c>
      <c r="G31" s="15">
        <v>3</v>
      </c>
      <c r="H31" s="17" t="s">
        <v>32</v>
      </c>
      <c r="I31" s="1" t="s">
        <v>149</v>
      </c>
      <c r="J31" s="1" t="s">
        <v>22</v>
      </c>
      <c r="K31" s="2" t="s">
        <v>170</v>
      </c>
      <c r="L31" s="2" t="s">
        <v>179</v>
      </c>
      <c r="M31" s="2" t="s">
        <v>24</v>
      </c>
      <c r="N31" s="7" t="s">
        <v>14</v>
      </c>
      <c r="O31" s="7" t="s">
        <v>204</v>
      </c>
      <c r="P31" s="8">
        <v>2</v>
      </c>
      <c r="Q31" s="8" t="s">
        <v>205</v>
      </c>
      <c r="R31" s="8" t="s">
        <v>205</v>
      </c>
      <c r="S31" s="8" t="s">
        <v>205</v>
      </c>
      <c r="T31" s="8" t="s">
        <v>205</v>
      </c>
      <c r="U31" s="7" t="s">
        <v>171</v>
      </c>
      <c r="V31" s="12" t="s">
        <v>193</v>
      </c>
      <c r="W31" s="7" t="s">
        <v>27</v>
      </c>
      <c r="X31" s="12"/>
      <c r="Y31" s="7" t="s">
        <v>202</v>
      </c>
      <c r="Z31" s="12"/>
    </row>
    <row r="32" spans="1:26" ht="16" x14ac:dyDescent="0.2">
      <c r="A32" s="4" t="s">
        <v>151</v>
      </c>
      <c r="B32" s="10">
        <v>59</v>
      </c>
      <c r="C32" s="9" t="s">
        <v>16</v>
      </c>
      <c r="D32" s="1" t="s">
        <v>18</v>
      </c>
      <c r="E32" s="1" t="s">
        <v>17</v>
      </c>
      <c r="F32" s="1" t="s">
        <v>31</v>
      </c>
      <c r="G32" s="15">
        <v>3</v>
      </c>
      <c r="H32" s="17" t="s">
        <v>32</v>
      </c>
      <c r="I32" s="1" t="s">
        <v>106</v>
      </c>
      <c r="J32" s="1" t="s">
        <v>22</v>
      </c>
      <c r="K32" s="2" t="s">
        <v>152</v>
      </c>
      <c r="L32" s="2" t="s">
        <v>179</v>
      </c>
      <c r="M32" s="2" t="s">
        <v>24</v>
      </c>
      <c r="N32" s="7" t="s">
        <v>14</v>
      </c>
      <c r="O32" s="7" t="s">
        <v>204</v>
      </c>
      <c r="P32" s="8">
        <v>1</v>
      </c>
      <c r="Q32" s="8" t="s">
        <v>205</v>
      </c>
      <c r="R32" s="8" t="s">
        <v>205</v>
      </c>
      <c r="S32" s="8" t="s">
        <v>205</v>
      </c>
      <c r="T32" s="8" t="s">
        <v>205</v>
      </c>
      <c r="U32" s="7" t="s">
        <v>153</v>
      </c>
      <c r="V32" s="12">
        <v>1</v>
      </c>
      <c r="W32" s="7" t="s">
        <v>202</v>
      </c>
      <c r="X32" s="12"/>
      <c r="Y32" s="7" t="s">
        <v>27</v>
      </c>
      <c r="Z32" s="12"/>
    </row>
    <row r="33" spans="1:26" ht="16" x14ac:dyDescent="0.2">
      <c r="A33" s="4" t="s">
        <v>154</v>
      </c>
      <c r="B33" s="10">
        <v>38</v>
      </c>
      <c r="C33" s="9" t="s">
        <v>16</v>
      </c>
      <c r="D33" s="1" t="s">
        <v>18</v>
      </c>
      <c r="E33" s="1" t="s">
        <v>17</v>
      </c>
      <c r="F33" s="1" t="s">
        <v>19</v>
      </c>
      <c r="G33" s="15">
        <v>3</v>
      </c>
      <c r="H33" s="17" t="s">
        <v>155</v>
      </c>
      <c r="I33" s="1" t="s">
        <v>106</v>
      </c>
      <c r="J33" s="1" t="s">
        <v>22</v>
      </c>
      <c r="K33" s="2" t="s">
        <v>156</v>
      </c>
      <c r="L33" s="2" t="s">
        <v>179</v>
      </c>
      <c r="M33" s="2" t="s">
        <v>24</v>
      </c>
      <c r="N33" s="7" t="s">
        <v>14</v>
      </c>
      <c r="O33" s="7" t="s">
        <v>204</v>
      </c>
      <c r="P33" s="8">
        <v>2</v>
      </c>
      <c r="Q33" s="8" t="s">
        <v>205</v>
      </c>
      <c r="R33" s="8" t="s">
        <v>206</v>
      </c>
      <c r="S33" s="8" t="s">
        <v>205</v>
      </c>
      <c r="T33" s="8" t="s">
        <v>205</v>
      </c>
      <c r="U33" s="7" t="s">
        <v>153</v>
      </c>
      <c r="V33" s="12">
        <v>1</v>
      </c>
      <c r="W33" s="7" t="s">
        <v>27</v>
      </c>
      <c r="X33" s="12"/>
      <c r="Y33" s="7" t="s">
        <v>27</v>
      </c>
      <c r="Z33" s="12"/>
    </row>
    <row r="34" spans="1:26" ht="16" x14ac:dyDescent="0.2">
      <c r="A34" s="4" t="s">
        <v>49</v>
      </c>
      <c r="B34" s="10">
        <v>58</v>
      </c>
      <c r="C34" s="9" t="s">
        <v>16</v>
      </c>
      <c r="D34" s="1" t="s">
        <v>18</v>
      </c>
      <c r="E34" s="1" t="s">
        <v>17</v>
      </c>
      <c r="F34" s="1" t="s">
        <v>31</v>
      </c>
      <c r="G34" s="15">
        <v>3</v>
      </c>
      <c r="H34" s="17" t="s">
        <v>32</v>
      </c>
      <c r="I34" s="1" t="s">
        <v>50</v>
      </c>
      <c r="J34" s="1" t="s">
        <v>22</v>
      </c>
      <c r="K34" s="2" t="s">
        <v>51</v>
      </c>
      <c r="L34" s="2" t="s">
        <v>179</v>
      </c>
      <c r="M34" s="2" t="s">
        <v>25</v>
      </c>
      <c r="N34" s="7" t="s">
        <v>14</v>
      </c>
      <c r="O34" s="7" t="s">
        <v>204</v>
      </c>
      <c r="P34" s="8">
        <v>1</v>
      </c>
      <c r="Q34" s="8" t="s">
        <v>205</v>
      </c>
      <c r="R34" s="8" t="s">
        <v>205</v>
      </c>
      <c r="S34" s="8" t="s">
        <v>205</v>
      </c>
      <c r="T34" s="8" t="s">
        <v>206</v>
      </c>
      <c r="U34" s="7" t="s">
        <v>52</v>
      </c>
      <c r="V34" s="12" t="s">
        <v>194</v>
      </c>
      <c r="W34" s="7" t="s">
        <v>27</v>
      </c>
      <c r="X34" s="12"/>
      <c r="Y34" s="7" t="s">
        <v>27</v>
      </c>
      <c r="Z34" s="12"/>
    </row>
    <row r="35" spans="1:26" ht="16" x14ac:dyDescent="0.2">
      <c r="A35" s="4" t="s">
        <v>148</v>
      </c>
      <c r="B35" s="10">
        <f>2013-1937</f>
        <v>76</v>
      </c>
      <c r="C35" s="9" t="s">
        <v>16</v>
      </c>
      <c r="D35" s="1" t="s">
        <v>18</v>
      </c>
      <c r="E35" s="1" t="s">
        <v>17</v>
      </c>
      <c r="F35" s="1" t="s">
        <v>31</v>
      </c>
      <c r="G35" s="15">
        <v>3</v>
      </c>
      <c r="H35" s="17" t="s">
        <v>40</v>
      </c>
      <c r="I35" s="1" t="s">
        <v>149</v>
      </c>
      <c r="J35" s="1" t="s">
        <v>34</v>
      </c>
      <c r="K35" s="2" t="s">
        <v>150</v>
      </c>
      <c r="L35" s="2" t="s">
        <v>179</v>
      </c>
      <c r="M35" s="2" t="s">
        <v>24</v>
      </c>
      <c r="N35" s="7" t="s">
        <v>14</v>
      </c>
      <c r="O35" s="7" t="s">
        <v>204</v>
      </c>
      <c r="P35" s="8" t="s">
        <v>47</v>
      </c>
      <c r="Q35" s="8" t="s">
        <v>205</v>
      </c>
      <c r="R35" s="8" t="s">
        <v>206</v>
      </c>
      <c r="S35" s="8" t="s">
        <v>36</v>
      </c>
      <c r="T35" s="8" t="s">
        <v>206</v>
      </c>
      <c r="U35" s="7" t="s">
        <v>144</v>
      </c>
      <c r="V35" s="12" t="s">
        <v>195</v>
      </c>
      <c r="W35" s="7" t="s">
        <v>202</v>
      </c>
      <c r="X35" s="12"/>
      <c r="Y35" s="7" t="s">
        <v>27</v>
      </c>
      <c r="Z35" s="12"/>
    </row>
    <row r="36" spans="1:26" ht="16" x14ac:dyDescent="0.2">
      <c r="A36" s="4" t="s">
        <v>126</v>
      </c>
      <c r="B36" s="10">
        <v>67</v>
      </c>
      <c r="C36" s="9" t="s">
        <v>16</v>
      </c>
      <c r="D36" s="1" t="s">
        <v>18</v>
      </c>
      <c r="E36" s="1" t="s">
        <v>17</v>
      </c>
      <c r="F36" s="1" t="s">
        <v>31</v>
      </c>
      <c r="G36" s="15">
        <v>3</v>
      </c>
      <c r="H36" s="17" t="s">
        <v>40</v>
      </c>
      <c r="I36" s="1" t="s">
        <v>106</v>
      </c>
      <c r="J36" s="1" t="s">
        <v>22</v>
      </c>
      <c r="K36" s="2" t="s">
        <v>127</v>
      </c>
      <c r="L36" s="2" t="s">
        <v>179</v>
      </c>
      <c r="M36" s="2" t="s">
        <v>24</v>
      </c>
      <c r="N36" s="7" t="s">
        <v>14</v>
      </c>
      <c r="O36" s="7" t="s">
        <v>204</v>
      </c>
      <c r="P36" s="8" t="s">
        <v>47</v>
      </c>
      <c r="Q36" s="8" t="s">
        <v>205</v>
      </c>
      <c r="R36" s="8" t="s">
        <v>205</v>
      </c>
      <c r="S36" s="8" t="s">
        <v>205</v>
      </c>
      <c r="T36" s="8" t="s">
        <v>205</v>
      </c>
      <c r="U36" s="7" t="s">
        <v>128</v>
      </c>
      <c r="V36" s="12" t="s">
        <v>196</v>
      </c>
      <c r="W36" s="7" t="s">
        <v>27</v>
      </c>
      <c r="X36" s="12"/>
      <c r="Y36" s="7" t="s">
        <v>27</v>
      </c>
      <c r="Z36" s="12"/>
    </row>
    <row r="37" spans="1:26" ht="16" x14ac:dyDescent="0.2">
      <c r="A37" s="4" t="s">
        <v>129</v>
      </c>
      <c r="B37" s="10">
        <v>70</v>
      </c>
      <c r="C37" s="9" t="s">
        <v>16</v>
      </c>
      <c r="D37" s="1" t="s">
        <v>130</v>
      </c>
      <c r="E37" s="1" t="s">
        <v>131</v>
      </c>
      <c r="F37" s="1" t="s">
        <v>132</v>
      </c>
      <c r="G37" s="15" t="s">
        <v>132</v>
      </c>
      <c r="H37" s="17"/>
      <c r="I37" s="14" t="s">
        <v>132</v>
      </c>
      <c r="J37" s="1" t="s">
        <v>34</v>
      </c>
      <c r="K37" s="2" t="s">
        <v>133</v>
      </c>
      <c r="L37" s="2" t="s">
        <v>179</v>
      </c>
      <c r="M37" s="2" t="s">
        <v>123</v>
      </c>
      <c r="N37" s="7" t="s">
        <v>14</v>
      </c>
      <c r="O37" s="7" t="s">
        <v>204</v>
      </c>
      <c r="P37" s="8">
        <v>1</v>
      </c>
      <c r="Q37" s="8" t="s">
        <v>205</v>
      </c>
      <c r="R37" s="8" t="s">
        <v>205</v>
      </c>
      <c r="S37" s="8" t="s">
        <v>36</v>
      </c>
      <c r="T37" s="8" t="s">
        <v>205</v>
      </c>
      <c r="U37" s="7" t="s">
        <v>134</v>
      </c>
      <c r="V37" s="12" t="s">
        <v>191</v>
      </c>
      <c r="W37" s="7" t="s">
        <v>27</v>
      </c>
      <c r="X37" s="12"/>
      <c r="Y37" s="7" t="s">
        <v>27</v>
      </c>
      <c r="Z37" s="12"/>
    </row>
    <row r="38" spans="1:26" ht="16" x14ac:dyDescent="0.2">
      <c r="A38" s="4" t="s">
        <v>157</v>
      </c>
      <c r="B38" s="10">
        <f>2013-1956</f>
        <v>57</v>
      </c>
      <c r="C38" s="9" t="s">
        <v>16</v>
      </c>
      <c r="D38" s="1" t="s">
        <v>29</v>
      </c>
      <c r="E38" s="1" t="s">
        <v>30</v>
      </c>
      <c r="F38" s="1" t="s">
        <v>31</v>
      </c>
      <c r="G38" s="15">
        <v>3</v>
      </c>
      <c r="H38" s="17" t="s">
        <v>40</v>
      </c>
      <c r="I38" s="1" t="s">
        <v>106</v>
      </c>
      <c r="J38" s="1" t="s">
        <v>22</v>
      </c>
      <c r="K38" s="2" t="s">
        <v>158</v>
      </c>
      <c r="L38" s="2" t="s">
        <v>179</v>
      </c>
      <c r="M38" s="2" t="s">
        <v>24</v>
      </c>
      <c r="N38" s="7" t="s">
        <v>14</v>
      </c>
      <c r="O38" s="7" t="s">
        <v>204</v>
      </c>
      <c r="P38" s="8" t="s">
        <v>47</v>
      </c>
      <c r="Q38" s="8" t="s">
        <v>205</v>
      </c>
      <c r="R38" s="8" t="s">
        <v>205</v>
      </c>
      <c r="S38" s="8" t="s">
        <v>205</v>
      </c>
      <c r="T38" s="8" t="s">
        <v>205</v>
      </c>
      <c r="U38" s="7" t="s">
        <v>159</v>
      </c>
      <c r="V38" s="12" t="s">
        <v>188</v>
      </c>
      <c r="W38" s="7" t="s">
        <v>202</v>
      </c>
      <c r="X38" s="12"/>
      <c r="Y38" s="7" t="s">
        <v>27</v>
      </c>
      <c r="Z38" s="12"/>
    </row>
    <row r="39" spans="1:26" ht="16" x14ac:dyDescent="0.2">
      <c r="A39" s="4" t="s">
        <v>177</v>
      </c>
      <c r="B39" s="10">
        <v>73</v>
      </c>
      <c r="C39" s="9" t="s">
        <v>16</v>
      </c>
      <c r="D39" s="1" t="s">
        <v>54</v>
      </c>
      <c r="E39" s="1" t="s">
        <v>30</v>
      </c>
      <c r="F39" s="1" t="s">
        <v>39</v>
      </c>
      <c r="G39" s="15" t="s">
        <v>132</v>
      </c>
      <c r="H39" s="15" t="s">
        <v>132</v>
      </c>
      <c r="I39" s="14" t="s">
        <v>132</v>
      </c>
      <c r="J39" s="1" t="s">
        <v>34</v>
      </c>
      <c r="K39" s="2" t="s">
        <v>178</v>
      </c>
      <c r="L39" s="2" t="s">
        <v>179</v>
      </c>
      <c r="M39" s="2" t="s">
        <v>25</v>
      </c>
      <c r="N39" s="7" t="s">
        <v>14</v>
      </c>
      <c r="O39" s="7" t="s">
        <v>204</v>
      </c>
      <c r="P39" s="8" t="s">
        <v>47</v>
      </c>
      <c r="Q39" s="8" t="s">
        <v>205</v>
      </c>
      <c r="R39" s="8" t="s">
        <v>205</v>
      </c>
      <c r="S39" s="8" t="s">
        <v>36</v>
      </c>
      <c r="T39" s="8" t="s">
        <v>205</v>
      </c>
      <c r="U39" s="7" t="s">
        <v>27</v>
      </c>
      <c r="V39" s="12"/>
      <c r="W39" s="7" t="s">
        <v>202</v>
      </c>
      <c r="X39" s="12"/>
      <c r="Y39" s="7" t="s">
        <v>27</v>
      </c>
      <c r="Z39" s="12"/>
    </row>
    <row r="40" spans="1:26" ht="16" x14ac:dyDescent="0.2">
      <c r="A40" s="4" t="s">
        <v>15</v>
      </c>
      <c r="B40" s="10">
        <v>57</v>
      </c>
      <c r="C40" s="9" t="s">
        <v>16</v>
      </c>
      <c r="D40" s="1" t="s">
        <v>18</v>
      </c>
      <c r="E40" s="1" t="s">
        <v>17</v>
      </c>
      <c r="F40" s="1" t="s">
        <v>19</v>
      </c>
      <c r="G40" s="15">
        <v>3</v>
      </c>
      <c r="H40" s="15" t="s">
        <v>132</v>
      </c>
      <c r="I40" s="1" t="s">
        <v>21</v>
      </c>
      <c r="J40" s="1" t="s">
        <v>22</v>
      </c>
      <c r="K40" s="2" t="s">
        <v>23</v>
      </c>
      <c r="L40" s="2" t="s">
        <v>179</v>
      </c>
      <c r="M40" s="2" t="s">
        <v>24</v>
      </c>
      <c r="N40" s="7" t="s">
        <v>14</v>
      </c>
      <c r="O40" s="7" t="s">
        <v>204</v>
      </c>
      <c r="P40" s="8">
        <v>1</v>
      </c>
      <c r="Q40" s="8" t="s">
        <v>205</v>
      </c>
      <c r="R40" s="8" t="s">
        <v>205</v>
      </c>
      <c r="S40" s="8" t="s">
        <v>205</v>
      </c>
      <c r="T40" s="8" t="s">
        <v>206</v>
      </c>
      <c r="U40" s="7" t="s">
        <v>26</v>
      </c>
      <c r="V40" s="12">
        <v>1</v>
      </c>
      <c r="W40" s="7" t="s">
        <v>27</v>
      </c>
      <c r="X40" s="12"/>
      <c r="Y40" s="7" t="s">
        <v>27</v>
      </c>
      <c r="Z40" s="12"/>
    </row>
    <row r="41" spans="1:26" ht="16" x14ac:dyDescent="0.2">
      <c r="A41" s="4" t="s">
        <v>119</v>
      </c>
      <c r="B41" s="10">
        <f>2015-1940</f>
        <v>75</v>
      </c>
      <c r="C41" s="9" t="s">
        <v>16</v>
      </c>
      <c r="D41" s="1" t="s">
        <v>29</v>
      </c>
      <c r="E41" s="1" t="s">
        <v>30</v>
      </c>
      <c r="F41" s="1" t="s">
        <v>31</v>
      </c>
      <c r="G41" s="15">
        <v>3</v>
      </c>
      <c r="H41" s="17" t="s">
        <v>40</v>
      </c>
      <c r="I41" s="1" t="s">
        <v>106</v>
      </c>
      <c r="J41" s="1" t="s">
        <v>22</v>
      </c>
      <c r="K41" s="2" t="s">
        <v>120</v>
      </c>
      <c r="L41" s="2" t="s">
        <v>179</v>
      </c>
      <c r="M41" s="2" t="s">
        <v>24</v>
      </c>
      <c r="N41" s="7" t="s">
        <v>14</v>
      </c>
      <c r="O41" s="7" t="s">
        <v>204</v>
      </c>
      <c r="P41" s="8">
        <v>1</v>
      </c>
      <c r="Q41" s="8" t="s">
        <v>205</v>
      </c>
      <c r="R41" s="8" t="s">
        <v>205</v>
      </c>
      <c r="S41" s="8" t="s">
        <v>205</v>
      </c>
      <c r="T41" s="8" t="s">
        <v>205</v>
      </c>
      <c r="U41" s="7" t="s">
        <v>118</v>
      </c>
      <c r="V41" s="12" t="s">
        <v>197</v>
      </c>
      <c r="W41" s="7" t="s">
        <v>27</v>
      </c>
      <c r="X41" s="12"/>
      <c r="Y41" s="7" t="s">
        <v>27</v>
      </c>
      <c r="Z41" s="12"/>
    </row>
    <row r="42" spans="1:26" ht="16" x14ac:dyDescent="0.2">
      <c r="A42" s="4" t="s">
        <v>38</v>
      </c>
      <c r="B42" s="10">
        <f>2015-1962</f>
        <v>53</v>
      </c>
      <c r="C42" s="9" t="s">
        <v>16</v>
      </c>
      <c r="D42" s="1" t="s">
        <v>29</v>
      </c>
      <c r="E42" s="1" t="s">
        <v>30</v>
      </c>
      <c r="F42" s="1" t="s">
        <v>39</v>
      </c>
      <c r="G42" s="15">
        <v>3</v>
      </c>
      <c r="H42" s="17" t="s">
        <v>40</v>
      </c>
      <c r="I42" s="1" t="s">
        <v>41</v>
      </c>
      <c r="J42" s="1" t="s">
        <v>22</v>
      </c>
      <c r="K42" s="2" t="s">
        <v>42</v>
      </c>
      <c r="L42" s="2" t="s">
        <v>179</v>
      </c>
      <c r="M42" s="2" t="s">
        <v>24</v>
      </c>
      <c r="N42" s="7" t="s">
        <v>14</v>
      </c>
      <c r="O42" s="7" t="s">
        <v>204</v>
      </c>
      <c r="P42" s="8">
        <v>1</v>
      </c>
      <c r="Q42" s="8" t="s">
        <v>205</v>
      </c>
      <c r="R42" s="8" t="s">
        <v>205</v>
      </c>
      <c r="S42" s="8" t="s">
        <v>205</v>
      </c>
      <c r="T42" s="8" t="s">
        <v>206</v>
      </c>
      <c r="U42" s="7" t="s">
        <v>37</v>
      </c>
      <c r="V42" s="12" t="s">
        <v>193</v>
      </c>
      <c r="W42" s="7" t="s">
        <v>27</v>
      </c>
      <c r="X42" s="12"/>
      <c r="Y42" s="7" t="s">
        <v>202</v>
      </c>
      <c r="Z42" s="12"/>
    </row>
    <row r="43" spans="1:26" ht="16" x14ac:dyDescent="0.2">
      <c r="A43" s="4" t="s">
        <v>90</v>
      </c>
      <c r="B43" s="10">
        <f>2015-1953</f>
        <v>62</v>
      </c>
      <c r="C43" s="9" t="s">
        <v>16</v>
      </c>
      <c r="D43" s="1" t="s">
        <v>18</v>
      </c>
      <c r="E43" s="1" t="s">
        <v>17</v>
      </c>
      <c r="F43" s="1" t="s">
        <v>87</v>
      </c>
      <c r="G43" s="15">
        <v>2</v>
      </c>
      <c r="H43" s="15" t="s">
        <v>132</v>
      </c>
      <c r="I43" s="14" t="s">
        <v>132</v>
      </c>
      <c r="J43" s="1" t="s">
        <v>22</v>
      </c>
      <c r="K43" s="2" t="s">
        <v>91</v>
      </c>
      <c r="L43" s="2" t="s">
        <v>179</v>
      </c>
      <c r="M43" s="2" t="s">
        <v>24</v>
      </c>
      <c r="N43" s="7" t="s">
        <v>14</v>
      </c>
      <c r="O43" s="7" t="s">
        <v>204</v>
      </c>
      <c r="P43" s="8">
        <v>1</v>
      </c>
      <c r="Q43" s="8" t="s">
        <v>205</v>
      </c>
      <c r="R43" s="8" t="s">
        <v>206</v>
      </c>
      <c r="S43" s="8" t="s">
        <v>205</v>
      </c>
      <c r="T43" s="8" t="s">
        <v>205</v>
      </c>
      <c r="U43" s="7" t="s">
        <v>36</v>
      </c>
      <c r="V43" s="12" t="s">
        <v>36</v>
      </c>
      <c r="W43" s="7" t="s">
        <v>36</v>
      </c>
      <c r="X43" s="12"/>
      <c r="Y43" s="7" t="s">
        <v>36</v>
      </c>
      <c r="Z43" s="12"/>
    </row>
    <row r="44" spans="1:26" ht="16" x14ac:dyDescent="0.2">
      <c r="A44" s="4" t="s">
        <v>69</v>
      </c>
      <c r="B44" s="10">
        <f>2015-1946</f>
        <v>69</v>
      </c>
      <c r="C44" s="9" t="s">
        <v>16</v>
      </c>
      <c r="D44" s="1" t="s">
        <v>18</v>
      </c>
      <c r="E44" s="1" t="s">
        <v>17</v>
      </c>
      <c r="F44" s="1" t="s">
        <v>61</v>
      </c>
      <c r="G44" s="15">
        <v>3</v>
      </c>
      <c r="H44" s="15" t="s">
        <v>132</v>
      </c>
      <c r="I44" s="14" t="s">
        <v>132</v>
      </c>
      <c r="J44" s="1" t="s">
        <v>22</v>
      </c>
      <c r="K44" s="2" t="s">
        <v>70</v>
      </c>
      <c r="L44" s="2" t="s">
        <v>179</v>
      </c>
      <c r="M44" s="2" t="s">
        <v>25</v>
      </c>
      <c r="N44" s="7" t="s">
        <v>14</v>
      </c>
      <c r="O44" s="7" t="s">
        <v>204</v>
      </c>
      <c r="P44" s="8">
        <v>1</v>
      </c>
      <c r="Q44" s="8" t="s">
        <v>205</v>
      </c>
      <c r="R44" s="8" t="s">
        <v>206</v>
      </c>
      <c r="S44" s="8" t="s">
        <v>205</v>
      </c>
      <c r="T44" s="8" t="s">
        <v>205</v>
      </c>
      <c r="U44" s="7" t="s">
        <v>36</v>
      </c>
      <c r="V44" s="12" t="s">
        <v>36</v>
      </c>
      <c r="W44" s="7" t="s">
        <v>36</v>
      </c>
      <c r="X44" s="12"/>
      <c r="Y44" s="7" t="s">
        <v>36</v>
      </c>
      <c r="Z44" s="12"/>
    </row>
    <row r="45" spans="1:26" ht="16" x14ac:dyDescent="0.2">
      <c r="A45" s="4" t="s">
        <v>71</v>
      </c>
      <c r="B45" s="10">
        <f>2017-1939</f>
        <v>78</v>
      </c>
      <c r="C45" s="9" t="s">
        <v>16</v>
      </c>
      <c r="D45" s="1" t="s">
        <v>18</v>
      </c>
      <c r="E45" s="1" t="s">
        <v>17</v>
      </c>
      <c r="F45" s="1" t="s">
        <v>61</v>
      </c>
      <c r="G45" s="15">
        <v>3</v>
      </c>
      <c r="H45" s="17" t="s">
        <v>32</v>
      </c>
      <c r="I45" s="14" t="s">
        <v>132</v>
      </c>
      <c r="J45" s="1" t="s">
        <v>22</v>
      </c>
      <c r="K45" s="2" t="s">
        <v>72</v>
      </c>
      <c r="L45" s="2" t="s">
        <v>179</v>
      </c>
      <c r="M45" s="2" t="s">
        <v>25</v>
      </c>
      <c r="N45" s="7" t="s">
        <v>14</v>
      </c>
      <c r="O45" s="7" t="s">
        <v>204</v>
      </c>
      <c r="P45" s="8">
        <v>1</v>
      </c>
      <c r="Q45" s="8" t="s">
        <v>205</v>
      </c>
      <c r="R45" s="8" t="s">
        <v>36</v>
      </c>
      <c r="S45" s="8" t="s">
        <v>205</v>
      </c>
      <c r="T45" s="8" t="s">
        <v>36</v>
      </c>
      <c r="U45" s="7" t="s">
        <v>36</v>
      </c>
      <c r="V45" s="12" t="s">
        <v>36</v>
      </c>
      <c r="W45" s="7" t="s">
        <v>36</v>
      </c>
      <c r="X45" s="12"/>
      <c r="Y45" s="7" t="s">
        <v>36</v>
      </c>
      <c r="Z45" s="12"/>
    </row>
    <row r="46" spans="1:26" x14ac:dyDescent="0.2">
      <c r="A46" s="26" t="s">
        <v>214</v>
      </c>
      <c r="B46" s="27"/>
      <c r="C46" s="27"/>
    </row>
    <row r="47" spans="1:26" x14ac:dyDescent="0.2">
      <c r="A47" s="5"/>
    </row>
  </sheetData>
  <sortState ref="AB49:AB91">
    <sortCondition ref="AB49"/>
  </sortState>
  <mergeCells count="5">
    <mergeCell ref="D1:J1"/>
    <mergeCell ref="A1:C1"/>
    <mergeCell ref="N1:Z1"/>
    <mergeCell ref="K1:M1"/>
    <mergeCell ref="A46:C46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Olivero</dc:creator>
  <cp:lastModifiedBy>Maria Flavia Di Renzo</cp:lastModifiedBy>
  <dcterms:created xsi:type="dcterms:W3CDTF">2018-08-02T15:17:16Z</dcterms:created>
  <dcterms:modified xsi:type="dcterms:W3CDTF">2019-05-07T15:05:39Z</dcterms:modified>
</cp:coreProperties>
</file>