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C:\Users\michael\Google Drive\WORK\CURRENT PROJECTS\Cm SWIO Juvenile MSA - J_Bourjea et al\SWIO Juvenile Cm Drift\Paper\Submission\reviews\"/>
    </mc:Choice>
  </mc:AlternateContent>
  <xr:revisionPtr revIDLastSave="0" documentId="13_ncr:1_{671C9C02-14C3-43D9-A9A9-E6FCDCA9AB4A}" xr6:coauthVersionLast="45" xr6:coauthVersionMax="45" xr10:uidLastSave="{00000000-0000-0000-0000-000000000000}"/>
  <bookViews>
    <workbookView xWindow="-120" yWindow="-120" windowWidth="29040" windowHeight="15840" activeTab="2" xr2:uid="{00000000-000D-0000-FFFF-FFFF00000000}"/>
  </bookViews>
  <sheets>
    <sheet name="Table S1" sheetId="3" r:id="rId1"/>
    <sheet name="Table S2" sheetId="6" r:id="rId2"/>
    <sheet name="Table S3" sheetId="4" r:id="rId3"/>
    <sheet name="Table S4" sheetId="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3" i="4" l="1"/>
  <c r="F114" i="4"/>
  <c r="F115" i="4"/>
  <c r="F116" i="4"/>
  <c r="F117" i="4"/>
  <c r="F118" i="4"/>
  <c r="F119" i="4"/>
  <c r="F120" i="4"/>
  <c r="F112" i="4"/>
  <c r="H113" i="4"/>
  <c r="H114" i="4"/>
  <c r="H115" i="4"/>
  <c r="H116" i="4"/>
  <c r="H117" i="4"/>
  <c r="H118" i="4"/>
  <c r="H119" i="4"/>
  <c r="H120" i="4"/>
  <c r="H112" i="4"/>
  <c r="F98" i="4"/>
  <c r="F99" i="4"/>
  <c r="F100" i="4"/>
  <c r="F101" i="4"/>
  <c r="F102" i="4"/>
  <c r="F103" i="4"/>
  <c r="F104" i="4"/>
  <c r="F105" i="4"/>
  <c r="F97" i="4"/>
  <c r="H98" i="4"/>
  <c r="H99" i="4"/>
  <c r="H100" i="4"/>
  <c r="H101" i="4"/>
  <c r="H102" i="4"/>
  <c r="H103" i="4"/>
  <c r="H104" i="4"/>
  <c r="H105" i="4"/>
  <c r="H97" i="4"/>
  <c r="H83" i="4"/>
  <c r="H84" i="4"/>
  <c r="H85" i="4"/>
  <c r="H86" i="4"/>
  <c r="H87" i="4"/>
  <c r="H88" i="4"/>
  <c r="H89" i="4"/>
  <c r="H90" i="4"/>
  <c r="H82" i="4"/>
  <c r="F83" i="4"/>
  <c r="F84" i="4"/>
  <c r="F85" i="4"/>
  <c r="F86" i="4"/>
  <c r="F87" i="4"/>
  <c r="F88" i="4"/>
  <c r="F89" i="4"/>
  <c r="F90" i="4"/>
  <c r="F82" i="4"/>
  <c r="H68" i="4"/>
  <c r="H69" i="4"/>
  <c r="H70" i="4"/>
  <c r="H71" i="4"/>
  <c r="H72" i="4"/>
  <c r="H73" i="4"/>
  <c r="H74" i="4"/>
  <c r="H75" i="4"/>
  <c r="H67" i="4"/>
  <c r="F68" i="4"/>
  <c r="F69" i="4"/>
  <c r="F70" i="4"/>
  <c r="F71" i="4"/>
  <c r="F72" i="4"/>
  <c r="F73" i="4"/>
  <c r="F74" i="4"/>
  <c r="F75" i="4"/>
  <c r="F67" i="4"/>
  <c r="H53" i="4" l="1"/>
  <c r="H54" i="4"/>
  <c r="H55" i="4"/>
  <c r="H56" i="4"/>
  <c r="H57" i="4"/>
  <c r="H58" i="4"/>
  <c r="H59" i="4"/>
  <c r="H60" i="4"/>
  <c r="H52" i="4"/>
  <c r="F53" i="4"/>
  <c r="F54" i="4"/>
  <c r="F55" i="4"/>
  <c r="F56" i="4"/>
  <c r="F57" i="4"/>
  <c r="F58" i="4"/>
  <c r="F59" i="4"/>
  <c r="F60" i="4"/>
  <c r="F52" i="4"/>
  <c r="F38" i="4"/>
  <c r="F39" i="4"/>
  <c r="F40" i="4"/>
  <c r="F41" i="4"/>
  <c r="F42" i="4"/>
  <c r="F43" i="4"/>
  <c r="F44" i="4"/>
  <c r="F45" i="4"/>
  <c r="F37" i="4"/>
  <c r="H38" i="4"/>
  <c r="H39" i="4"/>
  <c r="H40" i="4"/>
  <c r="H41" i="4"/>
  <c r="H42" i="4"/>
  <c r="H43" i="4"/>
  <c r="H44" i="4"/>
  <c r="H45" i="4"/>
  <c r="H37" i="4"/>
  <c r="H23" i="4"/>
  <c r="H24" i="4"/>
  <c r="H25" i="4"/>
  <c r="H26" i="4"/>
  <c r="H27" i="4"/>
  <c r="H28" i="4"/>
  <c r="H29" i="4"/>
  <c r="H30" i="4"/>
  <c r="H22" i="4"/>
  <c r="F28" i="4"/>
  <c r="F29" i="4"/>
  <c r="F30" i="4"/>
  <c r="F27" i="4"/>
  <c r="F23" i="4"/>
  <c r="F24" i="4"/>
  <c r="F25" i="4"/>
  <c r="F22" i="4"/>
  <c r="H8" i="4"/>
  <c r="H9" i="4"/>
  <c r="H10" i="4"/>
  <c r="H11" i="4"/>
  <c r="H12" i="4"/>
  <c r="H13" i="4"/>
  <c r="H14" i="4"/>
  <c r="H15" i="4"/>
  <c r="H7" i="4"/>
  <c r="F8" i="4"/>
  <c r="F9" i="4"/>
  <c r="F10" i="4"/>
  <c r="F11" i="4"/>
  <c r="F12" i="4"/>
  <c r="F13" i="4"/>
  <c r="F14" i="4"/>
  <c r="F15" i="4"/>
  <c r="F7" i="4"/>
  <c r="G28" i="3" l="1"/>
  <c r="AB35" i="3" l="1"/>
  <c r="AA35" i="3"/>
  <c r="Z35" i="3"/>
  <c r="Y35" i="3"/>
  <c r="X35" i="3"/>
  <c r="W35" i="3"/>
  <c r="V35" i="3"/>
  <c r="U35" i="3"/>
  <c r="T35" i="3"/>
  <c r="S35" i="3"/>
  <c r="R35" i="3"/>
  <c r="Q35" i="3"/>
  <c r="P35" i="3"/>
  <c r="O35" i="3"/>
  <c r="N35" i="3"/>
  <c r="M35" i="3"/>
  <c r="L35" i="3"/>
  <c r="K35" i="3"/>
  <c r="J35" i="3"/>
  <c r="I35" i="3"/>
  <c r="G34" i="3"/>
  <c r="G33" i="3"/>
  <c r="G32" i="3"/>
  <c r="G31" i="3"/>
  <c r="G30" i="3"/>
  <c r="G29" i="3"/>
  <c r="G27" i="3"/>
  <c r="AB25" i="3"/>
  <c r="AA25" i="3"/>
  <c r="Z25" i="3"/>
  <c r="Y25" i="3"/>
  <c r="X25" i="3"/>
  <c r="W25" i="3"/>
  <c r="V25" i="3"/>
  <c r="U25" i="3"/>
  <c r="T25" i="3"/>
  <c r="G23" i="3"/>
  <c r="G22" i="3"/>
  <c r="G20" i="3"/>
  <c r="G19" i="3"/>
  <c r="G18" i="3"/>
  <c r="G17" i="3"/>
  <c r="G16" i="3"/>
  <c r="G15" i="3"/>
  <c r="G14" i="3"/>
  <c r="S13" i="3"/>
  <c r="J13" i="3"/>
  <c r="G13" i="3" s="1"/>
  <c r="G12" i="3"/>
  <c r="G11" i="3"/>
  <c r="G9" i="3"/>
  <c r="S8" i="3"/>
  <c r="M8" i="3"/>
  <c r="J8" i="3"/>
  <c r="G25" i="3" l="1"/>
  <c r="G8" i="3"/>
  <c r="G35" i="3"/>
</calcChain>
</file>

<file path=xl/sharedStrings.xml><?xml version="1.0" encoding="utf-8"?>
<sst xmlns="http://schemas.openxmlformats.org/spreadsheetml/2006/main" count="831" uniqueCount="175">
  <si>
    <t>Europa</t>
  </si>
  <si>
    <t>STOCK</t>
  </si>
  <si>
    <t>MEAN</t>
  </si>
  <si>
    <t>Bayes "many to one"</t>
  </si>
  <si>
    <t>Juan de Nova</t>
  </si>
  <si>
    <t>Mayotte</t>
  </si>
  <si>
    <t>Aldabra</t>
  </si>
  <si>
    <t>Kenya</t>
  </si>
  <si>
    <t>La Réunion</t>
  </si>
  <si>
    <t>Genbank ID</t>
  </si>
  <si>
    <t>Z50130</t>
  </si>
  <si>
    <t>AY955204</t>
  </si>
  <si>
    <t>AY955207</t>
  </si>
  <si>
    <t>AY955209</t>
  </si>
  <si>
    <t>AF529030</t>
  </si>
  <si>
    <t xml:space="preserve">AY955205 </t>
  </si>
  <si>
    <t>DQ256086</t>
  </si>
  <si>
    <t>EU499302</t>
  </si>
  <si>
    <t>KJ502603</t>
  </si>
  <si>
    <t>AY955215</t>
  </si>
  <si>
    <t>AY955219</t>
  </si>
  <si>
    <t>EF555561</t>
  </si>
  <si>
    <t>JF314844</t>
  </si>
  <si>
    <t>JF314843</t>
  </si>
  <si>
    <t>EF160098</t>
  </si>
  <si>
    <t>EU022757</t>
  </si>
  <si>
    <t>AY955201</t>
  </si>
  <si>
    <t>EF555563</t>
  </si>
  <si>
    <t>EU022756</t>
  </si>
  <si>
    <t>AF529027</t>
  </si>
  <si>
    <t>BREEDING STOCKS</t>
  </si>
  <si>
    <t>CmA-08</t>
  </si>
  <si>
    <t>CmP49</t>
  </si>
  <si>
    <t>CmP87</t>
  </si>
  <si>
    <t>CmP40</t>
  </si>
  <si>
    <t>CmP75</t>
  </si>
  <si>
    <t>CmP57</t>
  </si>
  <si>
    <t>CmP120</t>
  </si>
  <si>
    <t>CmP62</t>
  </si>
  <si>
    <t xml:space="preserve">CmP152 </t>
  </si>
  <si>
    <t>CmP76</t>
  </si>
  <si>
    <t>CmP47</t>
  </si>
  <si>
    <t>CmI7</t>
  </si>
  <si>
    <t>CmP114</t>
  </si>
  <si>
    <t>CmP115</t>
  </si>
  <si>
    <t>CmP32</t>
  </si>
  <si>
    <t>CmI11</t>
  </si>
  <si>
    <t>CmP83</t>
  </si>
  <si>
    <t>CmI9</t>
  </si>
  <si>
    <t>CmP176</t>
  </si>
  <si>
    <t>CMA-46</t>
  </si>
  <si>
    <r>
      <t>Stock (</t>
    </r>
    <r>
      <rPr>
        <b/>
        <i/>
        <sz val="11"/>
        <color rgb="FF000000"/>
        <rFont val="Calibri"/>
        <family val="2"/>
        <scheme val="minor"/>
      </rPr>
      <t>rookery</t>
    </r>
    <r>
      <rPr>
        <b/>
        <sz val="11"/>
        <color rgb="FF000000"/>
        <rFont val="Calibri"/>
        <family val="2"/>
        <scheme val="minor"/>
      </rPr>
      <t>)</t>
    </r>
  </si>
  <si>
    <t>Pop size*</t>
  </si>
  <si>
    <t>Country</t>
  </si>
  <si>
    <t>Coordinates</t>
  </si>
  <si>
    <t>Reference</t>
  </si>
  <si>
    <t>Total</t>
  </si>
  <si>
    <t>SWIO-North</t>
  </si>
  <si>
    <r>
      <t>820</t>
    </r>
    <r>
      <rPr>
        <b/>
        <vertAlign val="superscript"/>
        <sz val="11"/>
        <color rgb="FF000000"/>
        <rFont val="Calibri"/>
        <family val="2"/>
        <scheme val="minor"/>
      </rPr>
      <t>a</t>
    </r>
  </si>
  <si>
    <t>-</t>
  </si>
  <si>
    <r>
      <t>Granitics group</t>
    </r>
    <r>
      <rPr>
        <i/>
        <vertAlign val="superscript"/>
        <sz val="11"/>
        <color rgb="FF000000"/>
        <rFont val="Calibri"/>
        <family val="2"/>
        <scheme val="minor"/>
      </rPr>
      <t>1</t>
    </r>
  </si>
  <si>
    <r>
      <t>70</t>
    </r>
    <r>
      <rPr>
        <i/>
        <vertAlign val="superscript"/>
        <sz val="11"/>
        <color rgb="FF000000"/>
        <rFont val="Calibri"/>
        <family val="2"/>
      </rPr>
      <t>a</t>
    </r>
  </si>
  <si>
    <t>SYC</t>
  </si>
  <si>
    <t>4°51'S - 55°64'E</t>
  </si>
  <si>
    <r>
      <t>Amirantes group</t>
    </r>
    <r>
      <rPr>
        <i/>
        <vertAlign val="superscript"/>
        <sz val="11"/>
        <color rgb="FF000000"/>
        <rFont val="Calibri"/>
        <family val="2"/>
        <scheme val="minor"/>
      </rPr>
      <t>2</t>
    </r>
  </si>
  <si>
    <r>
      <t>750</t>
    </r>
    <r>
      <rPr>
        <i/>
        <vertAlign val="superscript"/>
        <sz val="11"/>
        <color rgb="FF000000"/>
        <rFont val="Calibri"/>
        <family val="2"/>
      </rPr>
      <t>a</t>
    </r>
  </si>
  <si>
    <t>6°14'S - 53°05'E</t>
  </si>
  <si>
    <t>SWIO-Central</t>
  </si>
  <si>
    <r>
      <t>18,385</t>
    </r>
    <r>
      <rPr>
        <b/>
        <vertAlign val="superscript"/>
        <sz val="11"/>
        <color rgb="FF000000"/>
        <rFont val="Calibri"/>
        <family val="2"/>
      </rPr>
      <t>a</t>
    </r>
  </si>
  <si>
    <t>Mozambique</t>
  </si>
  <si>
    <r>
      <t>60</t>
    </r>
    <r>
      <rPr>
        <i/>
        <vertAlign val="superscript"/>
        <sz val="11"/>
        <color rgb="FF000000"/>
        <rFont val="Calibri"/>
        <family val="2"/>
      </rPr>
      <t>a</t>
    </r>
  </si>
  <si>
    <t>MOZ</t>
  </si>
  <si>
    <t>11°01'S - 40° 40'E</t>
  </si>
  <si>
    <r>
      <t>50</t>
    </r>
    <r>
      <rPr>
        <i/>
        <vertAlign val="superscript"/>
        <sz val="11"/>
        <color rgb="FF000000"/>
        <rFont val="Calibri"/>
        <family val="2"/>
      </rPr>
      <t>a</t>
    </r>
  </si>
  <si>
    <t>KEN</t>
  </si>
  <si>
    <t>3°30'S - 40°11'E</t>
  </si>
  <si>
    <t>Farquhar</t>
  </si>
  <si>
    <r>
      <t>1,000</t>
    </r>
    <r>
      <rPr>
        <i/>
        <vertAlign val="superscript"/>
        <sz val="11"/>
        <color rgb="FF000000"/>
        <rFont val="Calibri"/>
        <family val="2"/>
      </rPr>
      <t>a</t>
    </r>
  </si>
  <si>
    <t>10°09'S - 51° 10'E</t>
  </si>
  <si>
    <t>Iranja</t>
  </si>
  <si>
    <r>
      <t>75</t>
    </r>
    <r>
      <rPr>
        <i/>
        <vertAlign val="superscript"/>
        <sz val="11"/>
        <color rgb="FF000000"/>
        <rFont val="Calibri"/>
        <family val="2"/>
      </rPr>
      <t>a</t>
    </r>
  </si>
  <si>
    <t>MDG</t>
  </si>
  <si>
    <t>13°61'S - 47°83'E</t>
  </si>
  <si>
    <r>
      <t>3,500</t>
    </r>
    <r>
      <rPr>
        <i/>
        <vertAlign val="superscript"/>
        <sz val="11"/>
        <color rgb="FF000000"/>
        <rFont val="Calibri"/>
        <family val="2"/>
      </rPr>
      <t>a</t>
    </r>
  </si>
  <si>
    <t>ATF</t>
  </si>
  <si>
    <t>12°98'S - 45°19'E</t>
  </si>
  <si>
    <t>Mohéli</t>
  </si>
  <si>
    <r>
      <t>5,000</t>
    </r>
    <r>
      <rPr>
        <i/>
        <vertAlign val="superscript"/>
        <sz val="11"/>
        <color rgb="FF000000"/>
        <rFont val="Calibri"/>
        <family val="2"/>
      </rPr>
      <t>a</t>
    </r>
  </si>
  <si>
    <t>COM</t>
  </si>
  <si>
    <t>12°38'S - 43°87'E</t>
  </si>
  <si>
    <r>
      <t>1,500</t>
    </r>
    <r>
      <rPr>
        <i/>
        <vertAlign val="superscript"/>
        <sz val="11"/>
        <color rgb="FF000000"/>
        <rFont val="Calibri"/>
        <family val="2"/>
      </rPr>
      <t>a</t>
    </r>
  </si>
  <si>
    <t>11°58'S - 47°29E</t>
  </si>
  <si>
    <t>Cosmoledo</t>
  </si>
  <si>
    <r>
      <t>2,000</t>
    </r>
    <r>
      <rPr>
        <i/>
        <vertAlign val="superscript"/>
        <sz val="11"/>
        <color rgb="FF000000"/>
        <rFont val="Calibri"/>
        <family val="2"/>
      </rPr>
      <t>a</t>
    </r>
  </si>
  <si>
    <t>9°72'S - 47°59'E</t>
  </si>
  <si>
    <r>
      <t>4,200</t>
    </r>
    <r>
      <rPr>
        <i/>
        <vertAlign val="superscript"/>
        <sz val="11"/>
        <color rgb="FF000000"/>
        <rFont val="Calibri"/>
        <family val="2"/>
      </rPr>
      <t>a</t>
    </r>
  </si>
  <si>
    <t>9°41'S - 46°21'E</t>
  </si>
  <si>
    <t>Tromelin</t>
  </si>
  <si>
    <t>15°89'S - 54°52'E</t>
  </si>
  <si>
    <t>SWIO-South</t>
  </si>
  <si>
    <r>
      <t>8,066</t>
    </r>
    <r>
      <rPr>
        <b/>
        <vertAlign val="superscript"/>
        <sz val="11"/>
        <color rgb="FF000000"/>
        <rFont val="Calibri"/>
        <family val="2"/>
      </rPr>
      <t>a</t>
    </r>
  </si>
  <si>
    <r>
      <t>8,000</t>
    </r>
    <r>
      <rPr>
        <i/>
        <vertAlign val="superscript"/>
        <sz val="11"/>
        <color rgb="FF000000"/>
        <rFont val="Calibri"/>
        <family val="2"/>
      </rPr>
      <t>a</t>
    </r>
  </si>
  <si>
    <t>22°34'S - 40°37'E</t>
  </si>
  <si>
    <r>
      <t>66</t>
    </r>
    <r>
      <rPr>
        <i/>
        <vertAlign val="superscript"/>
        <sz val="11"/>
        <color rgb="FF000000"/>
        <rFont val="Calibri"/>
        <family val="2"/>
      </rPr>
      <t>a</t>
    </r>
  </si>
  <si>
    <t>17°05'S - 47°72'E</t>
  </si>
  <si>
    <t>Cocos Keeling Islands</t>
  </si>
  <si>
    <t>AUS</t>
  </si>
  <si>
    <t>12°08'S - 96°51'E</t>
  </si>
  <si>
    <t>FORAGING SITES</t>
  </si>
  <si>
    <t>na</t>
  </si>
  <si>
    <t>This study</t>
  </si>
  <si>
    <t>18°25'S - 43°55'E</t>
  </si>
  <si>
    <t>21°05'S - 55°22'E</t>
  </si>
  <si>
    <r>
      <t>250</t>
    </r>
    <r>
      <rPr>
        <b/>
        <vertAlign val="superscript"/>
        <sz val="11"/>
        <color rgb="FF000000"/>
        <rFont val="Calibri"/>
        <family val="2"/>
        <scheme val="minor"/>
      </rPr>
      <t>b</t>
    </r>
  </si>
  <si>
    <t>CocosKeeling</t>
  </si>
  <si>
    <t>La Réunion (Pop size prior)</t>
  </si>
  <si>
    <t>Kenya (Pop size prior)</t>
  </si>
  <si>
    <t>Aldabra (Pop size prior)</t>
  </si>
  <si>
    <t>Glorieuse (Pop size prior)</t>
  </si>
  <si>
    <t>Mayotte (Pop size prior)</t>
  </si>
  <si>
    <t>Madagascar (Pop size prior)</t>
  </si>
  <si>
    <t>Juan de Nova (Pop size prior)</t>
  </si>
  <si>
    <t>Europa (Pop size prior)</t>
  </si>
  <si>
    <t>R:mixstock "many to many"</t>
  </si>
  <si>
    <t>Glorieuses</t>
  </si>
  <si>
    <t>N samples</t>
  </si>
  <si>
    <t>Sampling year</t>
  </si>
  <si>
    <r>
      <rPr>
        <b/>
        <sz val="11"/>
        <color rgb="FF000000"/>
        <rFont val="Calibri"/>
        <family val="2"/>
        <scheme val="minor"/>
      </rPr>
      <t xml:space="preserve">Mean size (SD) </t>
    </r>
    <r>
      <rPr>
        <i/>
        <sz val="11"/>
        <color rgb="FF000000"/>
        <rFont val="Calibri"/>
        <family val="2"/>
        <scheme val="minor"/>
      </rPr>
      <t>CCL in cm</t>
    </r>
  </si>
  <si>
    <t>46,2 (5,7)</t>
  </si>
  <si>
    <t>51,3(8,3)</t>
  </si>
  <si>
    <t>50,4 (7,2)</t>
  </si>
  <si>
    <t>46 (3,7)</t>
  </si>
  <si>
    <t>44,4 (5,1)</t>
  </si>
  <si>
    <t>58,3 (11,3)</t>
  </si>
  <si>
    <t>64,7 (10,9)</t>
  </si>
  <si>
    <t>54,2 (12,6)</t>
  </si>
  <si>
    <t>2006-2007</t>
  </si>
  <si>
    <t>2005-2006</t>
  </si>
  <si>
    <t>2012-2015</t>
  </si>
  <si>
    <t>Foraging sites</t>
  </si>
  <si>
    <t>Mean</t>
  </si>
  <si>
    <t>By Region</t>
  </si>
  <si>
    <t>Central</t>
  </si>
  <si>
    <t>South</t>
  </si>
  <si>
    <t>To</t>
  </si>
  <si>
    <t>Unknown</t>
  </si>
  <si>
    <t>Reunion</t>
  </si>
  <si>
    <t>From North</t>
  </si>
  <si>
    <t>From Central</t>
  </si>
  <si>
    <t>From South</t>
  </si>
  <si>
    <t>Original nomenclature</t>
  </si>
  <si>
    <t>New  nomenclature</t>
  </si>
  <si>
    <t>Cm8</t>
  </si>
  <si>
    <t>C3</t>
  </si>
  <si>
    <t>C4</t>
  </si>
  <si>
    <t>C5</t>
  </si>
  <si>
    <t>IND3</t>
  </si>
  <si>
    <t>D2</t>
  </si>
  <si>
    <t>CmI10</t>
  </si>
  <si>
    <t>C1</t>
  </si>
  <si>
    <t>CmI2</t>
  </si>
  <si>
    <t>A2</t>
  </si>
  <si>
    <t>Glo33</t>
  </si>
  <si>
    <t>G4</t>
  </si>
  <si>
    <t>A1</t>
  </si>
  <si>
    <r>
      <rPr>
        <b/>
        <sz val="11"/>
        <color rgb="FF000000"/>
        <rFont val="Calibri"/>
        <family val="2"/>
      </rPr>
      <t>Table S2.</t>
    </r>
    <r>
      <rPr>
        <sz val="11"/>
        <color rgb="FF000000"/>
        <rFont val="Calibri"/>
        <family val="2"/>
      </rPr>
      <t xml:space="preserve"> </t>
    </r>
    <r>
      <rPr>
        <b/>
        <sz val="11"/>
        <color rgb="FF000000"/>
        <rFont val="Calibri"/>
        <family val="2"/>
      </rPr>
      <t>Sampling information</t>
    </r>
    <r>
      <rPr>
        <sz val="11"/>
        <color rgb="FF000000"/>
        <rFont val="Calibri"/>
        <family val="2"/>
      </rPr>
      <t xml:space="preserve">. Table showing the location of eight green turtle developmental areas sampled in this study, as well as samples size, sampling year and the mean curved carapace length (CCL) with standart deviation (SD). </t>
    </r>
  </si>
  <si>
    <r>
      <rPr>
        <b/>
        <sz val="11"/>
        <color rgb="FF000000"/>
        <rFont val="Calibri"/>
        <family val="2"/>
      </rPr>
      <t>Table S3.</t>
    </r>
    <r>
      <rPr>
        <sz val="11"/>
        <color rgb="FF000000"/>
        <rFont val="Calibri"/>
        <family val="2"/>
      </rPr>
      <t xml:space="preserve"> </t>
    </r>
    <r>
      <rPr>
        <b/>
        <sz val="11"/>
        <color rgb="FF000000"/>
        <rFont val="Calibri"/>
        <family val="2"/>
      </rPr>
      <t>Developmental area centric MSA.</t>
    </r>
    <r>
      <rPr>
        <sz val="11"/>
        <color rgb="FF000000"/>
        <rFont val="Calibri"/>
        <family val="2"/>
      </rPr>
      <t xml:space="preserve"> The proportional contribution of four green turtle genetic stocks to eight different developmental areas in the Southwest Indian Ocean using mixed stock analysis. The results show a comparison of two different methdos; a "many to one" method using the software Bayes and a "many to many" method using the R-package mixstock.  The tables and graphs show the mean contribution aswell as the lower and upper 95% credability intervals.  </t>
    </r>
  </si>
  <si>
    <r>
      <rPr>
        <b/>
        <sz val="11"/>
        <color rgb="FF000000"/>
        <rFont val="Calibri"/>
        <family val="2"/>
      </rPr>
      <t>Table S1. Haplotype frequencies.</t>
    </r>
    <r>
      <rPr>
        <sz val="11"/>
        <color rgb="FF000000"/>
        <rFont val="Calibri"/>
        <family val="2"/>
      </rPr>
      <t xml:space="preserve"> Haplotype frequencies for the four green turtle (</t>
    </r>
    <r>
      <rPr>
        <i/>
        <sz val="11"/>
        <color rgb="FF000000"/>
        <rFont val="Calibri"/>
        <family val="2"/>
      </rPr>
      <t>Chelonia mydas</t>
    </r>
    <r>
      <rPr>
        <sz val="11"/>
        <color rgb="FF000000"/>
        <rFont val="Calibri"/>
        <family val="2"/>
      </rPr>
      <t xml:space="preserve">) breeding stocks (and individual rookeries)  and eight foraging sites used in the mixed stock analysis. Also shown are estimated population sizes (annual number of nesting females), 3 letter country code, Latitude and longitude and references used for the baseline data. </t>
    </r>
  </si>
  <si>
    <r>
      <t xml:space="preserve">Figure S4. Rookery centric MSA. </t>
    </r>
    <r>
      <rPr>
        <sz val="11"/>
        <color rgb="FF000000"/>
        <rFont val="Calibri"/>
        <family val="2"/>
      </rPr>
      <t xml:space="preserve">The proportional of green turtles from each of the three SWIO genetic stocks going to eight different  developmental areas in the Southwest Indian Ocean using mixed stock analysis. Results are also summarized by region and shown as the mean contribution aswell as the lower and upper 95% credibility intervals.  </t>
    </r>
  </si>
  <si>
    <t>Glorieuses (Pop size prior)</t>
  </si>
  <si>
    <r>
      <rPr>
        <vertAlign val="superscript"/>
        <sz val="10"/>
        <color rgb="FF000000"/>
        <rFont val="Calibri"/>
        <family val="2"/>
      </rPr>
      <t>*</t>
    </r>
    <r>
      <rPr>
        <sz val="10"/>
        <color rgb="FF000000"/>
        <rFont val="Calibri"/>
        <family val="2"/>
      </rPr>
      <t xml:space="preserve"> number of females per year;</t>
    </r>
    <r>
      <rPr>
        <vertAlign val="superscript"/>
        <sz val="10"/>
        <color rgb="FF000000"/>
        <rFont val="Calibri"/>
        <family val="2"/>
      </rPr>
      <t xml:space="preserve"> 1</t>
    </r>
    <r>
      <rPr>
        <sz val="10"/>
        <color rgb="FF000000"/>
        <rFont val="Calibri"/>
        <family val="2"/>
      </rPr>
      <t xml:space="preserve"> (Bird, Aride, Cousine, Ill du Nord, Curieuse, Fregate and Mahé); </t>
    </r>
    <r>
      <rPr>
        <vertAlign val="superscript"/>
        <sz val="10"/>
        <color rgb="FF000000"/>
        <rFont val="Calibri"/>
        <family val="2"/>
      </rPr>
      <t>2</t>
    </r>
    <r>
      <rPr>
        <sz val="10"/>
        <color rgb="FF000000"/>
        <rFont val="Calibri"/>
        <family val="2"/>
      </rPr>
      <t xml:space="preserve"> (D'Arros, St Joseph, Desroches', Desnouefs, Alphonse); </t>
    </r>
    <r>
      <rPr>
        <vertAlign val="superscript"/>
        <sz val="10"/>
        <color rgb="FF000000"/>
        <rFont val="Calibri"/>
        <family val="2"/>
      </rPr>
      <t>a</t>
    </r>
    <r>
      <rPr>
        <sz val="10"/>
        <color rgb="FF000000"/>
        <rFont val="Calibri"/>
        <family val="2"/>
      </rPr>
      <t xml:space="preserve"> [35]; </t>
    </r>
    <r>
      <rPr>
        <vertAlign val="superscript"/>
        <sz val="10"/>
        <color rgb="FF000000"/>
        <rFont val="Calibri"/>
        <family val="2"/>
      </rPr>
      <t>b</t>
    </r>
    <r>
      <rPr>
        <sz val="10"/>
        <color rgb="FF000000"/>
        <rFont val="Calibri"/>
        <family val="2"/>
      </rPr>
      <t xml:space="preserve"> [52].</t>
    </r>
  </si>
  <si>
    <t>[47]</t>
  </si>
  <si>
    <t>[37, 38]</t>
  </si>
  <si>
    <t>west Madagascar</t>
  </si>
  <si>
    <t>west Madagascar (Pop size prior)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</si>
</sst>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Red]&quot;-&quot;#,##0.00&quot; €&quot;"/>
  </numFmts>
  <fonts count="19" x14ac:knownFonts="1">
    <font>
      <sz val="11"/>
      <color rgb="FF000000"/>
      <name val="Calibri"/>
      <family val="2"/>
    </font>
    <font>
      <b/>
      <sz val="11"/>
      <color rgb="FF000000"/>
      <name val="Calibri"/>
      <family val="2"/>
    </font>
    <font>
      <sz val="11"/>
      <color rgb="FF000000"/>
      <name val="Calibri"/>
      <family val="2"/>
      <scheme val="minor"/>
    </font>
    <font>
      <b/>
      <sz val="14"/>
      <color rgb="FF000000"/>
      <name val="Calibri"/>
      <family val="2"/>
      <scheme val="minor"/>
    </font>
    <font>
      <b/>
      <sz val="11"/>
      <color rgb="FF000000"/>
      <name val="Calibri"/>
      <family val="2"/>
      <scheme val="minor"/>
    </font>
    <font>
      <b/>
      <i/>
      <sz val="11"/>
      <color rgb="FF000000"/>
      <name val="Calibri"/>
      <family val="2"/>
      <scheme val="minor"/>
    </font>
    <font>
      <b/>
      <vertAlign val="superscript"/>
      <sz val="11"/>
      <color rgb="FF000000"/>
      <name val="Calibri"/>
      <family val="2"/>
      <scheme val="minor"/>
    </font>
    <font>
      <i/>
      <sz val="11"/>
      <color rgb="FF000000"/>
      <name val="Calibri"/>
      <family val="2"/>
      <scheme val="minor"/>
    </font>
    <font>
      <i/>
      <vertAlign val="superscript"/>
      <sz val="11"/>
      <color rgb="FF000000"/>
      <name val="Calibri"/>
      <family val="2"/>
      <scheme val="minor"/>
    </font>
    <font>
      <i/>
      <sz val="11"/>
      <color rgb="FF000000"/>
      <name val="Calibri"/>
      <family val="2"/>
    </font>
    <font>
      <i/>
      <vertAlign val="superscript"/>
      <sz val="11"/>
      <color rgb="FF000000"/>
      <name val="Calibri"/>
      <family val="2"/>
    </font>
    <font>
      <b/>
      <vertAlign val="superscript"/>
      <sz val="11"/>
      <color rgb="FF000000"/>
      <name val="Calibri"/>
      <family val="2"/>
    </font>
    <font>
      <sz val="10"/>
      <color rgb="FF000000"/>
      <name val="Calibri"/>
      <family val="2"/>
    </font>
    <font>
      <vertAlign val="superscript"/>
      <sz val="10"/>
      <color rgb="FF000000"/>
      <name val="Calibri"/>
      <family val="2"/>
    </font>
    <font>
      <sz val="11"/>
      <color theme="0" tint="-0.249977111117893"/>
      <name val="Calibri"/>
      <family val="2"/>
    </font>
    <font>
      <b/>
      <sz val="11"/>
      <color theme="0" tint="-0.249977111117893"/>
      <name val="Calibri"/>
      <family val="2"/>
    </font>
    <font>
      <b/>
      <sz val="11"/>
      <color theme="0"/>
      <name val="Calibri"/>
      <family val="2"/>
    </font>
    <font>
      <b/>
      <u/>
      <sz val="11"/>
      <color rgb="FF000000"/>
      <name val="Calibri"/>
      <family val="2"/>
    </font>
    <font>
      <sz val="11"/>
      <color rgb="FFFF0000"/>
      <name val="Calibri"/>
      <family val="2"/>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bgColor rgb="FFFFFFFF"/>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0" tint="-0.249977111117893"/>
        <bgColor rgb="FFFFFFFF"/>
      </patternFill>
    </fill>
    <fill>
      <patternFill patternType="solid">
        <fgColor theme="0" tint="-0.249977111117893"/>
        <bgColor indexed="64"/>
      </patternFill>
    </fill>
  </fills>
  <borders count="16">
    <border>
      <left/>
      <right/>
      <top/>
      <bottom/>
      <diagonal/>
    </border>
    <border>
      <left/>
      <right/>
      <top/>
      <bottom style="thin">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n">
        <color theme="0" tint="-0.34998626667073579"/>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23">
    <xf numFmtId="0" fontId="0" fillId="0" borderId="0" xfId="0"/>
    <xf numFmtId="0" fontId="0" fillId="2" borderId="0" xfId="0" applyFill="1"/>
    <xf numFmtId="0" fontId="1" fillId="2" borderId="0" xfId="0" applyFont="1" applyFill="1"/>
    <xf numFmtId="0" fontId="0" fillId="2" borderId="1" xfId="0" applyFill="1" applyBorder="1"/>
    <xf numFmtId="2" fontId="0" fillId="2" borderId="1" xfId="0" applyNumberFormat="1" applyFill="1" applyBorder="1" applyAlignment="1">
      <alignment horizontal="center"/>
    </xf>
    <xf numFmtId="0" fontId="0" fillId="2" borderId="2" xfId="0" applyFill="1" applyBorder="1"/>
    <xf numFmtId="2" fontId="0" fillId="2" borderId="2" xfId="0" applyNumberFormat="1" applyFill="1" applyBorder="1" applyAlignment="1">
      <alignment horizontal="center"/>
    </xf>
    <xf numFmtId="0" fontId="1" fillId="2" borderId="1" xfId="0" applyFont="1" applyFill="1" applyBorder="1" applyAlignment="1">
      <alignment horizontal="center"/>
    </xf>
    <xf numFmtId="10" fontId="1" fillId="2" borderId="1" xfId="0" applyNumberFormat="1" applyFont="1" applyFill="1" applyBorder="1" applyAlignment="1">
      <alignment horizontal="center"/>
    </xf>
    <xf numFmtId="0" fontId="1" fillId="2" borderId="1" xfId="0" applyFont="1" applyFill="1" applyBorder="1"/>
    <xf numFmtId="0" fontId="0" fillId="2" borderId="0" xfId="0" applyFill="1" applyAlignment="1">
      <alignment horizontal="center"/>
    </xf>
    <xf numFmtId="0" fontId="0" fillId="2" borderId="0" xfId="0" applyFill="1" applyBorder="1"/>
    <xf numFmtId="0" fontId="2" fillId="2" borderId="0" xfId="0" applyFont="1" applyFill="1"/>
    <xf numFmtId="0" fontId="2" fillId="2" borderId="0" xfId="0" applyFont="1" applyFill="1" applyAlignment="1">
      <alignment horizontal="center"/>
    </xf>
    <xf numFmtId="0" fontId="0" fillId="2" borderId="0" xfId="0" applyFill="1" applyAlignment="1">
      <alignment horizontal="center" vertical="center"/>
    </xf>
    <xf numFmtId="0" fontId="2" fillId="4" borderId="0" xfId="0" applyFont="1" applyFill="1" applyAlignment="1">
      <alignment horizontal="center"/>
    </xf>
    <xf numFmtId="0" fontId="3" fillId="4" borderId="1" xfId="0" applyFont="1" applyFill="1" applyBorder="1" applyAlignment="1">
      <alignment horizontal="left"/>
    </xf>
    <xf numFmtId="0" fontId="2" fillId="2" borderId="1" xfId="0" applyFont="1" applyFill="1" applyBorder="1" applyAlignment="1">
      <alignment horizontal="center"/>
    </xf>
    <xf numFmtId="0" fontId="0" fillId="2" borderId="1" xfId="0" applyFill="1" applyBorder="1" applyAlignment="1">
      <alignment horizontal="center" vertical="center"/>
    </xf>
    <xf numFmtId="0" fontId="0" fillId="2" borderId="1" xfId="0" applyFill="1" applyBorder="1" applyAlignment="1">
      <alignment horizontal="center"/>
    </xf>
    <xf numFmtId="0" fontId="4" fillId="4" borderId="0" xfId="0" applyFont="1" applyFill="1" applyAlignment="1">
      <alignment horizontal="left" vertical="center"/>
    </xf>
    <xf numFmtId="0" fontId="4" fillId="4" borderId="0" xfId="0" applyFont="1" applyFill="1" applyAlignment="1">
      <alignment horizontal="center" vertical="center"/>
    </xf>
    <xf numFmtId="0" fontId="4" fillId="2" borderId="0" xfId="0" applyFont="1" applyFill="1" applyAlignment="1">
      <alignment horizontal="center" vertical="center"/>
    </xf>
    <xf numFmtId="0" fontId="4" fillId="4" borderId="0" xfId="0" applyFont="1" applyFill="1" applyAlignment="1">
      <alignment horizontal="center" vertical="center" wrapText="1"/>
    </xf>
    <xf numFmtId="164" fontId="4" fillId="4" borderId="0" xfId="0" applyNumberFormat="1" applyFont="1" applyFill="1" applyAlignment="1">
      <alignment horizontal="center" vertical="center"/>
    </xf>
    <xf numFmtId="0" fontId="4" fillId="5" borderId="0" xfId="0" applyFont="1" applyFill="1" applyAlignment="1">
      <alignment horizontal="left" vertical="center"/>
    </xf>
    <xf numFmtId="0" fontId="4" fillId="5" borderId="0" xfId="0" applyFont="1" applyFill="1" applyAlignment="1">
      <alignment horizontal="center" vertical="center"/>
    </xf>
    <xf numFmtId="0" fontId="4" fillId="6" borderId="0" xfId="0" applyFont="1" applyFill="1" applyAlignment="1">
      <alignment horizontal="center" vertical="center"/>
    </xf>
    <xf numFmtId="0" fontId="4" fillId="5" borderId="0" xfId="0" applyFont="1" applyFill="1" applyAlignment="1">
      <alignment horizontal="center" vertical="center" wrapText="1"/>
    </xf>
    <xf numFmtId="0" fontId="7" fillId="4" borderId="0" xfId="0" applyFont="1" applyFill="1" applyAlignment="1">
      <alignment horizontal="left" vertical="center" indent="2"/>
    </xf>
    <xf numFmtId="0" fontId="9" fillId="2" borderId="0" xfId="0" applyFont="1" applyFill="1" applyAlignment="1">
      <alignment horizontal="center" vertical="center"/>
    </xf>
    <xf numFmtId="0" fontId="7" fillId="2" borderId="0" xfId="0" applyFont="1" applyFill="1" applyAlignment="1">
      <alignment horizontal="center" vertical="center"/>
    </xf>
    <xf numFmtId="0" fontId="7" fillId="4" borderId="0" xfId="0" applyFont="1" applyFill="1" applyAlignment="1">
      <alignment horizontal="center" vertical="center"/>
    </xf>
    <xf numFmtId="0" fontId="9" fillId="2" borderId="0" xfId="0" applyFont="1" applyFill="1"/>
    <xf numFmtId="0" fontId="7" fillId="4" borderId="0" xfId="0" applyFont="1" applyFill="1" applyAlignment="1">
      <alignment horizontal="center" wrapText="1"/>
    </xf>
    <xf numFmtId="0" fontId="1" fillId="6" borderId="0" xfId="0" applyFont="1" applyFill="1" applyAlignment="1">
      <alignment horizontal="center" vertical="center"/>
    </xf>
    <xf numFmtId="0" fontId="7" fillId="4" borderId="0" xfId="0" applyFont="1" applyFill="1" applyAlignment="1">
      <alignment horizontal="center"/>
    </xf>
    <xf numFmtId="0" fontId="7" fillId="4" borderId="0" xfId="0" applyFont="1" applyFill="1" applyAlignment="1">
      <alignment horizontal="center" vertical="top" wrapText="1"/>
    </xf>
    <xf numFmtId="3" fontId="9" fillId="2" borderId="0" xfId="0" applyNumberFormat="1" applyFont="1" applyFill="1" applyAlignment="1">
      <alignment horizontal="center" vertical="center"/>
    </xf>
    <xf numFmtId="0" fontId="7" fillId="4" borderId="0" xfId="0" applyFont="1" applyFill="1" applyAlignment="1">
      <alignment horizontal="center" vertical="center" wrapText="1"/>
    </xf>
    <xf numFmtId="0" fontId="4" fillId="5" borderId="0" xfId="0" applyFont="1" applyFill="1" applyAlignment="1">
      <alignment vertical="center"/>
    </xf>
    <xf numFmtId="0" fontId="2" fillId="6" borderId="0" xfId="0" applyFont="1" applyFill="1" applyAlignment="1">
      <alignment horizontal="center" vertical="center"/>
    </xf>
    <xf numFmtId="0" fontId="2" fillId="5" borderId="0" xfId="0" applyFont="1" applyFill="1" applyAlignment="1">
      <alignment horizontal="center" vertical="center"/>
    </xf>
    <xf numFmtId="0" fontId="1" fillId="6" borderId="0" xfId="0" applyFont="1" applyFill="1"/>
    <xf numFmtId="0" fontId="4" fillId="5" borderId="0" xfId="0" applyFont="1" applyFill="1" applyAlignment="1">
      <alignment horizontal="center" wrapText="1"/>
    </xf>
    <xf numFmtId="0" fontId="4" fillId="7" borderId="3" xfId="0" applyFont="1" applyFill="1" applyBorder="1" applyAlignment="1">
      <alignment horizontal="left"/>
    </xf>
    <xf numFmtId="0" fontId="4" fillId="7" borderId="3" xfId="0" applyFont="1" applyFill="1" applyBorder="1" applyAlignment="1">
      <alignment horizontal="center"/>
    </xf>
    <xf numFmtId="0" fontId="4" fillId="8" borderId="3" xfId="0" applyFont="1" applyFill="1" applyBorder="1" applyAlignment="1">
      <alignment horizontal="center" vertical="center"/>
    </xf>
    <xf numFmtId="0" fontId="1" fillId="8" borderId="3" xfId="0" applyFont="1" applyFill="1" applyBorder="1"/>
    <xf numFmtId="0" fontId="3" fillId="4" borderId="0" xfId="0" applyFont="1" applyFill="1" applyAlignment="1">
      <alignment horizontal="left"/>
    </xf>
    <xf numFmtId="0" fontId="3" fillId="4" borderId="0" xfId="0" applyFont="1" applyFill="1" applyAlignment="1">
      <alignment horizontal="center"/>
    </xf>
    <xf numFmtId="0" fontId="2" fillId="2" borderId="0" xfId="0" applyFont="1" applyFill="1" applyAlignment="1">
      <alignment horizontal="center" vertical="center"/>
    </xf>
    <xf numFmtId="0" fontId="2" fillId="4" borderId="0" xfId="0" applyFont="1" applyFill="1" applyAlignment="1">
      <alignment horizontal="left"/>
    </xf>
    <xf numFmtId="0" fontId="2" fillId="4" borderId="0" xfId="0" applyFont="1" applyFill="1" applyAlignment="1">
      <alignment horizontal="left" vertical="center"/>
    </xf>
    <xf numFmtId="0" fontId="4" fillId="4" borderId="0" xfId="0" applyFont="1" applyFill="1" applyAlignment="1">
      <alignment horizontal="center"/>
    </xf>
    <xf numFmtId="0" fontId="2" fillId="4" borderId="0" xfId="0" applyFont="1" applyFill="1" applyAlignment="1">
      <alignment horizontal="center" vertical="center" wrapText="1"/>
    </xf>
    <xf numFmtId="0" fontId="2" fillId="4" borderId="0" xfId="0" applyFont="1" applyFill="1" applyAlignment="1">
      <alignment horizontal="center" wrapText="1"/>
    </xf>
    <xf numFmtId="0" fontId="1" fillId="8" borderId="3" xfId="0" applyFont="1" applyFill="1" applyBorder="1" applyAlignment="1">
      <alignment horizontal="center"/>
    </xf>
    <xf numFmtId="0" fontId="4" fillId="8" borderId="3" xfId="0" applyFont="1" applyFill="1" applyBorder="1" applyAlignment="1">
      <alignment horizontal="center"/>
    </xf>
    <xf numFmtId="0" fontId="1" fillId="2" borderId="7" xfId="0" applyFont="1" applyFill="1" applyBorder="1"/>
    <xf numFmtId="0" fontId="1" fillId="2" borderId="6" xfId="0" applyFont="1" applyFill="1" applyBorder="1"/>
    <xf numFmtId="0" fontId="0" fillId="2" borderId="7" xfId="0" applyFill="1" applyBorder="1"/>
    <xf numFmtId="0" fontId="0" fillId="2" borderId="6" xfId="0" applyFill="1" applyBorder="1"/>
    <xf numFmtId="0" fontId="0" fillId="2" borderId="5" xfId="0" applyFill="1" applyBorder="1"/>
    <xf numFmtId="0" fontId="14" fillId="2" borderId="2" xfId="0" applyFont="1" applyFill="1" applyBorder="1"/>
    <xf numFmtId="0" fontId="0" fillId="2" borderId="4" xfId="0" applyFill="1" applyBorder="1"/>
    <xf numFmtId="0" fontId="14" fillId="2" borderId="0" xfId="0" applyFont="1" applyFill="1" applyBorder="1"/>
    <xf numFmtId="0" fontId="1" fillId="2" borderId="0" xfId="0" applyFont="1" applyFill="1" applyBorder="1"/>
    <xf numFmtId="10" fontId="1" fillId="2" borderId="0" xfId="0" applyNumberFormat="1" applyFont="1" applyFill="1" applyBorder="1"/>
    <xf numFmtId="10" fontId="15" fillId="2" borderId="0" xfId="0" applyNumberFormat="1" applyFont="1" applyFill="1" applyBorder="1"/>
    <xf numFmtId="10" fontId="15" fillId="2" borderId="1" xfId="0" applyNumberFormat="1" applyFont="1" applyFill="1" applyBorder="1" applyAlignment="1">
      <alignment horizontal="center"/>
    </xf>
    <xf numFmtId="10" fontId="15" fillId="2" borderId="11" xfId="0" applyNumberFormat="1" applyFont="1" applyFill="1" applyBorder="1" applyAlignment="1">
      <alignment horizontal="center"/>
    </xf>
    <xf numFmtId="0" fontId="1" fillId="2" borderId="0" xfId="0" applyFont="1" applyFill="1" applyBorder="1" applyAlignment="1">
      <alignment horizontal="center"/>
    </xf>
    <xf numFmtId="10" fontId="1" fillId="2" borderId="0" xfId="0" applyNumberFormat="1" applyFont="1" applyFill="1" applyBorder="1" applyAlignment="1">
      <alignment horizontal="center"/>
    </xf>
    <xf numFmtId="10" fontId="15" fillId="2" borderId="0" xfId="0" applyNumberFormat="1" applyFont="1" applyFill="1" applyBorder="1" applyAlignment="1">
      <alignment horizontal="center"/>
    </xf>
    <xf numFmtId="2" fontId="0" fillId="2" borderId="0" xfId="0" applyNumberFormat="1" applyFill="1" applyBorder="1" applyAlignment="1">
      <alignment horizontal="center"/>
    </xf>
    <xf numFmtId="2" fontId="14" fillId="2" borderId="0" xfId="0" applyNumberFormat="1" applyFont="1" applyFill="1" applyBorder="1" applyAlignment="1">
      <alignment horizontal="center"/>
    </xf>
    <xf numFmtId="2" fontId="14" fillId="2" borderId="1" xfId="0" applyNumberFormat="1" applyFont="1" applyFill="1" applyBorder="1" applyAlignment="1">
      <alignment horizontal="center"/>
    </xf>
    <xf numFmtId="2" fontId="1" fillId="2" borderId="0" xfId="0" applyNumberFormat="1" applyFont="1" applyFill="1" applyBorder="1" applyAlignment="1">
      <alignment horizontal="center"/>
    </xf>
    <xf numFmtId="2" fontId="15" fillId="2" borderId="0" xfId="0" applyNumberFormat="1" applyFont="1" applyFill="1" applyBorder="1" applyAlignment="1">
      <alignment horizontal="center"/>
    </xf>
    <xf numFmtId="2" fontId="14" fillId="2" borderId="2" xfId="0" applyNumberFormat="1" applyFont="1" applyFill="1" applyBorder="1" applyAlignment="1">
      <alignment horizontal="center"/>
    </xf>
    <xf numFmtId="0" fontId="0" fillId="2" borderId="10" xfId="0" applyFill="1" applyBorder="1"/>
    <xf numFmtId="0" fontId="0" fillId="2" borderId="9" xfId="0" applyFill="1" applyBorder="1"/>
    <xf numFmtId="0" fontId="0" fillId="2" borderId="8" xfId="0" applyFill="1" applyBorder="1"/>
    <xf numFmtId="0" fontId="14" fillId="2" borderId="9" xfId="0" applyFont="1" applyFill="1" applyBorder="1"/>
    <xf numFmtId="0" fontId="2" fillId="4" borderId="0" xfId="0" applyFont="1" applyFill="1" applyAlignment="1">
      <alignment horizontal="center" vertical="center"/>
    </xf>
    <xf numFmtId="0" fontId="2" fillId="4" borderId="0" xfId="0" applyFont="1" applyFill="1" applyBorder="1" applyAlignment="1">
      <alignment horizontal="center"/>
    </xf>
    <xf numFmtId="0" fontId="2" fillId="2" borderId="0" xfId="0" applyFont="1" applyFill="1" applyBorder="1" applyAlignment="1">
      <alignment horizontal="center" vertical="center"/>
    </xf>
    <xf numFmtId="0" fontId="2" fillId="4" borderId="2" xfId="0" applyFont="1" applyFill="1" applyBorder="1" applyAlignment="1">
      <alignment horizontal="center"/>
    </xf>
    <xf numFmtId="0" fontId="2" fillId="2" borderId="2" xfId="0" applyFont="1" applyFill="1" applyBorder="1" applyAlignment="1">
      <alignment horizontal="center" vertical="center"/>
    </xf>
    <xf numFmtId="0" fontId="2" fillId="4" borderId="0" xfId="0" applyFont="1" applyFill="1" applyAlignment="1">
      <alignment horizontal="center"/>
    </xf>
    <xf numFmtId="0" fontId="2" fillId="4" borderId="0" xfId="0" applyFont="1" applyFill="1" applyAlignment="1">
      <alignment horizontal="center"/>
    </xf>
    <xf numFmtId="2" fontId="0" fillId="2" borderId="6" xfId="0" applyNumberFormat="1" applyFill="1" applyBorder="1" applyAlignment="1">
      <alignment horizontal="center"/>
    </xf>
    <xf numFmtId="2" fontId="0" fillId="2" borderId="4" xfId="0" applyNumberFormat="1" applyFill="1" applyBorder="1" applyAlignment="1">
      <alignment horizontal="center"/>
    </xf>
    <xf numFmtId="0" fontId="1" fillId="2" borderId="0" xfId="0" applyFont="1" applyFill="1" applyBorder="1" applyAlignment="1">
      <alignment wrapText="1"/>
    </xf>
    <xf numFmtId="0" fontId="16" fillId="3" borderId="13" xfId="0" applyFont="1" applyFill="1" applyBorder="1"/>
    <xf numFmtId="0" fontId="16" fillId="3" borderId="14" xfId="0" applyFont="1" applyFill="1" applyBorder="1" applyAlignment="1">
      <alignment horizontal="center"/>
    </xf>
    <xf numFmtId="10" fontId="16" fillId="3" borderId="14" xfId="0" applyNumberFormat="1" applyFont="1" applyFill="1" applyBorder="1" applyAlignment="1">
      <alignment horizontal="center"/>
    </xf>
    <xf numFmtId="10" fontId="16" fillId="3" borderId="15" xfId="0" applyNumberFormat="1" applyFont="1" applyFill="1" applyBorder="1" applyAlignment="1">
      <alignment horizontal="center"/>
    </xf>
    <xf numFmtId="0" fontId="17" fillId="2" borderId="7" xfId="0" applyFont="1" applyFill="1" applyBorder="1"/>
    <xf numFmtId="0" fontId="0" fillId="2" borderId="0" xfId="0" applyFill="1" applyAlignment="1">
      <alignment horizontal="right"/>
    </xf>
    <xf numFmtId="0" fontId="2" fillId="2" borderId="0" xfId="0" applyFont="1" applyFill="1" applyBorder="1" applyAlignment="1">
      <alignment horizontal="center"/>
    </xf>
    <xf numFmtId="0" fontId="18" fillId="2" borderId="0" xfId="0" applyFont="1" applyFill="1" applyAlignment="1">
      <alignment horizontal="left" vertical="center"/>
    </xf>
    <xf numFmtId="0" fontId="0" fillId="0" borderId="1" xfId="0" applyBorder="1" applyAlignment="1">
      <alignment horizontal="center"/>
    </xf>
    <xf numFmtId="0" fontId="4" fillId="0" borderId="0" xfId="0" applyFont="1" applyFill="1" applyAlignment="1">
      <alignment horizontal="center"/>
    </xf>
    <xf numFmtId="2" fontId="14" fillId="2" borderId="0" xfId="0" applyNumberFormat="1" applyFont="1" applyFill="1" applyBorder="1"/>
    <xf numFmtId="0" fontId="0" fillId="0" borderId="2" xfId="0" applyBorder="1" applyAlignment="1">
      <alignment horizontal="left" wrapText="1"/>
    </xf>
    <xf numFmtId="0" fontId="2" fillId="4" borderId="0" xfId="0" applyFont="1" applyFill="1" applyAlignment="1">
      <alignment horizontal="right"/>
    </xf>
    <xf numFmtId="0" fontId="12" fillId="0" borderId="0" xfId="0" applyFont="1" applyAlignment="1">
      <alignment horizontal="left" wrapText="1"/>
    </xf>
    <xf numFmtId="0" fontId="2" fillId="2" borderId="1" xfId="0" applyFont="1" applyFill="1" applyBorder="1" applyAlignment="1">
      <alignment horizontal="right"/>
    </xf>
    <xf numFmtId="0" fontId="2" fillId="4" borderId="0" xfId="0" applyFont="1" applyFill="1" applyAlignment="1">
      <alignment horizontal="center"/>
    </xf>
    <xf numFmtId="0" fontId="0" fillId="2" borderId="0" xfId="0" applyFill="1" applyAlignment="1">
      <alignment horizontal="left" wrapText="1"/>
    </xf>
    <xf numFmtId="0" fontId="4" fillId="4" borderId="12" xfId="0" applyFont="1" applyFill="1" applyBorder="1" applyAlignment="1">
      <alignment horizontal="center"/>
    </xf>
    <xf numFmtId="0" fontId="1" fillId="2" borderId="2" xfId="0" applyFont="1" applyFill="1" applyBorder="1" applyAlignment="1"/>
    <xf numFmtId="0" fontId="7" fillId="4" borderId="12" xfId="0" applyFont="1" applyFill="1" applyBorder="1" applyAlignment="1">
      <alignment horizontal="center" wrapText="1"/>
    </xf>
    <xf numFmtId="0" fontId="9" fillId="2" borderId="2" xfId="0" applyFont="1" applyFill="1" applyBorder="1" applyAlignment="1">
      <alignment horizontal="center" wrapText="1"/>
    </xf>
    <xf numFmtId="0" fontId="16" fillId="3" borderId="0" xfId="0" applyFont="1" applyFill="1" applyBorder="1" applyAlignment="1">
      <alignment horizontal="center"/>
    </xf>
    <xf numFmtId="0" fontId="16" fillId="2" borderId="0" xfId="0" applyFont="1" applyFill="1" applyBorder="1" applyAlignment="1">
      <alignment horizontal="center"/>
    </xf>
    <xf numFmtId="0" fontId="0" fillId="2" borderId="2" xfId="0" applyFill="1" applyBorder="1" applyAlignment="1">
      <alignment horizontal="left" wrapText="1"/>
    </xf>
    <xf numFmtId="0" fontId="1" fillId="2" borderId="0" xfId="0" applyFont="1" applyFill="1" applyBorder="1" applyAlignment="1">
      <alignment horizontal="left" wrapText="1"/>
    </xf>
    <xf numFmtId="0" fontId="0" fillId="2" borderId="13" xfId="0" applyFill="1" applyBorder="1" applyAlignment="1">
      <alignment horizontal="center"/>
    </xf>
    <xf numFmtId="0" fontId="0" fillId="2" borderId="14" xfId="0" applyFill="1" applyBorder="1" applyAlignment="1">
      <alignment horizontal="center"/>
    </xf>
    <xf numFmtId="0" fontId="0" fillId="2" borderId="15"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80925925925926"/>
          <c:y val="6.4675925925925928E-2"/>
          <c:w val="0.70163541666666662"/>
          <c:h val="0.67424907407407408"/>
        </c:manualLayout>
      </c:layout>
      <c:barChart>
        <c:barDir val="col"/>
        <c:grouping val="clustered"/>
        <c:varyColors val="0"/>
        <c:ser>
          <c:idx val="0"/>
          <c:order val="0"/>
          <c:tx>
            <c:v>Bayes</c:v>
          </c:tx>
          <c:spPr>
            <a:solidFill>
              <a:schemeClr val="bg1">
                <a:lumMod val="95000"/>
              </a:schemeClr>
            </a:solidFill>
            <a:ln w="19050">
              <a:solidFill>
                <a:sysClr val="windowText" lastClr="000000"/>
              </a:solidFill>
            </a:ln>
            <a:effectLst/>
          </c:spPr>
          <c:invertIfNegative val="0"/>
          <c:errBars>
            <c:errBarType val="both"/>
            <c:errValType val="cust"/>
            <c:noEndCap val="0"/>
            <c:plus>
              <c:numRef>
                <c:f>'Table S3'!$H$7:$H$10</c:f>
                <c:numCache>
                  <c:formatCode>General</c:formatCode>
                  <c:ptCount val="4"/>
                  <c:pt idx="0">
                    <c:v>0.27100000000000002</c:v>
                  </c:pt>
                  <c:pt idx="1">
                    <c:v>0.24</c:v>
                  </c:pt>
                  <c:pt idx="2">
                    <c:v>0.19000000000000006</c:v>
                  </c:pt>
                  <c:pt idx="3">
                    <c:v>5.4999999999999997E-3</c:v>
                  </c:pt>
                </c:numCache>
              </c:numRef>
            </c:plus>
            <c:minus>
              <c:numRef>
                <c:f>'Table S3'!$F$7:$F$10</c:f>
                <c:numCache>
                  <c:formatCode>General</c:formatCode>
                  <c:ptCount val="4"/>
                  <c:pt idx="0">
                    <c:v>0.04</c:v>
                  </c:pt>
                  <c:pt idx="1">
                    <c:v>0.25370000000000004</c:v>
                  </c:pt>
                  <c:pt idx="2">
                    <c:v>0.20999999999999996</c:v>
                  </c:pt>
                  <c:pt idx="3">
                    <c:v>1.2999999999999999E-3</c:v>
                  </c:pt>
                </c:numCache>
              </c:numRef>
            </c:minus>
            <c:spPr>
              <a:noFill/>
              <a:ln w="19050" cap="flat" cmpd="sng" algn="ctr">
                <a:solidFill>
                  <a:sysClr val="windowText" lastClr="000000"/>
                </a:solidFill>
                <a:round/>
              </a:ln>
              <a:effectLst/>
            </c:spPr>
          </c:errBars>
          <c:cat>
            <c:strRef>
              <c:f>'Table S3'!$C$7:$C$10</c:f>
              <c:strCache>
                <c:ptCount val="4"/>
                <c:pt idx="0">
                  <c:v>SWIO-North</c:v>
                </c:pt>
                <c:pt idx="1">
                  <c:v>SWIO-Central</c:v>
                </c:pt>
                <c:pt idx="2">
                  <c:v>SWIO-South</c:v>
                </c:pt>
                <c:pt idx="3">
                  <c:v>CocosKeeling</c:v>
                </c:pt>
              </c:strCache>
            </c:strRef>
          </c:cat>
          <c:val>
            <c:numRef>
              <c:f>'Table S3'!$D$7:$D$10</c:f>
              <c:numCache>
                <c:formatCode>0.00</c:formatCode>
                <c:ptCount val="4"/>
                <c:pt idx="0">
                  <c:v>0.04</c:v>
                </c:pt>
                <c:pt idx="1">
                  <c:v>0.26</c:v>
                </c:pt>
                <c:pt idx="2">
                  <c:v>0.7</c:v>
                </c:pt>
                <c:pt idx="3">
                  <c:v>1.2999999999999999E-3</c:v>
                </c:pt>
              </c:numCache>
            </c:numRef>
          </c:val>
          <c:extLst>
            <c:ext xmlns:c16="http://schemas.microsoft.com/office/drawing/2014/chart" uri="{C3380CC4-5D6E-409C-BE32-E72D297353CC}">
              <c16:uniqueId val="{00000000-8D7B-4444-91BC-557DF76B87C1}"/>
            </c:ext>
          </c:extLst>
        </c:ser>
        <c:ser>
          <c:idx val="1"/>
          <c:order val="1"/>
          <c:tx>
            <c:v>R:mixstock</c:v>
          </c:tx>
          <c:spPr>
            <a:solidFill>
              <a:schemeClr val="tx1">
                <a:lumMod val="65000"/>
                <a:lumOff val="35000"/>
              </a:schemeClr>
            </a:solidFill>
            <a:ln w="19050">
              <a:solidFill>
                <a:schemeClr val="tx1"/>
              </a:solidFill>
            </a:ln>
            <a:effectLst/>
          </c:spPr>
          <c:invertIfNegative val="0"/>
          <c:errBars>
            <c:errBarType val="both"/>
            <c:errValType val="cust"/>
            <c:noEndCap val="0"/>
            <c:plus>
              <c:numRef>
                <c:f>'Table S3'!$H$12:$H$15</c:f>
                <c:numCache>
                  <c:formatCode>General</c:formatCode>
                  <c:ptCount val="4"/>
                  <c:pt idx="0">
                    <c:v>0.12240923000000001</c:v>
                  </c:pt>
                  <c:pt idx="1">
                    <c:v>0.21999999999999997</c:v>
                  </c:pt>
                  <c:pt idx="2">
                    <c:v>0.17000000000000004</c:v>
                  </c:pt>
                  <c:pt idx="3">
                    <c:v>4.8611619999999994E-2</c:v>
                  </c:pt>
                </c:numCache>
              </c:numRef>
            </c:plus>
            <c:minus>
              <c:numRef>
                <c:f>'Table S3'!$F$12:$F$15</c:f>
                <c:numCache>
                  <c:formatCode>General</c:formatCode>
                  <c:ptCount val="4"/>
                  <c:pt idx="0">
                    <c:v>4.6296745E-2</c:v>
                  </c:pt>
                  <c:pt idx="1">
                    <c:v>0.18887425000000002</c:v>
                  </c:pt>
                  <c:pt idx="2">
                    <c:v>0.20999999999999996</c:v>
                  </c:pt>
                  <c:pt idx="3">
                    <c:v>1.1181842500000001E-2</c:v>
                  </c:pt>
                </c:numCache>
              </c:numRef>
            </c:minus>
            <c:spPr>
              <a:noFill/>
              <a:ln w="19050" cap="flat" cmpd="sng" algn="ctr">
                <a:solidFill>
                  <a:sysClr val="windowText" lastClr="000000"/>
                </a:solidFill>
                <a:round/>
              </a:ln>
              <a:effectLst/>
            </c:spPr>
          </c:errBars>
          <c:cat>
            <c:strRef>
              <c:f>'Table S3'!$C$7:$C$10</c:f>
              <c:strCache>
                <c:ptCount val="4"/>
                <c:pt idx="0">
                  <c:v>SWIO-North</c:v>
                </c:pt>
                <c:pt idx="1">
                  <c:v>SWIO-Central</c:v>
                </c:pt>
                <c:pt idx="2">
                  <c:v>SWIO-South</c:v>
                </c:pt>
                <c:pt idx="3">
                  <c:v>CocosKeeling</c:v>
                </c:pt>
              </c:strCache>
            </c:strRef>
          </c:cat>
          <c:val>
            <c:numRef>
              <c:f>'Table S3'!$D$12:$D$15</c:f>
              <c:numCache>
                <c:formatCode>0.00</c:formatCode>
                <c:ptCount val="4"/>
                <c:pt idx="0">
                  <c:v>4.7590769999999998E-2</c:v>
                </c:pt>
                <c:pt idx="1">
                  <c:v>0.2</c:v>
                </c:pt>
                <c:pt idx="2">
                  <c:v>0.74</c:v>
                </c:pt>
                <c:pt idx="3">
                  <c:v>1.138838E-2</c:v>
                </c:pt>
              </c:numCache>
            </c:numRef>
          </c:val>
          <c:extLst>
            <c:ext xmlns:c16="http://schemas.microsoft.com/office/drawing/2014/chart" uri="{C3380CC4-5D6E-409C-BE32-E72D297353CC}">
              <c16:uniqueId val="{00000001-8D7B-4444-91BC-557DF76B87C1}"/>
            </c:ext>
          </c:extLst>
        </c:ser>
        <c:dLbls>
          <c:showLegendKey val="0"/>
          <c:showVal val="0"/>
          <c:showCatName val="0"/>
          <c:showSerName val="0"/>
          <c:showPercent val="0"/>
          <c:showBubbleSize val="0"/>
        </c:dLbls>
        <c:gapWidth val="100"/>
        <c:overlap val="-25"/>
        <c:axId val="-1162322592"/>
        <c:axId val="-1162312800"/>
      </c:barChart>
      <c:catAx>
        <c:axId val="-1162322592"/>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Source stock</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162312800"/>
        <c:crosses val="autoZero"/>
        <c:auto val="1"/>
        <c:lblAlgn val="ctr"/>
        <c:lblOffset val="100"/>
        <c:noMultiLvlLbl val="0"/>
      </c:catAx>
      <c:valAx>
        <c:axId val="-1162312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Proportional contribution</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2322592"/>
        <c:crosses val="autoZero"/>
        <c:crossBetween val="between"/>
      </c:valAx>
      <c:spPr>
        <a:noFill/>
        <a:ln>
          <a:noFill/>
        </a:ln>
        <a:effectLst/>
      </c:spPr>
    </c:plotArea>
    <c:legend>
      <c:legendPos val="r"/>
      <c:layout>
        <c:manualLayout>
          <c:xMode val="edge"/>
          <c:yMode val="edge"/>
          <c:x val="0.8368057870370369"/>
          <c:y val="7.1521296296296291E-2"/>
          <c:w val="0.16319421296296296"/>
          <c:h val="0.186036458333333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80925925925926"/>
          <c:y val="6.4675925925925928E-2"/>
          <c:w val="0.70163541666666662"/>
          <c:h val="0.67424907407407408"/>
        </c:manualLayout>
      </c:layout>
      <c:barChart>
        <c:barDir val="col"/>
        <c:grouping val="clustered"/>
        <c:varyColors val="0"/>
        <c:ser>
          <c:idx val="0"/>
          <c:order val="0"/>
          <c:tx>
            <c:v>Bayes</c:v>
          </c:tx>
          <c:spPr>
            <a:solidFill>
              <a:schemeClr val="bg1">
                <a:lumMod val="95000"/>
              </a:schemeClr>
            </a:solidFill>
            <a:ln w="19050">
              <a:solidFill>
                <a:schemeClr val="tx1"/>
              </a:solidFill>
            </a:ln>
            <a:effectLst/>
          </c:spPr>
          <c:invertIfNegative val="0"/>
          <c:errBars>
            <c:errBarType val="both"/>
            <c:errValType val="cust"/>
            <c:noEndCap val="0"/>
            <c:plus>
              <c:numRef>
                <c:f>'Table S3'!$H$22:$H$25</c:f>
                <c:numCache>
                  <c:formatCode>General</c:formatCode>
                  <c:ptCount val="4"/>
                  <c:pt idx="0">
                    <c:v>0.25</c:v>
                  </c:pt>
                  <c:pt idx="1">
                    <c:v>0.3</c:v>
                  </c:pt>
                  <c:pt idx="2">
                    <c:v>0.28999999999999992</c:v>
                  </c:pt>
                  <c:pt idx="3">
                    <c:v>5.8000000000000005E-3</c:v>
                  </c:pt>
                </c:numCache>
              </c:numRef>
            </c:plus>
            <c:minus>
              <c:numRef>
                <c:f>'Table S3'!$F$22:$F$25</c:f>
                <c:numCache>
                  <c:formatCode>General</c:formatCode>
                  <c:ptCount val="4"/>
                  <c:pt idx="0">
                    <c:v>0.03</c:v>
                  </c:pt>
                  <c:pt idx="1">
                    <c:v>0.28999999999999998</c:v>
                  </c:pt>
                  <c:pt idx="2">
                    <c:v>0.28000000000000003</c:v>
                  </c:pt>
                  <c:pt idx="3">
                    <c:v>1.6000000000000001E-3</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S3'!$D$22:$D$25</c:f>
              <c:numCache>
                <c:formatCode>0.00</c:formatCode>
                <c:ptCount val="4"/>
                <c:pt idx="0">
                  <c:v>0.03</c:v>
                </c:pt>
                <c:pt idx="1">
                  <c:v>0.31</c:v>
                </c:pt>
                <c:pt idx="2">
                  <c:v>0.66</c:v>
                </c:pt>
                <c:pt idx="3">
                  <c:v>1.6000000000000001E-3</c:v>
                </c:pt>
              </c:numCache>
            </c:numRef>
          </c:val>
          <c:extLst>
            <c:ext xmlns:c16="http://schemas.microsoft.com/office/drawing/2014/chart" uri="{C3380CC4-5D6E-409C-BE32-E72D297353CC}">
              <c16:uniqueId val="{00000000-728D-4725-817C-41303D05C100}"/>
            </c:ext>
          </c:extLst>
        </c:ser>
        <c:ser>
          <c:idx val="1"/>
          <c:order val="1"/>
          <c:tx>
            <c:v>R:mixstock</c:v>
          </c:tx>
          <c:spPr>
            <a:solidFill>
              <a:schemeClr val="tx1">
                <a:lumMod val="65000"/>
                <a:lumOff val="35000"/>
              </a:schemeClr>
            </a:solidFill>
            <a:ln w="19050">
              <a:solidFill>
                <a:schemeClr val="tx1"/>
              </a:solidFill>
            </a:ln>
            <a:effectLst/>
          </c:spPr>
          <c:invertIfNegative val="0"/>
          <c:errBars>
            <c:errBarType val="both"/>
            <c:errValType val="cust"/>
            <c:noEndCap val="0"/>
            <c:plus>
              <c:numRef>
                <c:f>'Table S3'!$H$27:$H$30</c:f>
                <c:numCache>
                  <c:formatCode>General</c:formatCode>
                  <c:ptCount val="4"/>
                  <c:pt idx="0">
                    <c:v>0.12</c:v>
                  </c:pt>
                  <c:pt idx="1">
                    <c:v>0.28000000000000003</c:v>
                  </c:pt>
                  <c:pt idx="2">
                    <c:v>0.22999999999999998</c:v>
                  </c:pt>
                  <c:pt idx="3">
                    <c:v>4.777733E-2</c:v>
                  </c:pt>
                </c:numCache>
              </c:numRef>
            </c:plus>
            <c:minus>
              <c:numRef>
                <c:f>'Table S3'!$F$27:$F$30</c:f>
                <c:numCache>
                  <c:formatCode>General</c:formatCode>
                  <c:ptCount val="4"/>
                  <c:pt idx="0">
                    <c:v>3.9153392500000002E-2</c:v>
                  </c:pt>
                  <c:pt idx="1">
                    <c:v>0.22</c:v>
                  </c:pt>
                  <c:pt idx="2">
                    <c:v>0.27999999999999997</c:v>
                  </c:pt>
                  <c:pt idx="3">
                    <c:v>1.1982834999999999E-2</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S3'!$D$27:$D$30</c:f>
              <c:numCache>
                <c:formatCode>0.00</c:formatCode>
                <c:ptCount val="4"/>
                <c:pt idx="0">
                  <c:v>0.04</c:v>
                </c:pt>
                <c:pt idx="1">
                  <c:v>0.24</c:v>
                </c:pt>
                <c:pt idx="2">
                  <c:v>0.71</c:v>
                </c:pt>
                <c:pt idx="3">
                  <c:v>1.222267E-2</c:v>
                </c:pt>
              </c:numCache>
            </c:numRef>
          </c:val>
          <c:extLst>
            <c:ext xmlns:c16="http://schemas.microsoft.com/office/drawing/2014/chart" uri="{C3380CC4-5D6E-409C-BE32-E72D297353CC}">
              <c16:uniqueId val="{00000001-728D-4725-817C-41303D05C100}"/>
            </c:ext>
          </c:extLst>
        </c:ser>
        <c:dLbls>
          <c:showLegendKey val="0"/>
          <c:showVal val="0"/>
          <c:showCatName val="0"/>
          <c:showSerName val="0"/>
          <c:showPercent val="0"/>
          <c:showBubbleSize val="0"/>
        </c:dLbls>
        <c:gapWidth val="100"/>
        <c:overlap val="-25"/>
        <c:axId val="-1162320960"/>
        <c:axId val="-1162319872"/>
      </c:barChart>
      <c:catAx>
        <c:axId val="-1162320960"/>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Source stock</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162319872"/>
        <c:crosses val="autoZero"/>
        <c:auto val="1"/>
        <c:lblAlgn val="ctr"/>
        <c:lblOffset val="100"/>
        <c:noMultiLvlLbl val="0"/>
      </c:catAx>
      <c:valAx>
        <c:axId val="-11623198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Proportional contribution</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2320960"/>
        <c:crosses val="autoZero"/>
        <c:crossBetween val="between"/>
      </c:valAx>
      <c:spPr>
        <a:noFill/>
        <a:ln>
          <a:noFill/>
        </a:ln>
        <a:effectLst/>
      </c:spPr>
    </c:plotArea>
    <c:legend>
      <c:legendPos val="r"/>
      <c:layout>
        <c:manualLayout>
          <c:xMode val="edge"/>
          <c:yMode val="edge"/>
          <c:x val="0.8368057870370369"/>
          <c:y val="7.1521296296296291E-2"/>
          <c:w val="0.16319421296296296"/>
          <c:h val="0.186036458333333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80925925925926"/>
          <c:y val="6.4675925925925928E-2"/>
          <c:w val="0.70163541666666662"/>
          <c:h val="0.67424907407407408"/>
        </c:manualLayout>
      </c:layout>
      <c:barChart>
        <c:barDir val="col"/>
        <c:grouping val="clustered"/>
        <c:varyColors val="0"/>
        <c:ser>
          <c:idx val="0"/>
          <c:order val="0"/>
          <c:tx>
            <c:v>Bayes</c:v>
          </c:tx>
          <c:spPr>
            <a:solidFill>
              <a:schemeClr val="bg1">
                <a:lumMod val="95000"/>
              </a:schemeClr>
            </a:solidFill>
            <a:ln w="19050">
              <a:solidFill>
                <a:schemeClr val="tx1"/>
              </a:solidFill>
            </a:ln>
            <a:effectLst/>
          </c:spPr>
          <c:invertIfNegative val="0"/>
          <c:errBars>
            <c:errBarType val="both"/>
            <c:errValType val="cust"/>
            <c:noEndCap val="0"/>
            <c:plus>
              <c:numRef>
                <c:f>'Table S3'!$H$37:$H$40</c:f>
                <c:numCache>
                  <c:formatCode>General</c:formatCode>
                  <c:ptCount val="4"/>
                  <c:pt idx="0">
                    <c:v>0.15680000000000002</c:v>
                  </c:pt>
                  <c:pt idx="1">
                    <c:v>0.20999999999999996</c:v>
                  </c:pt>
                  <c:pt idx="2">
                    <c:v>0.23999999999999994</c:v>
                  </c:pt>
                  <c:pt idx="3">
                    <c:v>0.02</c:v>
                  </c:pt>
                </c:numCache>
              </c:numRef>
            </c:plus>
            <c:minus>
              <c:numRef>
                <c:f>'Table S3'!$F$37:$F$40</c:f>
                <c:numCache>
                  <c:formatCode>General</c:formatCode>
                  <c:ptCount val="4"/>
                  <c:pt idx="0">
                    <c:v>1.32E-2</c:v>
                  </c:pt>
                  <c:pt idx="1">
                    <c:v>0.30000000000000004</c:v>
                  </c:pt>
                  <c:pt idx="2">
                    <c:v>0.21000000000000002</c:v>
                  </c:pt>
                  <c:pt idx="3">
                    <c:v>0</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S3'!$D$37:$D$40</c:f>
              <c:numCache>
                <c:formatCode>0.00</c:formatCode>
                <c:ptCount val="4"/>
                <c:pt idx="0">
                  <c:v>1.32E-2</c:v>
                </c:pt>
                <c:pt idx="1">
                  <c:v>0.65</c:v>
                </c:pt>
                <c:pt idx="2">
                  <c:v>0.34</c:v>
                </c:pt>
                <c:pt idx="3">
                  <c:v>0</c:v>
                </c:pt>
              </c:numCache>
            </c:numRef>
          </c:val>
          <c:extLst>
            <c:ext xmlns:c16="http://schemas.microsoft.com/office/drawing/2014/chart" uri="{C3380CC4-5D6E-409C-BE32-E72D297353CC}">
              <c16:uniqueId val="{00000000-482C-4A5B-B001-B1D975749D36}"/>
            </c:ext>
          </c:extLst>
        </c:ser>
        <c:ser>
          <c:idx val="1"/>
          <c:order val="1"/>
          <c:tx>
            <c:v>R:mixstock</c:v>
          </c:tx>
          <c:spPr>
            <a:solidFill>
              <a:schemeClr val="tx1">
                <a:lumMod val="65000"/>
                <a:lumOff val="35000"/>
              </a:schemeClr>
            </a:solidFill>
            <a:ln w="19050">
              <a:solidFill>
                <a:schemeClr val="tx1"/>
              </a:solidFill>
            </a:ln>
            <a:effectLst/>
          </c:spPr>
          <c:invertIfNegative val="0"/>
          <c:errBars>
            <c:errBarType val="both"/>
            <c:errValType val="cust"/>
            <c:noEndCap val="0"/>
            <c:plus>
              <c:numRef>
                <c:f>'Table S3'!$H$42:$H$45</c:f>
                <c:numCache>
                  <c:formatCode>General</c:formatCode>
                  <c:ptCount val="4"/>
                  <c:pt idx="0">
                    <c:v>0.15093845</c:v>
                  </c:pt>
                  <c:pt idx="1">
                    <c:v>0.22999999999999998</c:v>
                  </c:pt>
                  <c:pt idx="2">
                    <c:v>0.26</c:v>
                  </c:pt>
                  <c:pt idx="3">
                    <c:v>5.2689470000000002E-2</c:v>
                  </c:pt>
                </c:numCache>
              </c:numRef>
            </c:plus>
            <c:minus>
              <c:numRef>
                <c:f>'Table S3'!$F$42:$F$45</c:f>
                <c:numCache>
                  <c:formatCode>General</c:formatCode>
                  <c:ptCount val="4"/>
                  <c:pt idx="0">
                    <c:v>3.8334452499999998E-2</c:v>
                  </c:pt>
                  <c:pt idx="1">
                    <c:v>0.30000000000000004</c:v>
                  </c:pt>
                  <c:pt idx="2">
                    <c:v>0.21000000000000002</c:v>
                  </c:pt>
                  <c:pt idx="3">
                    <c:v>1.4138922500000001E-2</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S3'!$D$42:$D$45</c:f>
              <c:numCache>
                <c:formatCode>0.00</c:formatCode>
                <c:ptCount val="4"/>
                <c:pt idx="0">
                  <c:v>3.906155E-2</c:v>
                </c:pt>
                <c:pt idx="1">
                  <c:v>0.56000000000000005</c:v>
                </c:pt>
                <c:pt idx="2">
                  <c:v>0.39</c:v>
                </c:pt>
                <c:pt idx="3">
                  <c:v>1.4446530000000001E-2</c:v>
                </c:pt>
              </c:numCache>
            </c:numRef>
          </c:val>
          <c:extLst>
            <c:ext xmlns:c16="http://schemas.microsoft.com/office/drawing/2014/chart" uri="{C3380CC4-5D6E-409C-BE32-E72D297353CC}">
              <c16:uniqueId val="{00000001-482C-4A5B-B001-B1D975749D36}"/>
            </c:ext>
          </c:extLst>
        </c:ser>
        <c:dLbls>
          <c:showLegendKey val="0"/>
          <c:showVal val="0"/>
          <c:showCatName val="0"/>
          <c:showSerName val="0"/>
          <c:showPercent val="0"/>
          <c:showBubbleSize val="0"/>
        </c:dLbls>
        <c:gapWidth val="100"/>
        <c:overlap val="-25"/>
        <c:axId val="-945528368"/>
        <c:axId val="-945531088"/>
      </c:barChart>
      <c:catAx>
        <c:axId val="-945528368"/>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Source stock</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945531088"/>
        <c:crosses val="autoZero"/>
        <c:auto val="1"/>
        <c:lblAlgn val="ctr"/>
        <c:lblOffset val="100"/>
        <c:noMultiLvlLbl val="0"/>
      </c:catAx>
      <c:valAx>
        <c:axId val="-9455310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Proportional contribution</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5528368"/>
        <c:crosses val="autoZero"/>
        <c:crossBetween val="between"/>
      </c:valAx>
      <c:spPr>
        <a:noFill/>
        <a:ln>
          <a:noFill/>
        </a:ln>
        <a:effectLst/>
      </c:spPr>
    </c:plotArea>
    <c:legend>
      <c:legendPos val="r"/>
      <c:layout>
        <c:manualLayout>
          <c:xMode val="edge"/>
          <c:yMode val="edge"/>
          <c:x val="0.8368057870370369"/>
          <c:y val="7.1521296296296291E-2"/>
          <c:w val="0.16319421296296296"/>
          <c:h val="0.186036458333333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80925925925926"/>
          <c:y val="6.4675925925925928E-2"/>
          <c:w val="0.70163541666666662"/>
          <c:h val="0.67424907407407408"/>
        </c:manualLayout>
      </c:layout>
      <c:barChart>
        <c:barDir val="col"/>
        <c:grouping val="clustered"/>
        <c:varyColors val="0"/>
        <c:ser>
          <c:idx val="0"/>
          <c:order val="0"/>
          <c:tx>
            <c:v>Bayes</c:v>
          </c:tx>
          <c:spPr>
            <a:solidFill>
              <a:schemeClr val="bg1">
                <a:lumMod val="95000"/>
              </a:schemeClr>
            </a:solidFill>
            <a:ln w="19050">
              <a:solidFill>
                <a:sysClr val="windowText" lastClr="000000"/>
              </a:solidFill>
            </a:ln>
            <a:effectLst/>
          </c:spPr>
          <c:invertIfNegative val="0"/>
          <c:errBars>
            <c:errBarType val="both"/>
            <c:errValType val="cust"/>
            <c:noEndCap val="0"/>
            <c:plus>
              <c:numRef>
                <c:f>'Table S3'!$H$52:$H$55</c:f>
                <c:numCache>
                  <c:formatCode>General</c:formatCode>
                  <c:ptCount val="4"/>
                  <c:pt idx="0">
                    <c:v>0.55000000000000004</c:v>
                  </c:pt>
                  <c:pt idx="1">
                    <c:v>0.2198</c:v>
                  </c:pt>
                  <c:pt idx="2">
                    <c:v>0.1457</c:v>
                  </c:pt>
                  <c:pt idx="3">
                    <c:v>0.13</c:v>
                  </c:pt>
                </c:numCache>
              </c:numRef>
            </c:plus>
            <c:minus>
              <c:numRef>
                <c:f>'Table S3'!$F$52:$F$55</c:f>
                <c:numCache>
                  <c:formatCode>General</c:formatCode>
                  <c:ptCount val="4"/>
                  <c:pt idx="0">
                    <c:v>0.1</c:v>
                  </c:pt>
                  <c:pt idx="1">
                    <c:v>0.67</c:v>
                  </c:pt>
                  <c:pt idx="2">
                    <c:v>0.1042</c:v>
                  </c:pt>
                  <c:pt idx="3">
                    <c:v>0.02</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S3'!$D$52:$D$55</c:f>
              <c:numCache>
                <c:formatCode>0.00</c:formatCode>
                <c:ptCount val="4"/>
                <c:pt idx="0">
                  <c:v>0.1</c:v>
                </c:pt>
                <c:pt idx="1">
                  <c:v>0.78</c:v>
                </c:pt>
                <c:pt idx="2">
                  <c:v>0.1043</c:v>
                </c:pt>
                <c:pt idx="3">
                  <c:v>0.02</c:v>
                </c:pt>
              </c:numCache>
            </c:numRef>
          </c:val>
          <c:extLst>
            <c:ext xmlns:c16="http://schemas.microsoft.com/office/drawing/2014/chart" uri="{C3380CC4-5D6E-409C-BE32-E72D297353CC}">
              <c16:uniqueId val="{00000000-8DAD-4BF5-8677-7B394FD2805A}"/>
            </c:ext>
          </c:extLst>
        </c:ser>
        <c:ser>
          <c:idx val="1"/>
          <c:order val="1"/>
          <c:tx>
            <c:v>R:mixstock</c:v>
          </c:tx>
          <c:spPr>
            <a:solidFill>
              <a:schemeClr val="tx1">
                <a:lumMod val="65000"/>
                <a:lumOff val="35000"/>
              </a:schemeClr>
            </a:solidFill>
            <a:ln w="19050">
              <a:solidFill>
                <a:sysClr val="windowText" lastClr="000000"/>
              </a:solidFill>
            </a:ln>
            <a:effectLst/>
          </c:spPr>
          <c:invertIfNegative val="0"/>
          <c:errBars>
            <c:errBarType val="both"/>
            <c:errValType val="cust"/>
            <c:noEndCap val="0"/>
            <c:plus>
              <c:numRef>
                <c:f>'Table S3'!$H$57:$H$60</c:f>
                <c:numCache>
                  <c:formatCode>General</c:formatCode>
                  <c:ptCount val="4"/>
                  <c:pt idx="0">
                    <c:v>0.11596988</c:v>
                  </c:pt>
                  <c:pt idx="1">
                    <c:v>0.13691129999999996</c:v>
                  </c:pt>
                  <c:pt idx="2">
                    <c:v>0.15</c:v>
                  </c:pt>
                  <c:pt idx="3">
                    <c:v>0.05</c:v>
                  </c:pt>
                </c:numCache>
              </c:numRef>
            </c:plus>
            <c:minus>
              <c:numRef>
                <c:f>'Table S3'!$F$57:$F$60</c:f>
                <c:numCache>
                  <c:formatCode>General</c:formatCode>
                  <c:ptCount val="4"/>
                  <c:pt idx="0">
                    <c:v>4.3172877499999998E-2</c:v>
                  </c:pt>
                  <c:pt idx="1">
                    <c:v>0.22069620000000001</c:v>
                  </c:pt>
                  <c:pt idx="2">
                    <c:v>0.12424874999999999</c:v>
                  </c:pt>
                  <c:pt idx="3">
                    <c:v>1.9806215000000002E-2</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S3'!$D$57:$D$60</c:f>
              <c:numCache>
                <c:formatCode>0.00</c:formatCode>
                <c:ptCount val="4"/>
                <c:pt idx="0">
                  <c:v>4.4030119999999999E-2</c:v>
                </c:pt>
                <c:pt idx="1">
                  <c:v>0.80308869999999999</c:v>
                </c:pt>
                <c:pt idx="2">
                  <c:v>0.15</c:v>
                </c:pt>
                <c:pt idx="3">
                  <c:v>0.02</c:v>
                </c:pt>
              </c:numCache>
            </c:numRef>
          </c:val>
          <c:extLst>
            <c:ext xmlns:c16="http://schemas.microsoft.com/office/drawing/2014/chart" uri="{C3380CC4-5D6E-409C-BE32-E72D297353CC}">
              <c16:uniqueId val="{00000001-8DAD-4BF5-8677-7B394FD2805A}"/>
            </c:ext>
          </c:extLst>
        </c:ser>
        <c:dLbls>
          <c:showLegendKey val="0"/>
          <c:showVal val="0"/>
          <c:showCatName val="0"/>
          <c:showSerName val="0"/>
          <c:showPercent val="0"/>
          <c:showBubbleSize val="0"/>
        </c:dLbls>
        <c:gapWidth val="100"/>
        <c:overlap val="-25"/>
        <c:axId val="-945527824"/>
        <c:axId val="-945530544"/>
      </c:barChart>
      <c:catAx>
        <c:axId val="-945527824"/>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Source stock</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945530544"/>
        <c:crosses val="autoZero"/>
        <c:auto val="1"/>
        <c:lblAlgn val="ctr"/>
        <c:lblOffset val="100"/>
        <c:noMultiLvlLbl val="0"/>
      </c:catAx>
      <c:valAx>
        <c:axId val="-94553054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Proportional contribution</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5527824"/>
        <c:crosses val="autoZero"/>
        <c:crossBetween val="between"/>
        <c:majorUnit val="0.1"/>
      </c:valAx>
      <c:spPr>
        <a:noFill/>
        <a:ln>
          <a:noFill/>
        </a:ln>
        <a:effectLst/>
      </c:spPr>
    </c:plotArea>
    <c:legend>
      <c:legendPos val="r"/>
      <c:layout>
        <c:manualLayout>
          <c:xMode val="edge"/>
          <c:yMode val="edge"/>
          <c:x val="0.8368057870370369"/>
          <c:y val="7.1521296296296291E-2"/>
          <c:w val="0.16319421296296296"/>
          <c:h val="0.186036458333333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80925925925926"/>
          <c:y val="6.4675925925925928E-2"/>
          <c:w val="0.70163541666666662"/>
          <c:h val="0.67424907407407408"/>
        </c:manualLayout>
      </c:layout>
      <c:barChart>
        <c:barDir val="col"/>
        <c:grouping val="clustered"/>
        <c:varyColors val="0"/>
        <c:ser>
          <c:idx val="0"/>
          <c:order val="0"/>
          <c:tx>
            <c:v>Bayes</c:v>
          </c:tx>
          <c:spPr>
            <a:solidFill>
              <a:schemeClr val="bg1">
                <a:lumMod val="95000"/>
              </a:schemeClr>
            </a:solidFill>
            <a:ln w="19050">
              <a:solidFill>
                <a:sysClr val="windowText" lastClr="000000"/>
              </a:solidFill>
            </a:ln>
            <a:effectLst/>
          </c:spPr>
          <c:invertIfNegative val="0"/>
          <c:errBars>
            <c:errBarType val="both"/>
            <c:errValType val="cust"/>
            <c:noEndCap val="0"/>
            <c:plus>
              <c:numRef>
                <c:f>'Table S3'!$H$67:$H$70</c:f>
                <c:numCache>
                  <c:formatCode>General</c:formatCode>
                  <c:ptCount val="4"/>
                  <c:pt idx="0">
                    <c:v>0.32069999999999999</c:v>
                  </c:pt>
                  <c:pt idx="1">
                    <c:v>9.9999999999999978E-2</c:v>
                  </c:pt>
                  <c:pt idx="2">
                    <c:v>0.18</c:v>
                  </c:pt>
                  <c:pt idx="3">
                    <c:v>1.7100000000000001E-2</c:v>
                  </c:pt>
                </c:numCache>
              </c:numRef>
            </c:plus>
            <c:minus>
              <c:numRef>
                <c:f>'Table S3'!$F$67:$F$70</c:f>
                <c:numCache>
                  <c:formatCode>General</c:formatCode>
                  <c:ptCount val="4"/>
                  <c:pt idx="0">
                    <c:v>2.93E-2</c:v>
                  </c:pt>
                  <c:pt idx="1">
                    <c:v>0.36</c:v>
                  </c:pt>
                  <c:pt idx="2">
                    <c:v>7.0000000000000007E-2</c:v>
                  </c:pt>
                  <c:pt idx="3">
                    <c:v>2.8999999999999998E-3</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S3'!$D$67:$D$70</c:f>
              <c:numCache>
                <c:formatCode>0.00</c:formatCode>
                <c:ptCount val="4"/>
                <c:pt idx="0">
                  <c:v>2.93E-2</c:v>
                </c:pt>
                <c:pt idx="1">
                  <c:v>0.9</c:v>
                </c:pt>
                <c:pt idx="2">
                  <c:v>7.0000000000000007E-2</c:v>
                </c:pt>
                <c:pt idx="3">
                  <c:v>2.8999999999999998E-3</c:v>
                </c:pt>
              </c:numCache>
            </c:numRef>
          </c:val>
          <c:extLst>
            <c:ext xmlns:c16="http://schemas.microsoft.com/office/drawing/2014/chart" uri="{C3380CC4-5D6E-409C-BE32-E72D297353CC}">
              <c16:uniqueId val="{00000000-6DE1-40AF-AC3D-9A4225953CAC}"/>
            </c:ext>
          </c:extLst>
        </c:ser>
        <c:ser>
          <c:idx val="1"/>
          <c:order val="1"/>
          <c:tx>
            <c:v>R:mixstock</c:v>
          </c:tx>
          <c:spPr>
            <a:solidFill>
              <a:schemeClr val="tx1">
                <a:lumMod val="65000"/>
                <a:lumOff val="35000"/>
              </a:schemeClr>
            </a:solidFill>
            <a:ln w="19050">
              <a:solidFill>
                <a:sysClr val="windowText" lastClr="000000"/>
              </a:solidFill>
            </a:ln>
            <a:effectLst/>
          </c:spPr>
          <c:invertIfNegative val="0"/>
          <c:errBars>
            <c:errBarType val="both"/>
            <c:errValType val="cust"/>
            <c:noEndCap val="0"/>
            <c:plus>
              <c:numRef>
                <c:f>'Table S3'!$H$72:$H$75</c:f>
                <c:numCache>
                  <c:formatCode>General</c:formatCode>
                  <c:ptCount val="4"/>
                  <c:pt idx="0">
                    <c:v>0.22086176000000002</c:v>
                  </c:pt>
                  <c:pt idx="1">
                    <c:v>0.1671125</c:v>
                  </c:pt>
                  <c:pt idx="2">
                    <c:v>0.16974249999999996</c:v>
                  </c:pt>
                  <c:pt idx="3">
                    <c:v>8.3799530000000011E-2</c:v>
                  </c:pt>
                </c:numCache>
              </c:numRef>
            </c:plus>
            <c:minus>
              <c:numRef>
                <c:f>'Table S3'!$F$72:$F$75</c:f>
                <c:numCache>
                  <c:formatCode>General</c:formatCode>
                  <c:ptCount val="4"/>
                  <c:pt idx="0">
                    <c:v>5.7649539999999999E-2</c:v>
                  </c:pt>
                  <c:pt idx="1">
                    <c:v>0.34</c:v>
                  </c:pt>
                  <c:pt idx="2">
                    <c:v>0.1275955</c:v>
                  </c:pt>
                  <c:pt idx="3">
                    <c:v>1.5977020000000001E-2</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S3'!$D$72:$D$75</c:f>
              <c:numCache>
                <c:formatCode>0.00</c:formatCode>
                <c:ptCount val="4"/>
                <c:pt idx="0">
                  <c:v>5.9138240000000002E-2</c:v>
                </c:pt>
                <c:pt idx="1">
                  <c:v>0.79</c:v>
                </c:pt>
                <c:pt idx="2">
                  <c:v>0.14000000000000001</c:v>
                </c:pt>
                <c:pt idx="3">
                  <c:v>1.6200470000000002E-2</c:v>
                </c:pt>
              </c:numCache>
            </c:numRef>
          </c:val>
          <c:extLst>
            <c:ext xmlns:c16="http://schemas.microsoft.com/office/drawing/2014/chart" uri="{C3380CC4-5D6E-409C-BE32-E72D297353CC}">
              <c16:uniqueId val="{00000001-6DE1-40AF-AC3D-9A4225953CAC}"/>
            </c:ext>
          </c:extLst>
        </c:ser>
        <c:dLbls>
          <c:showLegendKey val="0"/>
          <c:showVal val="0"/>
          <c:showCatName val="0"/>
          <c:showSerName val="0"/>
          <c:showPercent val="0"/>
          <c:showBubbleSize val="0"/>
        </c:dLbls>
        <c:gapWidth val="100"/>
        <c:overlap val="-25"/>
        <c:axId val="-945534352"/>
        <c:axId val="-945524560"/>
      </c:barChart>
      <c:catAx>
        <c:axId val="-945534352"/>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Source stock</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945524560"/>
        <c:crosses val="autoZero"/>
        <c:auto val="1"/>
        <c:lblAlgn val="ctr"/>
        <c:lblOffset val="100"/>
        <c:noMultiLvlLbl val="0"/>
      </c:catAx>
      <c:valAx>
        <c:axId val="-945524560"/>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Proportional contribution</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5534352"/>
        <c:crosses val="autoZero"/>
        <c:crossBetween val="between"/>
      </c:valAx>
      <c:spPr>
        <a:noFill/>
        <a:ln>
          <a:noFill/>
        </a:ln>
        <a:effectLst/>
      </c:spPr>
    </c:plotArea>
    <c:legend>
      <c:legendPos val="r"/>
      <c:layout>
        <c:manualLayout>
          <c:xMode val="edge"/>
          <c:yMode val="edge"/>
          <c:x val="0.8368057870370369"/>
          <c:y val="7.1521296296296291E-2"/>
          <c:w val="0.16319421296296296"/>
          <c:h val="0.186036458333333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80925925925926"/>
          <c:y val="6.4675925925925928E-2"/>
          <c:w val="0.70163541666666662"/>
          <c:h val="0.67424907407407408"/>
        </c:manualLayout>
      </c:layout>
      <c:barChart>
        <c:barDir val="col"/>
        <c:grouping val="clustered"/>
        <c:varyColors val="0"/>
        <c:ser>
          <c:idx val="0"/>
          <c:order val="0"/>
          <c:tx>
            <c:v>Bayes</c:v>
          </c:tx>
          <c:spPr>
            <a:solidFill>
              <a:schemeClr val="bg1">
                <a:lumMod val="95000"/>
              </a:schemeClr>
            </a:solidFill>
            <a:ln w="19050">
              <a:solidFill>
                <a:schemeClr val="tx1"/>
              </a:solidFill>
            </a:ln>
            <a:effectLst/>
          </c:spPr>
          <c:invertIfNegative val="0"/>
          <c:errBars>
            <c:errBarType val="both"/>
            <c:errValType val="cust"/>
            <c:noEndCap val="0"/>
            <c:plus>
              <c:numRef>
                <c:f>'Table S3'!$H$82:$H$85</c:f>
                <c:numCache>
                  <c:formatCode>General</c:formatCode>
                  <c:ptCount val="4"/>
                  <c:pt idx="0">
                    <c:v>0.115</c:v>
                  </c:pt>
                  <c:pt idx="1">
                    <c:v>5.0000000000000044E-2</c:v>
                  </c:pt>
                  <c:pt idx="2">
                    <c:v>5.1499999999999997E-2</c:v>
                  </c:pt>
                  <c:pt idx="3">
                    <c:v>0.6</c:v>
                  </c:pt>
                </c:numCache>
              </c:numRef>
            </c:plus>
            <c:minus>
              <c:numRef>
                <c:f>'Table S3'!$F$82:$F$85</c:f>
                <c:numCache>
                  <c:formatCode>General</c:formatCode>
                  <c:ptCount val="4"/>
                  <c:pt idx="0">
                    <c:v>0.01</c:v>
                  </c:pt>
                  <c:pt idx="1">
                    <c:v>0.6</c:v>
                  </c:pt>
                  <c:pt idx="2">
                    <c:v>8.5000000000000006E-3</c:v>
                  </c:pt>
                  <c:pt idx="3">
                    <c:v>0.03</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S3'!$D$82:$D$85</c:f>
              <c:numCache>
                <c:formatCode>0.00</c:formatCode>
                <c:ptCount val="4"/>
                <c:pt idx="0">
                  <c:v>0.01</c:v>
                </c:pt>
                <c:pt idx="1">
                  <c:v>0.95</c:v>
                </c:pt>
                <c:pt idx="2">
                  <c:v>8.5000000000000006E-3</c:v>
                </c:pt>
                <c:pt idx="3">
                  <c:v>0.03</c:v>
                </c:pt>
              </c:numCache>
            </c:numRef>
          </c:val>
          <c:extLst>
            <c:ext xmlns:c16="http://schemas.microsoft.com/office/drawing/2014/chart" uri="{C3380CC4-5D6E-409C-BE32-E72D297353CC}">
              <c16:uniqueId val="{00000000-C1C9-471C-AA08-8A150A6B2404}"/>
            </c:ext>
          </c:extLst>
        </c:ser>
        <c:ser>
          <c:idx val="1"/>
          <c:order val="1"/>
          <c:tx>
            <c:v>R:mixstock</c:v>
          </c:tx>
          <c:spPr>
            <a:solidFill>
              <a:schemeClr val="tx1">
                <a:lumMod val="65000"/>
                <a:lumOff val="35000"/>
              </a:schemeClr>
            </a:solidFill>
            <a:ln w="19050">
              <a:solidFill>
                <a:schemeClr val="tx1"/>
              </a:solidFill>
            </a:ln>
            <a:effectLst/>
          </c:spPr>
          <c:invertIfNegative val="0"/>
          <c:errBars>
            <c:errBarType val="both"/>
            <c:errValType val="cust"/>
            <c:noEndCap val="0"/>
            <c:plus>
              <c:numRef>
                <c:f>'Table S3'!$H$87:$H$90</c:f>
                <c:numCache>
                  <c:formatCode>General</c:formatCode>
                  <c:ptCount val="4"/>
                  <c:pt idx="0">
                    <c:v>0.15</c:v>
                  </c:pt>
                  <c:pt idx="1">
                    <c:v>6.9999999999999951E-2</c:v>
                  </c:pt>
                  <c:pt idx="2">
                    <c:v>0.08</c:v>
                  </c:pt>
                  <c:pt idx="3">
                    <c:v>4.9999999999999996E-2</c:v>
                  </c:pt>
                </c:numCache>
              </c:numRef>
            </c:plus>
            <c:minus>
              <c:numRef>
                <c:f>'Table S3'!$F$87:$F$90</c:f>
                <c:numCache>
                  <c:formatCode>General</c:formatCode>
                  <c:ptCount val="4"/>
                  <c:pt idx="0">
                    <c:v>3.9357404999999998E-2</c:v>
                  </c:pt>
                  <c:pt idx="1">
                    <c:v>0.19000000000000006</c:v>
                  </c:pt>
                  <c:pt idx="2">
                    <c:v>0.03</c:v>
                  </c:pt>
                  <c:pt idx="3">
                    <c:v>9.5716600000000009E-3</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S3'!$D$87:$D$90</c:f>
              <c:numCache>
                <c:formatCode>0.00</c:formatCode>
                <c:ptCount val="4"/>
                <c:pt idx="0">
                  <c:v>0.04</c:v>
                </c:pt>
                <c:pt idx="1">
                  <c:v>0.92</c:v>
                </c:pt>
                <c:pt idx="2">
                  <c:v>0.03</c:v>
                </c:pt>
                <c:pt idx="3">
                  <c:v>0.01</c:v>
                </c:pt>
              </c:numCache>
            </c:numRef>
          </c:val>
          <c:extLst>
            <c:ext xmlns:c16="http://schemas.microsoft.com/office/drawing/2014/chart" uri="{C3380CC4-5D6E-409C-BE32-E72D297353CC}">
              <c16:uniqueId val="{00000001-C1C9-471C-AA08-8A150A6B2404}"/>
            </c:ext>
          </c:extLst>
        </c:ser>
        <c:dLbls>
          <c:showLegendKey val="0"/>
          <c:showVal val="0"/>
          <c:showCatName val="0"/>
          <c:showSerName val="0"/>
          <c:showPercent val="0"/>
          <c:showBubbleSize val="0"/>
        </c:dLbls>
        <c:gapWidth val="100"/>
        <c:overlap val="-25"/>
        <c:axId val="-945533808"/>
        <c:axId val="-945533264"/>
      </c:barChart>
      <c:catAx>
        <c:axId val="-945533808"/>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Source stock</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945533264"/>
        <c:crosses val="autoZero"/>
        <c:auto val="1"/>
        <c:lblAlgn val="ctr"/>
        <c:lblOffset val="100"/>
        <c:noMultiLvlLbl val="0"/>
      </c:catAx>
      <c:valAx>
        <c:axId val="-94553326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Proportional contribution</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5533808"/>
        <c:crosses val="autoZero"/>
        <c:crossBetween val="between"/>
      </c:valAx>
      <c:spPr>
        <a:noFill/>
        <a:ln>
          <a:noFill/>
        </a:ln>
        <a:effectLst/>
      </c:spPr>
    </c:plotArea>
    <c:legend>
      <c:legendPos val="r"/>
      <c:layout>
        <c:manualLayout>
          <c:xMode val="edge"/>
          <c:yMode val="edge"/>
          <c:x val="0.8368057870370369"/>
          <c:y val="7.1521296296296291E-2"/>
          <c:w val="0.16319421296296296"/>
          <c:h val="0.186036458333333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80925925925926"/>
          <c:y val="6.4675925925925928E-2"/>
          <c:w val="0.70163541666666662"/>
          <c:h val="0.67424907407407408"/>
        </c:manualLayout>
      </c:layout>
      <c:barChart>
        <c:barDir val="col"/>
        <c:grouping val="clustered"/>
        <c:varyColors val="0"/>
        <c:ser>
          <c:idx val="0"/>
          <c:order val="0"/>
          <c:tx>
            <c:v>Bayes</c:v>
          </c:tx>
          <c:spPr>
            <a:solidFill>
              <a:schemeClr val="bg1">
                <a:lumMod val="95000"/>
              </a:schemeClr>
            </a:solidFill>
            <a:ln w="19050">
              <a:solidFill>
                <a:schemeClr val="tx1"/>
              </a:solidFill>
            </a:ln>
            <a:effectLst/>
          </c:spPr>
          <c:invertIfNegative val="0"/>
          <c:errBars>
            <c:errBarType val="both"/>
            <c:errValType val="cust"/>
            <c:noEndCap val="0"/>
            <c:plus>
              <c:numRef>
                <c:f>'Table S3'!$H$97:$H$100</c:f>
                <c:numCache>
                  <c:formatCode>General</c:formatCode>
                  <c:ptCount val="4"/>
                  <c:pt idx="0">
                    <c:v>6.6299999999999998E-2</c:v>
                  </c:pt>
                  <c:pt idx="1">
                    <c:v>6.3400000000000012E-2</c:v>
                  </c:pt>
                  <c:pt idx="2">
                    <c:v>0.11700000000000001</c:v>
                  </c:pt>
                  <c:pt idx="3">
                    <c:v>0.01</c:v>
                  </c:pt>
                </c:numCache>
              </c:numRef>
            </c:plus>
            <c:minus>
              <c:numRef>
                <c:f>'Table S3'!$F$97:$F$100</c:f>
                <c:numCache>
                  <c:formatCode>General</c:formatCode>
                  <c:ptCount val="4"/>
                  <c:pt idx="0">
                    <c:v>5.7999999999999996E-3</c:v>
                  </c:pt>
                  <c:pt idx="1">
                    <c:v>0.14529999999999998</c:v>
                  </c:pt>
                  <c:pt idx="2">
                    <c:v>5.5300000000000002E-2</c:v>
                  </c:pt>
                  <c:pt idx="3">
                    <c:v>2.3E-3</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S3'!$D$97:$D$100</c:f>
              <c:numCache>
                <c:formatCode>0.00</c:formatCode>
                <c:ptCount val="4"/>
                <c:pt idx="0">
                  <c:v>5.7999999999999996E-3</c:v>
                </c:pt>
                <c:pt idx="1">
                  <c:v>0.93659999999999999</c:v>
                </c:pt>
                <c:pt idx="2">
                  <c:v>5.5300000000000002E-2</c:v>
                </c:pt>
                <c:pt idx="3">
                  <c:v>2.3E-3</c:v>
                </c:pt>
              </c:numCache>
            </c:numRef>
          </c:val>
          <c:extLst>
            <c:ext xmlns:c16="http://schemas.microsoft.com/office/drawing/2014/chart" uri="{C3380CC4-5D6E-409C-BE32-E72D297353CC}">
              <c16:uniqueId val="{00000000-223C-4230-9A06-A5AD0408EC46}"/>
            </c:ext>
          </c:extLst>
        </c:ser>
        <c:ser>
          <c:idx val="1"/>
          <c:order val="1"/>
          <c:tx>
            <c:v>R:mixstock</c:v>
          </c:tx>
          <c:spPr>
            <a:solidFill>
              <a:schemeClr val="tx1">
                <a:lumMod val="65000"/>
                <a:lumOff val="35000"/>
              </a:schemeClr>
            </a:solidFill>
            <a:ln w="19050">
              <a:solidFill>
                <a:schemeClr val="tx1"/>
              </a:solidFill>
            </a:ln>
            <a:effectLst/>
          </c:spPr>
          <c:invertIfNegative val="0"/>
          <c:errBars>
            <c:errBarType val="both"/>
            <c:errValType val="cust"/>
            <c:noEndCap val="0"/>
            <c:plus>
              <c:numRef>
                <c:f>'Table S3'!$H$102:$H$105</c:f>
                <c:numCache>
                  <c:formatCode>General</c:formatCode>
                  <c:ptCount val="4"/>
                  <c:pt idx="0">
                    <c:v>0.09</c:v>
                  </c:pt>
                  <c:pt idx="1">
                    <c:v>9.9999999999999978E-2</c:v>
                  </c:pt>
                  <c:pt idx="2">
                    <c:v>0.11</c:v>
                  </c:pt>
                  <c:pt idx="3">
                    <c:v>3.6167390000000001E-2</c:v>
                  </c:pt>
                </c:numCache>
              </c:numRef>
            </c:plus>
            <c:minus>
              <c:numRef>
                <c:f>'Table S3'!$F$102:$F$105</c:f>
                <c:numCache>
                  <c:formatCode>General</c:formatCode>
                  <c:ptCount val="4"/>
                  <c:pt idx="0">
                    <c:v>2.9420112499999998E-2</c:v>
                  </c:pt>
                  <c:pt idx="1">
                    <c:v>0.15000000000000002</c:v>
                  </c:pt>
                  <c:pt idx="2">
                    <c:v>0.09</c:v>
                  </c:pt>
                  <c:pt idx="3">
                    <c:v>1.35937475E-2</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S3'!$D$102:$D$105</c:f>
              <c:numCache>
                <c:formatCode>0.00</c:formatCode>
                <c:ptCount val="4"/>
                <c:pt idx="0">
                  <c:v>0.03</c:v>
                </c:pt>
                <c:pt idx="1">
                  <c:v>0.85</c:v>
                </c:pt>
                <c:pt idx="2">
                  <c:v>0.11</c:v>
                </c:pt>
                <c:pt idx="3">
                  <c:v>1.383261E-2</c:v>
                </c:pt>
              </c:numCache>
            </c:numRef>
          </c:val>
          <c:extLst>
            <c:ext xmlns:c16="http://schemas.microsoft.com/office/drawing/2014/chart" uri="{C3380CC4-5D6E-409C-BE32-E72D297353CC}">
              <c16:uniqueId val="{00000001-223C-4230-9A06-A5AD0408EC46}"/>
            </c:ext>
          </c:extLst>
        </c:ser>
        <c:dLbls>
          <c:showLegendKey val="0"/>
          <c:showVal val="0"/>
          <c:showCatName val="0"/>
          <c:showSerName val="0"/>
          <c:showPercent val="0"/>
          <c:showBubbleSize val="0"/>
        </c:dLbls>
        <c:gapWidth val="100"/>
        <c:overlap val="-25"/>
        <c:axId val="-945526736"/>
        <c:axId val="-945537072"/>
      </c:barChart>
      <c:catAx>
        <c:axId val="-945526736"/>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Source stock</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945537072"/>
        <c:crosses val="autoZero"/>
        <c:auto val="1"/>
        <c:lblAlgn val="ctr"/>
        <c:lblOffset val="100"/>
        <c:noMultiLvlLbl val="0"/>
      </c:catAx>
      <c:valAx>
        <c:axId val="-945537072"/>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Proportional contribution</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5526736"/>
        <c:crosses val="autoZero"/>
        <c:crossBetween val="between"/>
      </c:valAx>
      <c:spPr>
        <a:noFill/>
        <a:ln>
          <a:noFill/>
        </a:ln>
        <a:effectLst/>
      </c:spPr>
    </c:plotArea>
    <c:legend>
      <c:legendPos val="r"/>
      <c:layout>
        <c:manualLayout>
          <c:xMode val="edge"/>
          <c:yMode val="edge"/>
          <c:x val="0.8368057870370369"/>
          <c:y val="7.1521296296296291E-2"/>
          <c:w val="0.16319421296296296"/>
          <c:h val="0.186036458333333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80925925925926"/>
          <c:y val="6.4675925925925928E-2"/>
          <c:w val="0.70163541666666662"/>
          <c:h val="0.67424907407407408"/>
        </c:manualLayout>
      </c:layout>
      <c:barChart>
        <c:barDir val="col"/>
        <c:grouping val="clustered"/>
        <c:varyColors val="0"/>
        <c:ser>
          <c:idx val="0"/>
          <c:order val="0"/>
          <c:tx>
            <c:v>Bayes</c:v>
          </c:tx>
          <c:spPr>
            <a:solidFill>
              <a:schemeClr val="bg1">
                <a:lumMod val="95000"/>
              </a:schemeClr>
            </a:solidFill>
            <a:ln w="19050">
              <a:solidFill>
                <a:sysClr val="windowText" lastClr="000000"/>
              </a:solidFill>
            </a:ln>
            <a:effectLst/>
          </c:spPr>
          <c:invertIfNegative val="0"/>
          <c:errBars>
            <c:errBarType val="both"/>
            <c:errValType val="cust"/>
            <c:noEndCap val="0"/>
            <c:plus>
              <c:numRef>
                <c:f>'Table S3'!$H$112:$H$115</c:f>
                <c:numCache>
                  <c:formatCode>General</c:formatCode>
                  <c:ptCount val="4"/>
                  <c:pt idx="0">
                    <c:v>0.1065</c:v>
                  </c:pt>
                  <c:pt idx="1">
                    <c:v>0.1724</c:v>
                  </c:pt>
                  <c:pt idx="2">
                    <c:v>0.125</c:v>
                  </c:pt>
                  <c:pt idx="3">
                    <c:v>0.7722</c:v>
                  </c:pt>
                </c:numCache>
              </c:numRef>
            </c:plus>
            <c:minus>
              <c:numRef>
                <c:f>'Table S3'!$F$112:$F$115</c:f>
                <c:numCache>
                  <c:formatCode>General</c:formatCode>
                  <c:ptCount val="4"/>
                  <c:pt idx="0">
                    <c:v>9.5999999999999992E-3</c:v>
                  </c:pt>
                  <c:pt idx="1">
                    <c:v>0.80089999999999995</c:v>
                  </c:pt>
                  <c:pt idx="2">
                    <c:v>6.3200000000000006E-2</c:v>
                  </c:pt>
                  <c:pt idx="3">
                    <c:v>9.9500000000000005E-2</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S3'!$D$112:$D$115</c:f>
              <c:numCache>
                <c:formatCode>0.00</c:formatCode>
                <c:ptCount val="4"/>
                <c:pt idx="0">
                  <c:v>9.5999999999999992E-3</c:v>
                </c:pt>
                <c:pt idx="1">
                  <c:v>0.8276</c:v>
                </c:pt>
                <c:pt idx="2">
                  <c:v>6.3200000000000006E-2</c:v>
                </c:pt>
                <c:pt idx="3">
                  <c:v>9.9500000000000005E-2</c:v>
                </c:pt>
              </c:numCache>
            </c:numRef>
          </c:val>
          <c:extLst>
            <c:ext xmlns:c16="http://schemas.microsoft.com/office/drawing/2014/chart" uri="{C3380CC4-5D6E-409C-BE32-E72D297353CC}">
              <c16:uniqueId val="{00000000-1051-4AB5-934D-4F93F61CB222}"/>
            </c:ext>
          </c:extLst>
        </c:ser>
        <c:ser>
          <c:idx val="1"/>
          <c:order val="1"/>
          <c:tx>
            <c:v>R:mixstock</c:v>
          </c:tx>
          <c:spPr>
            <a:solidFill>
              <a:schemeClr val="tx1">
                <a:lumMod val="65000"/>
                <a:lumOff val="35000"/>
              </a:schemeClr>
            </a:solidFill>
            <a:ln>
              <a:solidFill>
                <a:schemeClr val="tx1"/>
              </a:solidFill>
            </a:ln>
            <a:effectLst/>
          </c:spPr>
          <c:invertIfNegative val="0"/>
          <c:errBars>
            <c:errBarType val="both"/>
            <c:errValType val="cust"/>
            <c:noEndCap val="0"/>
            <c:plus>
              <c:numRef>
                <c:f>'Table S3'!$H$117:$H$120</c:f>
                <c:numCache>
                  <c:formatCode>General</c:formatCode>
                  <c:ptCount val="4"/>
                  <c:pt idx="0">
                    <c:v>0.14599069000000001</c:v>
                  </c:pt>
                  <c:pt idx="1">
                    <c:v>0.10651750000000004</c:v>
                  </c:pt>
                  <c:pt idx="2">
                    <c:v>0.11251259999999999</c:v>
                  </c:pt>
                  <c:pt idx="3">
                    <c:v>0.08</c:v>
                  </c:pt>
                </c:numCache>
              </c:numRef>
            </c:plus>
            <c:minus>
              <c:numRef>
                <c:f>'Table S3'!$F$117:$F$120</c:f>
                <c:numCache>
                  <c:formatCode>General</c:formatCode>
                  <c:ptCount val="4"/>
                  <c:pt idx="0">
                    <c:v>4.2871685E-2</c:v>
                  </c:pt>
                  <c:pt idx="1">
                    <c:v>0.21999999999999997</c:v>
                  </c:pt>
                  <c:pt idx="2">
                    <c:v>8.4633650000000005E-2</c:v>
                  </c:pt>
                  <c:pt idx="3">
                    <c:v>9.6008550000000002E-3</c:v>
                  </c:pt>
                </c:numCache>
              </c:numRef>
            </c:minus>
            <c:spPr>
              <a:noFill/>
              <a:ln w="19050" cap="flat" cmpd="sng" algn="ctr">
                <a:solidFill>
                  <a:sysClr val="windowText" lastClr="000000"/>
                </a:solidFill>
                <a:round/>
              </a:ln>
              <a:effectLst/>
            </c:spPr>
          </c:errBars>
          <c:cat>
            <c:strRef>
              <c:f>'Table S3'!$C$22:$C$25</c:f>
              <c:strCache>
                <c:ptCount val="4"/>
                <c:pt idx="0">
                  <c:v>SWIO-North</c:v>
                </c:pt>
                <c:pt idx="1">
                  <c:v>SWIO-Central</c:v>
                </c:pt>
                <c:pt idx="2">
                  <c:v>SWIO-South</c:v>
                </c:pt>
                <c:pt idx="3">
                  <c:v>CocosKeeling</c:v>
                </c:pt>
              </c:strCache>
            </c:strRef>
          </c:cat>
          <c:val>
            <c:numRef>
              <c:f>'Table S3'!$D$117:$D$120</c:f>
              <c:numCache>
                <c:formatCode>0.00</c:formatCode>
                <c:ptCount val="4"/>
                <c:pt idx="0">
                  <c:v>4.4009310000000003E-2</c:v>
                </c:pt>
                <c:pt idx="1">
                  <c:v>0.85</c:v>
                </c:pt>
                <c:pt idx="2">
                  <c:v>9.7487400000000002E-2</c:v>
                </c:pt>
                <c:pt idx="3">
                  <c:v>0.01</c:v>
                </c:pt>
              </c:numCache>
            </c:numRef>
          </c:val>
          <c:extLst>
            <c:ext xmlns:c16="http://schemas.microsoft.com/office/drawing/2014/chart" uri="{C3380CC4-5D6E-409C-BE32-E72D297353CC}">
              <c16:uniqueId val="{00000001-1051-4AB5-934D-4F93F61CB222}"/>
            </c:ext>
          </c:extLst>
        </c:ser>
        <c:dLbls>
          <c:showLegendKey val="0"/>
          <c:showVal val="0"/>
          <c:showCatName val="0"/>
          <c:showSerName val="0"/>
          <c:showPercent val="0"/>
          <c:showBubbleSize val="0"/>
        </c:dLbls>
        <c:gapWidth val="100"/>
        <c:overlap val="-25"/>
        <c:axId val="-945523472"/>
        <c:axId val="-945535984"/>
      </c:barChart>
      <c:catAx>
        <c:axId val="-945523472"/>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Source stock</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945535984"/>
        <c:crosses val="autoZero"/>
        <c:auto val="1"/>
        <c:lblAlgn val="ctr"/>
        <c:lblOffset val="100"/>
        <c:noMultiLvlLbl val="0"/>
      </c:catAx>
      <c:valAx>
        <c:axId val="-94553598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a:t>Proportional contribution</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5523472"/>
        <c:crosses val="autoZero"/>
        <c:crossBetween val="between"/>
      </c:valAx>
      <c:spPr>
        <a:noFill/>
        <a:ln>
          <a:noFill/>
        </a:ln>
        <a:effectLst/>
      </c:spPr>
    </c:plotArea>
    <c:legend>
      <c:legendPos val="r"/>
      <c:layout>
        <c:manualLayout>
          <c:xMode val="edge"/>
          <c:yMode val="edge"/>
          <c:x val="0.8368057870370369"/>
          <c:y val="7.1521296296296291E-2"/>
          <c:w val="0.16319421296296296"/>
          <c:h val="0.186036458333333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64634</xdr:colOff>
      <xdr:row>3</xdr:row>
      <xdr:rowOff>52674</xdr:rowOff>
    </xdr:from>
    <xdr:to>
      <xdr:col>16</xdr:col>
      <xdr:colOff>532112</xdr:colOff>
      <xdr:row>16</xdr:row>
      <xdr:rowOff>9442</xdr:rowOff>
    </xdr:to>
    <xdr:graphicFrame macro="">
      <xdr:nvGraphicFramePr>
        <xdr:cNvPr id="2" name="Chart 1">
          <a:extLst>
            <a:ext uri="{FF2B5EF4-FFF2-40B4-BE49-F238E27FC236}">
              <a16:creationId xmlns:a16="http://schemas.microsoft.com/office/drawing/2014/main" id="{CC076456-13E6-40B6-8071-8DDAB582533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42523</xdr:colOff>
      <xdr:row>18</xdr:row>
      <xdr:rowOff>25513</xdr:rowOff>
    </xdr:from>
    <xdr:to>
      <xdr:col>16</xdr:col>
      <xdr:colOff>510001</xdr:colOff>
      <xdr:row>30</xdr:row>
      <xdr:rowOff>67326</xdr:rowOff>
    </xdr:to>
    <xdr:graphicFrame macro="">
      <xdr:nvGraphicFramePr>
        <xdr:cNvPr id="13" name="Chart 12">
          <a:extLst>
            <a:ext uri="{FF2B5EF4-FFF2-40B4-BE49-F238E27FC236}">
              <a16:creationId xmlns:a16="http://schemas.microsoft.com/office/drawing/2014/main" id="{34712518-E674-4845-B2A5-4180FB9E22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93549</xdr:colOff>
      <xdr:row>33</xdr:row>
      <xdr:rowOff>68036</xdr:rowOff>
    </xdr:from>
    <xdr:to>
      <xdr:col>16</xdr:col>
      <xdr:colOff>561027</xdr:colOff>
      <xdr:row>46</xdr:row>
      <xdr:rowOff>33308</xdr:rowOff>
    </xdr:to>
    <xdr:graphicFrame macro="">
      <xdr:nvGraphicFramePr>
        <xdr:cNvPr id="18" name="Chart 17">
          <a:extLst>
            <a:ext uri="{FF2B5EF4-FFF2-40B4-BE49-F238E27FC236}">
              <a16:creationId xmlns:a16="http://schemas.microsoft.com/office/drawing/2014/main" id="{7BEFD477-2075-4D55-AB2F-6E6B2B1C03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25513</xdr:colOff>
      <xdr:row>47</xdr:row>
      <xdr:rowOff>42523</xdr:rowOff>
    </xdr:from>
    <xdr:to>
      <xdr:col>16</xdr:col>
      <xdr:colOff>492991</xdr:colOff>
      <xdr:row>60</xdr:row>
      <xdr:rowOff>7796</xdr:rowOff>
    </xdr:to>
    <xdr:graphicFrame macro="">
      <xdr:nvGraphicFramePr>
        <xdr:cNvPr id="21" name="Chart 20">
          <a:extLst>
            <a:ext uri="{FF2B5EF4-FFF2-40B4-BE49-F238E27FC236}">
              <a16:creationId xmlns:a16="http://schemas.microsoft.com/office/drawing/2014/main" id="{3000E64A-CAA1-40E2-AED6-26486DEAC8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42522</xdr:colOff>
      <xdr:row>63</xdr:row>
      <xdr:rowOff>17010</xdr:rowOff>
    </xdr:from>
    <xdr:to>
      <xdr:col>16</xdr:col>
      <xdr:colOff>510000</xdr:colOff>
      <xdr:row>75</xdr:row>
      <xdr:rowOff>58822</xdr:rowOff>
    </xdr:to>
    <xdr:graphicFrame macro="">
      <xdr:nvGraphicFramePr>
        <xdr:cNvPr id="22" name="Chart 21">
          <a:extLst>
            <a:ext uri="{FF2B5EF4-FFF2-40B4-BE49-F238E27FC236}">
              <a16:creationId xmlns:a16="http://schemas.microsoft.com/office/drawing/2014/main" id="{AAB1961F-082E-4FF3-A96C-11682CF3B2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76540</xdr:colOff>
      <xdr:row>78</xdr:row>
      <xdr:rowOff>51027</xdr:rowOff>
    </xdr:from>
    <xdr:to>
      <xdr:col>16</xdr:col>
      <xdr:colOff>544018</xdr:colOff>
      <xdr:row>90</xdr:row>
      <xdr:rowOff>92840</xdr:rowOff>
    </xdr:to>
    <xdr:graphicFrame macro="">
      <xdr:nvGraphicFramePr>
        <xdr:cNvPr id="23" name="Chart 22">
          <a:extLst>
            <a:ext uri="{FF2B5EF4-FFF2-40B4-BE49-F238E27FC236}">
              <a16:creationId xmlns:a16="http://schemas.microsoft.com/office/drawing/2014/main" id="{49682E8B-33F2-4B52-AC68-BA3E34FD54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110559</xdr:colOff>
      <xdr:row>93</xdr:row>
      <xdr:rowOff>51027</xdr:rowOff>
    </xdr:from>
    <xdr:to>
      <xdr:col>16</xdr:col>
      <xdr:colOff>578037</xdr:colOff>
      <xdr:row>106</xdr:row>
      <xdr:rowOff>7795</xdr:rowOff>
    </xdr:to>
    <xdr:graphicFrame macro="">
      <xdr:nvGraphicFramePr>
        <xdr:cNvPr id="24" name="Chart 23">
          <a:extLst>
            <a:ext uri="{FF2B5EF4-FFF2-40B4-BE49-F238E27FC236}">
              <a16:creationId xmlns:a16="http://schemas.microsoft.com/office/drawing/2014/main" id="{E538408C-3628-4E87-9997-7D0C451456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42522</xdr:colOff>
      <xdr:row>108</xdr:row>
      <xdr:rowOff>153080</xdr:rowOff>
    </xdr:from>
    <xdr:to>
      <xdr:col>16</xdr:col>
      <xdr:colOff>510000</xdr:colOff>
      <xdr:row>121</xdr:row>
      <xdr:rowOff>92839</xdr:rowOff>
    </xdr:to>
    <xdr:graphicFrame macro="">
      <xdr:nvGraphicFramePr>
        <xdr:cNvPr id="25" name="Chart 24">
          <a:extLst>
            <a:ext uri="{FF2B5EF4-FFF2-40B4-BE49-F238E27FC236}">
              <a16:creationId xmlns:a16="http://schemas.microsoft.com/office/drawing/2014/main" id="{9BECE814-51A2-48E4-9446-60CAE41DF4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103"/>
  <sheetViews>
    <sheetView workbookViewId="0">
      <selection activeCell="B31" sqref="B31"/>
    </sheetView>
  </sheetViews>
  <sheetFormatPr defaultColWidth="9.140625" defaultRowHeight="15" x14ac:dyDescent="0.25"/>
  <cols>
    <col min="1" max="1" width="4.42578125" style="1" customWidth="1"/>
    <col min="2" max="2" width="20.140625" customWidth="1"/>
    <col min="3" max="3" width="9.28515625" customWidth="1"/>
    <col min="5" max="5" width="16.85546875" customWidth="1"/>
    <col min="7" max="7" width="9.140625" customWidth="1"/>
    <col min="8" max="8" width="2.42578125" customWidth="1"/>
    <col min="29" max="48" width="9.140625" style="1"/>
  </cols>
  <sheetData>
    <row r="1" spans="2:28" s="1" customFormat="1" x14ac:dyDescent="0.25"/>
    <row r="2" spans="2:28" ht="38.25" customHeight="1" thickBot="1" x14ac:dyDescent="0.3">
      <c r="B2" s="106" t="s">
        <v>167</v>
      </c>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row>
    <row r="3" spans="2:28" x14ac:dyDescent="0.25">
      <c r="B3" s="12"/>
      <c r="C3" s="13"/>
      <c r="D3" s="14"/>
      <c r="E3" s="10"/>
      <c r="F3" s="100"/>
      <c r="G3" s="107" t="s">
        <v>9</v>
      </c>
      <c r="H3" s="107"/>
      <c r="I3" s="15" t="s">
        <v>10</v>
      </c>
      <c r="J3" s="15" t="s">
        <v>11</v>
      </c>
      <c r="K3" s="15" t="s">
        <v>12</v>
      </c>
      <c r="L3" s="15" t="s">
        <v>13</v>
      </c>
      <c r="M3" s="15" t="s">
        <v>14</v>
      </c>
      <c r="N3" s="15" t="s">
        <v>15</v>
      </c>
      <c r="O3" s="15" t="s">
        <v>16</v>
      </c>
      <c r="P3" s="15" t="s">
        <v>17</v>
      </c>
      <c r="Q3" s="15" t="s">
        <v>18</v>
      </c>
      <c r="R3" s="15" t="s">
        <v>19</v>
      </c>
      <c r="S3" s="15" t="s">
        <v>20</v>
      </c>
      <c r="T3" s="15" t="s">
        <v>21</v>
      </c>
      <c r="U3" s="15" t="s">
        <v>22</v>
      </c>
      <c r="V3" s="15" t="s">
        <v>23</v>
      </c>
      <c r="W3" s="15" t="s">
        <v>24</v>
      </c>
      <c r="X3" s="15" t="s">
        <v>25</v>
      </c>
      <c r="Y3" s="15" t="s">
        <v>26</v>
      </c>
      <c r="Z3" s="15" t="s">
        <v>27</v>
      </c>
      <c r="AA3" s="15" t="s">
        <v>28</v>
      </c>
      <c r="AB3" s="15" t="s">
        <v>29</v>
      </c>
    </row>
    <row r="4" spans="2:28" x14ac:dyDescent="0.25">
      <c r="B4" s="12"/>
      <c r="C4" s="13"/>
      <c r="D4" s="14"/>
      <c r="E4" s="10"/>
      <c r="F4" s="110" t="s">
        <v>150</v>
      </c>
      <c r="G4" s="110"/>
      <c r="H4" s="110"/>
      <c r="I4" s="91" t="s">
        <v>152</v>
      </c>
      <c r="J4" s="91" t="s">
        <v>153</v>
      </c>
      <c r="K4" s="91" t="s">
        <v>154</v>
      </c>
      <c r="L4" s="91" t="s">
        <v>155</v>
      </c>
      <c r="M4" s="91" t="s">
        <v>156</v>
      </c>
      <c r="N4" s="91" t="s">
        <v>157</v>
      </c>
      <c r="O4" s="91" t="s">
        <v>162</v>
      </c>
      <c r="P4" s="91" t="s">
        <v>163</v>
      </c>
      <c r="Q4" s="91" t="s">
        <v>39</v>
      </c>
      <c r="R4" s="91" t="s">
        <v>164</v>
      </c>
      <c r="S4" s="91" t="s">
        <v>161</v>
      </c>
      <c r="T4" s="101" t="s">
        <v>42</v>
      </c>
      <c r="U4" s="86" t="s">
        <v>43</v>
      </c>
      <c r="V4" s="86" t="s">
        <v>44</v>
      </c>
      <c r="W4" s="86" t="s">
        <v>160</v>
      </c>
      <c r="X4" s="101" t="s">
        <v>46</v>
      </c>
      <c r="Y4" s="86" t="s">
        <v>159</v>
      </c>
      <c r="Z4" s="101" t="s">
        <v>48</v>
      </c>
      <c r="AA4" s="91" t="s">
        <v>158</v>
      </c>
      <c r="AB4" s="91" t="s">
        <v>50</v>
      </c>
    </row>
    <row r="5" spans="2:28" ht="18.75" x14ac:dyDescent="0.3">
      <c r="B5" s="16" t="s">
        <v>30</v>
      </c>
      <c r="C5" s="17"/>
      <c r="D5" s="18"/>
      <c r="E5" s="19"/>
      <c r="F5" s="109" t="s">
        <v>151</v>
      </c>
      <c r="G5" s="109"/>
      <c r="H5" s="109"/>
      <c r="I5" s="17" t="s">
        <v>31</v>
      </c>
      <c r="J5" s="17" t="s">
        <v>32</v>
      </c>
      <c r="K5" s="17" t="s">
        <v>33</v>
      </c>
      <c r="L5" s="17" t="s">
        <v>34</v>
      </c>
      <c r="M5" s="17" t="s">
        <v>35</v>
      </c>
      <c r="N5" s="17" t="s">
        <v>36</v>
      </c>
      <c r="O5" s="17" t="s">
        <v>37</v>
      </c>
      <c r="P5" s="17" t="s">
        <v>38</v>
      </c>
      <c r="Q5" s="17" t="s">
        <v>39</v>
      </c>
      <c r="R5" s="17" t="s">
        <v>40</v>
      </c>
      <c r="S5" s="17" t="s">
        <v>41</v>
      </c>
      <c r="T5" s="103" t="s">
        <v>59</v>
      </c>
      <c r="U5" s="17" t="s">
        <v>43</v>
      </c>
      <c r="V5" s="17" t="s">
        <v>44</v>
      </c>
      <c r="W5" s="17" t="s">
        <v>45</v>
      </c>
      <c r="X5" s="103" t="s">
        <v>59</v>
      </c>
      <c r="Y5" s="17" t="s">
        <v>47</v>
      </c>
      <c r="Z5" s="103" t="s">
        <v>59</v>
      </c>
      <c r="AA5" s="17" t="s">
        <v>49</v>
      </c>
      <c r="AB5" s="17" t="s">
        <v>50</v>
      </c>
    </row>
    <row r="6" spans="2:28" x14ac:dyDescent="0.25">
      <c r="B6" s="20" t="s">
        <v>51</v>
      </c>
      <c r="C6" s="21" t="s">
        <v>52</v>
      </c>
      <c r="D6" s="22" t="s">
        <v>53</v>
      </c>
      <c r="E6" s="21" t="s">
        <v>54</v>
      </c>
      <c r="F6" s="21" t="s">
        <v>55</v>
      </c>
      <c r="G6" s="23" t="s">
        <v>56</v>
      </c>
      <c r="H6" s="2"/>
      <c r="I6" s="21"/>
      <c r="J6" s="21"/>
      <c r="K6" s="21"/>
      <c r="L6" s="21"/>
      <c r="M6" s="23"/>
      <c r="N6" s="23"/>
      <c r="O6" s="23"/>
      <c r="P6" s="21"/>
      <c r="Q6" s="21"/>
      <c r="R6" s="21"/>
      <c r="S6" s="21"/>
      <c r="T6" s="21"/>
      <c r="U6" s="21"/>
      <c r="V6" s="21"/>
      <c r="W6" s="21"/>
      <c r="X6" s="21"/>
      <c r="Y6" s="24"/>
      <c r="Z6" s="21"/>
      <c r="AA6" s="21"/>
      <c r="AB6" s="24"/>
    </row>
    <row r="7" spans="2:28" ht="17.25" x14ac:dyDescent="0.25">
      <c r="B7" s="25" t="s">
        <v>57</v>
      </c>
      <c r="C7" s="26" t="s">
        <v>58</v>
      </c>
      <c r="D7" s="27" t="s">
        <v>59</v>
      </c>
      <c r="E7" s="26" t="s">
        <v>59</v>
      </c>
      <c r="F7" s="26" t="s">
        <v>59</v>
      </c>
      <c r="G7" s="28">
        <v>93</v>
      </c>
      <c r="H7" s="28"/>
      <c r="I7" s="28" t="s">
        <v>59</v>
      </c>
      <c r="J7" s="28">
        <v>54</v>
      </c>
      <c r="K7" s="28">
        <v>1</v>
      </c>
      <c r="L7" s="28" t="s">
        <v>59</v>
      </c>
      <c r="M7" s="28">
        <v>6</v>
      </c>
      <c r="N7" s="28" t="s">
        <v>59</v>
      </c>
      <c r="O7" s="28" t="s">
        <v>59</v>
      </c>
      <c r="P7" s="28">
        <v>3</v>
      </c>
      <c r="Q7" s="28">
        <v>1</v>
      </c>
      <c r="R7" s="28">
        <v>1</v>
      </c>
      <c r="S7" s="28">
        <v>24</v>
      </c>
      <c r="T7" s="28">
        <v>1</v>
      </c>
      <c r="U7" s="28">
        <v>1</v>
      </c>
      <c r="V7" s="28">
        <v>1</v>
      </c>
      <c r="W7" s="28" t="s">
        <v>59</v>
      </c>
      <c r="X7" s="28" t="s">
        <v>59</v>
      </c>
      <c r="Y7" s="28" t="s">
        <v>59</v>
      </c>
      <c r="Z7" s="28" t="s">
        <v>59</v>
      </c>
      <c r="AA7" s="28" t="s">
        <v>59</v>
      </c>
      <c r="AB7" s="28" t="s">
        <v>59</v>
      </c>
    </row>
    <row r="8" spans="2:28" ht="17.25" x14ac:dyDescent="0.25">
      <c r="B8" s="29" t="s">
        <v>60</v>
      </c>
      <c r="C8" s="30" t="s">
        <v>61</v>
      </c>
      <c r="D8" s="31" t="s">
        <v>62</v>
      </c>
      <c r="E8" s="32" t="s">
        <v>63</v>
      </c>
      <c r="F8" s="32" t="s">
        <v>172</v>
      </c>
      <c r="G8" s="32">
        <f>SUM(I8:AB8)</f>
        <v>36</v>
      </c>
      <c r="H8" s="33"/>
      <c r="I8" s="34" t="s">
        <v>59</v>
      </c>
      <c r="J8" s="34">
        <f>8+15</f>
        <v>23</v>
      </c>
      <c r="K8" s="34" t="s">
        <v>59</v>
      </c>
      <c r="L8" s="34" t="s">
        <v>59</v>
      </c>
      <c r="M8" s="34">
        <f>2+3</f>
        <v>5</v>
      </c>
      <c r="N8" s="34" t="s">
        <v>59</v>
      </c>
      <c r="O8" s="34" t="s">
        <v>59</v>
      </c>
      <c r="P8" s="34">
        <v>1</v>
      </c>
      <c r="Q8" s="34" t="s">
        <v>59</v>
      </c>
      <c r="R8" s="34" t="s">
        <v>59</v>
      </c>
      <c r="S8" s="34">
        <f>3+4</f>
        <v>7</v>
      </c>
      <c r="T8" s="34" t="s">
        <v>59</v>
      </c>
      <c r="U8" s="34" t="s">
        <v>59</v>
      </c>
      <c r="V8" s="34" t="s">
        <v>59</v>
      </c>
      <c r="W8" s="34" t="s">
        <v>59</v>
      </c>
      <c r="X8" s="34" t="s">
        <v>59</v>
      </c>
      <c r="Y8" s="34" t="s">
        <v>59</v>
      </c>
      <c r="Z8" s="34" t="s">
        <v>59</v>
      </c>
      <c r="AA8" s="34" t="s">
        <v>59</v>
      </c>
      <c r="AB8" s="34" t="s">
        <v>59</v>
      </c>
    </row>
    <row r="9" spans="2:28" ht="17.25" x14ac:dyDescent="0.25">
      <c r="B9" s="29" t="s">
        <v>64</v>
      </c>
      <c r="C9" s="30" t="s">
        <v>65</v>
      </c>
      <c r="D9" s="31" t="s">
        <v>62</v>
      </c>
      <c r="E9" s="32" t="s">
        <v>66</v>
      </c>
      <c r="F9" s="32" t="s">
        <v>172</v>
      </c>
      <c r="G9" s="32">
        <f>SUM(I9:AB9)</f>
        <v>57</v>
      </c>
      <c r="H9" s="33"/>
      <c r="I9" s="34" t="s">
        <v>59</v>
      </c>
      <c r="J9" s="34">
        <v>31</v>
      </c>
      <c r="K9" s="34">
        <v>1</v>
      </c>
      <c r="L9" s="34" t="s">
        <v>59</v>
      </c>
      <c r="M9" s="34">
        <v>1</v>
      </c>
      <c r="N9" s="34" t="s">
        <v>59</v>
      </c>
      <c r="O9" s="34" t="s">
        <v>59</v>
      </c>
      <c r="P9" s="34">
        <v>2</v>
      </c>
      <c r="Q9" s="34">
        <v>1</v>
      </c>
      <c r="R9" s="34">
        <v>1</v>
      </c>
      <c r="S9" s="34">
        <v>17</v>
      </c>
      <c r="T9" s="34">
        <v>1</v>
      </c>
      <c r="U9" s="34">
        <v>1</v>
      </c>
      <c r="V9" s="34">
        <v>1</v>
      </c>
      <c r="W9" s="34" t="s">
        <v>59</v>
      </c>
      <c r="X9" s="34" t="s">
        <v>59</v>
      </c>
      <c r="Y9" s="34" t="s">
        <v>59</v>
      </c>
      <c r="Z9" s="34" t="s">
        <v>59</v>
      </c>
      <c r="AA9" s="34" t="s">
        <v>59</v>
      </c>
      <c r="AB9" s="34" t="s">
        <v>59</v>
      </c>
    </row>
    <row r="10" spans="2:28" ht="17.25" x14ac:dyDescent="0.25">
      <c r="B10" s="25" t="s">
        <v>67</v>
      </c>
      <c r="C10" s="35" t="s">
        <v>68</v>
      </c>
      <c r="D10" s="27" t="s">
        <v>59</v>
      </c>
      <c r="E10" s="26" t="s">
        <v>59</v>
      </c>
      <c r="F10" s="26" t="s">
        <v>59</v>
      </c>
      <c r="G10" s="26">
        <v>307</v>
      </c>
      <c r="H10" s="26"/>
      <c r="I10" s="26">
        <v>13</v>
      </c>
      <c r="J10" s="26">
        <v>240</v>
      </c>
      <c r="K10" s="26">
        <v>1</v>
      </c>
      <c r="L10" s="26">
        <v>1</v>
      </c>
      <c r="M10" s="26">
        <v>5</v>
      </c>
      <c r="N10" s="26">
        <v>1</v>
      </c>
      <c r="O10" s="26">
        <v>1</v>
      </c>
      <c r="P10" s="26" t="s">
        <v>59</v>
      </c>
      <c r="Q10" s="26" t="s">
        <v>59</v>
      </c>
      <c r="R10" s="26">
        <v>8</v>
      </c>
      <c r="S10" s="26">
        <v>37</v>
      </c>
      <c r="T10" s="26" t="s">
        <v>59</v>
      </c>
      <c r="U10" s="26" t="s">
        <v>59</v>
      </c>
      <c r="V10" s="26" t="s">
        <v>59</v>
      </c>
      <c r="W10" s="26" t="s">
        <v>59</v>
      </c>
      <c r="X10" s="26" t="s">
        <v>59</v>
      </c>
      <c r="Y10" s="26" t="s">
        <v>59</v>
      </c>
      <c r="Z10" s="26" t="s">
        <v>59</v>
      </c>
      <c r="AA10" s="26" t="s">
        <v>59</v>
      </c>
      <c r="AB10" s="26" t="s">
        <v>59</v>
      </c>
    </row>
    <row r="11" spans="2:28" ht="17.25" x14ac:dyDescent="0.25">
      <c r="B11" s="29" t="s">
        <v>69</v>
      </c>
      <c r="C11" s="30" t="s">
        <v>70</v>
      </c>
      <c r="D11" s="31" t="s">
        <v>71</v>
      </c>
      <c r="E11" s="32" t="s">
        <v>72</v>
      </c>
      <c r="F11" s="32" t="s">
        <v>172</v>
      </c>
      <c r="G11" s="32">
        <f t="shared" ref="G11:G20" si="0">SUM(I11:AB11)</f>
        <v>38</v>
      </c>
      <c r="H11" s="33"/>
      <c r="I11" s="34">
        <v>6</v>
      </c>
      <c r="J11" s="34">
        <v>28</v>
      </c>
      <c r="K11" s="34">
        <v>1</v>
      </c>
      <c r="L11" s="34" t="s">
        <v>59</v>
      </c>
      <c r="M11" s="34">
        <v>1</v>
      </c>
      <c r="N11" s="34" t="s">
        <v>59</v>
      </c>
      <c r="O11" s="34" t="s">
        <v>59</v>
      </c>
      <c r="P11" s="34" t="s">
        <v>59</v>
      </c>
      <c r="Q11" s="34" t="s">
        <v>59</v>
      </c>
      <c r="R11" s="34" t="s">
        <v>59</v>
      </c>
      <c r="S11" s="34">
        <v>2</v>
      </c>
      <c r="T11" s="34" t="s">
        <v>59</v>
      </c>
      <c r="U11" s="34" t="s">
        <v>59</v>
      </c>
      <c r="V11" s="34" t="s">
        <v>59</v>
      </c>
      <c r="W11" s="34" t="s">
        <v>59</v>
      </c>
      <c r="X11" s="34" t="s">
        <v>59</v>
      </c>
      <c r="Y11" s="34" t="s">
        <v>59</v>
      </c>
      <c r="Z11" s="34" t="s">
        <v>59</v>
      </c>
      <c r="AA11" s="34" t="s">
        <v>59</v>
      </c>
      <c r="AB11" s="34" t="s">
        <v>59</v>
      </c>
    </row>
    <row r="12" spans="2:28" ht="17.25" x14ac:dyDescent="0.25">
      <c r="B12" s="29" t="s">
        <v>7</v>
      </c>
      <c r="C12" s="30" t="s">
        <v>73</v>
      </c>
      <c r="D12" s="31" t="s">
        <v>74</v>
      </c>
      <c r="E12" s="32" t="s">
        <v>75</v>
      </c>
      <c r="F12" s="32" t="s">
        <v>172</v>
      </c>
      <c r="G12" s="32">
        <f t="shared" si="0"/>
        <v>14</v>
      </c>
      <c r="H12" s="33"/>
      <c r="I12" s="36">
        <v>1</v>
      </c>
      <c r="J12" s="36">
        <v>13</v>
      </c>
      <c r="K12" s="36" t="s">
        <v>59</v>
      </c>
      <c r="L12" s="36" t="s">
        <v>59</v>
      </c>
      <c r="M12" s="36" t="s">
        <v>59</v>
      </c>
      <c r="N12" s="36" t="s">
        <v>59</v>
      </c>
      <c r="O12" s="36" t="s">
        <v>59</v>
      </c>
      <c r="P12" s="36" t="s">
        <v>59</v>
      </c>
      <c r="Q12" s="36" t="s">
        <v>59</v>
      </c>
      <c r="R12" s="36" t="s">
        <v>59</v>
      </c>
      <c r="S12" s="36" t="s">
        <v>59</v>
      </c>
      <c r="T12" s="36" t="s">
        <v>59</v>
      </c>
      <c r="U12" s="36" t="s">
        <v>59</v>
      </c>
      <c r="V12" s="36" t="s">
        <v>59</v>
      </c>
      <c r="W12" s="34" t="s">
        <v>59</v>
      </c>
      <c r="X12" s="34" t="s">
        <v>59</v>
      </c>
      <c r="Y12" s="34" t="s">
        <v>59</v>
      </c>
      <c r="Z12" s="34" t="s">
        <v>59</v>
      </c>
      <c r="AA12" s="34" t="s">
        <v>59</v>
      </c>
      <c r="AB12" s="34" t="s">
        <v>59</v>
      </c>
    </row>
    <row r="13" spans="2:28" ht="17.25" x14ac:dyDescent="0.25">
      <c r="B13" s="29" t="s">
        <v>76</v>
      </c>
      <c r="C13" s="30" t="s">
        <v>77</v>
      </c>
      <c r="D13" s="31" t="s">
        <v>62</v>
      </c>
      <c r="E13" s="32" t="s">
        <v>78</v>
      </c>
      <c r="F13" s="32" t="s">
        <v>172</v>
      </c>
      <c r="G13" s="32">
        <f t="shared" si="0"/>
        <v>27</v>
      </c>
      <c r="H13" s="33"/>
      <c r="I13" s="37" t="s">
        <v>59</v>
      </c>
      <c r="J13" s="37">
        <f>6+12</f>
        <v>18</v>
      </c>
      <c r="K13" s="37" t="s">
        <v>59</v>
      </c>
      <c r="L13" s="37">
        <v>1</v>
      </c>
      <c r="M13" s="37" t="s">
        <v>59</v>
      </c>
      <c r="N13" s="37" t="s">
        <v>59</v>
      </c>
      <c r="O13" s="37" t="s">
        <v>59</v>
      </c>
      <c r="P13" s="37" t="s">
        <v>59</v>
      </c>
      <c r="Q13" s="37" t="s">
        <v>59</v>
      </c>
      <c r="R13" s="37">
        <v>2</v>
      </c>
      <c r="S13" s="37">
        <f>5+1</f>
        <v>6</v>
      </c>
      <c r="T13" s="37" t="s">
        <v>59</v>
      </c>
      <c r="U13" s="37" t="s">
        <v>59</v>
      </c>
      <c r="V13" s="37" t="s">
        <v>59</v>
      </c>
      <c r="W13" s="34" t="s">
        <v>59</v>
      </c>
      <c r="X13" s="34" t="s">
        <v>59</v>
      </c>
      <c r="Y13" s="34" t="s">
        <v>59</v>
      </c>
      <c r="Z13" s="34" t="s">
        <v>59</v>
      </c>
      <c r="AA13" s="34" t="s">
        <v>59</v>
      </c>
      <c r="AB13" s="34" t="s">
        <v>59</v>
      </c>
    </row>
    <row r="14" spans="2:28" ht="17.25" x14ac:dyDescent="0.25">
      <c r="B14" s="29" t="s">
        <v>79</v>
      </c>
      <c r="C14" s="30" t="s">
        <v>80</v>
      </c>
      <c r="D14" s="31" t="s">
        <v>81</v>
      </c>
      <c r="E14" s="32" t="s">
        <v>82</v>
      </c>
      <c r="F14" s="32" t="s">
        <v>172</v>
      </c>
      <c r="G14" s="32">
        <f t="shared" si="0"/>
        <v>13</v>
      </c>
      <c r="H14" s="33"/>
      <c r="I14" s="34" t="s">
        <v>59</v>
      </c>
      <c r="J14" s="34">
        <v>13</v>
      </c>
      <c r="K14" s="34" t="s">
        <v>59</v>
      </c>
      <c r="L14" s="34" t="s">
        <v>59</v>
      </c>
      <c r="M14" s="34" t="s">
        <v>59</v>
      </c>
      <c r="N14" s="34" t="s">
        <v>59</v>
      </c>
      <c r="O14" s="34" t="s">
        <v>59</v>
      </c>
      <c r="P14" s="34" t="s">
        <v>59</v>
      </c>
      <c r="Q14" s="34" t="s">
        <v>59</v>
      </c>
      <c r="R14" s="34" t="s">
        <v>59</v>
      </c>
      <c r="S14" s="34" t="s">
        <v>59</v>
      </c>
      <c r="T14" s="34" t="s">
        <v>59</v>
      </c>
      <c r="U14" s="34" t="s">
        <v>59</v>
      </c>
      <c r="V14" s="34" t="s">
        <v>59</v>
      </c>
      <c r="W14" s="34" t="s">
        <v>59</v>
      </c>
      <c r="X14" s="34" t="s">
        <v>59</v>
      </c>
      <c r="Y14" s="34" t="s">
        <v>59</v>
      </c>
      <c r="Z14" s="34" t="s">
        <v>59</v>
      </c>
      <c r="AA14" s="34" t="s">
        <v>59</v>
      </c>
      <c r="AB14" s="34" t="s">
        <v>59</v>
      </c>
    </row>
    <row r="15" spans="2:28" ht="17.25" x14ac:dyDescent="0.25">
      <c r="B15" s="29" t="s">
        <v>5</v>
      </c>
      <c r="C15" s="30" t="s">
        <v>83</v>
      </c>
      <c r="D15" s="31" t="s">
        <v>84</v>
      </c>
      <c r="E15" s="32" t="s">
        <v>85</v>
      </c>
      <c r="F15" s="32" t="s">
        <v>172</v>
      </c>
      <c r="G15" s="32">
        <f t="shared" si="0"/>
        <v>41</v>
      </c>
      <c r="H15" s="33"/>
      <c r="I15" s="34">
        <v>5</v>
      </c>
      <c r="J15" s="34">
        <v>30</v>
      </c>
      <c r="K15" s="34" t="s">
        <v>59</v>
      </c>
      <c r="L15" s="34" t="s">
        <v>59</v>
      </c>
      <c r="M15" s="34">
        <v>2</v>
      </c>
      <c r="N15" s="34" t="s">
        <v>59</v>
      </c>
      <c r="O15" s="34" t="s">
        <v>59</v>
      </c>
      <c r="P15" s="34" t="s">
        <v>59</v>
      </c>
      <c r="Q15" s="34" t="s">
        <v>59</v>
      </c>
      <c r="R15" s="34">
        <v>1</v>
      </c>
      <c r="S15" s="34">
        <v>3</v>
      </c>
      <c r="T15" s="34" t="s">
        <v>59</v>
      </c>
      <c r="U15" s="34" t="s">
        <v>59</v>
      </c>
      <c r="V15" s="34" t="s">
        <v>59</v>
      </c>
      <c r="W15" s="34" t="s">
        <v>59</v>
      </c>
      <c r="X15" s="34" t="s">
        <v>59</v>
      </c>
      <c r="Y15" s="34" t="s">
        <v>59</v>
      </c>
      <c r="Z15" s="34" t="s">
        <v>59</v>
      </c>
      <c r="AA15" s="34" t="s">
        <v>59</v>
      </c>
      <c r="AB15" s="34" t="s">
        <v>59</v>
      </c>
    </row>
    <row r="16" spans="2:28" ht="17.25" x14ac:dyDescent="0.25">
      <c r="B16" s="29" t="s">
        <v>86</v>
      </c>
      <c r="C16" s="30" t="s">
        <v>87</v>
      </c>
      <c r="D16" s="31" t="s">
        <v>88</v>
      </c>
      <c r="E16" s="32" t="s">
        <v>89</v>
      </c>
      <c r="F16" s="32" t="s">
        <v>172</v>
      </c>
      <c r="G16" s="32">
        <f t="shared" si="0"/>
        <v>34</v>
      </c>
      <c r="H16" s="33"/>
      <c r="I16" s="34">
        <v>1</v>
      </c>
      <c r="J16" s="34">
        <v>27</v>
      </c>
      <c r="K16" s="34" t="s">
        <v>59</v>
      </c>
      <c r="L16" s="34" t="s">
        <v>59</v>
      </c>
      <c r="M16" s="34">
        <v>2</v>
      </c>
      <c r="N16" s="34">
        <v>1</v>
      </c>
      <c r="O16" s="34" t="s">
        <v>59</v>
      </c>
      <c r="P16" s="34" t="s">
        <v>59</v>
      </c>
      <c r="Q16" s="34" t="s">
        <v>59</v>
      </c>
      <c r="R16" s="34">
        <v>1</v>
      </c>
      <c r="S16" s="34">
        <v>2</v>
      </c>
      <c r="T16" s="34" t="s">
        <v>59</v>
      </c>
      <c r="U16" s="34" t="s">
        <v>59</v>
      </c>
      <c r="V16" s="34" t="s">
        <v>59</v>
      </c>
      <c r="W16" s="34" t="s">
        <v>59</v>
      </c>
      <c r="X16" s="34" t="s">
        <v>59</v>
      </c>
      <c r="Y16" s="34" t="s">
        <v>59</v>
      </c>
      <c r="Z16" s="34" t="s">
        <v>59</v>
      </c>
      <c r="AA16" s="34" t="s">
        <v>59</v>
      </c>
      <c r="AB16" s="34" t="s">
        <v>59</v>
      </c>
    </row>
    <row r="17" spans="2:28" ht="17.25" x14ac:dyDescent="0.25">
      <c r="B17" s="29" t="s">
        <v>124</v>
      </c>
      <c r="C17" s="30" t="s">
        <v>90</v>
      </c>
      <c r="D17" s="31" t="s">
        <v>84</v>
      </c>
      <c r="E17" s="32" t="s">
        <v>91</v>
      </c>
      <c r="F17" s="32" t="s">
        <v>172</v>
      </c>
      <c r="G17" s="32">
        <f t="shared" si="0"/>
        <v>39</v>
      </c>
      <c r="H17" s="33"/>
      <c r="I17" s="34" t="s">
        <v>59</v>
      </c>
      <c r="J17" s="34">
        <v>31</v>
      </c>
      <c r="K17" s="34" t="s">
        <v>59</v>
      </c>
      <c r="L17" s="34" t="s">
        <v>59</v>
      </c>
      <c r="M17" s="34" t="s">
        <v>59</v>
      </c>
      <c r="N17" s="34" t="s">
        <v>59</v>
      </c>
      <c r="O17" s="34">
        <v>1</v>
      </c>
      <c r="P17" s="34" t="s">
        <v>59</v>
      </c>
      <c r="Q17" s="34" t="s">
        <v>59</v>
      </c>
      <c r="R17" s="34" t="s">
        <v>59</v>
      </c>
      <c r="S17" s="34">
        <v>7</v>
      </c>
      <c r="T17" s="34" t="s">
        <v>59</v>
      </c>
      <c r="U17" s="34" t="s">
        <v>59</v>
      </c>
      <c r="V17" s="34" t="s">
        <v>59</v>
      </c>
      <c r="W17" s="34" t="s">
        <v>59</v>
      </c>
      <c r="X17" s="34" t="s">
        <v>59</v>
      </c>
      <c r="Y17" s="34" t="s">
        <v>59</v>
      </c>
      <c r="Z17" s="34" t="s">
        <v>59</v>
      </c>
      <c r="AA17" s="34" t="s">
        <v>59</v>
      </c>
      <c r="AB17" s="34" t="s">
        <v>59</v>
      </c>
    </row>
    <row r="18" spans="2:28" ht="17.25" x14ac:dyDescent="0.25">
      <c r="B18" s="29" t="s">
        <v>92</v>
      </c>
      <c r="C18" s="30" t="s">
        <v>93</v>
      </c>
      <c r="D18" s="31" t="s">
        <v>62</v>
      </c>
      <c r="E18" s="32" t="s">
        <v>94</v>
      </c>
      <c r="F18" s="32" t="s">
        <v>172</v>
      </c>
      <c r="G18" s="32">
        <f t="shared" si="0"/>
        <v>31</v>
      </c>
      <c r="H18" s="33"/>
      <c r="I18" s="34" t="s">
        <v>59</v>
      </c>
      <c r="J18" s="34">
        <v>24</v>
      </c>
      <c r="K18" s="34" t="s">
        <v>59</v>
      </c>
      <c r="L18" s="34" t="s">
        <v>59</v>
      </c>
      <c r="M18" s="34" t="s">
        <v>59</v>
      </c>
      <c r="N18" s="34" t="s">
        <v>59</v>
      </c>
      <c r="O18" s="34" t="s">
        <v>59</v>
      </c>
      <c r="P18" s="34" t="s">
        <v>59</v>
      </c>
      <c r="Q18" s="34" t="s">
        <v>59</v>
      </c>
      <c r="R18" s="34">
        <v>3</v>
      </c>
      <c r="S18" s="34">
        <v>4</v>
      </c>
      <c r="T18" s="34" t="s">
        <v>59</v>
      </c>
      <c r="U18" s="34" t="s">
        <v>59</v>
      </c>
      <c r="V18" s="34" t="s">
        <v>59</v>
      </c>
      <c r="W18" s="34" t="s">
        <v>59</v>
      </c>
      <c r="X18" s="34" t="s">
        <v>59</v>
      </c>
      <c r="Y18" s="34" t="s">
        <v>59</v>
      </c>
      <c r="Z18" s="34" t="s">
        <v>59</v>
      </c>
      <c r="AA18" s="34" t="s">
        <v>59</v>
      </c>
      <c r="AB18" s="34" t="s">
        <v>59</v>
      </c>
    </row>
    <row r="19" spans="2:28" ht="17.25" x14ac:dyDescent="0.25">
      <c r="B19" s="29" t="s">
        <v>6</v>
      </c>
      <c r="C19" s="30" t="s">
        <v>95</v>
      </c>
      <c r="D19" s="31" t="s">
        <v>62</v>
      </c>
      <c r="E19" s="32" t="s">
        <v>96</v>
      </c>
      <c r="F19" s="32" t="s">
        <v>172</v>
      </c>
      <c r="G19" s="32">
        <f t="shared" si="0"/>
        <v>26</v>
      </c>
      <c r="H19" s="33"/>
      <c r="I19" s="34" t="s">
        <v>59</v>
      </c>
      <c r="J19" s="34">
        <v>18</v>
      </c>
      <c r="K19" s="34" t="s">
        <v>59</v>
      </c>
      <c r="L19" s="34" t="s">
        <v>59</v>
      </c>
      <c r="M19" s="34" t="s">
        <v>59</v>
      </c>
      <c r="N19" s="34" t="s">
        <v>59</v>
      </c>
      <c r="O19" s="34" t="s">
        <v>59</v>
      </c>
      <c r="P19" s="34" t="s">
        <v>59</v>
      </c>
      <c r="Q19" s="34" t="s">
        <v>59</v>
      </c>
      <c r="R19" s="34">
        <v>1</v>
      </c>
      <c r="S19" s="34">
        <v>7</v>
      </c>
      <c r="T19" s="34" t="s">
        <v>59</v>
      </c>
      <c r="U19" s="34" t="s">
        <v>59</v>
      </c>
      <c r="V19" s="34" t="s">
        <v>59</v>
      </c>
      <c r="W19" s="34" t="s">
        <v>59</v>
      </c>
      <c r="X19" s="34" t="s">
        <v>59</v>
      </c>
      <c r="Y19" s="34" t="s">
        <v>59</v>
      </c>
      <c r="Z19" s="34" t="s">
        <v>59</v>
      </c>
      <c r="AA19" s="34" t="s">
        <v>59</v>
      </c>
      <c r="AB19" s="34" t="s">
        <v>59</v>
      </c>
    </row>
    <row r="20" spans="2:28" ht="17.25" x14ac:dyDescent="0.25">
      <c r="B20" s="29" t="s">
        <v>97</v>
      </c>
      <c r="C20" s="30" t="s">
        <v>77</v>
      </c>
      <c r="D20" s="31" t="s">
        <v>84</v>
      </c>
      <c r="E20" s="32" t="s">
        <v>98</v>
      </c>
      <c r="F20" s="32" t="s">
        <v>172</v>
      </c>
      <c r="G20" s="32">
        <f t="shared" si="0"/>
        <v>44</v>
      </c>
      <c r="H20" s="33"/>
      <c r="I20" s="34" t="s">
        <v>59</v>
      </c>
      <c r="J20" s="34">
        <v>38</v>
      </c>
      <c r="K20" s="34" t="s">
        <v>59</v>
      </c>
      <c r="L20" s="34" t="s">
        <v>59</v>
      </c>
      <c r="M20" s="34" t="s">
        <v>59</v>
      </c>
      <c r="N20" s="34" t="s">
        <v>59</v>
      </c>
      <c r="O20" s="34" t="s">
        <v>59</v>
      </c>
      <c r="P20" s="34" t="s">
        <v>59</v>
      </c>
      <c r="Q20" s="34" t="s">
        <v>59</v>
      </c>
      <c r="R20" s="34" t="s">
        <v>59</v>
      </c>
      <c r="S20" s="34">
        <v>6</v>
      </c>
      <c r="T20" s="34" t="s">
        <v>59</v>
      </c>
      <c r="U20" s="34" t="s">
        <v>59</v>
      </c>
      <c r="V20" s="34" t="s">
        <v>59</v>
      </c>
      <c r="W20" s="34" t="s">
        <v>59</v>
      </c>
      <c r="X20" s="34" t="s">
        <v>59</v>
      </c>
      <c r="Y20" s="34" t="s">
        <v>59</v>
      </c>
      <c r="Z20" s="34" t="s">
        <v>59</v>
      </c>
      <c r="AA20" s="34" t="s">
        <v>59</v>
      </c>
      <c r="AB20" s="34" t="s">
        <v>59</v>
      </c>
    </row>
    <row r="21" spans="2:28" ht="17.25" x14ac:dyDescent="0.25">
      <c r="B21" s="25" t="s">
        <v>99</v>
      </c>
      <c r="C21" s="35" t="s">
        <v>100</v>
      </c>
      <c r="D21" s="27" t="s">
        <v>59</v>
      </c>
      <c r="E21" s="26" t="s">
        <v>59</v>
      </c>
      <c r="F21" s="26" t="s">
        <v>59</v>
      </c>
      <c r="G21" s="26">
        <v>53</v>
      </c>
      <c r="H21" s="26"/>
      <c r="I21" s="26">
        <v>42</v>
      </c>
      <c r="J21" s="26">
        <v>10</v>
      </c>
      <c r="K21" s="26" t="s">
        <v>59</v>
      </c>
      <c r="L21" s="26" t="s">
        <v>59</v>
      </c>
      <c r="M21" s="26" t="s">
        <v>59</v>
      </c>
      <c r="N21" s="26" t="s">
        <v>59</v>
      </c>
      <c r="O21" s="26" t="s">
        <v>59</v>
      </c>
      <c r="P21" s="26" t="s">
        <v>59</v>
      </c>
      <c r="Q21" s="26" t="s">
        <v>59</v>
      </c>
      <c r="R21" s="26" t="s">
        <v>59</v>
      </c>
      <c r="S21" s="26">
        <v>1</v>
      </c>
      <c r="T21" s="26" t="s">
        <v>59</v>
      </c>
      <c r="U21" s="26" t="s">
        <v>59</v>
      </c>
      <c r="V21" s="26" t="s">
        <v>59</v>
      </c>
      <c r="W21" s="26" t="s">
        <v>59</v>
      </c>
      <c r="X21" s="26" t="s">
        <v>59</v>
      </c>
      <c r="Y21" s="26" t="s">
        <v>59</v>
      </c>
      <c r="Z21" s="26" t="s">
        <v>59</v>
      </c>
      <c r="AA21" s="26" t="s">
        <v>59</v>
      </c>
      <c r="AB21" s="26" t="s">
        <v>59</v>
      </c>
    </row>
    <row r="22" spans="2:28" ht="17.25" x14ac:dyDescent="0.25">
      <c r="B22" s="29" t="s">
        <v>0</v>
      </c>
      <c r="C22" s="38" t="s">
        <v>101</v>
      </c>
      <c r="D22" s="31" t="s">
        <v>84</v>
      </c>
      <c r="E22" s="32" t="s">
        <v>102</v>
      </c>
      <c r="F22" s="32" t="s">
        <v>172</v>
      </c>
      <c r="G22" s="32">
        <f>SUM(I22:AB22)</f>
        <v>33</v>
      </c>
      <c r="H22" s="33"/>
      <c r="I22" s="39">
        <v>31</v>
      </c>
      <c r="J22" s="39">
        <v>2</v>
      </c>
      <c r="K22" s="39" t="s">
        <v>59</v>
      </c>
      <c r="L22" s="39" t="s">
        <v>59</v>
      </c>
      <c r="M22" s="39" t="s">
        <v>59</v>
      </c>
      <c r="N22" s="39" t="s">
        <v>59</v>
      </c>
      <c r="O22" s="39" t="s">
        <v>59</v>
      </c>
      <c r="P22" s="39" t="s">
        <v>59</v>
      </c>
      <c r="Q22" s="39" t="s">
        <v>59</v>
      </c>
      <c r="R22" s="39" t="s">
        <v>59</v>
      </c>
      <c r="S22" s="39" t="s">
        <v>59</v>
      </c>
      <c r="T22" s="39" t="s">
        <v>59</v>
      </c>
      <c r="U22" s="39" t="s">
        <v>59</v>
      </c>
      <c r="V22" s="39" t="s">
        <v>59</v>
      </c>
      <c r="W22" s="34" t="s">
        <v>59</v>
      </c>
      <c r="X22" s="34" t="s">
        <v>59</v>
      </c>
      <c r="Y22" s="34" t="s">
        <v>59</v>
      </c>
      <c r="Z22" s="34" t="s">
        <v>59</v>
      </c>
      <c r="AA22" s="34" t="s">
        <v>59</v>
      </c>
      <c r="AB22" s="34" t="s">
        <v>59</v>
      </c>
    </row>
    <row r="23" spans="2:28" ht="17.25" x14ac:dyDescent="0.25">
      <c r="B23" s="29" t="s">
        <v>4</v>
      </c>
      <c r="C23" s="30" t="s">
        <v>103</v>
      </c>
      <c r="D23" s="31" t="s">
        <v>84</v>
      </c>
      <c r="E23" s="32" t="s">
        <v>104</v>
      </c>
      <c r="F23" s="32" t="s">
        <v>172</v>
      </c>
      <c r="G23" s="32">
        <f>SUM(I23:AB23)</f>
        <v>20</v>
      </c>
      <c r="H23" s="33"/>
      <c r="I23" s="34">
        <v>11</v>
      </c>
      <c r="J23" s="34">
        <v>8</v>
      </c>
      <c r="K23" s="34" t="s">
        <v>59</v>
      </c>
      <c r="L23" s="34" t="s">
        <v>59</v>
      </c>
      <c r="M23" s="34" t="s">
        <v>59</v>
      </c>
      <c r="N23" s="34" t="s">
        <v>59</v>
      </c>
      <c r="O23" s="34" t="s">
        <v>59</v>
      </c>
      <c r="P23" s="34" t="s">
        <v>59</v>
      </c>
      <c r="Q23" s="34" t="s">
        <v>59</v>
      </c>
      <c r="R23" s="34" t="s">
        <v>59</v>
      </c>
      <c r="S23" s="34">
        <v>1</v>
      </c>
      <c r="T23" s="34" t="s">
        <v>59</v>
      </c>
      <c r="U23" s="34" t="s">
        <v>59</v>
      </c>
      <c r="V23" s="34" t="s">
        <v>59</v>
      </c>
      <c r="W23" s="34" t="s">
        <v>59</v>
      </c>
      <c r="X23" s="34" t="s">
        <v>59</v>
      </c>
      <c r="Y23" s="34" t="s">
        <v>59</v>
      </c>
      <c r="Z23" s="34" t="s">
        <v>59</v>
      </c>
      <c r="AA23" s="34" t="s">
        <v>59</v>
      </c>
      <c r="AB23" s="34" t="s">
        <v>59</v>
      </c>
    </row>
    <row r="24" spans="2:28" ht="17.25" x14ac:dyDescent="0.25">
      <c r="B24" s="40" t="s">
        <v>105</v>
      </c>
      <c r="C24" s="26" t="s">
        <v>113</v>
      </c>
      <c r="D24" s="41" t="s">
        <v>106</v>
      </c>
      <c r="E24" s="42" t="s">
        <v>107</v>
      </c>
      <c r="F24" s="42" t="s">
        <v>171</v>
      </c>
      <c r="G24" s="26">
        <v>19</v>
      </c>
      <c r="H24" s="43"/>
      <c r="I24" s="44" t="s">
        <v>59</v>
      </c>
      <c r="J24" s="44">
        <v>17</v>
      </c>
      <c r="K24" s="44" t="s">
        <v>59</v>
      </c>
      <c r="L24" s="44" t="s">
        <v>59</v>
      </c>
      <c r="M24" s="44" t="s">
        <v>59</v>
      </c>
      <c r="N24" s="44" t="s">
        <v>59</v>
      </c>
      <c r="O24" s="44" t="s">
        <v>59</v>
      </c>
      <c r="P24" s="44" t="s">
        <v>59</v>
      </c>
      <c r="Q24" s="44" t="s">
        <v>59</v>
      </c>
      <c r="R24" s="44" t="s">
        <v>59</v>
      </c>
      <c r="S24" s="44">
        <v>2</v>
      </c>
      <c r="T24" s="44" t="s">
        <v>59</v>
      </c>
      <c r="U24" s="44" t="s">
        <v>59</v>
      </c>
      <c r="V24" s="44" t="s">
        <v>59</v>
      </c>
      <c r="W24" s="44" t="s">
        <v>59</v>
      </c>
      <c r="X24" s="44" t="s">
        <v>59</v>
      </c>
      <c r="Y24" s="44" t="s">
        <v>59</v>
      </c>
      <c r="Z24" s="44" t="s">
        <v>59</v>
      </c>
      <c r="AA24" s="44" t="s">
        <v>59</v>
      </c>
      <c r="AB24" s="44" t="s">
        <v>59</v>
      </c>
    </row>
    <row r="25" spans="2:28" ht="15.75" thickBot="1" x14ac:dyDescent="0.3">
      <c r="B25" s="45"/>
      <c r="C25" s="46"/>
      <c r="D25" s="47"/>
      <c r="E25" s="46" t="s">
        <v>56</v>
      </c>
      <c r="F25" s="46"/>
      <c r="G25" s="46">
        <f>SUM(I25:AB25)</f>
        <v>472</v>
      </c>
      <c r="H25" s="48"/>
      <c r="I25" s="46">
        <v>55</v>
      </c>
      <c r="J25" s="46">
        <v>321</v>
      </c>
      <c r="K25" s="46">
        <v>2</v>
      </c>
      <c r="L25" s="46">
        <v>1</v>
      </c>
      <c r="M25" s="46">
        <v>11</v>
      </c>
      <c r="N25" s="46">
        <v>1</v>
      </c>
      <c r="O25" s="46">
        <v>1</v>
      </c>
      <c r="P25" s="46">
        <v>3</v>
      </c>
      <c r="Q25" s="46">
        <v>1</v>
      </c>
      <c r="R25" s="46">
        <v>9</v>
      </c>
      <c r="S25" s="46">
        <v>64</v>
      </c>
      <c r="T25" s="46">
        <f>SUM(T8:T24)</f>
        <v>1</v>
      </c>
      <c r="U25" s="46">
        <f t="shared" ref="U25:AB25" si="1">SUM(U8:U23)</f>
        <v>1</v>
      </c>
      <c r="V25" s="46">
        <f t="shared" si="1"/>
        <v>1</v>
      </c>
      <c r="W25" s="46">
        <f t="shared" si="1"/>
        <v>0</v>
      </c>
      <c r="X25" s="46">
        <f t="shared" si="1"/>
        <v>0</v>
      </c>
      <c r="Y25" s="46">
        <f t="shared" si="1"/>
        <v>0</v>
      </c>
      <c r="Z25" s="46">
        <f t="shared" si="1"/>
        <v>0</v>
      </c>
      <c r="AA25" s="46">
        <f t="shared" si="1"/>
        <v>0</v>
      </c>
      <c r="AB25" s="46">
        <f t="shared" si="1"/>
        <v>0</v>
      </c>
    </row>
    <row r="26" spans="2:28" ht="18.75" x14ac:dyDescent="0.3">
      <c r="B26" s="49" t="s">
        <v>108</v>
      </c>
      <c r="C26" s="50"/>
      <c r="D26" s="51"/>
      <c r="E26" s="15"/>
      <c r="F26" s="15"/>
      <c r="G26" s="52"/>
      <c r="H26" s="15"/>
      <c r="I26" s="15"/>
      <c r="J26" s="15"/>
      <c r="K26" s="15"/>
      <c r="L26" s="15"/>
      <c r="M26" s="15"/>
      <c r="N26" s="15"/>
      <c r="O26" s="15"/>
      <c r="P26" s="15"/>
      <c r="Q26" s="15"/>
      <c r="R26" s="15"/>
      <c r="S26" s="15"/>
      <c r="T26" s="15"/>
      <c r="U26" s="15"/>
      <c r="V26" s="15"/>
      <c r="W26" s="15"/>
      <c r="X26" s="15"/>
      <c r="Y26" s="12"/>
      <c r="Z26" s="15"/>
      <c r="AA26" s="12"/>
      <c r="AB26" s="12"/>
    </row>
    <row r="27" spans="2:28" x14ac:dyDescent="0.25">
      <c r="B27" s="53" t="s">
        <v>0</v>
      </c>
      <c r="C27" s="32" t="s">
        <v>109</v>
      </c>
      <c r="D27" s="51" t="s">
        <v>84</v>
      </c>
      <c r="E27" s="15" t="s">
        <v>102</v>
      </c>
      <c r="F27" s="36" t="s">
        <v>110</v>
      </c>
      <c r="G27" s="54">
        <f t="shared" ref="G27:G35" si="2">SUM(I27:AB27)</f>
        <v>38</v>
      </c>
      <c r="H27" s="1"/>
      <c r="I27" s="55">
        <v>22</v>
      </c>
      <c r="J27" s="55">
        <v>10</v>
      </c>
      <c r="K27" s="55">
        <v>1</v>
      </c>
      <c r="L27" s="55" t="s">
        <v>59</v>
      </c>
      <c r="M27" s="55">
        <v>1</v>
      </c>
      <c r="N27" s="55" t="s">
        <v>59</v>
      </c>
      <c r="O27" s="55" t="s">
        <v>59</v>
      </c>
      <c r="P27" s="55" t="s">
        <v>59</v>
      </c>
      <c r="Q27" s="55" t="s">
        <v>59</v>
      </c>
      <c r="R27" s="55" t="s">
        <v>59</v>
      </c>
      <c r="S27" s="55">
        <v>3</v>
      </c>
      <c r="T27" s="55" t="s">
        <v>59</v>
      </c>
      <c r="U27" s="55" t="s">
        <v>59</v>
      </c>
      <c r="V27" s="55" t="s">
        <v>59</v>
      </c>
      <c r="W27" s="55" t="s">
        <v>59</v>
      </c>
      <c r="X27" s="55" t="s">
        <v>59</v>
      </c>
      <c r="Y27" s="55" t="s">
        <v>59</v>
      </c>
      <c r="Z27" s="55" t="s">
        <v>59</v>
      </c>
      <c r="AA27" s="55" t="s">
        <v>59</v>
      </c>
      <c r="AB27" s="55">
        <v>1</v>
      </c>
    </row>
    <row r="28" spans="2:28" x14ac:dyDescent="0.25">
      <c r="B28" s="52" t="s">
        <v>4</v>
      </c>
      <c r="C28" s="32" t="s">
        <v>109</v>
      </c>
      <c r="D28" s="51" t="s">
        <v>84</v>
      </c>
      <c r="E28" s="15" t="s">
        <v>104</v>
      </c>
      <c r="F28" s="36" t="s">
        <v>110</v>
      </c>
      <c r="G28" s="104">
        <f t="shared" si="2"/>
        <v>24</v>
      </c>
      <c r="H28" s="1"/>
      <c r="I28" s="56">
        <v>12</v>
      </c>
      <c r="J28" s="56">
        <v>8</v>
      </c>
      <c r="K28" s="56" t="s">
        <v>59</v>
      </c>
      <c r="L28" s="56" t="s">
        <v>59</v>
      </c>
      <c r="M28" s="56">
        <v>2</v>
      </c>
      <c r="N28" s="56" t="s">
        <v>59</v>
      </c>
      <c r="O28" s="56" t="s">
        <v>59</v>
      </c>
      <c r="P28" s="56" t="s">
        <v>59</v>
      </c>
      <c r="Q28" s="56" t="s">
        <v>59</v>
      </c>
      <c r="R28" s="56" t="s">
        <v>59</v>
      </c>
      <c r="S28" s="56" t="s">
        <v>59</v>
      </c>
      <c r="T28" s="56" t="s">
        <v>59</v>
      </c>
      <c r="U28" s="56" t="s">
        <v>59</v>
      </c>
      <c r="V28" s="56" t="s">
        <v>59</v>
      </c>
      <c r="W28" s="56">
        <v>1</v>
      </c>
      <c r="X28" s="56" t="s">
        <v>59</v>
      </c>
      <c r="Y28" s="56">
        <v>1</v>
      </c>
      <c r="Z28" s="56" t="s">
        <v>59</v>
      </c>
      <c r="AA28" s="56" t="s">
        <v>59</v>
      </c>
      <c r="AB28" s="56" t="s">
        <v>59</v>
      </c>
    </row>
    <row r="29" spans="2:28" x14ac:dyDescent="0.25">
      <c r="B29" s="52" t="s">
        <v>173</v>
      </c>
      <c r="C29" s="32" t="s">
        <v>109</v>
      </c>
      <c r="D29" s="51" t="s">
        <v>81</v>
      </c>
      <c r="E29" s="15" t="s">
        <v>111</v>
      </c>
      <c r="F29" s="36" t="s">
        <v>110</v>
      </c>
      <c r="G29" s="54">
        <f t="shared" si="2"/>
        <v>33</v>
      </c>
      <c r="H29" s="1"/>
      <c r="I29" s="56">
        <v>9</v>
      </c>
      <c r="J29" s="56">
        <v>19</v>
      </c>
      <c r="K29" s="56" t="s">
        <v>59</v>
      </c>
      <c r="L29" s="56" t="s">
        <v>59</v>
      </c>
      <c r="M29" s="56">
        <v>2</v>
      </c>
      <c r="N29" s="56" t="s">
        <v>59</v>
      </c>
      <c r="O29" s="56" t="s">
        <v>59</v>
      </c>
      <c r="P29" s="56" t="s">
        <v>59</v>
      </c>
      <c r="Q29" s="56" t="s">
        <v>59</v>
      </c>
      <c r="R29" s="56" t="s">
        <v>59</v>
      </c>
      <c r="S29" s="56">
        <v>1</v>
      </c>
      <c r="T29" s="56" t="s">
        <v>59</v>
      </c>
      <c r="U29" s="56" t="s">
        <v>59</v>
      </c>
      <c r="V29" s="56" t="s">
        <v>59</v>
      </c>
      <c r="W29" s="56">
        <v>1</v>
      </c>
      <c r="X29" s="56">
        <v>1</v>
      </c>
      <c r="Y29" s="56" t="s">
        <v>59</v>
      </c>
      <c r="Z29" s="56" t="s">
        <v>59</v>
      </c>
      <c r="AA29" s="56" t="s">
        <v>59</v>
      </c>
      <c r="AB29" s="56" t="s">
        <v>59</v>
      </c>
    </row>
    <row r="30" spans="2:28" x14ac:dyDescent="0.25">
      <c r="B30" s="52" t="s">
        <v>5</v>
      </c>
      <c r="C30" s="32" t="s">
        <v>109</v>
      </c>
      <c r="D30" s="51" t="s">
        <v>84</v>
      </c>
      <c r="E30" s="15" t="s">
        <v>85</v>
      </c>
      <c r="F30" s="36" t="s">
        <v>110</v>
      </c>
      <c r="G30" s="54">
        <f t="shared" si="2"/>
        <v>53</v>
      </c>
      <c r="H30" s="1"/>
      <c r="I30" s="56">
        <v>6</v>
      </c>
      <c r="J30" s="56">
        <v>37</v>
      </c>
      <c r="K30" s="56" t="s">
        <v>59</v>
      </c>
      <c r="L30" s="56" t="s">
        <v>59</v>
      </c>
      <c r="M30" s="56">
        <v>3</v>
      </c>
      <c r="N30" s="56" t="s">
        <v>59</v>
      </c>
      <c r="O30" s="56" t="s">
        <v>59</v>
      </c>
      <c r="P30" s="56" t="s">
        <v>59</v>
      </c>
      <c r="Q30" s="56" t="s">
        <v>59</v>
      </c>
      <c r="R30" s="56" t="s">
        <v>59</v>
      </c>
      <c r="S30" s="56">
        <v>4</v>
      </c>
      <c r="T30" s="56" t="s">
        <v>59</v>
      </c>
      <c r="U30" s="56" t="s">
        <v>59</v>
      </c>
      <c r="V30" s="56" t="s">
        <v>59</v>
      </c>
      <c r="W30" s="56">
        <v>3</v>
      </c>
      <c r="X30" s="56" t="s">
        <v>59</v>
      </c>
      <c r="Y30" s="56" t="s">
        <v>59</v>
      </c>
      <c r="Z30" s="56" t="s">
        <v>59</v>
      </c>
      <c r="AA30" s="56" t="s">
        <v>59</v>
      </c>
      <c r="AB30" s="56" t="s">
        <v>59</v>
      </c>
    </row>
    <row r="31" spans="2:28" x14ac:dyDescent="0.25">
      <c r="B31" s="52" t="s">
        <v>124</v>
      </c>
      <c r="C31" s="32" t="s">
        <v>109</v>
      </c>
      <c r="D31" s="51" t="s">
        <v>84</v>
      </c>
      <c r="E31" s="15" t="s">
        <v>91</v>
      </c>
      <c r="F31" s="36" t="s">
        <v>110</v>
      </c>
      <c r="G31" s="54">
        <f t="shared" si="2"/>
        <v>31</v>
      </c>
      <c r="H31" s="1"/>
      <c r="I31" s="56">
        <v>3</v>
      </c>
      <c r="J31" s="56">
        <v>17</v>
      </c>
      <c r="K31" s="56">
        <v>1</v>
      </c>
      <c r="L31" s="56" t="s">
        <v>59</v>
      </c>
      <c r="M31" s="56" t="s">
        <v>59</v>
      </c>
      <c r="N31" s="56">
        <v>1</v>
      </c>
      <c r="O31" s="56" t="s">
        <v>59</v>
      </c>
      <c r="P31" s="56" t="s">
        <v>59</v>
      </c>
      <c r="Q31" s="56" t="s">
        <v>59</v>
      </c>
      <c r="R31" s="56" t="s">
        <v>59</v>
      </c>
      <c r="S31" s="56">
        <v>7</v>
      </c>
      <c r="T31" s="56" t="s">
        <v>59</v>
      </c>
      <c r="U31" s="56" t="s">
        <v>59</v>
      </c>
      <c r="V31" s="56" t="s">
        <v>59</v>
      </c>
      <c r="W31" s="56">
        <v>1</v>
      </c>
      <c r="X31" s="56" t="s">
        <v>59</v>
      </c>
      <c r="Y31" s="56" t="s">
        <v>59</v>
      </c>
      <c r="Z31" s="56">
        <v>1</v>
      </c>
      <c r="AA31" s="56" t="s">
        <v>59</v>
      </c>
      <c r="AB31" s="56" t="s">
        <v>59</v>
      </c>
    </row>
    <row r="32" spans="2:28" x14ac:dyDescent="0.25">
      <c r="B32" s="52" t="s">
        <v>7</v>
      </c>
      <c r="C32" s="32" t="s">
        <v>109</v>
      </c>
      <c r="D32" s="51" t="s">
        <v>74</v>
      </c>
      <c r="E32" s="15" t="s">
        <v>75</v>
      </c>
      <c r="F32" s="36" t="s">
        <v>110</v>
      </c>
      <c r="G32" s="54">
        <f t="shared" si="2"/>
        <v>67</v>
      </c>
      <c r="H32" s="1"/>
      <c r="I32" s="56">
        <v>6</v>
      </c>
      <c r="J32" s="56">
        <v>47</v>
      </c>
      <c r="K32" s="56">
        <v>1</v>
      </c>
      <c r="L32" s="56">
        <v>1</v>
      </c>
      <c r="M32" s="56">
        <v>2</v>
      </c>
      <c r="N32" s="56">
        <v>1</v>
      </c>
      <c r="O32" s="56" t="s">
        <v>59</v>
      </c>
      <c r="P32" s="56" t="s">
        <v>59</v>
      </c>
      <c r="Q32" s="56" t="s">
        <v>59</v>
      </c>
      <c r="R32" s="56" t="s">
        <v>59</v>
      </c>
      <c r="S32" s="56">
        <v>6</v>
      </c>
      <c r="T32" s="56" t="s">
        <v>59</v>
      </c>
      <c r="U32" s="56" t="s">
        <v>59</v>
      </c>
      <c r="V32" s="56" t="s">
        <v>59</v>
      </c>
      <c r="W32" s="56">
        <v>2</v>
      </c>
      <c r="X32" s="56" t="s">
        <v>59</v>
      </c>
      <c r="Y32" s="56" t="s">
        <v>59</v>
      </c>
      <c r="Z32" s="56">
        <v>1</v>
      </c>
      <c r="AA32" s="56" t="s">
        <v>59</v>
      </c>
      <c r="AB32" s="56" t="s">
        <v>59</v>
      </c>
    </row>
    <row r="33" spans="2:28" x14ac:dyDescent="0.25">
      <c r="B33" s="52" t="s">
        <v>6</v>
      </c>
      <c r="C33" s="32" t="s">
        <v>109</v>
      </c>
      <c r="D33" s="51" t="s">
        <v>62</v>
      </c>
      <c r="E33" s="15" t="s">
        <v>96</v>
      </c>
      <c r="F33" s="36" t="s">
        <v>110</v>
      </c>
      <c r="G33" s="54">
        <f t="shared" si="2"/>
        <v>47</v>
      </c>
      <c r="H33" s="1"/>
      <c r="I33" s="56" t="s">
        <v>59</v>
      </c>
      <c r="J33" s="56">
        <v>38</v>
      </c>
      <c r="K33" s="56" t="s">
        <v>59</v>
      </c>
      <c r="L33" s="56" t="s">
        <v>59</v>
      </c>
      <c r="M33" s="56">
        <v>1</v>
      </c>
      <c r="N33" s="56" t="s">
        <v>59</v>
      </c>
      <c r="O33" s="56" t="s">
        <v>59</v>
      </c>
      <c r="P33" s="56" t="s">
        <v>59</v>
      </c>
      <c r="Q33" s="56" t="s">
        <v>59</v>
      </c>
      <c r="R33" s="56" t="s">
        <v>59</v>
      </c>
      <c r="S33" s="56">
        <v>5</v>
      </c>
      <c r="T33" s="56" t="s">
        <v>59</v>
      </c>
      <c r="U33" s="56" t="s">
        <v>59</v>
      </c>
      <c r="V33" s="56" t="s">
        <v>59</v>
      </c>
      <c r="W33" s="56" t="s">
        <v>59</v>
      </c>
      <c r="X33" s="56" t="s">
        <v>59</v>
      </c>
      <c r="Y33" s="56" t="s">
        <v>59</v>
      </c>
      <c r="Z33" s="56">
        <v>1</v>
      </c>
      <c r="AA33" s="56">
        <v>2</v>
      </c>
      <c r="AB33" s="56" t="s">
        <v>59</v>
      </c>
    </row>
    <row r="34" spans="2:28" x14ac:dyDescent="0.25">
      <c r="B34" s="52" t="s">
        <v>8</v>
      </c>
      <c r="C34" s="32" t="s">
        <v>109</v>
      </c>
      <c r="D34" s="51" t="s">
        <v>84</v>
      </c>
      <c r="E34" s="15" t="s">
        <v>112</v>
      </c>
      <c r="F34" s="36" t="s">
        <v>110</v>
      </c>
      <c r="G34" s="54">
        <f t="shared" si="2"/>
        <v>65</v>
      </c>
      <c r="H34" s="1"/>
      <c r="I34" s="56">
        <v>6</v>
      </c>
      <c r="J34" s="56">
        <v>44</v>
      </c>
      <c r="K34" s="56" t="s">
        <v>59</v>
      </c>
      <c r="L34" s="56" t="s">
        <v>59</v>
      </c>
      <c r="M34" s="56" t="s">
        <v>59</v>
      </c>
      <c r="N34" s="56" t="s">
        <v>59</v>
      </c>
      <c r="O34" s="56" t="s">
        <v>59</v>
      </c>
      <c r="P34" s="56" t="s">
        <v>59</v>
      </c>
      <c r="Q34" s="56" t="s">
        <v>59</v>
      </c>
      <c r="R34" s="56" t="s">
        <v>59</v>
      </c>
      <c r="S34" s="56">
        <v>13</v>
      </c>
      <c r="T34" s="56" t="s">
        <v>59</v>
      </c>
      <c r="U34" s="56" t="s">
        <v>59</v>
      </c>
      <c r="V34" s="56" t="s">
        <v>59</v>
      </c>
      <c r="W34" s="56">
        <v>1</v>
      </c>
      <c r="X34" s="56" t="s">
        <v>59</v>
      </c>
      <c r="Y34" s="56" t="s">
        <v>59</v>
      </c>
      <c r="Z34" s="56" t="s">
        <v>59</v>
      </c>
      <c r="AA34" s="56">
        <v>1</v>
      </c>
      <c r="AB34" s="56" t="s">
        <v>59</v>
      </c>
    </row>
    <row r="35" spans="2:28" ht="15.75" thickBot="1" x14ac:dyDescent="0.3">
      <c r="B35" s="45"/>
      <c r="C35" s="46"/>
      <c r="D35" s="47"/>
      <c r="E35" s="57"/>
      <c r="F35" s="58" t="s">
        <v>56</v>
      </c>
      <c r="G35" s="46">
        <f t="shared" si="2"/>
        <v>358</v>
      </c>
      <c r="H35" s="48"/>
      <c r="I35" s="46">
        <f>SUM(I27:I34)</f>
        <v>64</v>
      </c>
      <c r="J35" s="46">
        <f t="shared" ref="J35:AB35" si="3">SUM(J27:J34)</f>
        <v>220</v>
      </c>
      <c r="K35" s="46">
        <f t="shared" si="3"/>
        <v>3</v>
      </c>
      <c r="L35" s="46">
        <f t="shared" si="3"/>
        <v>1</v>
      </c>
      <c r="M35" s="46">
        <f t="shared" si="3"/>
        <v>11</v>
      </c>
      <c r="N35" s="46">
        <f t="shared" si="3"/>
        <v>2</v>
      </c>
      <c r="O35" s="46">
        <f t="shared" si="3"/>
        <v>0</v>
      </c>
      <c r="P35" s="46">
        <f t="shared" si="3"/>
        <v>0</v>
      </c>
      <c r="Q35" s="46">
        <f t="shared" si="3"/>
        <v>0</v>
      </c>
      <c r="R35" s="46">
        <f t="shared" si="3"/>
        <v>0</v>
      </c>
      <c r="S35" s="46">
        <f t="shared" si="3"/>
        <v>39</v>
      </c>
      <c r="T35" s="46">
        <f t="shared" si="3"/>
        <v>0</v>
      </c>
      <c r="U35" s="46">
        <f t="shared" si="3"/>
        <v>0</v>
      </c>
      <c r="V35" s="46">
        <f t="shared" si="3"/>
        <v>0</v>
      </c>
      <c r="W35" s="46">
        <f t="shared" si="3"/>
        <v>9</v>
      </c>
      <c r="X35" s="46">
        <f t="shared" si="3"/>
        <v>1</v>
      </c>
      <c r="Y35" s="46">
        <f t="shared" si="3"/>
        <v>1</v>
      </c>
      <c r="Z35" s="46">
        <f t="shared" si="3"/>
        <v>3</v>
      </c>
      <c r="AA35" s="46">
        <f t="shared" si="3"/>
        <v>3</v>
      </c>
      <c r="AB35" s="46">
        <f t="shared" si="3"/>
        <v>1</v>
      </c>
    </row>
    <row r="36" spans="2:28" x14ac:dyDescent="0.25">
      <c r="B36" s="108" t="s">
        <v>170</v>
      </c>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row>
    <row r="37" spans="2:28" s="1" customFormat="1" x14ac:dyDescent="0.25"/>
    <row r="38" spans="2:28" s="1" customFormat="1" x14ac:dyDescent="0.25"/>
    <row r="39" spans="2:28" s="1" customFormat="1" x14ac:dyDescent="0.25"/>
    <row r="40" spans="2:28" s="1" customFormat="1" x14ac:dyDescent="0.25"/>
    <row r="41" spans="2:28" s="1" customFormat="1" x14ac:dyDescent="0.25"/>
    <row r="42" spans="2:28" s="1" customFormat="1" x14ac:dyDescent="0.25"/>
    <row r="43" spans="2:28" s="1" customFormat="1" x14ac:dyDescent="0.25"/>
    <row r="44" spans="2:28" s="1" customFormat="1" x14ac:dyDescent="0.25"/>
    <row r="45" spans="2:28" s="1" customFormat="1" x14ac:dyDescent="0.25"/>
    <row r="46" spans="2:28" s="1" customFormat="1" x14ac:dyDescent="0.25"/>
    <row r="47" spans="2:28" s="1" customFormat="1" x14ac:dyDescent="0.25"/>
    <row r="48" spans="2:2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sheetData>
  <mergeCells count="5">
    <mergeCell ref="B2:AB2"/>
    <mergeCell ref="G3:H3"/>
    <mergeCell ref="B36:AB36"/>
    <mergeCell ref="F5:H5"/>
    <mergeCell ref="F4:H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12"/>
  <sheetViews>
    <sheetView workbookViewId="0">
      <selection activeCell="B7" sqref="B7"/>
    </sheetView>
  </sheetViews>
  <sheetFormatPr defaultColWidth="11.42578125" defaultRowHeight="15" x14ac:dyDescent="0.25"/>
  <cols>
    <col min="1" max="1" width="1.85546875" style="1" customWidth="1"/>
    <col min="2" max="2" width="20.28515625" style="1" bestFit="1" customWidth="1"/>
    <col min="3" max="3" width="11.42578125" style="1"/>
    <col min="4" max="4" width="14.85546875" style="1" bestFit="1" customWidth="1"/>
    <col min="5" max="5" width="11.42578125" style="1"/>
    <col min="6" max="6" width="13.42578125" style="1" bestFit="1" customWidth="1"/>
    <col min="7" max="7" width="15" style="1" customWidth="1"/>
    <col min="8" max="16384" width="11.42578125" style="1"/>
  </cols>
  <sheetData>
    <row r="2" spans="2:8" ht="45" customHeight="1" x14ac:dyDescent="0.25">
      <c r="B2" s="111" t="s">
        <v>165</v>
      </c>
      <c r="C2" s="111"/>
      <c r="D2" s="111"/>
      <c r="E2" s="111"/>
      <c r="F2" s="111"/>
      <c r="G2" s="111"/>
      <c r="H2" s="102"/>
    </row>
    <row r="3" spans="2:8" ht="16.5" customHeight="1" x14ac:dyDescent="0.25">
      <c r="B3" s="112" t="s">
        <v>139</v>
      </c>
      <c r="C3" s="112" t="s">
        <v>53</v>
      </c>
      <c r="D3" s="112" t="s">
        <v>54</v>
      </c>
      <c r="E3" s="112" t="s">
        <v>125</v>
      </c>
      <c r="F3" s="112" t="s">
        <v>126</v>
      </c>
      <c r="G3" s="114" t="s">
        <v>127</v>
      </c>
    </row>
    <row r="4" spans="2:8" ht="9.75" customHeight="1" thickBot="1" x14ac:dyDescent="0.3">
      <c r="B4" s="113" t="s">
        <v>108</v>
      </c>
      <c r="C4" s="113"/>
      <c r="D4" s="113"/>
      <c r="E4" s="113"/>
      <c r="F4" s="113"/>
      <c r="G4" s="115"/>
    </row>
    <row r="5" spans="2:8" x14ac:dyDescent="0.25">
      <c r="B5" s="85" t="s">
        <v>0</v>
      </c>
      <c r="C5" s="51" t="s">
        <v>84</v>
      </c>
      <c r="D5" s="90" t="s">
        <v>102</v>
      </c>
      <c r="E5" s="51">
        <v>38</v>
      </c>
      <c r="F5" s="51">
        <v>2006</v>
      </c>
      <c r="G5" s="51" t="s">
        <v>128</v>
      </c>
    </row>
    <row r="6" spans="2:8" x14ac:dyDescent="0.25">
      <c r="B6" s="90" t="s">
        <v>4</v>
      </c>
      <c r="C6" s="51" t="s">
        <v>84</v>
      </c>
      <c r="D6" s="90" t="s">
        <v>104</v>
      </c>
      <c r="E6" s="51">
        <v>24</v>
      </c>
      <c r="F6" s="51" t="s">
        <v>136</v>
      </c>
      <c r="G6" s="51" t="s">
        <v>129</v>
      </c>
    </row>
    <row r="7" spans="2:8" x14ac:dyDescent="0.25">
      <c r="B7" s="90" t="s">
        <v>173</v>
      </c>
      <c r="C7" s="51" t="s">
        <v>81</v>
      </c>
      <c r="D7" s="90" t="s">
        <v>111</v>
      </c>
      <c r="E7" s="51">
        <v>33</v>
      </c>
      <c r="F7" s="51">
        <v>2006</v>
      </c>
      <c r="G7" s="51" t="s">
        <v>130</v>
      </c>
    </row>
    <row r="8" spans="2:8" x14ac:dyDescent="0.25">
      <c r="B8" s="90" t="s">
        <v>5</v>
      </c>
      <c r="C8" s="51" t="s">
        <v>84</v>
      </c>
      <c r="D8" s="90" t="s">
        <v>85</v>
      </c>
      <c r="E8" s="51">
        <v>53</v>
      </c>
      <c r="F8" s="51" t="s">
        <v>137</v>
      </c>
      <c r="G8" s="51" t="s">
        <v>131</v>
      </c>
    </row>
    <row r="9" spans="2:8" x14ac:dyDescent="0.25">
      <c r="B9" s="90" t="s">
        <v>124</v>
      </c>
      <c r="C9" s="51" t="s">
        <v>84</v>
      </c>
      <c r="D9" s="90" t="s">
        <v>91</v>
      </c>
      <c r="E9" s="51">
        <v>31</v>
      </c>
      <c r="F9" s="51">
        <v>2005</v>
      </c>
      <c r="G9" s="51" t="s">
        <v>132</v>
      </c>
    </row>
    <row r="10" spans="2:8" x14ac:dyDescent="0.25">
      <c r="B10" s="90" t="s">
        <v>7</v>
      </c>
      <c r="C10" s="51" t="s">
        <v>74</v>
      </c>
      <c r="D10" s="90" t="s">
        <v>75</v>
      </c>
      <c r="E10" s="51">
        <v>67</v>
      </c>
      <c r="F10" s="51">
        <v>2004</v>
      </c>
      <c r="G10" s="51" t="s">
        <v>133</v>
      </c>
    </row>
    <row r="11" spans="2:8" x14ac:dyDescent="0.25">
      <c r="B11" s="86" t="s">
        <v>6</v>
      </c>
      <c r="C11" s="87" t="s">
        <v>62</v>
      </c>
      <c r="D11" s="86" t="s">
        <v>96</v>
      </c>
      <c r="E11" s="87">
        <v>47</v>
      </c>
      <c r="F11" s="87">
        <v>2005</v>
      </c>
      <c r="G11" s="87" t="s">
        <v>134</v>
      </c>
    </row>
    <row r="12" spans="2:8" ht="15.75" thickBot="1" x14ac:dyDescent="0.3">
      <c r="B12" s="88" t="s">
        <v>8</v>
      </c>
      <c r="C12" s="89" t="s">
        <v>84</v>
      </c>
      <c r="D12" s="88" t="s">
        <v>112</v>
      </c>
      <c r="E12" s="89">
        <v>65</v>
      </c>
      <c r="F12" s="89" t="s">
        <v>138</v>
      </c>
      <c r="G12" s="89" t="s">
        <v>135</v>
      </c>
    </row>
  </sheetData>
  <mergeCells count="7">
    <mergeCell ref="B2:G2"/>
    <mergeCell ref="B3:B4"/>
    <mergeCell ref="G3:G4"/>
    <mergeCell ref="F3:F4"/>
    <mergeCell ref="E3:E4"/>
    <mergeCell ref="D3:D4"/>
    <mergeCell ref="C3:C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Q121"/>
  <sheetViews>
    <sheetView tabSelected="1" zoomScale="112" zoomScaleNormal="112" workbookViewId="0">
      <selection activeCell="X14" sqref="X14"/>
    </sheetView>
  </sheetViews>
  <sheetFormatPr defaultColWidth="9.140625" defaultRowHeight="15" x14ac:dyDescent="0.25"/>
  <cols>
    <col min="1" max="1" width="9.140625" style="11"/>
    <col min="2" max="2" width="2.42578125" style="11" customWidth="1"/>
    <col min="3" max="3" width="15.7109375" style="11" customWidth="1"/>
    <col min="4" max="5" width="9.140625" style="11"/>
    <col min="6" max="6" width="0.85546875" style="11" customWidth="1"/>
    <col min="7" max="7" width="9.140625" style="11"/>
    <col min="8" max="8" width="0.85546875" style="11" customWidth="1"/>
    <col min="9" max="9" width="2.85546875" style="11" customWidth="1"/>
    <col min="10" max="10" width="15.7109375" style="11" customWidth="1"/>
    <col min="11" max="12" width="9.140625" style="11"/>
    <col min="13" max="13" width="1.42578125" style="11" customWidth="1"/>
    <col min="14" max="14" width="9.140625" style="11"/>
    <col min="15" max="15" width="1.140625" style="11" customWidth="1"/>
    <col min="16" max="16" width="9.140625" style="11"/>
    <col min="17" max="17" width="9.140625" style="1"/>
    <col min="18" max="18" width="1" style="1" customWidth="1"/>
    <col min="19" max="16384" width="9.140625" style="1"/>
  </cols>
  <sheetData>
    <row r="2" spans="1:17" ht="71.25" customHeight="1" thickBot="1" x14ac:dyDescent="0.3">
      <c r="B2" s="118" t="s">
        <v>166</v>
      </c>
      <c r="C2" s="118"/>
      <c r="D2" s="118"/>
      <c r="E2" s="118"/>
      <c r="F2" s="118"/>
      <c r="G2" s="118"/>
      <c r="H2" s="118"/>
      <c r="I2" s="118"/>
      <c r="J2" s="118"/>
      <c r="K2" s="118"/>
      <c r="L2" s="118"/>
      <c r="M2" s="118"/>
      <c r="N2" s="118"/>
      <c r="O2" s="118"/>
      <c r="P2" s="118"/>
      <c r="Q2" s="118"/>
    </row>
    <row r="3" spans="1:17" ht="6.75" customHeight="1" x14ac:dyDescent="0.25">
      <c r="B3" s="81"/>
      <c r="C3" s="82"/>
      <c r="D3" s="82"/>
      <c r="E3" s="82"/>
      <c r="F3" s="82"/>
      <c r="G3" s="82"/>
      <c r="H3" s="82"/>
      <c r="I3" s="82"/>
      <c r="J3" s="82"/>
      <c r="K3" s="82"/>
      <c r="L3" s="82"/>
      <c r="M3" s="82"/>
      <c r="N3" s="82"/>
      <c r="O3" s="82"/>
      <c r="P3" s="82"/>
      <c r="Q3" s="83"/>
    </row>
    <row r="4" spans="1:17" x14ac:dyDescent="0.25">
      <c r="B4" s="61"/>
      <c r="C4" s="116" t="s">
        <v>122</v>
      </c>
      <c r="D4" s="116"/>
      <c r="E4" s="116"/>
      <c r="F4" s="116"/>
      <c r="G4" s="116"/>
      <c r="H4" s="116"/>
      <c r="J4" s="117"/>
      <c r="K4" s="117"/>
      <c r="L4" s="117"/>
      <c r="M4" s="117"/>
      <c r="N4" s="117"/>
      <c r="O4" s="117"/>
      <c r="Q4" s="62"/>
    </row>
    <row r="5" spans="1:17" s="2" customFormat="1" x14ac:dyDescent="0.25">
      <c r="A5" s="67"/>
      <c r="B5" s="59"/>
      <c r="C5" s="9" t="s">
        <v>1</v>
      </c>
      <c r="D5" s="7" t="s">
        <v>2</v>
      </c>
      <c r="E5" s="8">
        <v>2.5000000000000001E-2</v>
      </c>
      <c r="F5" s="70"/>
      <c r="G5" s="8">
        <v>0.97499999999999998</v>
      </c>
      <c r="H5" s="71"/>
      <c r="I5" s="67"/>
      <c r="J5" s="67"/>
      <c r="K5" s="67"/>
      <c r="L5" s="68"/>
      <c r="M5" s="69"/>
      <c r="N5" s="68"/>
      <c r="O5" s="69"/>
      <c r="P5" s="67"/>
      <c r="Q5" s="60"/>
    </row>
    <row r="6" spans="1:17" s="2" customFormat="1" x14ac:dyDescent="0.25">
      <c r="A6" s="67"/>
      <c r="B6" s="59"/>
      <c r="C6" s="67" t="s">
        <v>3</v>
      </c>
      <c r="D6" s="72"/>
      <c r="E6" s="73"/>
      <c r="F6" s="74"/>
      <c r="G6" s="73"/>
      <c r="H6" s="74"/>
      <c r="I6" s="67"/>
      <c r="J6" s="67"/>
      <c r="K6" s="67"/>
      <c r="L6" s="68"/>
      <c r="M6" s="69"/>
      <c r="N6" s="68"/>
      <c r="O6" s="69"/>
      <c r="P6" s="67"/>
      <c r="Q6" s="60"/>
    </row>
    <row r="7" spans="1:17" x14ac:dyDescent="0.25">
      <c r="B7" s="61"/>
      <c r="C7" s="11" t="s">
        <v>57</v>
      </c>
      <c r="D7" s="75">
        <v>0.04</v>
      </c>
      <c r="E7" s="75">
        <v>0</v>
      </c>
      <c r="F7" s="76">
        <f>D7-E7</f>
        <v>0.04</v>
      </c>
      <c r="G7" s="75">
        <v>0.311</v>
      </c>
      <c r="H7" s="76">
        <f>G7-D7</f>
        <v>0.27100000000000002</v>
      </c>
      <c r="M7" s="66"/>
      <c r="O7" s="66"/>
      <c r="Q7" s="62"/>
    </row>
    <row r="8" spans="1:17" x14ac:dyDescent="0.25">
      <c r="B8" s="61"/>
      <c r="C8" s="11" t="s">
        <v>67</v>
      </c>
      <c r="D8" s="75">
        <v>0.26</v>
      </c>
      <c r="E8" s="75">
        <v>6.3E-3</v>
      </c>
      <c r="F8" s="76">
        <f t="shared" ref="F8:F15" si="0">D8-E8</f>
        <v>0.25370000000000004</v>
      </c>
      <c r="G8" s="75">
        <v>0.5</v>
      </c>
      <c r="H8" s="76">
        <f t="shared" ref="H8:H15" si="1">G8-D8</f>
        <v>0.24</v>
      </c>
      <c r="M8" s="66"/>
      <c r="O8" s="66"/>
      <c r="Q8" s="62"/>
    </row>
    <row r="9" spans="1:17" x14ac:dyDescent="0.25">
      <c r="B9" s="61"/>
      <c r="C9" s="11" t="s">
        <v>99</v>
      </c>
      <c r="D9" s="75">
        <v>0.7</v>
      </c>
      <c r="E9" s="75">
        <v>0.49</v>
      </c>
      <c r="F9" s="76">
        <f t="shared" si="0"/>
        <v>0.20999999999999996</v>
      </c>
      <c r="G9" s="75">
        <v>0.89</v>
      </c>
      <c r="H9" s="76">
        <f t="shared" si="1"/>
        <v>0.19000000000000006</v>
      </c>
      <c r="M9" s="66"/>
      <c r="O9" s="66"/>
      <c r="Q9" s="62"/>
    </row>
    <row r="10" spans="1:17" x14ac:dyDescent="0.25">
      <c r="B10" s="61"/>
      <c r="C10" s="3" t="s">
        <v>114</v>
      </c>
      <c r="D10" s="4">
        <v>1.2999999999999999E-3</v>
      </c>
      <c r="E10" s="4">
        <v>0</v>
      </c>
      <c r="F10" s="77">
        <f t="shared" si="0"/>
        <v>1.2999999999999999E-3</v>
      </c>
      <c r="G10" s="4">
        <v>6.7999999999999996E-3</v>
      </c>
      <c r="H10" s="76">
        <f t="shared" si="1"/>
        <v>5.4999999999999997E-3</v>
      </c>
      <c r="M10" s="66"/>
      <c r="O10" s="66"/>
      <c r="Q10" s="62"/>
    </row>
    <row r="11" spans="1:17" x14ac:dyDescent="0.25">
      <c r="B11" s="61"/>
      <c r="C11" s="67" t="s">
        <v>123</v>
      </c>
      <c r="D11" s="75"/>
      <c r="E11" s="75"/>
      <c r="F11" s="76">
        <f t="shared" si="0"/>
        <v>0</v>
      </c>
      <c r="G11" s="75"/>
      <c r="H11" s="76">
        <f t="shared" si="1"/>
        <v>0</v>
      </c>
      <c r="M11" s="66"/>
      <c r="O11" s="66"/>
      <c r="Q11" s="62"/>
    </row>
    <row r="12" spans="1:17" x14ac:dyDescent="0.25">
      <c r="B12" s="61"/>
      <c r="C12" s="11" t="s">
        <v>57</v>
      </c>
      <c r="D12" s="75">
        <v>4.7590769999999998E-2</v>
      </c>
      <c r="E12" s="75">
        <v>1.2940250000000001E-3</v>
      </c>
      <c r="F12" s="76">
        <f t="shared" si="0"/>
        <v>4.6296745E-2</v>
      </c>
      <c r="G12" s="75">
        <v>0.17</v>
      </c>
      <c r="H12" s="76">
        <f t="shared" si="1"/>
        <v>0.12240923000000001</v>
      </c>
      <c r="M12" s="66"/>
      <c r="O12" s="66"/>
      <c r="Q12" s="62"/>
    </row>
    <row r="13" spans="1:17" x14ac:dyDescent="0.25">
      <c r="B13" s="61"/>
      <c r="C13" s="11" t="s">
        <v>67</v>
      </c>
      <c r="D13" s="75">
        <v>0.2</v>
      </c>
      <c r="E13" s="75">
        <v>1.112575E-2</v>
      </c>
      <c r="F13" s="76">
        <f t="shared" si="0"/>
        <v>0.18887425000000002</v>
      </c>
      <c r="G13" s="75">
        <v>0.42</v>
      </c>
      <c r="H13" s="76">
        <f t="shared" si="1"/>
        <v>0.21999999999999997</v>
      </c>
      <c r="M13" s="66"/>
      <c r="O13" s="66"/>
      <c r="Q13" s="62"/>
    </row>
    <row r="14" spans="1:17" x14ac:dyDescent="0.25">
      <c r="B14" s="61"/>
      <c r="C14" s="11" t="s">
        <v>99</v>
      </c>
      <c r="D14" s="75">
        <v>0.74</v>
      </c>
      <c r="E14" s="75">
        <v>0.53</v>
      </c>
      <c r="F14" s="76">
        <f t="shared" si="0"/>
        <v>0.20999999999999996</v>
      </c>
      <c r="G14" s="75">
        <v>0.91</v>
      </c>
      <c r="H14" s="76">
        <f t="shared" si="1"/>
        <v>0.17000000000000004</v>
      </c>
      <c r="M14" s="66"/>
      <c r="O14" s="66"/>
      <c r="Q14" s="62"/>
    </row>
    <row r="15" spans="1:17" ht="15.75" thickBot="1" x14ac:dyDescent="0.3">
      <c r="B15" s="61"/>
      <c r="C15" s="5" t="s">
        <v>114</v>
      </c>
      <c r="D15" s="6">
        <v>1.138838E-2</v>
      </c>
      <c r="E15" s="6">
        <v>2.065375E-4</v>
      </c>
      <c r="F15" s="80">
        <f t="shared" si="0"/>
        <v>1.1181842500000001E-2</v>
      </c>
      <c r="G15" s="6">
        <v>0.06</v>
      </c>
      <c r="H15" s="76">
        <f t="shared" si="1"/>
        <v>4.8611619999999994E-2</v>
      </c>
      <c r="M15" s="66"/>
      <c r="O15" s="66"/>
      <c r="Q15" s="62"/>
    </row>
    <row r="16" spans="1:17" ht="6.75" customHeight="1" thickBot="1" x14ac:dyDescent="0.3">
      <c r="B16" s="63"/>
      <c r="C16" s="5"/>
      <c r="D16" s="5"/>
      <c r="E16" s="5"/>
      <c r="F16" s="64"/>
      <c r="G16" s="5"/>
      <c r="H16" s="64"/>
      <c r="I16" s="5"/>
      <c r="J16" s="5"/>
      <c r="K16" s="5"/>
      <c r="L16" s="5"/>
      <c r="M16" s="64"/>
      <c r="N16" s="5"/>
      <c r="O16" s="64"/>
      <c r="P16" s="5"/>
      <c r="Q16" s="65"/>
    </row>
    <row r="17" spans="1:17" ht="13.5" customHeight="1" thickBot="1" x14ac:dyDescent="0.3"/>
    <row r="18" spans="1:17" ht="6" customHeight="1" x14ac:dyDescent="0.25">
      <c r="B18" s="81"/>
      <c r="C18" s="82"/>
      <c r="D18" s="82"/>
      <c r="E18" s="82"/>
      <c r="F18" s="82"/>
      <c r="G18" s="82"/>
      <c r="H18" s="82"/>
      <c r="I18" s="82"/>
      <c r="J18" s="82"/>
      <c r="K18" s="82"/>
      <c r="L18" s="82"/>
      <c r="M18" s="82"/>
      <c r="N18" s="82"/>
      <c r="O18" s="82"/>
      <c r="P18" s="82"/>
      <c r="Q18" s="83"/>
    </row>
    <row r="19" spans="1:17" x14ac:dyDescent="0.25">
      <c r="B19" s="61"/>
      <c r="C19" s="116" t="s">
        <v>121</v>
      </c>
      <c r="D19" s="116"/>
      <c r="E19" s="116"/>
      <c r="F19" s="116"/>
      <c r="G19" s="116"/>
      <c r="H19" s="116"/>
      <c r="J19" s="117" t="s">
        <v>121</v>
      </c>
      <c r="K19" s="117"/>
      <c r="L19" s="117"/>
      <c r="M19" s="117"/>
      <c r="N19" s="117"/>
      <c r="O19" s="117"/>
      <c r="Q19" s="62"/>
    </row>
    <row r="20" spans="1:17" s="2" customFormat="1" x14ac:dyDescent="0.25">
      <c r="A20" s="67"/>
      <c r="B20" s="59"/>
      <c r="C20" s="9" t="s">
        <v>1</v>
      </c>
      <c r="D20" s="7" t="s">
        <v>2</v>
      </c>
      <c r="E20" s="8">
        <v>2.5000000000000001E-2</v>
      </c>
      <c r="F20" s="70"/>
      <c r="G20" s="8">
        <v>0.97499999999999998</v>
      </c>
      <c r="H20" s="69"/>
      <c r="I20" s="67"/>
      <c r="J20" s="67"/>
      <c r="K20" s="67"/>
      <c r="L20" s="67"/>
      <c r="M20" s="69"/>
      <c r="N20" s="68"/>
      <c r="O20" s="69"/>
      <c r="P20" s="67"/>
      <c r="Q20" s="60"/>
    </row>
    <row r="21" spans="1:17" s="2" customFormat="1" x14ac:dyDescent="0.25">
      <c r="A21" s="67"/>
      <c r="B21" s="59"/>
      <c r="C21" s="67" t="s">
        <v>3</v>
      </c>
      <c r="D21" s="72"/>
      <c r="E21" s="73"/>
      <c r="F21" s="74"/>
      <c r="G21" s="73"/>
      <c r="H21" s="69"/>
      <c r="I21" s="67"/>
      <c r="J21" s="67"/>
      <c r="K21" s="67"/>
      <c r="L21" s="67"/>
      <c r="M21" s="69"/>
      <c r="N21" s="68"/>
      <c r="O21" s="69"/>
      <c r="P21" s="67"/>
      <c r="Q21" s="60"/>
    </row>
    <row r="22" spans="1:17" x14ac:dyDescent="0.25">
      <c r="B22" s="61"/>
      <c r="C22" s="11" t="s">
        <v>57</v>
      </c>
      <c r="D22" s="75">
        <v>0.03</v>
      </c>
      <c r="E22" s="75">
        <v>0</v>
      </c>
      <c r="F22" s="76">
        <f>D22-E22</f>
        <v>0.03</v>
      </c>
      <c r="G22" s="75">
        <v>0.28000000000000003</v>
      </c>
      <c r="H22" s="105">
        <f>G22-D22</f>
        <v>0.25</v>
      </c>
      <c r="M22" s="66"/>
      <c r="O22" s="66"/>
      <c r="Q22" s="62"/>
    </row>
    <row r="23" spans="1:17" x14ac:dyDescent="0.25">
      <c r="B23" s="61"/>
      <c r="C23" s="11" t="s">
        <v>67</v>
      </c>
      <c r="D23" s="75">
        <v>0.31</v>
      </c>
      <c r="E23" s="75">
        <v>0.02</v>
      </c>
      <c r="F23" s="76">
        <f t="shared" ref="F23:F25" si="2">D23-E23</f>
        <v>0.28999999999999998</v>
      </c>
      <c r="G23" s="75">
        <v>0.61</v>
      </c>
      <c r="H23" s="105">
        <f t="shared" ref="H23:H30" si="3">G23-D23</f>
        <v>0.3</v>
      </c>
      <c r="M23" s="66"/>
      <c r="O23" s="66"/>
      <c r="Q23" s="62"/>
    </row>
    <row r="24" spans="1:17" x14ac:dyDescent="0.25">
      <c r="B24" s="61"/>
      <c r="C24" s="11" t="s">
        <v>99</v>
      </c>
      <c r="D24" s="75">
        <v>0.66</v>
      </c>
      <c r="E24" s="75">
        <v>0.38</v>
      </c>
      <c r="F24" s="76">
        <f t="shared" si="2"/>
        <v>0.28000000000000003</v>
      </c>
      <c r="G24" s="75">
        <v>0.95</v>
      </c>
      <c r="H24" s="105">
        <f t="shared" si="3"/>
        <v>0.28999999999999992</v>
      </c>
      <c r="M24" s="66"/>
      <c r="O24" s="66"/>
      <c r="Q24" s="62"/>
    </row>
    <row r="25" spans="1:17" x14ac:dyDescent="0.25">
      <c r="B25" s="61"/>
      <c r="C25" s="3" t="s">
        <v>114</v>
      </c>
      <c r="D25" s="4">
        <v>1.6000000000000001E-3</v>
      </c>
      <c r="E25" s="4">
        <v>0</v>
      </c>
      <c r="F25" s="77">
        <f t="shared" si="2"/>
        <v>1.6000000000000001E-3</v>
      </c>
      <c r="G25" s="4">
        <v>7.4000000000000003E-3</v>
      </c>
      <c r="H25" s="105">
        <f t="shared" si="3"/>
        <v>5.8000000000000005E-3</v>
      </c>
      <c r="M25" s="66"/>
      <c r="O25" s="66"/>
      <c r="Q25" s="62"/>
    </row>
    <row r="26" spans="1:17" x14ac:dyDescent="0.25">
      <c r="B26" s="61"/>
      <c r="C26" s="67" t="s">
        <v>123</v>
      </c>
      <c r="D26" s="75"/>
      <c r="E26" s="75"/>
      <c r="F26" s="76"/>
      <c r="G26" s="75"/>
      <c r="H26" s="105">
        <f t="shared" si="3"/>
        <v>0</v>
      </c>
      <c r="M26" s="66"/>
      <c r="O26" s="66"/>
      <c r="Q26" s="62"/>
    </row>
    <row r="27" spans="1:17" x14ac:dyDescent="0.25">
      <c r="B27" s="61"/>
      <c r="C27" s="11" t="s">
        <v>57</v>
      </c>
      <c r="D27" s="75">
        <v>0.04</v>
      </c>
      <c r="E27" s="75">
        <v>8.4660750000000004E-4</v>
      </c>
      <c r="F27" s="76">
        <f>D27-E27</f>
        <v>3.9153392500000002E-2</v>
      </c>
      <c r="G27" s="75">
        <v>0.16</v>
      </c>
      <c r="H27" s="105">
        <f t="shared" si="3"/>
        <v>0.12</v>
      </c>
      <c r="M27" s="66"/>
      <c r="O27" s="66"/>
      <c r="Q27" s="62"/>
    </row>
    <row r="28" spans="1:17" x14ac:dyDescent="0.25">
      <c r="B28" s="61"/>
      <c r="C28" s="11" t="s">
        <v>67</v>
      </c>
      <c r="D28" s="75">
        <v>0.24</v>
      </c>
      <c r="E28" s="75">
        <v>0.02</v>
      </c>
      <c r="F28" s="76">
        <f t="shared" ref="F28:F30" si="4">D28-E28</f>
        <v>0.22</v>
      </c>
      <c r="G28" s="75">
        <v>0.52</v>
      </c>
      <c r="H28" s="105">
        <f t="shared" si="3"/>
        <v>0.28000000000000003</v>
      </c>
      <c r="M28" s="66"/>
      <c r="O28" s="66"/>
      <c r="Q28" s="62"/>
    </row>
    <row r="29" spans="1:17" x14ac:dyDescent="0.25">
      <c r="B29" s="61"/>
      <c r="C29" s="11" t="s">
        <v>99</v>
      </c>
      <c r="D29" s="75">
        <v>0.71</v>
      </c>
      <c r="E29" s="75">
        <v>0.43</v>
      </c>
      <c r="F29" s="76">
        <f t="shared" si="4"/>
        <v>0.27999999999999997</v>
      </c>
      <c r="G29" s="75">
        <v>0.94</v>
      </c>
      <c r="H29" s="105">
        <f t="shared" si="3"/>
        <v>0.22999999999999998</v>
      </c>
      <c r="M29" s="66"/>
      <c r="O29" s="66"/>
      <c r="Q29" s="62"/>
    </row>
    <row r="30" spans="1:17" ht="15.75" thickBot="1" x14ac:dyDescent="0.3">
      <c r="B30" s="61"/>
      <c r="C30" s="5" t="s">
        <v>114</v>
      </c>
      <c r="D30" s="6">
        <v>1.222267E-2</v>
      </c>
      <c r="E30" s="6">
        <v>2.3983500000000001E-4</v>
      </c>
      <c r="F30" s="80">
        <f t="shared" si="4"/>
        <v>1.1982834999999999E-2</v>
      </c>
      <c r="G30" s="6">
        <v>0.06</v>
      </c>
      <c r="H30" s="105">
        <f t="shared" si="3"/>
        <v>4.777733E-2</v>
      </c>
      <c r="M30" s="66"/>
      <c r="O30" s="66"/>
      <c r="Q30" s="62"/>
    </row>
    <row r="31" spans="1:17" ht="6" customHeight="1" thickBot="1" x14ac:dyDescent="0.3">
      <c r="B31" s="63"/>
      <c r="C31" s="5"/>
      <c r="D31" s="5"/>
      <c r="E31" s="5"/>
      <c r="F31" s="64"/>
      <c r="G31" s="5"/>
      <c r="H31" s="64"/>
      <c r="I31" s="5"/>
      <c r="J31" s="5"/>
      <c r="K31" s="5"/>
      <c r="L31" s="5"/>
      <c r="M31" s="64"/>
      <c r="N31" s="5"/>
      <c r="O31" s="64"/>
      <c r="P31" s="5"/>
      <c r="Q31" s="65"/>
    </row>
    <row r="32" spans="1:17" ht="13.5" customHeight="1" thickBot="1" x14ac:dyDescent="0.3">
      <c r="F32" s="66"/>
      <c r="H32" s="66"/>
      <c r="M32" s="66"/>
      <c r="O32" s="66"/>
      <c r="Q32" s="11"/>
    </row>
    <row r="33" spans="1:17" ht="4.5" customHeight="1" x14ac:dyDescent="0.25">
      <c r="B33" s="81"/>
      <c r="C33" s="82"/>
      <c r="D33" s="82"/>
      <c r="E33" s="82"/>
      <c r="F33" s="82"/>
      <c r="G33" s="82"/>
      <c r="H33" s="82"/>
      <c r="I33" s="82"/>
      <c r="J33" s="82"/>
      <c r="K33" s="82"/>
      <c r="L33" s="82"/>
      <c r="M33" s="82"/>
      <c r="N33" s="82"/>
      <c r="O33" s="82"/>
      <c r="P33" s="82"/>
      <c r="Q33" s="83"/>
    </row>
    <row r="34" spans="1:17" x14ac:dyDescent="0.25">
      <c r="B34" s="61"/>
      <c r="C34" s="116" t="s">
        <v>174</v>
      </c>
      <c r="D34" s="116"/>
      <c r="E34" s="116"/>
      <c r="F34" s="116"/>
      <c r="G34" s="116"/>
      <c r="H34" s="116"/>
      <c r="J34" s="117" t="s">
        <v>120</v>
      </c>
      <c r="K34" s="117"/>
      <c r="L34" s="117"/>
      <c r="M34" s="117"/>
      <c r="N34" s="117"/>
      <c r="O34" s="117"/>
      <c r="Q34" s="62"/>
    </row>
    <row r="35" spans="1:17" s="2" customFormat="1" x14ac:dyDescent="0.25">
      <c r="A35" s="67"/>
      <c r="B35" s="59"/>
      <c r="C35" s="9" t="s">
        <v>1</v>
      </c>
      <c r="D35" s="7" t="s">
        <v>2</v>
      </c>
      <c r="E35" s="8">
        <v>2.5000000000000001E-2</v>
      </c>
      <c r="F35" s="70"/>
      <c r="G35" s="8">
        <v>0.97499999999999998</v>
      </c>
      <c r="H35" s="69"/>
      <c r="I35" s="67"/>
      <c r="J35" s="67"/>
      <c r="K35" s="67"/>
      <c r="L35" s="67"/>
      <c r="M35" s="69"/>
      <c r="N35" s="68"/>
      <c r="O35" s="69"/>
      <c r="P35" s="67"/>
      <c r="Q35" s="60"/>
    </row>
    <row r="36" spans="1:17" s="2" customFormat="1" x14ac:dyDescent="0.25">
      <c r="A36" s="67"/>
      <c r="B36" s="59"/>
      <c r="C36" s="67" t="s">
        <v>3</v>
      </c>
      <c r="D36" s="72"/>
      <c r="E36" s="73"/>
      <c r="F36" s="74"/>
      <c r="G36" s="73"/>
      <c r="H36" s="69"/>
      <c r="I36" s="67"/>
      <c r="J36" s="67"/>
      <c r="K36" s="67"/>
      <c r="L36" s="67"/>
      <c r="M36" s="69"/>
      <c r="N36" s="68"/>
      <c r="O36" s="69"/>
      <c r="P36" s="67"/>
      <c r="Q36" s="60"/>
    </row>
    <row r="37" spans="1:17" x14ac:dyDescent="0.25">
      <c r="B37" s="61"/>
      <c r="C37" s="11" t="s">
        <v>57</v>
      </c>
      <c r="D37" s="75">
        <v>1.32E-2</v>
      </c>
      <c r="E37" s="75">
        <v>0</v>
      </c>
      <c r="F37" s="76">
        <f>D37-E37</f>
        <v>1.32E-2</v>
      </c>
      <c r="G37" s="75">
        <v>0.17</v>
      </c>
      <c r="H37" s="105">
        <f>G37-D37</f>
        <v>0.15680000000000002</v>
      </c>
      <c r="M37" s="66"/>
      <c r="O37" s="66"/>
      <c r="Q37" s="62"/>
    </row>
    <row r="38" spans="1:17" x14ac:dyDescent="0.25">
      <c r="B38" s="61"/>
      <c r="C38" s="11" t="s">
        <v>67</v>
      </c>
      <c r="D38" s="75">
        <v>0.65</v>
      </c>
      <c r="E38" s="75">
        <v>0.35</v>
      </c>
      <c r="F38" s="76">
        <f t="shared" ref="F38:F45" si="5">D38-E38</f>
        <v>0.30000000000000004</v>
      </c>
      <c r="G38" s="75">
        <v>0.86</v>
      </c>
      <c r="H38" s="105">
        <f t="shared" ref="H38:H45" si="6">G38-D38</f>
        <v>0.20999999999999996</v>
      </c>
      <c r="M38" s="66"/>
      <c r="O38" s="66"/>
      <c r="Q38" s="62"/>
    </row>
    <row r="39" spans="1:17" x14ac:dyDescent="0.25">
      <c r="B39" s="61"/>
      <c r="C39" s="11" t="s">
        <v>99</v>
      </c>
      <c r="D39" s="75">
        <v>0.34</v>
      </c>
      <c r="E39" s="75">
        <v>0.13</v>
      </c>
      <c r="F39" s="76">
        <f t="shared" si="5"/>
        <v>0.21000000000000002</v>
      </c>
      <c r="G39" s="75">
        <v>0.57999999999999996</v>
      </c>
      <c r="H39" s="105">
        <f t="shared" si="6"/>
        <v>0.23999999999999994</v>
      </c>
      <c r="M39" s="66"/>
      <c r="O39" s="66"/>
      <c r="Q39" s="62"/>
    </row>
    <row r="40" spans="1:17" x14ac:dyDescent="0.25">
      <c r="B40" s="61"/>
      <c r="C40" s="3" t="s">
        <v>114</v>
      </c>
      <c r="D40" s="4">
        <v>0</v>
      </c>
      <c r="E40" s="4">
        <v>0</v>
      </c>
      <c r="F40" s="77">
        <f t="shared" si="5"/>
        <v>0</v>
      </c>
      <c r="G40" s="4">
        <v>0.02</v>
      </c>
      <c r="H40" s="105">
        <f t="shared" si="6"/>
        <v>0.02</v>
      </c>
      <c r="M40" s="66"/>
      <c r="O40" s="66"/>
      <c r="Q40" s="62"/>
    </row>
    <row r="41" spans="1:17" x14ac:dyDescent="0.25">
      <c r="B41" s="61"/>
      <c r="C41" s="67" t="s">
        <v>123</v>
      </c>
      <c r="D41" s="75"/>
      <c r="E41" s="75"/>
      <c r="F41" s="76">
        <f t="shared" si="5"/>
        <v>0</v>
      </c>
      <c r="G41" s="75"/>
      <c r="H41" s="105">
        <f t="shared" si="6"/>
        <v>0</v>
      </c>
      <c r="M41" s="66"/>
      <c r="O41" s="66"/>
      <c r="Q41" s="62"/>
    </row>
    <row r="42" spans="1:17" x14ac:dyDescent="0.25">
      <c r="B42" s="61"/>
      <c r="C42" s="11" t="s">
        <v>57</v>
      </c>
      <c r="D42" s="75">
        <v>3.906155E-2</v>
      </c>
      <c r="E42" s="75">
        <v>7.2709749999999996E-4</v>
      </c>
      <c r="F42" s="76">
        <f t="shared" si="5"/>
        <v>3.8334452499999998E-2</v>
      </c>
      <c r="G42" s="75">
        <v>0.19</v>
      </c>
      <c r="H42" s="105">
        <f t="shared" si="6"/>
        <v>0.15093845</v>
      </c>
      <c r="M42" s="66"/>
      <c r="O42" s="66"/>
      <c r="Q42" s="62"/>
    </row>
    <row r="43" spans="1:17" x14ac:dyDescent="0.25">
      <c r="B43" s="61"/>
      <c r="C43" s="11" t="s">
        <v>67</v>
      </c>
      <c r="D43" s="75">
        <v>0.56000000000000005</v>
      </c>
      <c r="E43" s="75">
        <v>0.26</v>
      </c>
      <c r="F43" s="76">
        <f t="shared" si="5"/>
        <v>0.30000000000000004</v>
      </c>
      <c r="G43" s="75">
        <v>0.79</v>
      </c>
      <c r="H43" s="105">
        <f t="shared" si="6"/>
        <v>0.22999999999999998</v>
      </c>
      <c r="M43" s="66"/>
      <c r="O43" s="66"/>
      <c r="Q43" s="62"/>
    </row>
    <row r="44" spans="1:17" x14ac:dyDescent="0.25">
      <c r="B44" s="61"/>
      <c r="C44" s="11" t="s">
        <v>99</v>
      </c>
      <c r="D44" s="75">
        <v>0.39</v>
      </c>
      <c r="E44" s="75">
        <v>0.18</v>
      </c>
      <c r="F44" s="76">
        <f t="shared" si="5"/>
        <v>0.21000000000000002</v>
      </c>
      <c r="G44" s="75">
        <v>0.65</v>
      </c>
      <c r="H44" s="105">
        <f t="shared" si="6"/>
        <v>0.26</v>
      </c>
      <c r="M44" s="66"/>
      <c r="O44" s="66"/>
      <c r="Q44" s="62"/>
    </row>
    <row r="45" spans="1:17" ht="15.75" thickBot="1" x14ac:dyDescent="0.3">
      <c r="B45" s="61"/>
      <c r="C45" s="5" t="s">
        <v>114</v>
      </c>
      <c r="D45" s="6">
        <v>1.4446530000000001E-2</v>
      </c>
      <c r="E45" s="6">
        <v>3.0760750000000001E-4</v>
      </c>
      <c r="F45" s="80">
        <f t="shared" si="5"/>
        <v>1.4138922500000001E-2</v>
      </c>
      <c r="G45" s="6">
        <v>6.7136000000000001E-2</v>
      </c>
      <c r="H45" s="105">
        <f t="shared" si="6"/>
        <v>5.2689470000000002E-2</v>
      </c>
      <c r="M45" s="66"/>
      <c r="O45" s="66"/>
      <c r="Q45" s="62"/>
    </row>
    <row r="46" spans="1:17" ht="6" customHeight="1" thickBot="1" x14ac:dyDescent="0.3">
      <c r="B46" s="63"/>
      <c r="C46" s="5"/>
      <c r="D46" s="5"/>
      <c r="E46" s="5"/>
      <c r="F46" s="64"/>
      <c r="G46" s="5"/>
      <c r="H46" s="64"/>
      <c r="I46" s="5"/>
      <c r="J46" s="5"/>
      <c r="K46" s="5"/>
      <c r="L46" s="5"/>
      <c r="M46" s="64"/>
      <c r="N46" s="5"/>
      <c r="O46" s="64"/>
      <c r="P46" s="5"/>
      <c r="Q46" s="65"/>
    </row>
    <row r="47" spans="1:17" ht="15.75" thickBot="1" x14ac:dyDescent="0.3"/>
    <row r="48" spans="1:17" ht="6" customHeight="1" x14ac:dyDescent="0.25">
      <c r="B48" s="81"/>
      <c r="C48" s="82"/>
      <c r="D48" s="82"/>
      <c r="E48" s="82"/>
      <c r="F48" s="82"/>
      <c r="G48" s="82"/>
      <c r="H48" s="82"/>
      <c r="I48" s="82"/>
      <c r="J48" s="82"/>
      <c r="K48" s="82"/>
      <c r="L48" s="82"/>
      <c r="M48" s="82"/>
      <c r="N48" s="82"/>
      <c r="O48" s="82"/>
      <c r="P48" s="82"/>
      <c r="Q48" s="83"/>
    </row>
    <row r="49" spans="1:17" x14ac:dyDescent="0.25">
      <c r="B49" s="61"/>
      <c r="C49" s="116" t="s">
        <v>119</v>
      </c>
      <c r="D49" s="116"/>
      <c r="E49" s="116"/>
      <c r="F49" s="116"/>
      <c r="G49" s="116"/>
      <c r="H49" s="116"/>
      <c r="J49" s="117" t="s">
        <v>119</v>
      </c>
      <c r="K49" s="117"/>
      <c r="L49" s="117"/>
      <c r="M49" s="117"/>
      <c r="N49" s="117"/>
      <c r="O49" s="117"/>
      <c r="Q49" s="62"/>
    </row>
    <row r="50" spans="1:17" s="2" customFormat="1" x14ac:dyDescent="0.25">
      <c r="A50" s="67"/>
      <c r="B50" s="59"/>
      <c r="C50" s="9" t="s">
        <v>1</v>
      </c>
      <c r="D50" s="7" t="s">
        <v>2</v>
      </c>
      <c r="E50" s="8">
        <v>2.5000000000000001E-2</v>
      </c>
      <c r="F50" s="70"/>
      <c r="G50" s="8">
        <v>0.97499999999999998</v>
      </c>
      <c r="H50" s="69"/>
      <c r="I50" s="67"/>
      <c r="J50" s="67"/>
      <c r="K50" s="67"/>
      <c r="L50" s="67"/>
      <c r="M50" s="69"/>
      <c r="N50" s="68"/>
      <c r="O50" s="69"/>
      <c r="P50" s="67"/>
      <c r="Q50" s="60"/>
    </row>
    <row r="51" spans="1:17" s="2" customFormat="1" x14ac:dyDescent="0.25">
      <c r="A51" s="67"/>
      <c r="B51" s="59"/>
      <c r="C51" s="67" t="s">
        <v>3</v>
      </c>
      <c r="D51" s="72"/>
      <c r="E51" s="73"/>
      <c r="F51" s="74"/>
      <c r="G51" s="73"/>
      <c r="H51" s="69"/>
      <c r="I51" s="67"/>
      <c r="J51" s="67"/>
      <c r="K51" s="67"/>
      <c r="L51" s="67"/>
      <c r="M51" s="69"/>
      <c r="N51" s="68"/>
      <c r="O51" s="69"/>
      <c r="P51" s="67"/>
      <c r="Q51" s="60"/>
    </row>
    <row r="52" spans="1:17" x14ac:dyDescent="0.25">
      <c r="B52" s="61"/>
      <c r="C52" s="11" t="s">
        <v>57</v>
      </c>
      <c r="D52" s="75">
        <v>0.1</v>
      </c>
      <c r="E52" s="75">
        <v>0</v>
      </c>
      <c r="F52" s="76">
        <f>D52-E52</f>
        <v>0.1</v>
      </c>
      <c r="G52" s="75">
        <v>0.65</v>
      </c>
      <c r="H52" s="105">
        <f>G52-D52</f>
        <v>0.55000000000000004</v>
      </c>
      <c r="M52" s="66"/>
      <c r="O52" s="66"/>
      <c r="Q52" s="62"/>
    </row>
    <row r="53" spans="1:17" x14ac:dyDescent="0.25">
      <c r="B53" s="61"/>
      <c r="C53" s="11" t="s">
        <v>67</v>
      </c>
      <c r="D53" s="75">
        <v>0.78</v>
      </c>
      <c r="E53" s="75">
        <v>0.11</v>
      </c>
      <c r="F53" s="76">
        <f t="shared" ref="F53:F60" si="7">D53-E53</f>
        <v>0.67</v>
      </c>
      <c r="G53" s="75">
        <v>0.99980000000000002</v>
      </c>
      <c r="H53" s="105">
        <f t="shared" ref="H53:H60" si="8">G53-D53</f>
        <v>0.2198</v>
      </c>
      <c r="M53" s="66"/>
      <c r="O53" s="66"/>
      <c r="Q53" s="62"/>
    </row>
    <row r="54" spans="1:17" x14ac:dyDescent="0.25">
      <c r="B54" s="61"/>
      <c r="C54" s="11" t="s">
        <v>99</v>
      </c>
      <c r="D54" s="75">
        <v>0.1043</v>
      </c>
      <c r="E54" s="75">
        <v>1E-4</v>
      </c>
      <c r="F54" s="76">
        <f t="shared" si="7"/>
        <v>0.1042</v>
      </c>
      <c r="G54" s="75">
        <v>0.25</v>
      </c>
      <c r="H54" s="105">
        <f t="shared" si="8"/>
        <v>0.1457</v>
      </c>
      <c r="M54" s="66"/>
      <c r="O54" s="66"/>
      <c r="Q54" s="62"/>
    </row>
    <row r="55" spans="1:17" x14ac:dyDescent="0.25">
      <c r="B55" s="61"/>
      <c r="C55" s="3" t="s">
        <v>114</v>
      </c>
      <c r="D55" s="4">
        <v>0.02</v>
      </c>
      <c r="E55" s="4">
        <v>0</v>
      </c>
      <c r="F55" s="77">
        <f t="shared" si="7"/>
        <v>0.02</v>
      </c>
      <c r="G55" s="4">
        <v>0.15</v>
      </c>
      <c r="H55" s="105">
        <f t="shared" si="8"/>
        <v>0.13</v>
      </c>
      <c r="M55" s="66"/>
      <c r="O55" s="66"/>
      <c r="Q55" s="62"/>
    </row>
    <row r="56" spans="1:17" x14ac:dyDescent="0.25">
      <c r="B56" s="61"/>
      <c r="C56" s="67" t="s">
        <v>123</v>
      </c>
      <c r="D56" s="75"/>
      <c r="E56" s="75"/>
      <c r="F56" s="76">
        <f t="shared" si="7"/>
        <v>0</v>
      </c>
      <c r="G56" s="75"/>
      <c r="H56" s="105">
        <f t="shared" si="8"/>
        <v>0</v>
      </c>
      <c r="M56" s="66"/>
      <c r="O56" s="66"/>
      <c r="Q56" s="62"/>
    </row>
    <row r="57" spans="1:17" x14ac:dyDescent="0.25">
      <c r="B57" s="61"/>
      <c r="C57" s="11" t="s">
        <v>57</v>
      </c>
      <c r="D57" s="75">
        <v>4.4030119999999999E-2</v>
      </c>
      <c r="E57" s="75">
        <v>8.5724249999999998E-4</v>
      </c>
      <c r="F57" s="76">
        <f t="shared" si="7"/>
        <v>4.3172877499999998E-2</v>
      </c>
      <c r="G57" s="75">
        <v>0.16</v>
      </c>
      <c r="H57" s="105">
        <f t="shared" si="8"/>
        <v>0.11596988</v>
      </c>
      <c r="M57" s="66"/>
      <c r="O57" s="66"/>
      <c r="Q57" s="62"/>
    </row>
    <row r="58" spans="1:17" x14ac:dyDescent="0.25">
      <c r="B58" s="61"/>
      <c r="C58" s="11" t="s">
        <v>67</v>
      </c>
      <c r="D58" s="75">
        <v>0.80308869999999999</v>
      </c>
      <c r="E58" s="75">
        <v>0.58239249999999998</v>
      </c>
      <c r="F58" s="76">
        <f t="shared" si="7"/>
        <v>0.22069620000000001</v>
      </c>
      <c r="G58" s="75">
        <v>0.94</v>
      </c>
      <c r="H58" s="105">
        <f t="shared" si="8"/>
        <v>0.13691129999999996</v>
      </c>
      <c r="M58" s="66"/>
      <c r="O58" s="66"/>
      <c r="Q58" s="62"/>
    </row>
    <row r="59" spans="1:17" x14ac:dyDescent="0.25">
      <c r="B59" s="61"/>
      <c r="C59" s="11" t="s">
        <v>99</v>
      </c>
      <c r="D59" s="75">
        <v>0.15</v>
      </c>
      <c r="E59" s="75">
        <v>2.575125E-2</v>
      </c>
      <c r="F59" s="76">
        <f t="shared" si="7"/>
        <v>0.12424874999999999</v>
      </c>
      <c r="G59" s="75">
        <v>0.3</v>
      </c>
      <c r="H59" s="105">
        <f t="shared" si="8"/>
        <v>0.15</v>
      </c>
      <c r="M59" s="66"/>
      <c r="O59" s="66"/>
      <c r="Q59" s="62"/>
    </row>
    <row r="60" spans="1:17" ht="15.75" thickBot="1" x14ac:dyDescent="0.3">
      <c r="B60" s="61"/>
      <c r="C60" s="5" t="s">
        <v>114</v>
      </c>
      <c r="D60" s="6">
        <v>0.02</v>
      </c>
      <c r="E60" s="6">
        <v>1.93785E-4</v>
      </c>
      <c r="F60" s="80">
        <f t="shared" si="7"/>
        <v>1.9806215000000002E-2</v>
      </c>
      <c r="G60" s="6">
        <v>7.0000000000000007E-2</v>
      </c>
      <c r="H60" s="105">
        <f t="shared" si="8"/>
        <v>0.05</v>
      </c>
      <c r="M60" s="66"/>
      <c r="O60" s="66"/>
      <c r="Q60" s="62"/>
    </row>
    <row r="61" spans="1:17" ht="9" customHeight="1" thickBot="1" x14ac:dyDescent="0.3">
      <c r="B61" s="63"/>
      <c r="C61" s="5"/>
      <c r="D61" s="5"/>
      <c r="E61" s="5"/>
      <c r="F61" s="64"/>
      <c r="G61" s="5"/>
      <c r="H61" s="64"/>
      <c r="I61" s="5"/>
      <c r="J61" s="5"/>
      <c r="K61" s="5"/>
      <c r="L61" s="5"/>
      <c r="M61" s="64"/>
      <c r="N61" s="5"/>
      <c r="O61" s="64"/>
      <c r="P61" s="5"/>
      <c r="Q61" s="65"/>
    </row>
    <row r="62" spans="1:17" ht="15.75" thickBot="1" x14ac:dyDescent="0.3"/>
    <row r="63" spans="1:17" ht="5.25" customHeight="1" x14ac:dyDescent="0.25">
      <c r="B63" s="81"/>
      <c r="C63" s="82"/>
      <c r="D63" s="82"/>
      <c r="E63" s="82"/>
      <c r="F63" s="82"/>
      <c r="G63" s="82"/>
      <c r="H63" s="82"/>
      <c r="I63" s="82"/>
      <c r="J63" s="82"/>
      <c r="K63" s="82"/>
      <c r="L63" s="82"/>
      <c r="M63" s="82"/>
      <c r="N63" s="82"/>
      <c r="O63" s="82"/>
      <c r="P63" s="82"/>
      <c r="Q63" s="83"/>
    </row>
    <row r="64" spans="1:17" x14ac:dyDescent="0.25">
      <c r="B64" s="61"/>
      <c r="C64" s="116" t="s">
        <v>169</v>
      </c>
      <c r="D64" s="116"/>
      <c r="E64" s="116"/>
      <c r="F64" s="116"/>
      <c r="G64" s="116"/>
      <c r="H64" s="116"/>
      <c r="J64" s="117" t="s">
        <v>118</v>
      </c>
      <c r="K64" s="117"/>
      <c r="L64" s="117"/>
      <c r="M64" s="117"/>
      <c r="N64" s="117"/>
      <c r="O64" s="117"/>
      <c r="Q64" s="62"/>
    </row>
    <row r="65" spans="1:17" s="2" customFormat="1" x14ac:dyDescent="0.25">
      <c r="A65" s="67"/>
      <c r="B65" s="59"/>
      <c r="C65" s="9" t="s">
        <v>1</v>
      </c>
      <c r="D65" s="7" t="s">
        <v>2</v>
      </c>
      <c r="E65" s="8">
        <v>2.5000000000000001E-2</v>
      </c>
      <c r="F65" s="70"/>
      <c r="G65" s="8">
        <v>0.97499999999999998</v>
      </c>
      <c r="H65" s="69"/>
      <c r="I65" s="67"/>
      <c r="J65" s="67"/>
      <c r="K65" s="67"/>
      <c r="L65" s="67"/>
      <c r="M65" s="69"/>
      <c r="N65" s="68"/>
      <c r="O65" s="69"/>
      <c r="P65" s="67"/>
      <c r="Q65" s="60"/>
    </row>
    <row r="66" spans="1:17" s="2" customFormat="1" x14ac:dyDescent="0.25">
      <c r="A66" s="67"/>
      <c r="B66" s="59"/>
      <c r="C66" s="67" t="s">
        <v>3</v>
      </c>
      <c r="D66" s="72"/>
      <c r="E66" s="73"/>
      <c r="F66" s="74"/>
      <c r="G66" s="73"/>
      <c r="H66" s="69"/>
      <c r="I66" s="67"/>
      <c r="J66" s="67"/>
      <c r="K66" s="67"/>
      <c r="L66" s="67"/>
      <c r="M66" s="69"/>
      <c r="N66" s="68"/>
      <c r="O66" s="69"/>
      <c r="P66" s="67"/>
      <c r="Q66" s="60"/>
    </row>
    <row r="67" spans="1:17" x14ac:dyDescent="0.25">
      <c r="B67" s="61"/>
      <c r="C67" s="11" t="s">
        <v>57</v>
      </c>
      <c r="D67" s="75">
        <v>2.93E-2</v>
      </c>
      <c r="E67" s="75">
        <v>0</v>
      </c>
      <c r="F67" s="76">
        <f>D67-E67</f>
        <v>2.93E-2</v>
      </c>
      <c r="G67" s="75">
        <v>0.35</v>
      </c>
      <c r="H67" s="105">
        <f>G67-D67</f>
        <v>0.32069999999999999</v>
      </c>
      <c r="M67" s="66"/>
      <c r="O67" s="66"/>
      <c r="Q67" s="62"/>
    </row>
    <row r="68" spans="1:17" x14ac:dyDescent="0.25">
      <c r="B68" s="61"/>
      <c r="C68" s="11" t="s">
        <v>67</v>
      </c>
      <c r="D68" s="75">
        <v>0.9</v>
      </c>
      <c r="E68" s="75">
        <v>0.54</v>
      </c>
      <c r="F68" s="76">
        <f t="shared" ref="F68:F75" si="9">D68-E68</f>
        <v>0.36</v>
      </c>
      <c r="G68" s="75">
        <v>1</v>
      </c>
      <c r="H68" s="105">
        <f t="shared" ref="H68:H75" si="10">G68-D68</f>
        <v>9.9999999999999978E-2</v>
      </c>
      <c r="M68" s="66"/>
      <c r="O68" s="66"/>
      <c r="Q68" s="62"/>
    </row>
    <row r="69" spans="1:17" x14ac:dyDescent="0.25">
      <c r="B69" s="61"/>
      <c r="C69" s="11" t="s">
        <v>99</v>
      </c>
      <c r="D69" s="75">
        <v>7.0000000000000007E-2</v>
      </c>
      <c r="E69" s="75">
        <v>0</v>
      </c>
      <c r="F69" s="76">
        <f t="shared" si="9"/>
        <v>7.0000000000000007E-2</v>
      </c>
      <c r="G69" s="75">
        <v>0.25</v>
      </c>
      <c r="H69" s="105">
        <f t="shared" si="10"/>
        <v>0.18</v>
      </c>
      <c r="M69" s="66"/>
      <c r="O69" s="66"/>
      <c r="Q69" s="62"/>
    </row>
    <row r="70" spans="1:17" x14ac:dyDescent="0.25">
      <c r="B70" s="61"/>
      <c r="C70" s="3" t="s">
        <v>114</v>
      </c>
      <c r="D70" s="4">
        <v>2.8999999999999998E-3</v>
      </c>
      <c r="E70" s="4">
        <v>0</v>
      </c>
      <c r="F70" s="77">
        <f t="shared" si="9"/>
        <v>2.8999999999999998E-3</v>
      </c>
      <c r="G70" s="4">
        <v>0.02</v>
      </c>
      <c r="H70" s="105">
        <f t="shared" si="10"/>
        <v>1.7100000000000001E-2</v>
      </c>
      <c r="M70" s="66"/>
      <c r="O70" s="66"/>
      <c r="Q70" s="62"/>
    </row>
    <row r="71" spans="1:17" x14ac:dyDescent="0.25">
      <c r="B71" s="61"/>
      <c r="C71" s="67" t="s">
        <v>123</v>
      </c>
      <c r="D71" s="75"/>
      <c r="E71" s="75"/>
      <c r="F71" s="76">
        <f t="shared" si="9"/>
        <v>0</v>
      </c>
      <c r="G71" s="75"/>
      <c r="H71" s="105">
        <f t="shared" si="10"/>
        <v>0</v>
      </c>
      <c r="M71" s="66"/>
      <c r="O71" s="66"/>
      <c r="Q71" s="62"/>
    </row>
    <row r="72" spans="1:17" x14ac:dyDescent="0.25">
      <c r="B72" s="61"/>
      <c r="C72" s="11" t="s">
        <v>57</v>
      </c>
      <c r="D72" s="75">
        <v>5.9138240000000002E-2</v>
      </c>
      <c r="E72" s="75">
        <v>1.4886999999999999E-3</v>
      </c>
      <c r="F72" s="76">
        <f t="shared" si="9"/>
        <v>5.7649539999999999E-2</v>
      </c>
      <c r="G72" s="75">
        <v>0.28000000000000003</v>
      </c>
      <c r="H72" s="105">
        <f t="shared" si="10"/>
        <v>0.22086176000000002</v>
      </c>
      <c r="M72" s="66"/>
      <c r="O72" s="66"/>
      <c r="Q72" s="62"/>
    </row>
    <row r="73" spans="1:17" x14ac:dyDescent="0.25">
      <c r="B73" s="61"/>
      <c r="C73" s="11" t="s">
        <v>67</v>
      </c>
      <c r="D73" s="75">
        <v>0.79</v>
      </c>
      <c r="E73" s="75">
        <v>0.45</v>
      </c>
      <c r="F73" s="76">
        <f t="shared" si="9"/>
        <v>0.34</v>
      </c>
      <c r="G73" s="75">
        <v>0.95711250000000003</v>
      </c>
      <c r="H73" s="105">
        <f t="shared" si="10"/>
        <v>0.1671125</v>
      </c>
      <c r="M73" s="66"/>
      <c r="O73" s="66"/>
      <c r="Q73" s="62"/>
    </row>
    <row r="74" spans="1:17" x14ac:dyDescent="0.25">
      <c r="B74" s="61"/>
      <c r="C74" s="11" t="s">
        <v>99</v>
      </c>
      <c r="D74" s="75">
        <v>0.14000000000000001</v>
      </c>
      <c r="E74" s="75">
        <v>1.2404500000000001E-2</v>
      </c>
      <c r="F74" s="76">
        <f t="shared" si="9"/>
        <v>0.1275955</v>
      </c>
      <c r="G74" s="75">
        <v>0.30974249999999998</v>
      </c>
      <c r="H74" s="105">
        <f t="shared" si="10"/>
        <v>0.16974249999999996</v>
      </c>
      <c r="M74" s="66"/>
      <c r="O74" s="66"/>
      <c r="Q74" s="62"/>
    </row>
    <row r="75" spans="1:17" ht="15.75" thickBot="1" x14ac:dyDescent="0.3">
      <c r="B75" s="61"/>
      <c r="C75" s="5" t="s">
        <v>114</v>
      </c>
      <c r="D75" s="6">
        <v>1.6200470000000002E-2</v>
      </c>
      <c r="E75" s="6">
        <v>2.2345000000000001E-4</v>
      </c>
      <c r="F75" s="80">
        <f t="shared" si="9"/>
        <v>1.5977020000000001E-2</v>
      </c>
      <c r="G75" s="6">
        <v>0.1</v>
      </c>
      <c r="H75" s="105">
        <f t="shared" si="10"/>
        <v>8.3799530000000011E-2</v>
      </c>
      <c r="M75" s="66"/>
      <c r="O75" s="66"/>
      <c r="Q75" s="62"/>
    </row>
    <row r="76" spans="1:17" ht="6" customHeight="1" thickBot="1" x14ac:dyDescent="0.3">
      <c r="B76" s="63"/>
      <c r="C76" s="5"/>
      <c r="D76" s="5"/>
      <c r="E76" s="5"/>
      <c r="F76" s="64"/>
      <c r="G76" s="5"/>
      <c r="H76" s="64"/>
      <c r="I76" s="5"/>
      <c r="J76" s="5"/>
      <c r="K76" s="5"/>
      <c r="L76" s="5"/>
      <c r="M76" s="64"/>
      <c r="N76" s="5"/>
      <c r="O76" s="64"/>
      <c r="P76" s="5"/>
      <c r="Q76" s="65"/>
    </row>
    <row r="77" spans="1:17" ht="15" customHeight="1" thickBot="1" x14ac:dyDescent="0.3">
      <c r="F77" s="66"/>
      <c r="H77" s="66"/>
      <c r="M77" s="66"/>
      <c r="O77" s="66"/>
      <c r="Q77" s="11"/>
    </row>
    <row r="78" spans="1:17" ht="5.25" customHeight="1" x14ac:dyDescent="0.25">
      <c r="B78" s="81"/>
      <c r="C78" s="82"/>
      <c r="D78" s="82"/>
      <c r="E78" s="82"/>
      <c r="F78" s="82"/>
      <c r="G78" s="82"/>
      <c r="H78" s="82"/>
      <c r="I78" s="82"/>
      <c r="J78" s="82"/>
      <c r="K78" s="82"/>
      <c r="L78" s="82"/>
      <c r="M78" s="82"/>
      <c r="N78" s="82"/>
      <c r="O78" s="82"/>
      <c r="P78" s="82"/>
      <c r="Q78" s="83"/>
    </row>
    <row r="79" spans="1:17" x14ac:dyDescent="0.25">
      <c r="B79" s="61"/>
      <c r="C79" s="116" t="s">
        <v>117</v>
      </c>
      <c r="D79" s="116"/>
      <c r="E79" s="116"/>
      <c r="F79" s="116"/>
      <c r="G79" s="116"/>
      <c r="H79" s="116"/>
      <c r="J79" s="117" t="s">
        <v>117</v>
      </c>
      <c r="K79" s="117"/>
      <c r="L79" s="117"/>
      <c r="M79" s="117"/>
      <c r="N79" s="117"/>
      <c r="O79" s="117"/>
      <c r="Q79" s="62"/>
    </row>
    <row r="80" spans="1:17" s="2" customFormat="1" x14ac:dyDescent="0.25">
      <c r="A80" s="67"/>
      <c r="B80" s="59"/>
      <c r="C80" s="9" t="s">
        <v>1</v>
      </c>
      <c r="D80" s="7" t="s">
        <v>2</v>
      </c>
      <c r="E80" s="8">
        <v>2.5000000000000001E-2</v>
      </c>
      <c r="F80" s="70"/>
      <c r="G80" s="8">
        <v>0.97499999999999998</v>
      </c>
      <c r="H80" s="69"/>
      <c r="I80" s="67"/>
      <c r="J80" s="67"/>
      <c r="K80" s="67"/>
      <c r="L80" s="67"/>
      <c r="M80" s="69"/>
      <c r="N80" s="68"/>
      <c r="O80" s="69"/>
      <c r="P80" s="67"/>
      <c r="Q80" s="60"/>
    </row>
    <row r="81" spans="1:17" s="2" customFormat="1" x14ac:dyDescent="0.25">
      <c r="A81" s="67"/>
      <c r="B81" s="59"/>
      <c r="C81" s="67" t="s">
        <v>3</v>
      </c>
      <c r="D81" s="78"/>
      <c r="E81" s="78"/>
      <c r="F81" s="79"/>
      <c r="G81" s="78"/>
      <c r="H81" s="69"/>
      <c r="I81" s="67"/>
      <c r="J81" s="67"/>
      <c r="K81" s="67"/>
      <c r="L81" s="67"/>
      <c r="M81" s="69"/>
      <c r="N81" s="68"/>
      <c r="O81" s="69"/>
      <c r="P81" s="67"/>
      <c r="Q81" s="60"/>
    </row>
    <row r="82" spans="1:17" x14ac:dyDescent="0.25">
      <c r="B82" s="61"/>
      <c r="C82" s="11" t="s">
        <v>57</v>
      </c>
      <c r="D82" s="75">
        <v>0.01</v>
      </c>
      <c r="E82" s="75">
        <v>0</v>
      </c>
      <c r="F82" s="76">
        <f>D82-E82</f>
        <v>0.01</v>
      </c>
      <c r="G82" s="75">
        <v>0.125</v>
      </c>
      <c r="H82" s="105">
        <f>G82-D82</f>
        <v>0.115</v>
      </c>
      <c r="M82" s="66"/>
      <c r="O82" s="66"/>
      <c r="Q82" s="62"/>
    </row>
    <row r="83" spans="1:17" x14ac:dyDescent="0.25">
      <c r="B83" s="61"/>
      <c r="C83" s="11" t="s">
        <v>67</v>
      </c>
      <c r="D83" s="75">
        <v>0.95</v>
      </c>
      <c r="E83" s="75">
        <v>0.35</v>
      </c>
      <c r="F83" s="76">
        <f t="shared" ref="F83:F90" si="11">D83-E83</f>
        <v>0.6</v>
      </c>
      <c r="G83" s="75">
        <v>1</v>
      </c>
      <c r="H83" s="105">
        <f t="shared" ref="H83:H90" si="12">G83-D83</f>
        <v>5.0000000000000044E-2</v>
      </c>
      <c r="M83" s="66"/>
      <c r="O83" s="66"/>
      <c r="Q83" s="62"/>
    </row>
    <row r="84" spans="1:17" x14ac:dyDescent="0.25">
      <c r="B84" s="61"/>
      <c r="C84" s="11" t="s">
        <v>99</v>
      </c>
      <c r="D84" s="75">
        <v>8.5000000000000006E-3</v>
      </c>
      <c r="E84" s="75">
        <v>0</v>
      </c>
      <c r="F84" s="76">
        <f t="shared" si="11"/>
        <v>8.5000000000000006E-3</v>
      </c>
      <c r="G84" s="75">
        <v>0.06</v>
      </c>
      <c r="H84" s="105">
        <f t="shared" si="12"/>
        <v>5.1499999999999997E-2</v>
      </c>
      <c r="M84" s="66"/>
      <c r="O84" s="66"/>
      <c r="Q84" s="62"/>
    </row>
    <row r="85" spans="1:17" x14ac:dyDescent="0.25">
      <c r="B85" s="61"/>
      <c r="C85" s="3" t="s">
        <v>114</v>
      </c>
      <c r="D85" s="4">
        <v>0.03</v>
      </c>
      <c r="E85" s="4">
        <v>0</v>
      </c>
      <c r="F85" s="77">
        <f t="shared" si="11"/>
        <v>0.03</v>
      </c>
      <c r="G85" s="4">
        <v>0.63</v>
      </c>
      <c r="H85" s="105">
        <f t="shared" si="12"/>
        <v>0.6</v>
      </c>
      <c r="M85" s="66"/>
      <c r="O85" s="66"/>
      <c r="Q85" s="62"/>
    </row>
    <row r="86" spans="1:17" x14ac:dyDescent="0.25">
      <c r="B86" s="61"/>
      <c r="C86" s="67" t="s">
        <v>123</v>
      </c>
      <c r="D86" s="75"/>
      <c r="E86" s="75"/>
      <c r="F86" s="76">
        <f t="shared" si="11"/>
        <v>0</v>
      </c>
      <c r="G86" s="75"/>
      <c r="H86" s="105">
        <f t="shared" si="12"/>
        <v>0</v>
      </c>
      <c r="M86" s="66"/>
      <c r="O86" s="66"/>
      <c r="Q86" s="62"/>
    </row>
    <row r="87" spans="1:17" x14ac:dyDescent="0.25">
      <c r="B87" s="61"/>
      <c r="C87" s="11" t="s">
        <v>57</v>
      </c>
      <c r="D87" s="75">
        <v>0.04</v>
      </c>
      <c r="E87" s="75">
        <v>6.4259500000000004E-4</v>
      </c>
      <c r="F87" s="76">
        <f t="shared" si="11"/>
        <v>3.9357404999999998E-2</v>
      </c>
      <c r="G87" s="75">
        <v>0.19</v>
      </c>
      <c r="H87" s="105">
        <f t="shared" si="12"/>
        <v>0.15</v>
      </c>
      <c r="M87" s="66"/>
      <c r="O87" s="66"/>
      <c r="Q87" s="62"/>
    </row>
    <row r="88" spans="1:17" x14ac:dyDescent="0.25">
      <c r="B88" s="61"/>
      <c r="C88" s="11" t="s">
        <v>67</v>
      </c>
      <c r="D88" s="75">
        <v>0.92</v>
      </c>
      <c r="E88" s="75">
        <v>0.73</v>
      </c>
      <c r="F88" s="76">
        <f t="shared" si="11"/>
        <v>0.19000000000000006</v>
      </c>
      <c r="G88" s="75">
        <v>0.99</v>
      </c>
      <c r="H88" s="105">
        <f t="shared" si="12"/>
        <v>6.9999999999999951E-2</v>
      </c>
      <c r="M88" s="66"/>
      <c r="O88" s="66"/>
      <c r="Q88" s="62"/>
    </row>
    <row r="89" spans="1:17" x14ac:dyDescent="0.25">
      <c r="B89" s="61"/>
      <c r="C89" s="11" t="s">
        <v>99</v>
      </c>
      <c r="D89" s="75">
        <v>0.03</v>
      </c>
      <c r="E89" s="75">
        <v>0</v>
      </c>
      <c r="F89" s="76">
        <f t="shared" si="11"/>
        <v>0.03</v>
      </c>
      <c r="G89" s="75">
        <v>0.11</v>
      </c>
      <c r="H89" s="105">
        <f t="shared" si="12"/>
        <v>0.08</v>
      </c>
      <c r="M89" s="66"/>
      <c r="O89" s="66"/>
      <c r="Q89" s="62"/>
    </row>
    <row r="90" spans="1:17" ht="15.75" thickBot="1" x14ac:dyDescent="0.3">
      <c r="B90" s="61"/>
      <c r="C90" s="5" t="s">
        <v>114</v>
      </c>
      <c r="D90" s="6">
        <v>0.01</v>
      </c>
      <c r="E90" s="6">
        <v>4.2833999999999998E-4</v>
      </c>
      <c r="F90" s="80">
        <f t="shared" si="11"/>
        <v>9.5716600000000009E-3</v>
      </c>
      <c r="G90" s="6">
        <v>0.06</v>
      </c>
      <c r="H90" s="105">
        <f t="shared" si="12"/>
        <v>4.9999999999999996E-2</v>
      </c>
      <c r="M90" s="66"/>
      <c r="O90" s="66"/>
      <c r="Q90" s="62"/>
    </row>
    <row r="91" spans="1:17" ht="8.25" customHeight="1" thickBot="1" x14ac:dyDescent="0.3">
      <c r="B91" s="63"/>
      <c r="C91" s="5"/>
      <c r="D91" s="5"/>
      <c r="E91" s="5"/>
      <c r="F91" s="64"/>
      <c r="G91" s="5"/>
      <c r="H91" s="64"/>
      <c r="I91" s="5"/>
      <c r="J91" s="5"/>
      <c r="K91" s="5"/>
      <c r="L91" s="5"/>
      <c r="M91" s="64"/>
      <c r="N91" s="5"/>
      <c r="O91" s="64"/>
      <c r="P91" s="5"/>
      <c r="Q91" s="65"/>
    </row>
    <row r="92" spans="1:17" ht="15.75" thickBot="1" x14ac:dyDescent="0.3"/>
    <row r="93" spans="1:17" ht="5.25" customHeight="1" x14ac:dyDescent="0.25">
      <c r="B93" s="81"/>
      <c r="C93" s="82"/>
      <c r="D93" s="82"/>
      <c r="E93" s="82"/>
      <c r="F93" s="82"/>
      <c r="G93" s="82"/>
      <c r="H93" s="82"/>
      <c r="I93" s="82"/>
      <c r="J93" s="82"/>
      <c r="K93" s="82"/>
      <c r="L93" s="82"/>
      <c r="M93" s="82"/>
      <c r="N93" s="82"/>
      <c r="O93" s="82"/>
      <c r="P93" s="82"/>
      <c r="Q93" s="83"/>
    </row>
    <row r="94" spans="1:17" x14ac:dyDescent="0.25">
      <c r="B94" s="61"/>
      <c r="C94" s="116" t="s">
        <v>116</v>
      </c>
      <c r="D94" s="116"/>
      <c r="E94" s="116"/>
      <c r="F94" s="116"/>
      <c r="G94" s="116"/>
      <c r="H94" s="116"/>
      <c r="J94" s="117" t="s">
        <v>116</v>
      </c>
      <c r="K94" s="117"/>
      <c r="L94" s="117"/>
      <c r="M94" s="117"/>
      <c r="N94" s="117"/>
      <c r="O94" s="117"/>
      <c r="Q94" s="62"/>
    </row>
    <row r="95" spans="1:17" s="2" customFormat="1" x14ac:dyDescent="0.25">
      <c r="A95" s="67"/>
      <c r="B95" s="59"/>
      <c r="C95" s="9" t="s">
        <v>1</v>
      </c>
      <c r="D95" s="7" t="s">
        <v>2</v>
      </c>
      <c r="E95" s="8">
        <v>2.5000000000000001E-2</v>
      </c>
      <c r="F95" s="70"/>
      <c r="G95" s="8">
        <v>0.97499999999999998</v>
      </c>
      <c r="H95" s="69"/>
      <c r="I95" s="67"/>
      <c r="J95" s="67"/>
      <c r="K95" s="67"/>
      <c r="L95" s="67"/>
      <c r="M95" s="69"/>
      <c r="N95" s="68"/>
      <c r="O95" s="69"/>
      <c r="P95" s="67"/>
      <c r="Q95" s="60"/>
    </row>
    <row r="96" spans="1:17" s="2" customFormat="1" x14ac:dyDescent="0.25">
      <c r="A96" s="67"/>
      <c r="B96" s="59"/>
      <c r="C96" s="67" t="s">
        <v>3</v>
      </c>
      <c r="D96" s="72"/>
      <c r="E96" s="73"/>
      <c r="F96" s="74"/>
      <c r="G96" s="73"/>
      <c r="H96" s="69"/>
      <c r="I96" s="67"/>
      <c r="J96" s="67"/>
      <c r="K96" s="67"/>
      <c r="L96" s="67"/>
      <c r="M96" s="69"/>
      <c r="N96" s="68"/>
      <c r="O96" s="69"/>
      <c r="P96" s="67"/>
      <c r="Q96" s="60"/>
    </row>
    <row r="97" spans="1:17" x14ac:dyDescent="0.25">
      <c r="B97" s="61"/>
      <c r="C97" s="11" t="s">
        <v>57</v>
      </c>
      <c r="D97" s="75">
        <v>5.7999999999999996E-3</v>
      </c>
      <c r="E97" s="75">
        <v>0</v>
      </c>
      <c r="F97" s="76">
        <f>D97-E97</f>
        <v>5.7999999999999996E-3</v>
      </c>
      <c r="G97" s="75">
        <v>7.2099999999999997E-2</v>
      </c>
      <c r="H97" s="105">
        <f>G97-D97</f>
        <v>6.6299999999999998E-2</v>
      </c>
      <c r="M97" s="66"/>
      <c r="O97" s="66"/>
      <c r="Q97" s="62"/>
    </row>
    <row r="98" spans="1:17" x14ac:dyDescent="0.25">
      <c r="B98" s="61"/>
      <c r="C98" s="11" t="s">
        <v>67</v>
      </c>
      <c r="D98" s="75">
        <v>0.93659999999999999</v>
      </c>
      <c r="E98" s="75">
        <v>0.7913</v>
      </c>
      <c r="F98" s="76">
        <f t="shared" ref="F98:F105" si="13">D98-E98</f>
        <v>0.14529999999999998</v>
      </c>
      <c r="G98" s="75">
        <v>1</v>
      </c>
      <c r="H98" s="105">
        <f t="shared" ref="H98:H105" si="14">G98-D98</f>
        <v>6.3400000000000012E-2</v>
      </c>
      <c r="M98" s="66"/>
      <c r="O98" s="66"/>
      <c r="Q98" s="62"/>
    </row>
    <row r="99" spans="1:17" x14ac:dyDescent="0.25">
      <c r="B99" s="61"/>
      <c r="C99" s="11" t="s">
        <v>99</v>
      </c>
      <c r="D99" s="75">
        <v>5.5300000000000002E-2</v>
      </c>
      <c r="E99" s="75">
        <v>0</v>
      </c>
      <c r="F99" s="76">
        <f t="shared" si="13"/>
        <v>5.5300000000000002E-2</v>
      </c>
      <c r="G99" s="75">
        <v>0.17230000000000001</v>
      </c>
      <c r="H99" s="105">
        <f t="shared" si="14"/>
        <v>0.11700000000000001</v>
      </c>
      <c r="M99" s="66"/>
      <c r="O99" s="66"/>
      <c r="Q99" s="62"/>
    </row>
    <row r="100" spans="1:17" x14ac:dyDescent="0.25">
      <c r="B100" s="61"/>
      <c r="C100" s="3" t="s">
        <v>114</v>
      </c>
      <c r="D100" s="4">
        <v>2.3E-3</v>
      </c>
      <c r="E100" s="4">
        <v>0</v>
      </c>
      <c r="F100" s="77">
        <f t="shared" si="13"/>
        <v>2.3E-3</v>
      </c>
      <c r="G100" s="4">
        <v>1.23E-2</v>
      </c>
      <c r="H100" s="105">
        <f t="shared" si="14"/>
        <v>0.01</v>
      </c>
      <c r="M100" s="66"/>
      <c r="O100" s="66"/>
      <c r="Q100" s="62"/>
    </row>
    <row r="101" spans="1:17" x14ac:dyDescent="0.25">
      <c r="B101" s="61"/>
      <c r="C101" s="67" t="s">
        <v>123</v>
      </c>
      <c r="D101" s="75"/>
      <c r="E101" s="75"/>
      <c r="F101" s="76">
        <f t="shared" si="13"/>
        <v>0</v>
      </c>
      <c r="G101" s="75"/>
      <c r="H101" s="105">
        <f t="shared" si="14"/>
        <v>0</v>
      </c>
      <c r="M101" s="66"/>
      <c r="O101" s="66"/>
      <c r="Q101" s="62"/>
    </row>
    <row r="102" spans="1:17" x14ac:dyDescent="0.25">
      <c r="B102" s="61"/>
      <c r="C102" s="11" t="s">
        <v>57</v>
      </c>
      <c r="D102" s="75">
        <v>0.03</v>
      </c>
      <c r="E102" s="75">
        <v>5.7988750000000002E-4</v>
      </c>
      <c r="F102" s="76">
        <f t="shared" si="13"/>
        <v>2.9420112499999998E-2</v>
      </c>
      <c r="G102" s="75">
        <v>0.12</v>
      </c>
      <c r="H102" s="105">
        <f t="shared" si="14"/>
        <v>0.09</v>
      </c>
      <c r="M102" s="66"/>
      <c r="O102" s="66"/>
      <c r="Q102" s="62"/>
    </row>
    <row r="103" spans="1:17" x14ac:dyDescent="0.25">
      <c r="B103" s="61"/>
      <c r="C103" s="11" t="s">
        <v>67</v>
      </c>
      <c r="D103" s="75">
        <v>0.85</v>
      </c>
      <c r="E103" s="75">
        <v>0.7</v>
      </c>
      <c r="F103" s="76">
        <f t="shared" si="13"/>
        <v>0.15000000000000002</v>
      </c>
      <c r="G103" s="75">
        <v>0.95</v>
      </c>
      <c r="H103" s="105">
        <f t="shared" si="14"/>
        <v>9.9999999999999978E-2</v>
      </c>
      <c r="M103" s="66"/>
      <c r="O103" s="66"/>
      <c r="Q103" s="62"/>
    </row>
    <row r="104" spans="1:17" x14ac:dyDescent="0.25">
      <c r="B104" s="61"/>
      <c r="C104" s="11" t="s">
        <v>99</v>
      </c>
      <c r="D104" s="75">
        <v>0.11</v>
      </c>
      <c r="E104" s="75">
        <v>0.02</v>
      </c>
      <c r="F104" s="76">
        <f t="shared" si="13"/>
        <v>0.09</v>
      </c>
      <c r="G104" s="75">
        <v>0.22</v>
      </c>
      <c r="H104" s="105">
        <f t="shared" si="14"/>
        <v>0.11</v>
      </c>
      <c r="M104" s="66"/>
      <c r="O104" s="66"/>
      <c r="Q104" s="62"/>
    </row>
    <row r="105" spans="1:17" ht="15.75" thickBot="1" x14ac:dyDescent="0.3">
      <c r="B105" s="61"/>
      <c r="C105" s="5" t="s">
        <v>114</v>
      </c>
      <c r="D105" s="6">
        <v>1.383261E-2</v>
      </c>
      <c r="E105" s="6">
        <v>2.3886250000000001E-4</v>
      </c>
      <c r="F105" s="80">
        <f t="shared" si="13"/>
        <v>1.35937475E-2</v>
      </c>
      <c r="G105" s="6">
        <v>0.05</v>
      </c>
      <c r="H105" s="105">
        <f t="shared" si="14"/>
        <v>3.6167390000000001E-2</v>
      </c>
      <c r="Q105" s="62"/>
    </row>
    <row r="106" spans="1:17" ht="6.75" customHeight="1" thickBot="1" x14ac:dyDescent="0.3">
      <c r="B106" s="63"/>
      <c r="C106" s="5"/>
      <c r="D106" s="5"/>
      <c r="E106" s="5"/>
      <c r="F106" s="64"/>
      <c r="G106" s="5"/>
      <c r="H106" s="5"/>
      <c r="I106" s="5"/>
      <c r="J106" s="5"/>
      <c r="K106" s="5"/>
      <c r="L106" s="5"/>
      <c r="M106" s="5"/>
      <c r="N106" s="5"/>
      <c r="O106" s="5"/>
      <c r="P106" s="5"/>
      <c r="Q106" s="65"/>
    </row>
    <row r="107" spans="1:17" ht="16.5" customHeight="1" thickBot="1" x14ac:dyDescent="0.3">
      <c r="F107" s="66"/>
      <c r="Q107" s="11"/>
    </row>
    <row r="108" spans="1:17" ht="6.75" customHeight="1" x14ac:dyDescent="0.25">
      <c r="B108" s="81"/>
      <c r="C108" s="82"/>
      <c r="D108" s="82"/>
      <c r="E108" s="82"/>
      <c r="F108" s="84"/>
      <c r="G108" s="82"/>
      <c r="H108" s="82"/>
      <c r="I108" s="82"/>
      <c r="J108" s="82"/>
      <c r="K108" s="82"/>
      <c r="L108" s="82"/>
      <c r="M108" s="82"/>
      <c r="N108" s="82"/>
      <c r="O108" s="82"/>
      <c r="P108" s="82"/>
      <c r="Q108" s="83"/>
    </row>
    <row r="109" spans="1:17" x14ac:dyDescent="0.25">
      <c r="B109" s="61"/>
      <c r="C109" s="116" t="s">
        <v>115</v>
      </c>
      <c r="D109" s="116"/>
      <c r="E109" s="116"/>
      <c r="F109" s="116"/>
      <c r="G109" s="116"/>
      <c r="H109" s="116"/>
      <c r="J109" s="117" t="s">
        <v>115</v>
      </c>
      <c r="K109" s="117"/>
      <c r="L109" s="117"/>
      <c r="M109" s="117"/>
      <c r="N109" s="117"/>
      <c r="O109" s="117"/>
      <c r="Q109" s="62"/>
    </row>
    <row r="110" spans="1:17" s="2" customFormat="1" x14ac:dyDescent="0.25">
      <c r="A110" s="67"/>
      <c r="B110" s="59"/>
      <c r="C110" s="9" t="s">
        <v>1</v>
      </c>
      <c r="D110" s="7" t="s">
        <v>2</v>
      </c>
      <c r="E110" s="8">
        <v>2.5000000000000001E-2</v>
      </c>
      <c r="F110" s="70"/>
      <c r="G110" s="8">
        <v>0.97499999999999998</v>
      </c>
      <c r="H110" s="70"/>
      <c r="I110" s="67"/>
      <c r="J110" s="67"/>
      <c r="K110" s="67"/>
      <c r="L110" s="67"/>
      <c r="M110" s="69"/>
      <c r="N110" s="68"/>
      <c r="O110" s="69"/>
      <c r="P110" s="67"/>
      <c r="Q110" s="60"/>
    </row>
    <row r="111" spans="1:17" s="2" customFormat="1" x14ac:dyDescent="0.25">
      <c r="A111" s="67"/>
      <c r="B111" s="59"/>
      <c r="C111" s="67" t="s">
        <v>3</v>
      </c>
      <c r="D111" s="72"/>
      <c r="E111" s="73"/>
      <c r="F111" s="74"/>
      <c r="G111" s="73"/>
      <c r="H111" s="74"/>
      <c r="I111" s="67"/>
      <c r="J111" s="67"/>
      <c r="K111" s="67"/>
      <c r="L111" s="67"/>
      <c r="M111" s="69"/>
      <c r="N111" s="68"/>
      <c r="O111" s="69"/>
      <c r="P111" s="67"/>
      <c r="Q111" s="60"/>
    </row>
    <row r="112" spans="1:17" x14ac:dyDescent="0.25">
      <c r="B112" s="61"/>
      <c r="C112" s="11" t="s">
        <v>57</v>
      </c>
      <c r="D112" s="75">
        <v>9.5999999999999992E-3</v>
      </c>
      <c r="E112" s="75">
        <v>0</v>
      </c>
      <c r="F112" s="76">
        <f>D112-E112</f>
        <v>9.5999999999999992E-3</v>
      </c>
      <c r="G112" s="75">
        <v>0.11609999999999999</v>
      </c>
      <c r="H112" s="76">
        <f>G112-D112</f>
        <v>0.1065</v>
      </c>
      <c r="M112" s="66"/>
      <c r="O112" s="66"/>
      <c r="Q112" s="62"/>
    </row>
    <row r="113" spans="2:17" x14ac:dyDescent="0.25">
      <c r="B113" s="61"/>
      <c r="C113" s="11" t="s">
        <v>67</v>
      </c>
      <c r="D113" s="75">
        <v>0.8276</v>
      </c>
      <c r="E113" s="75">
        <v>2.6700000000000002E-2</v>
      </c>
      <c r="F113" s="76">
        <f t="shared" ref="F113:F120" si="15">D113-E113</f>
        <v>0.80089999999999995</v>
      </c>
      <c r="G113" s="75">
        <v>1</v>
      </c>
      <c r="H113" s="76">
        <f t="shared" ref="H113:H120" si="16">G113-D113</f>
        <v>0.1724</v>
      </c>
      <c r="M113" s="66"/>
      <c r="O113" s="66"/>
      <c r="Q113" s="62"/>
    </row>
    <row r="114" spans="2:17" x14ac:dyDescent="0.25">
      <c r="B114" s="61"/>
      <c r="C114" s="11" t="s">
        <v>99</v>
      </c>
      <c r="D114" s="75">
        <v>6.3200000000000006E-2</v>
      </c>
      <c r="E114" s="75">
        <v>0</v>
      </c>
      <c r="F114" s="76">
        <f t="shared" si="15"/>
        <v>6.3200000000000006E-2</v>
      </c>
      <c r="G114" s="75">
        <v>0.18820000000000001</v>
      </c>
      <c r="H114" s="76">
        <f t="shared" si="16"/>
        <v>0.125</v>
      </c>
      <c r="M114" s="66"/>
      <c r="O114" s="66"/>
      <c r="Q114" s="62"/>
    </row>
    <row r="115" spans="2:17" x14ac:dyDescent="0.25">
      <c r="B115" s="61"/>
      <c r="C115" s="11" t="s">
        <v>114</v>
      </c>
      <c r="D115" s="75">
        <v>9.9500000000000005E-2</v>
      </c>
      <c r="E115" s="75">
        <v>0</v>
      </c>
      <c r="F115" s="76">
        <f t="shared" si="15"/>
        <v>9.9500000000000005E-2</v>
      </c>
      <c r="G115" s="75">
        <v>0.87170000000000003</v>
      </c>
      <c r="H115" s="76">
        <f t="shared" si="16"/>
        <v>0.7722</v>
      </c>
      <c r="M115" s="66"/>
      <c r="O115" s="66"/>
      <c r="Q115" s="62"/>
    </row>
    <row r="116" spans="2:17" x14ac:dyDescent="0.25">
      <c r="B116" s="61"/>
      <c r="C116" s="9" t="s">
        <v>123</v>
      </c>
      <c r="D116" s="4"/>
      <c r="E116" s="4"/>
      <c r="F116" s="77">
        <f t="shared" si="15"/>
        <v>0</v>
      </c>
      <c r="G116" s="4"/>
      <c r="H116" s="76">
        <f t="shared" si="16"/>
        <v>0</v>
      </c>
      <c r="Q116" s="62"/>
    </row>
    <row r="117" spans="2:17" x14ac:dyDescent="0.25">
      <c r="B117" s="61"/>
      <c r="C117" s="11" t="s">
        <v>57</v>
      </c>
      <c r="D117" s="75">
        <v>4.4009310000000003E-2</v>
      </c>
      <c r="E117" s="75">
        <v>1.137625E-3</v>
      </c>
      <c r="F117" s="76">
        <f t="shared" si="15"/>
        <v>4.2871685E-2</v>
      </c>
      <c r="G117" s="75">
        <v>0.19</v>
      </c>
      <c r="H117" s="76">
        <f t="shared" si="16"/>
        <v>0.14599069000000001</v>
      </c>
      <c r="Q117" s="62"/>
    </row>
    <row r="118" spans="2:17" x14ac:dyDescent="0.25">
      <c r="B118" s="61"/>
      <c r="C118" s="11" t="s">
        <v>67</v>
      </c>
      <c r="D118" s="75">
        <v>0.85</v>
      </c>
      <c r="E118" s="75">
        <v>0.63</v>
      </c>
      <c r="F118" s="76">
        <f t="shared" si="15"/>
        <v>0.21999999999999997</v>
      </c>
      <c r="G118" s="75">
        <v>0.95651750000000002</v>
      </c>
      <c r="H118" s="76">
        <f t="shared" si="16"/>
        <v>0.10651750000000004</v>
      </c>
      <c r="Q118" s="62"/>
    </row>
    <row r="119" spans="2:17" x14ac:dyDescent="0.25">
      <c r="B119" s="61"/>
      <c r="C119" s="11" t="s">
        <v>99</v>
      </c>
      <c r="D119" s="75">
        <v>9.7487400000000002E-2</v>
      </c>
      <c r="E119" s="75">
        <v>1.2853750000000001E-2</v>
      </c>
      <c r="F119" s="76">
        <f t="shared" si="15"/>
        <v>8.4633650000000005E-2</v>
      </c>
      <c r="G119" s="75">
        <v>0.21</v>
      </c>
      <c r="H119" s="76">
        <f t="shared" si="16"/>
        <v>0.11251259999999999</v>
      </c>
      <c r="Q119" s="62"/>
    </row>
    <row r="120" spans="2:17" ht="15.75" thickBot="1" x14ac:dyDescent="0.3">
      <c r="B120" s="61"/>
      <c r="C120" s="5" t="s">
        <v>114</v>
      </c>
      <c r="D120" s="6">
        <v>0.01</v>
      </c>
      <c r="E120" s="6">
        <v>3.99145E-4</v>
      </c>
      <c r="F120" s="80">
        <f t="shared" si="15"/>
        <v>9.6008550000000002E-3</v>
      </c>
      <c r="G120" s="6">
        <v>0.09</v>
      </c>
      <c r="H120" s="76">
        <f t="shared" si="16"/>
        <v>0.08</v>
      </c>
      <c r="Q120" s="62"/>
    </row>
    <row r="121" spans="2:17" ht="8.25" customHeight="1" thickBot="1" x14ac:dyDescent="0.3">
      <c r="B121" s="63"/>
      <c r="C121" s="5"/>
      <c r="D121" s="5"/>
      <c r="E121" s="5"/>
      <c r="F121" s="5"/>
      <c r="G121" s="5"/>
      <c r="H121" s="5"/>
      <c r="I121" s="5"/>
      <c r="J121" s="5"/>
      <c r="K121" s="5"/>
      <c r="L121" s="5"/>
      <c r="M121" s="5"/>
      <c r="N121" s="5"/>
      <c r="O121" s="5"/>
      <c r="P121" s="5"/>
      <c r="Q121" s="65"/>
    </row>
  </sheetData>
  <mergeCells count="17">
    <mergeCell ref="C4:H4"/>
    <mergeCell ref="J4:O4"/>
    <mergeCell ref="C49:H49"/>
    <mergeCell ref="J49:O49"/>
    <mergeCell ref="B2:Q2"/>
    <mergeCell ref="C109:H109"/>
    <mergeCell ref="J109:O109"/>
    <mergeCell ref="C79:H79"/>
    <mergeCell ref="J79:O79"/>
    <mergeCell ref="C94:H94"/>
    <mergeCell ref="J94:O94"/>
    <mergeCell ref="C64:H64"/>
    <mergeCell ref="J64:O64"/>
    <mergeCell ref="C19:H19"/>
    <mergeCell ref="J19:O19"/>
    <mergeCell ref="C34:H34"/>
    <mergeCell ref="J34:O3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Q41"/>
  <sheetViews>
    <sheetView workbookViewId="0">
      <selection activeCell="P30" sqref="P30"/>
    </sheetView>
  </sheetViews>
  <sheetFormatPr defaultColWidth="9.140625" defaultRowHeight="15" x14ac:dyDescent="0.25"/>
  <cols>
    <col min="1" max="1" width="2.7109375" style="11" customWidth="1"/>
    <col min="2" max="2" width="15.7109375" style="11" customWidth="1"/>
    <col min="3" max="3" width="7.140625" style="11" customWidth="1"/>
    <col min="4" max="4" width="6.42578125" style="11" customWidth="1"/>
    <col min="5" max="5" width="7" style="11" customWidth="1"/>
    <col min="6" max="6" width="2" style="11" customWidth="1"/>
    <col min="7" max="7" width="15.85546875" style="11" customWidth="1"/>
    <col min="8" max="8" width="5.42578125" style="11" customWidth="1"/>
    <col min="9" max="9" width="6.28515625" style="11" customWidth="1"/>
    <col min="10" max="10" width="6.85546875" style="11" customWidth="1"/>
    <col min="11" max="11" width="1.42578125" style="11" customWidth="1"/>
    <col min="12" max="12" width="15.7109375" style="11" customWidth="1"/>
    <col min="13" max="13" width="8.28515625" style="11" customWidth="1"/>
    <col min="14" max="14" width="7" style="11" customWidth="1"/>
    <col min="15" max="15" width="8.140625" style="11" customWidth="1"/>
    <col min="16" max="16384" width="9.140625" style="11"/>
  </cols>
  <sheetData>
    <row r="1" spans="2:17" ht="11.25" customHeight="1" x14ac:dyDescent="0.25"/>
    <row r="2" spans="2:17" ht="50.25" customHeight="1" thickBot="1" x14ac:dyDescent="0.3">
      <c r="B2" s="119" t="s">
        <v>168</v>
      </c>
      <c r="C2" s="119"/>
      <c r="D2" s="119"/>
      <c r="E2" s="119"/>
      <c r="F2" s="119"/>
      <c r="G2" s="119"/>
      <c r="H2" s="119"/>
      <c r="I2" s="119"/>
      <c r="J2" s="119"/>
      <c r="K2" s="119"/>
      <c r="L2" s="119"/>
      <c r="M2" s="119"/>
      <c r="N2" s="119"/>
      <c r="O2" s="119"/>
      <c r="P2" s="94"/>
      <c r="Q2" s="94"/>
    </row>
    <row r="3" spans="2:17" ht="15.75" thickBot="1" x14ac:dyDescent="0.3">
      <c r="B3" s="120" t="s">
        <v>147</v>
      </c>
      <c r="C3" s="121"/>
      <c r="D3" s="121"/>
      <c r="E3" s="122"/>
      <c r="G3" s="120" t="s">
        <v>148</v>
      </c>
      <c r="H3" s="121"/>
      <c r="I3" s="121"/>
      <c r="J3" s="122"/>
      <c r="L3" s="120" t="s">
        <v>149</v>
      </c>
      <c r="M3" s="121"/>
      <c r="N3" s="121"/>
      <c r="O3" s="122"/>
    </row>
    <row r="4" spans="2:17" ht="17.25" customHeight="1" thickBot="1" x14ac:dyDescent="0.3">
      <c r="B4" s="95" t="s">
        <v>144</v>
      </c>
      <c r="C4" s="96" t="s">
        <v>140</v>
      </c>
      <c r="D4" s="97">
        <v>2.5000000000000001E-2</v>
      </c>
      <c r="E4" s="98">
        <v>0.97499999999999998</v>
      </c>
      <c r="G4" s="95" t="s">
        <v>144</v>
      </c>
      <c r="H4" s="96" t="s">
        <v>140</v>
      </c>
      <c r="I4" s="97">
        <v>2.5000000000000001E-2</v>
      </c>
      <c r="J4" s="98">
        <v>0.97499999999999998</v>
      </c>
      <c r="L4" s="95" t="s">
        <v>144</v>
      </c>
      <c r="M4" s="96" t="s">
        <v>140</v>
      </c>
      <c r="N4" s="97">
        <v>2.5000000000000001E-2</v>
      </c>
      <c r="O4" s="98">
        <v>0.97499999999999998</v>
      </c>
    </row>
    <row r="5" spans="2:17" x14ac:dyDescent="0.25">
      <c r="B5" s="61" t="s">
        <v>0</v>
      </c>
      <c r="C5" s="75">
        <v>0.12</v>
      </c>
      <c r="D5" s="75">
        <v>0</v>
      </c>
      <c r="E5" s="92">
        <v>0.37</v>
      </c>
      <c r="G5" s="61" t="s">
        <v>0</v>
      </c>
      <c r="H5" s="75">
        <v>3.3112379999999997E-2</v>
      </c>
      <c r="I5" s="75">
        <v>1.097125E-3</v>
      </c>
      <c r="J5" s="92">
        <v>0.11</v>
      </c>
      <c r="L5" s="61" t="s">
        <v>0</v>
      </c>
      <c r="M5" s="75">
        <v>0.25</v>
      </c>
      <c r="N5" s="75">
        <v>0.05</v>
      </c>
      <c r="O5" s="92">
        <v>0.55000000000000004</v>
      </c>
    </row>
    <row r="6" spans="2:17" x14ac:dyDescent="0.25">
      <c r="B6" s="61" t="s">
        <v>4</v>
      </c>
      <c r="C6" s="75">
        <v>0.11</v>
      </c>
      <c r="D6" s="75">
        <v>3.2724749999999999E-3</v>
      </c>
      <c r="E6" s="92">
        <v>0.35</v>
      </c>
      <c r="G6" s="61" t="s">
        <v>4</v>
      </c>
      <c r="H6" s="75">
        <v>7.036713E-2</v>
      </c>
      <c r="I6" s="75">
        <v>7.0818499999999998E-3</v>
      </c>
      <c r="J6" s="92">
        <v>0.13</v>
      </c>
      <c r="L6" s="61" t="s">
        <v>4</v>
      </c>
      <c r="M6" s="75">
        <v>0.25</v>
      </c>
      <c r="N6" s="75">
        <v>4.7312E-2</v>
      </c>
      <c r="O6" s="92">
        <v>0.53162750000000003</v>
      </c>
    </row>
    <row r="7" spans="2:17" x14ac:dyDescent="0.25">
      <c r="B7" s="61" t="s">
        <v>173</v>
      </c>
      <c r="C7" s="75">
        <v>0.1</v>
      </c>
      <c r="D7" s="75">
        <v>2.6885500000000001E-3</v>
      </c>
      <c r="E7" s="92">
        <v>0.32516499999999998</v>
      </c>
      <c r="G7" s="61" t="s">
        <v>173</v>
      </c>
      <c r="H7" s="75">
        <v>0.10695966</v>
      </c>
      <c r="I7" s="75">
        <v>1.4786250000000001E-2</v>
      </c>
      <c r="J7" s="92">
        <v>0.26</v>
      </c>
      <c r="L7" s="61" t="s">
        <v>173</v>
      </c>
      <c r="M7" s="75">
        <v>0.15</v>
      </c>
      <c r="N7" s="75">
        <v>1.8637500000000001E-2</v>
      </c>
      <c r="O7" s="92">
        <v>0.39</v>
      </c>
    </row>
    <row r="8" spans="2:17" x14ac:dyDescent="0.25">
      <c r="B8" s="61" t="s">
        <v>5</v>
      </c>
      <c r="C8" s="75">
        <v>0.11</v>
      </c>
      <c r="D8" s="75">
        <v>3.6530500000000001E-3</v>
      </c>
      <c r="E8" s="92">
        <v>0.35</v>
      </c>
      <c r="G8" s="61" t="s">
        <v>5</v>
      </c>
      <c r="H8" s="75">
        <v>0.13579616</v>
      </c>
      <c r="I8" s="75">
        <v>1.6990999999999999E-2</v>
      </c>
      <c r="J8" s="92">
        <v>0.37</v>
      </c>
      <c r="L8" s="61" t="s">
        <v>5</v>
      </c>
      <c r="M8" s="75">
        <v>0.06</v>
      </c>
      <c r="N8" s="75">
        <v>3.973725E-3</v>
      </c>
      <c r="O8" s="92">
        <v>0.2</v>
      </c>
    </row>
    <row r="9" spans="2:17" x14ac:dyDescent="0.25">
      <c r="B9" s="61" t="s">
        <v>124</v>
      </c>
      <c r="C9" s="75">
        <v>0.13</v>
      </c>
      <c r="D9" s="75">
        <v>0</v>
      </c>
      <c r="E9" s="92">
        <v>0.39</v>
      </c>
      <c r="G9" s="61" t="s">
        <v>124</v>
      </c>
      <c r="H9" s="75">
        <v>0.12795611000000001</v>
      </c>
      <c r="I9" s="75">
        <v>1.216275E-2</v>
      </c>
      <c r="J9" s="92">
        <v>0.34</v>
      </c>
      <c r="L9" s="61" t="s">
        <v>124</v>
      </c>
      <c r="M9" s="75">
        <v>4.6489280000000001E-2</v>
      </c>
      <c r="N9" s="75">
        <v>2.5162499999999998E-3</v>
      </c>
      <c r="O9" s="92">
        <v>0.17121749999999999</v>
      </c>
    </row>
    <row r="10" spans="2:17" x14ac:dyDescent="0.25">
      <c r="B10" s="61" t="s">
        <v>6</v>
      </c>
      <c r="C10" s="75">
        <v>0.11</v>
      </c>
      <c r="D10" s="75">
        <v>2.1527E-3</v>
      </c>
      <c r="E10" s="92">
        <v>0.34785250000000001</v>
      </c>
      <c r="G10" s="61" t="s">
        <v>6</v>
      </c>
      <c r="H10" s="75">
        <v>0.16298099999999999</v>
      </c>
      <c r="I10" s="75">
        <v>2.601525E-2</v>
      </c>
      <c r="J10" s="92">
        <v>0.38745000000000002</v>
      </c>
      <c r="L10" s="61" t="s">
        <v>6</v>
      </c>
      <c r="M10" s="75">
        <v>1.2228930000000001E-2</v>
      </c>
      <c r="N10" s="75">
        <v>1.8549500000000001E-4</v>
      </c>
      <c r="O10" s="92">
        <v>5.7183249999999998E-2</v>
      </c>
    </row>
    <row r="11" spans="2:17" x14ac:dyDescent="0.25">
      <c r="B11" s="61" t="s">
        <v>7</v>
      </c>
      <c r="C11" s="75">
        <v>0.10175339</v>
      </c>
      <c r="D11" s="75">
        <v>2.4619500000000001E-3</v>
      </c>
      <c r="E11" s="92">
        <v>0.34234750000000003</v>
      </c>
      <c r="G11" s="61" t="s">
        <v>7</v>
      </c>
      <c r="H11" s="75">
        <v>0.13999803999999999</v>
      </c>
      <c r="I11" s="75">
        <v>0.02</v>
      </c>
      <c r="J11" s="92">
        <v>0.39</v>
      </c>
      <c r="L11" s="61" t="s">
        <v>7</v>
      </c>
      <c r="M11" s="75">
        <v>0.05</v>
      </c>
      <c r="N11" s="75">
        <v>3.8503750000000001E-3</v>
      </c>
      <c r="O11" s="92">
        <v>0.15</v>
      </c>
    </row>
    <row r="12" spans="2:17" x14ac:dyDescent="0.25">
      <c r="B12" s="61" t="s">
        <v>8</v>
      </c>
      <c r="C12" s="75">
        <v>0.10920404</v>
      </c>
      <c r="D12" s="75">
        <v>3.6608999999999999E-3</v>
      </c>
      <c r="E12" s="92">
        <v>0.36392750000000001</v>
      </c>
      <c r="G12" s="61" t="s">
        <v>8</v>
      </c>
      <c r="H12" s="75">
        <v>0.14432887999999999</v>
      </c>
      <c r="I12" s="75">
        <v>0.02</v>
      </c>
      <c r="J12" s="92">
        <v>0.38</v>
      </c>
      <c r="L12" s="61" t="s">
        <v>8</v>
      </c>
      <c r="M12" s="75">
        <v>3.6323880000000003E-2</v>
      </c>
      <c r="N12" s="75">
        <v>2.6021500000000001E-3</v>
      </c>
      <c r="O12" s="92">
        <v>0.13</v>
      </c>
    </row>
    <row r="13" spans="2:17" x14ac:dyDescent="0.25">
      <c r="B13" s="61" t="s">
        <v>145</v>
      </c>
      <c r="C13" s="75">
        <v>0.12</v>
      </c>
      <c r="D13" s="75">
        <v>2.5807999999999998E-3</v>
      </c>
      <c r="E13" s="92">
        <v>0.37</v>
      </c>
      <c r="G13" s="61" t="s">
        <v>145</v>
      </c>
      <c r="H13" s="75">
        <v>7.8502909999999995E-2</v>
      </c>
      <c r="I13" s="75">
        <v>1.325325E-3</v>
      </c>
      <c r="J13" s="92">
        <v>0.28000000000000003</v>
      </c>
      <c r="L13" s="61" t="s">
        <v>145</v>
      </c>
      <c r="M13" s="75">
        <v>0.15</v>
      </c>
      <c r="N13" s="75">
        <v>0</v>
      </c>
      <c r="O13" s="92">
        <v>0.44</v>
      </c>
    </row>
    <row r="14" spans="2:17" x14ac:dyDescent="0.25">
      <c r="B14" s="99" t="s">
        <v>141</v>
      </c>
      <c r="C14" s="75"/>
      <c r="D14" s="75"/>
      <c r="E14" s="92"/>
      <c r="G14" s="99" t="s">
        <v>141</v>
      </c>
      <c r="H14" s="75"/>
      <c r="I14" s="75"/>
      <c r="J14" s="92"/>
      <c r="L14" s="99" t="s">
        <v>141</v>
      </c>
      <c r="M14" s="75"/>
      <c r="N14" s="75"/>
      <c r="O14" s="92"/>
    </row>
    <row r="15" spans="2:17" x14ac:dyDescent="0.25">
      <c r="B15" s="61" t="s">
        <v>143</v>
      </c>
      <c r="C15" s="75">
        <v>0.32</v>
      </c>
      <c r="D15" s="75" t="s">
        <v>59</v>
      </c>
      <c r="E15" s="92" t="s">
        <v>59</v>
      </c>
      <c r="G15" s="61" t="s">
        <v>143</v>
      </c>
      <c r="H15" s="75">
        <v>0.17</v>
      </c>
      <c r="I15" s="75" t="s">
        <v>59</v>
      </c>
      <c r="J15" s="92" t="s">
        <v>59</v>
      </c>
      <c r="L15" s="61" t="s">
        <v>143</v>
      </c>
      <c r="M15" s="75">
        <v>0.64</v>
      </c>
      <c r="N15" s="75" t="s">
        <v>59</v>
      </c>
      <c r="O15" s="92" t="s">
        <v>59</v>
      </c>
    </row>
    <row r="16" spans="2:17" x14ac:dyDescent="0.25">
      <c r="B16" s="61" t="s">
        <v>142</v>
      </c>
      <c r="C16" s="75">
        <v>0.45</v>
      </c>
      <c r="D16" s="75" t="s">
        <v>59</v>
      </c>
      <c r="E16" s="92" t="s">
        <v>59</v>
      </c>
      <c r="G16" s="61" t="s">
        <v>142</v>
      </c>
      <c r="H16" s="75">
        <v>0.6</v>
      </c>
      <c r="I16" s="75" t="s">
        <v>59</v>
      </c>
      <c r="J16" s="92" t="s">
        <v>59</v>
      </c>
      <c r="L16" s="61" t="s">
        <v>142</v>
      </c>
      <c r="M16" s="75">
        <v>0.17</v>
      </c>
      <c r="N16" s="75" t="s">
        <v>59</v>
      </c>
      <c r="O16" s="92" t="s">
        <v>59</v>
      </c>
    </row>
    <row r="17" spans="2:15" x14ac:dyDescent="0.25">
      <c r="B17" s="61" t="s">
        <v>146</v>
      </c>
      <c r="C17" s="75">
        <v>0.10920404</v>
      </c>
      <c r="D17" s="75" t="s">
        <v>59</v>
      </c>
      <c r="E17" s="92" t="s">
        <v>59</v>
      </c>
      <c r="G17" s="61" t="s">
        <v>146</v>
      </c>
      <c r="H17" s="75">
        <v>0.15</v>
      </c>
      <c r="I17" s="75" t="s">
        <v>59</v>
      </c>
      <c r="J17" s="92" t="s">
        <v>59</v>
      </c>
      <c r="L17" s="61" t="s">
        <v>146</v>
      </c>
      <c r="M17" s="75">
        <v>0.04</v>
      </c>
      <c r="N17" s="75" t="s">
        <v>59</v>
      </c>
      <c r="O17" s="92" t="s">
        <v>59</v>
      </c>
    </row>
    <row r="18" spans="2:15" ht="15.75" thickBot="1" x14ac:dyDescent="0.3">
      <c r="B18" s="63" t="s">
        <v>145</v>
      </c>
      <c r="C18" s="6">
        <v>0.12</v>
      </c>
      <c r="D18" s="6" t="s">
        <v>59</v>
      </c>
      <c r="E18" s="93" t="s">
        <v>59</v>
      </c>
      <c r="G18" s="63" t="s">
        <v>145</v>
      </c>
      <c r="H18" s="6">
        <v>0.08</v>
      </c>
      <c r="I18" s="6" t="s">
        <v>59</v>
      </c>
      <c r="J18" s="93" t="s">
        <v>59</v>
      </c>
      <c r="L18" s="63" t="s">
        <v>145</v>
      </c>
      <c r="M18" s="6">
        <v>0.15</v>
      </c>
      <c r="N18" s="6" t="s">
        <v>59</v>
      </c>
      <c r="O18" s="93" t="s">
        <v>59</v>
      </c>
    </row>
    <row r="33" spans="3:5" x14ac:dyDescent="0.25">
      <c r="C33" s="75"/>
      <c r="D33" s="75"/>
      <c r="E33" s="75"/>
    </row>
    <row r="34" spans="3:5" x14ac:dyDescent="0.25">
      <c r="C34" s="75"/>
      <c r="D34" s="75"/>
      <c r="E34" s="75"/>
    </row>
    <row r="35" spans="3:5" x14ac:dyDescent="0.25">
      <c r="C35" s="75"/>
      <c r="D35" s="75"/>
      <c r="E35" s="75"/>
    </row>
    <row r="36" spans="3:5" x14ac:dyDescent="0.25">
      <c r="C36" s="75"/>
      <c r="D36" s="75"/>
      <c r="E36" s="75"/>
    </row>
    <row r="37" spans="3:5" x14ac:dyDescent="0.25">
      <c r="C37" s="75"/>
      <c r="D37" s="75"/>
      <c r="E37" s="75"/>
    </row>
    <row r="38" spans="3:5" x14ac:dyDescent="0.25">
      <c r="C38" s="75"/>
      <c r="D38" s="75"/>
      <c r="E38" s="75"/>
    </row>
    <row r="39" spans="3:5" x14ac:dyDescent="0.25">
      <c r="C39" s="75"/>
      <c r="D39" s="75"/>
      <c r="E39" s="75"/>
    </row>
    <row r="40" spans="3:5" x14ac:dyDescent="0.25">
      <c r="C40" s="75"/>
      <c r="D40" s="75"/>
      <c r="E40" s="75"/>
    </row>
    <row r="41" spans="3:5" x14ac:dyDescent="0.25">
      <c r="C41" s="75"/>
      <c r="D41" s="75"/>
      <c r="E41" s="75"/>
    </row>
  </sheetData>
  <mergeCells count="4">
    <mergeCell ref="B2:O2"/>
    <mergeCell ref="B3:E3"/>
    <mergeCell ref="G3:J3"/>
    <mergeCell ref="L3:O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Table S1</vt:lpstr>
      <vt:lpstr>Table S2</vt:lpstr>
      <vt:lpstr>Table S3</vt:lpstr>
      <vt:lpstr>Table S4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Jensen</dc:creator>
  <cp:lastModifiedBy>Michael Jensen</cp:lastModifiedBy>
  <dcterms:created xsi:type="dcterms:W3CDTF">2019-06-06T14:25:48Z</dcterms:created>
  <dcterms:modified xsi:type="dcterms:W3CDTF">2020-02-16T18:42:55Z</dcterms:modified>
</cp:coreProperties>
</file>