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olasmoczynska/Desktop/"/>
    </mc:Choice>
  </mc:AlternateContent>
  <xr:revisionPtr revIDLastSave="0" documentId="8_{5B98373F-5BB5-5343-84A1-23D1C83E497B}" xr6:coauthVersionLast="45" xr6:coauthVersionMax="45" xr10:uidLastSave="{00000000-0000-0000-0000-000000000000}"/>
  <bookViews>
    <workbookView xWindow="0" yWindow="0" windowWidth="28800" windowHeight="18000" xr2:uid="{00000000-000D-0000-FFFF-FFFF00000000}"/>
  </bookViews>
  <sheets>
    <sheet name="Supplementary data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D264" i="1" l="1"/>
  <c r="AE264" i="1" s="1"/>
  <c r="AA264" i="1"/>
  <c r="AB264" i="1" s="1"/>
  <c r="Q264" i="1"/>
  <c r="R264" i="1" s="1"/>
  <c r="S264" i="1" s="1"/>
  <c r="T264" i="1" s="1"/>
  <c r="U264" i="1" s="1"/>
  <c r="G264" i="1"/>
  <c r="H264" i="1" s="1"/>
  <c r="I264" i="1" s="1"/>
  <c r="J264" i="1" s="1"/>
  <c r="K264" i="1" s="1"/>
  <c r="AD263" i="1"/>
  <c r="AE263" i="1" s="1"/>
  <c r="AA263" i="1"/>
  <c r="AB263" i="1" s="1"/>
  <c r="Q263" i="1"/>
  <c r="R263" i="1" s="1"/>
  <c r="S263" i="1" s="1"/>
  <c r="T263" i="1" s="1"/>
  <c r="U263" i="1" s="1"/>
  <c r="G263" i="1"/>
  <c r="H263" i="1" s="1"/>
  <c r="I263" i="1" s="1"/>
  <c r="J263" i="1" s="1"/>
  <c r="K263" i="1" s="1"/>
  <c r="AD262" i="1"/>
  <c r="AE262" i="1" s="1"/>
  <c r="AA262" i="1"/>
  <c r="AB262" i="1" s="1"/>
  <c r="Q262" i="1"/>
  <c r="R262" i="1" s="1"/>
  <c r="S262" i="1" s="1"/>
  <c r="T262" i="1" s="1"/>
  <c r="U262" i="1" s="1"/>
  <c r="G262" i="1"/>
  <c r="H262" i="1" s="1"/>
  <c r="I262" i="1" s="1"/>
  <c r="J262" i="1" s="1"/>
  <c r="K262" i="1" s="1"/>
  <c r="AD261" i="1"/>
  <c r="AE261" i="1" s="1"/>
  <c r="AB261" i="1"/>
  <c r="AA261" i="1"/>
  <c r="Q261" i="1"/>
  <c r="R261" i="1" s="1"/>
  <c r="S261" i="1" s="1"/>
  <c r="T261" i="1" s="1"/>
  <c r="U261" i="1" s="1"/>
  <c r="G261" i="1"/>
  <c r="H261" i="1" s="1"/>
  <c r="I261" i="1" s="1"/>
  <c r="J261" i="1" s="1"/>
  <c r="K261" i="1" s="1"/>
  <c r="AD260" i="1"/>
  <c r="AE260" i="1" s="1"/>
  <c r="AA260" i="1"/>
  <c r="AB260" i="1" s="1"/>
  <c r="Q260" i="1"/>
  <c r="R260" i="1" s="1"/>
  <c r="S260" i="1" s="1"/>
  <c r="T260" i="1" s="1"/>
  <c r="U260" i="1" s="1"/>
  <c r="G260" i="1"/>
  <c r="H260" i="1" s="1"/>
  <c r="I260" i="1" s="1"/>
  <c r="J260" i="1" s="1"/>
  <c r="K260" i="1" s="1"/>
  <c r="AD259" i="1"/>
  <c r="AE259" i="1" s="1"/>
  <c r="AA259" i="1"/>
  <c r="AB259" i="1" s="1"/>
  <c r="Q259" i="1"/>
  <c r="R259" i="1" s="1"/>
  <c r="S259" i="1" s="1"/>
  <c r="T259" i="1" s="1"/>
  <c r="U259" i="1" s="1"/>
  <c r="G259" i="1"/>
  <c r="H259" i="1" s="1"/>
  <c r="I259" i="1" s="1"/>
  <c r="J259" i="1" s="1"/>
  <c r="K259" i="1" s="1"/>
  <c r="AD253" i="1"/>
  <c r="AE253" i="1" s="1"/>
  <c r="AA253" i="1"/>
  <c r="AB253" i="1" s="1"/>
  <c r="R253" i="1"/>
  <c r="S253" i="1" s="1"/>
  <c r="T253" i="1" s="1"/>
  <c r="U253" i="1" s="1"/>
  <c r="Q253" i="1"/>
  <c r="G253" i="1"/>
  <c r="H253" i="1" s="1"/>
  <c r="I253" i="1" s="1"/>
  <c r="J253" i="1" s="1"/>
  <c r="K253" i="1" s="1"/>
  <c r="AD252" i="1"/>
  <c r="AE252" i="1" s="1"/>
  <c r="AA252" i="1"/>
  <c r="AB252" i="1" s="1"/>
  <c r="R252" i="1"/>
  <c r="S252" i="1" s="1"/>
  <c r="T252" i="1" s="1"/>
  <c r="U252" i="1" s="1"/>
  <c r="Q252" i="1"/>
  <c r="G252" i="1"/>
  <c r="H252" i="1" s="1"/>
  <c r="I252" i="1" s="1"/>
  <c r="J252" i="1" s="1"/>
  <c r="K252" i="1" s="1"/>
  <c r="AD251" i="1"/>
  <c r="AE251" i="1" s="1"/>
  <c r="AA251" i="1"/>
  <c r="AB251" i="1" s="1"/>
  <c r="Q251" i="1"/>
  <c r="R251" i="1" s="1"/>
  <c r="S251" i="1" s="1"/>
  <c r="T251" i="1" s="1"/>
  <c r="U251" i="1" s="1"/>
  <c r="G251" i="1"/>
  <c r="H251" i="1" s="1"/>
  <c r="I251" i="1" s="1"/>
  <c r="J251" i="1" s="1"/>
  <c r="K251" i="1" s="1"/>
  <c r="AD250" i="1"/>
  <c r="AE250" i="1" s="1"/>
  <c r="AB250" i="1"/>
  <c r="AA250" i="1"/>
  <c r="Q250" i="1"/>
  <c r="R250" i="1" s="1"/>
  <c r="S250" i="1" s="1"/>
  <c r="T250" i="1" s="1"/>
  <c r="U250" i="1" s="1"/>
  <c r="G250" i="1"/>
  <c r="H250" i="1" s="1"/>
  <c r="I250" i="1" s="1"/>
  <c r="J250" i="1" s="1"/>
  <c r="K250" i="1" s="1"/>
  <c r="AE249" i="1"/>
  <c r="AD249" i="1"/>
  <c r="AA249" i="1"/>
  <c r="AB249" i="1" s="1"/>
  <c r="Q249" i="1"/>
  <c r="R249" i="1" s="1"/>
  <c r="S249" i="1" s="1"/>
  <c r="T249" i="1" s="1"/>
  <c r="U249" i="1" s="1"/>
  <c r="H249" i="1"/>
  <c r="I249" i="1" s="1"/>
  <c r="J249" i="1" s="1"/>
  <c r="K249" i="1" s="1"/>
  <c r="G249" i="1"/>
  <c r="AD248" i="1"/>
  <c r="AE248" i="1" s="1"/>
  <c r="AA248" i="1"/>
  <c r="AB248" i="1" s="1"/>
  <c r="Q248" i="1"/>
  <c r="R248" i="1" s="1"/>
  <c r="S248" i="1" s="1"/>
  <c r="T248" i="1" s="1"/>
  <c r="U248" i="1" s="1"/>
  <c r="G248" i="1"/>
  <c r="H248" i="1" s="1"/>
  <c r="I248" i="1" s="1"/>
  <c r="J248" i="1" s="1"/>
  <c r="K248" i="1" s="1"/>
  <c r="AD242" i="1"/>
  <c r="AE242" i="1" s="1"/>
  <c r="AA242" i="1"/>
  <c r="AB242" i="1" s="1"/>
  <c r="Q242" i="1"/>
  <c r="R242" i="1" s="1"/>
  <c r="S242" i="1" s="1"/>
  <c r="T242" i="1" s="1"/>
  <c r="U242" i="1" s="1"/>
  <c r="G242" i="1"/>
  <c r="H242" i="1" s="1"/>
  <c r="I242" i="1" s="1"/>
  <c r="J242" i="1" s="1"/>
  <c r="K242" i="1" s="1"/>
  <c r="AD241" i="1"/>
  <c r="AE241" i="1" s="1"/>
  <c r="AA241" i="1"/>
  <c r="AB241" i="1" s="1"/>
  <c r="Q241" i="1"/>
  <c r="R241" i="1" s="1"/>
  <c r="S241" i="1" s="1"/>
  <c r="T241" i="1" s="1"/>
  <c r="U241" i="1" s="1"/>
  <c r="G241" i="1"/>
  <c r="H241" i="1" s="1"/>
  <c r="I241" i="1" s="1"/>
  <c r="J241" i="1" s="1"/>
  <c r="K241" i="1" s="1"/>
  <c r="AD240" i="1"/>
  <c r="AE240" i="1" s="1"/>
  <c r="AA240" i="1"/>
  <c r="AB240" i="1" s="1"/>
  <c r="Q240" i="1"/>
  <c r="R240" i="1" s="1"/>
  <c r="S240" i="1" s="1"/>
  <c r="T240" i="1" s="1"/>
  <c r="U240" i="1" s="1"/>
  <c r="G240" i="1"/>
  <c r="H240" i="1" s="1"/>
  <c r="I240" i="1" s="1"/>
  <c r="J240" i="1" s="1"/>
  <c r="K240" i="1" s="1"/>
  <c r="AE239" i="1"/>
  <c r="AD239" i="1"/>
  <c r="AA239" i="1"/>
  <c r="AB239" i="1" s="1"/>
  <c r="Q239" i="1"/>
  <c r="R239" i="1" s="1"/>
  <c r="S239" i="1" s="1"/>
  <c r="T239" i="1" s="1"/>
  <c r="U239" i="1" s="1"/>
  <c r="H239" i="1"/>
  <c r="I239" i="1" s="1"/>
  <c r="J239" i="1" s="1"/>
  <c r="K239" i="1" s="1"/>
  <c r="G239" i="1"/>
  <c r="AD238" i="1"/>
  <c r="AE238" i="1" s="1"/>
  <c r="AA238" i="1"/>
  <c r="AB238" i="1" s="1"/>
  <c r="Q238" i="1"/>
  <c r="R238" i="1" s="1"/>
  <c r="S238" i="1" s="1"/>
  <c r="T238" i="1" s="1"/>
  <c r="U238" i="1" s="1"/>
  <c r="G238" i="1"/>
  <c r="H238" i="1" s="1"/>
  <c r="I238" i="1" s="1"/>
  <c r="J238" i="1" s="1"/>
  <c r="K238" i="1" s="1"/>
  <c r="AD237" i="1"/>
  <c r="AE237" i="1" s="1"/>
  <c r="AA237" i="1"/>
  <c r="AB237" i="1" s="1"/>
  <c r="R237" i="1"/>
  <c r="S237" i="1" s="1"/>
  <c r="T237" i="1" s="1"/>
  <c r="U237" i="1" s="1"/>
  <c r="Q237" i="1"/>
  <c r="G237" i="1"/>
  <c r="H237" i="1" s="1"/>
  <c r="I237" i="1" s="1"/>
  <c r="J237" i="1" s="1"/>
  <c r="K237" i="1" s="1"/>
  <c r="AD231" i="1"/>
  <c r="AE231" i="1" s="1"/>
  <c r="AA231" i="1"/>
  <c r="AB231" i="1" s="1"/>
  <c r="Q231" i="1"/>
  <c r="R231" i="1" s="1"/>
  <c r="S231" i="1" s="1"/>
  <c r="T231" i="1" s="1"/>
  <c r="U231" i="1" s="1"/>
  <c r="G231" i="1"/>
  <c r="H231" i="1" s="1"/>
  <c r="I231" i="1" s="1"/>
  <c r="J231" i="1" s="1"/>
  <c r="K231" i="1" s="1"/>
  <c r="AD230" i="1"/>
  <c r="AE230" i="1" s="1"/>
  <c r="AA230" i="1"/>
  <c r="AB230" i="1" s="1"/>
  <c r="Q230" i="1"/>
  <c r="R230" i="1" s="1"/>
  <c r="S230" i="1" s="1"/>
  <c r="T230" i="1" s="1"/>
  <c r="U230" i="1" s="1"/>
  <c r="H230" i="1"/>
  <c r="I230" i="1" s="1"/>
  <c r="J230" i="1" s="1"/>
  <c r="K230" i="1" s="1"/>
  <c r="G230" i="1"/>
  <c r="AD229" i="1"/>
  <c r="AE229" i="1" s="1"/>
  <c r="AA229" i="1"/>
  <c r="AB229" i="1" s="1"/>
  <c r="Q229" i="1"/>
  <c r="R229" i="1" s="1"/>
  <c r="S229" i="1" s="1"/>
  <c r="T229" i="1" s="1"/>
  <c r="U229" i="1" s="1"/>
  <c r="G229" i="1"/>
  <c r="H229" i="1" s="1"/>
  <c r="I229" i="1" s="1"/>
  <c r="J229" i="1" s="1"/>
  <c r="K229" i="1" s="1"/>
  <c r="AD228" i="1"/>
  <c r="AE228" i="1" s="1"/>
  <c r="AA228" i="1"/>
  <c r="AB228" i="1" s="1"/>
  <c r="Q228" i="1"/>
  <c r="R228" i="1" s="1"/>
  <c r="S228" i="1" s="1"/>
  <c r="T228" i="1" s="1"/>
  <c r="U228" i="1" s="1"/>
  <c r="G228" i="1"/>
  <c r="H228" i="1" s="1"/>
  <c r="I228" i="1" s="1"/>
  <c r="J228" i="1" s="1"/>
  <c r="K228" i="1" s="1"/>
  <c r="AE227" i="1"/>
  <c r="AD227" i="1"/>
  <c r="AA227" i="1"/>
  <c r="AB227" i="1" s="1"/>
  <c r="Q227" i="1"/>
  <c r="R227" i="1" s="1"/>
  <c r="S227" i="1" s="1"/>
  <c r="T227" i="1" s="1"/>
  <c r="U227" i="1" s="1"/>
  <c r="G227" i="1"/>
  <c r="H227" i="1" s="1"/>
  <c r="I227" i="1" s="1"/>
  <c r="J227" i="1" s="1"/>
  <c r="K227" i="1" s="1"/>
  <c r="AD226" i="1"/>
  <c r="AE226" i="1" s="1"/>
  <c r="AA226" i="1"/>
  <c r="AB226" i="1" s="1"/>
  <c r="Q226" i="1"/>
  <c r="R226" i="1" s="1"/>
  <c r="S226" i="1" s="1"/>
  <c r="T226" i="1" s="1"/>
  <c r="U226" i="1" s="1"/>
  <c r="H226" i="1"/>
  <c r="I226" i="1" s="1"/>
  <c r="J226" i="1" s="1"/>
  <c r="K226" i="1" s="1"/>
  <c r="G226" i="1"/>
  <c r="AD220" i="1"/>
  <c r="AE220" i="1" s="1"/>
  <c r="AA220" i="1"/>
  <c r="AB220" i="1" s="1"/>
  <c r="Q220" i="1"/>
  <c r="R220" i="1" s="1"/>
  <c r="S220" i="1" s="1"/>
  <c r="T220" i="1" s="1"/>
  <c r="U220" i="1" s="1"/>
  <c r="G220" i="1"/>
  <c r="H220" i="1" s="1"/>
  <c r="I220" i="1" s="1"/>
  <c r="J220" i="1" s="1"/>
  <c r="K220" i="1" s="1"/>
  <c r="AD219" i="1"/>
  <c r="AE219" i="1" s="1"/>
  <c r="AA219" i="1"/>
  <c r="AB219" i="1" s="1"/>
  <c r="Q219" i="1"/>
  <c r="R219" i="1" s="1"/>
  <c r="S219" i="1" s="1"/>
  <c r="T219" i="1" s="1"/>
  <c r="U219" i="1" s="1"/>
  <c r="H219" i="1"/>
  <c r="I219" i="1" s="1"/>
  <c r="J219" i="1" s="1"/>
  <c r="K219" i="1" s="1"/>
  <c r="G219" i="1"/>
  <c r="AD218" i="1"/>
  <c r="AE218" i="1" s="1"/>
  <c r="AA218" i="1"/>
  <c r="AB218" i="1" s="1"/>
  <c r="Q218" i="1"/>
  <c r="R218" i="1" s="1"/>
  <c r="S218" i="1" s="1"/>
  <c r="T218" i="1" s="1"/>
  <c r="U218" i="1" s="1"/>
  <c r="G218" i="1"/>
  <c r="H218" i="1" s="1"/>
  <c r="I218" i="1" s="1"/>
  <c r="J218" i="1" s="1"/>
  <c r="K218" i="1" s="1"/>
  <c r="AD217" i="1"/>
  <c r="AE217" i="1" s="1"/>
  <c r="AA217" i="1"/>
  <c r="AB217" i="1" s="1"/>
  <c r="Q217" i="1"/>
  <c r="R217" i="1" s="1"/>
  <c r="S217" i="1" s="1"/>
  <c r="T217" i="1" s="1"/>
  <c r="U217" i="1" s="1"/>
  <c r="G217" i="1"/>
  <c r="H217" i="1" s="1"/>
  <c r="I217" i="1" s="1"/>
  <c r="J217" i="1" s="1"/>
  <c r="K217" i="1" s="1"/>
  <c r="AD216" i="1"/>
  <c r="AE216" i="1" s="1"/>
  <c r="AA216" i="1"/>
  <c r="AB216" i="1" s="1"/>
  <c r="Q216" i="1"/>
  <c r="R216" i="1" s="1"/>
  <c r="S216" i="1" s="1"/>
  <c r="T216" i="1" s="1"/>
  <c r="U216" i="1" s="1"/>
  <c r="G216" i="1"/>
  <c r="H216" i="1" s="1"/>
  <c r="I216" i="1" s="1"/>
  <c r="J216" i="1" s="1"/>
  <c r="K216" i="1" s="1"/>
  <c r="AD215" i="1"/>
  <c r="AE215" i="1" s="1"/>
  <c r="AA215" i="1"/>
  <c r="AB215" i="1" s="1"/>
  <c r="Q215" i="1"/>
  <c r="R215" i="1" s="1"/>
  <c r="S215" i="1" s="1"/>
  <c r="T215" i="1" s="1"/>
  <c r="U215" i="1" s="1"/>
  <c r="G215" i="1"/>
  <c r="H215" i="1" s="1"/>
  <c r="I215" i="1" s="1"/>
  <c r="J215" i="1" s="1"/>
  <c r="K215" i="1" s="1"/>
  <c r="AF215" i="1" s="1"/>
  <c r="AD209" i="1"/>
  <c r="AE209" i="1" s="1"/>
  <c r="AA209" i="1"/>
  <c r="AB209" i="1" s="1"/>
  <c r="Q209" i="1"/>
  <c r="R209" i="1" s="1"/>
  <c r="S209" i="1" s="1"/>
  <c r="T209" i="1" s="1"/>
  <c r="U209" i="1" s="1"/>
  <c r="G209" i="1"/>
  <c r="H209" i="1" s="1"/>
  <c r="I209" i="1" s="1"/>
  <c r="J209" i="1" s="1"/>
  <c r="K209" i="1" s="1"/>
  <c r="AF209" i="1" s="1"/>
  <c r="AD208" i="1"/>
  <c r="AE208" i="1" s="1"/>
  <c r="AA208" i="1"/>
  <c r="AB208" i="1" s="1"/>
  <c r="Q208" i="1"/>
  <c r="R208" i="1" s="1"/>
  <c r="S208" i="1" s="1"/>
  <c r="T208" i="1" s="1"/>
  <c r="U208" i="1" s="1"/>
  <c r="G208" i="1"/>
  <c r="H208" i="1" s="1"/>
  <c r="I208" i="1" s="1"/>
  <c r="J208" i="1" s="1"/>
  <c r="K208" i="1" s="1"/>
  <c r="AD207" i="1"/>
  <c r="AE207" i="1" s="1"/>
  <c r="AA207" i="1"/>
  <c r="AB207" i="1" s="1"/>
  <c r="Q207" i="1"/>
  <c r="R207" i="1" s="1"/>
  <c r="S207" i="1" s="1"/>
  <c r="T207" i="1" s="1"/>
  <c r="U207" i="1" s="1"/>
  <c r="G207" i="1"/>
  <c r="H207" i="1" s="1"/>
  <c r="I207" i="1" s="1"/>
  <c r="J207" i="1" s="1"/>
  <c r="K207" i="1" s="1"/>
  <c r="AD206" i="1"/>
  <c r="AE206" i="1" s="1"/>
  <c r="AA206" i="1"/>
  <c r="AB206" i="1" s="1"/>
  <c r="Q206" i="1"/>
  <c r="R206" i="1" s="1"/>
  <c r="S206" i="1" s="1"/>
  <c r="T206" i="1" s="1"/>
  <c r="U206" i="1" s="1"/>
  <c r="G206" i="1"/>
  <c r="H206" i="1" s="1"/>
  <c r="I206" i="1" s="1"/>
  <c r="J206" i="1" s="1"/>
  <c r="K206" i="1" s="1"/>
  <c r="AD205" i="1"/>
  <c r="AE205" i="1" s="1"/>
  <c r="AA205" i="1"/>
  <c r="AB205" i="1" s="1"/>
  <c r="Q205" i="1"/>
  <c r="R205" i="1" s="1"/>
  <c r="S205" i="1" s="1"/>
  <c r="T205" i="1" s="1"/>
  <c r="U205" i="1" s="1"/>
  <c r="G205" i="1"/>
  <c r="H205" i="1" s="1"/>
  <c r="I205" i="1" s="1"/>
  <c r="J205" i="1" s="1"/>
  <c r="K205" i="1" s="1"/>
  <c r="AD204" i="1"/>
  <c r="AE204" i="1" s="1"/>
  <c r="AA204" i="1"/>
  <c r="AB204" i="1" s="1"/>
  <c r="Q204" i="1"/>
  <c r="R204" i="1" s="1"/>
  <c r="S204" i="1" s="1"/>
  <c r="T204" i="1" s="1"/>
  <c r="U204" i="1" s="1"/>
  <c r="G204" i="1"/>
  <c r="H204" i="1" s="1"/>
  <c r="I204" i="1" s="1"/>
  <c r="J204" i="1" s="1"/>
  <c r="K204" i="1" s="1"/>
  <c r="AD198" i="1"/>
  <c r="AE198" i="1" s="1"/>
  <c r="AA198" i="1"/>
  <c r="AB198" i="1" s="1"/>
  <c r="Q198" i="1"/>
  <c r="R198" i="1" s="1"/>
  <c r="S198" i="1" s="1"/>
  <c r="T198" i="1" s="1"/>
  <c r="U198" i="1" s="1"/>
  <c r="G198" i="1"/>
  <c r="H198" i="1" s="1"/>
  <c r="I198" i="1" s="1"/>
  <c r="J198" i="1" s="1"/>
  <c r="K198" i="1" s="1"/>
  <c r="AD197" i="1"/>
  <c r="AE197" i="1" s="1"/>
  <c r="AA197" i="1"/>
  <c r="AB197" i="1" s="1"/>
  <c r="Q197" i="1"/>
  <c r="R197" i="1" s="1"/>
  <c r="S197" i="1" s="1"/>
  <c r="T197" i="1" s="1"/>
  <c r="U197" i="1" s="1"/>
  <c r="G197" i="1"/>
  <c r="H197" i="1" s="1"/>
  <c r="I197" i="1" s="1"/>
  <c r="J197" i="1" s="1"/>
  <c r="K197" i="1" s="1"/>
  <c r="AD196" i="1"/>
  <c r="AE196" i="1" s="1"/>
  <c r="AA196" i="1"/>
  <c r="AB196" i="1" s="1"/>
  <c r="Q196" i="1"/>
  <c r="R196" i="1" s="1"/>
  <c r="S196" i="1" s="1"/>
  <c r="T196" i="1" s="1"/>
  <c r="U196" i="1" s="1"/>
  <c r="G196" i="1"/>
  <c r="H196" i="1" s="1"/>
  <c r="I196" i="1" s="1"/>
  <c r="J196" i="1" s="1"/>
  <c r="K196" i="1" s="1"/>
  <c r="AD195" i="1"/>
  <c r="AE195" i="1" s="1"/>
  <c r="AA195" i="1"/>
  <c r="AB195" i="1" s="1"/>
  <c r="Q195" i="1"/>
  <c r="R195" i="1" s="1"/>
  <c r="S195" i="1" s="1"/>
  <c r="T195" i="1" s="1"/>
  <c r="U195" i="1" s="1"/>
  <c r="H195" i="1"/>
  <c r="I195" i="1" s="1"/>
  <c r="J195" i="1" s="1"/>
  <c r="K195" i="1" s="1"/>
  <c r="G195" i="1"/>
  <c r="AD194" i="1"/>
  <c r="AE194" i="1" s="1"/>
  <c r="AA194" i="1"/>
  <c r="AB194" i="1" s="1"/>
  <c r="S194" i="1"/>
  <c r="T194" i="1" s="1"/>
  <c r="U194" i="1" s="1"/>
  <c r="Q194" i="1"/>
  <c r="R194" i="1" s="1"/>
  <c r="G194" i="1"/>
  <c r="H194" i="1" s="1"/>
  <c r="I194" i="1" s="1"/>
  <c r="J194" i="1" s="1"/>
  <c r="K194" i="1" s="1"/>
  <c r="AD193" i="1"/>
  <c r="AE193" i="1" s="1"/>
  <c r="AB193" i="1"/>
  <c r="AA193" i="1"/>
  <c r="Q193" i="1"/>
  <c r="R193" i="1" s="1"/>
  <c r="S193" i="1" s="1"/>
  <c r="T193" i="1" s="1"/>
  <c r="U193" i="1" s="1"/>
  <c r="G193" i="1"/>
  <c r="H193" i="1" s="1"/>
  <c r="I193" i="1" s="1"/>
  <c r="J193" i="1" s="1"/>
  <c r="K193" i="1" s="1"/>
  <c r="AD187" i="1"/>
  <c r="AE187" i="1" s="1"/>
  <c r="AA187" i="1"/>
  <c r="AB187" i="1" s="1"/>
  <c r="Q187" i="1"/>
  <c r="R187" i="1" s="1"/>
  <c r="S187" i="1" s="1"/>
  <c r="T187" i="1" s="1"/>
  <c r="U187" i="1" s="1"/>
  <c r="G187" i="1"/>
  <c r="H187" i="1" s="1"/>
  <c r="I187" i="1" s="1"/>
  <c r="J187" i="1" s="1"/>
  <c r="K187" i="1" s="1"/>
  <c r="AD186" i="1"/>
  <c r="AE186" i="1" s="1"/>
  <c r="AA186" i="1"/>
  <c r="AB186" i="1" s="1"/>
  <c r="Q186" i="1"/>
  <c r="R186" i="1" s="1"/>
  <c r="S186" i="1" s="1"/>
  <c r="T186" i="1" s="1"/>
  <c r="U186" i="1" s="1"/>
  <c r="G186" i="1"/>
  <c r="H186" i="1" s="1"/>
  <c r="I186" i="1" s="1"/>
  <c r="J186" i="1" s="1"/>
  <c r="K186" i="1" s="1"/>
  <c r="AD185" i="1"/>
  <c r="AE185" i="1" s="1"/>
  <c r="AA185" i="1"/>
  <c r="AB185" i="1" s="1"/>
  <c r="Q185" i="1"/>
  <c r="R185" i="1" s="1"/>
  <c r="S185" i="1" s="1"/>
  <c r="T185" i="1" s="1"/>
  <c r="U185" i="1" s="1"/>
  <c r="I185" i="1"/>
  <c r="J185" i="1" s="1"/>
  <c r="K185" i="1" s="1"/>
  <c r="G185" i="1"/>
  <c r="H185" i="1" s="1"/>
  <c r="AD184" i="1"/>
  <c r="AE184" i="1" s="1"/>
  <c r="AA184" i="1"/>
  <c r="AB184" i="1" s="1"/>
  <c r="Q184" i="1"/>
  <c r="R184" i="1" s="1"/>
  <c r="S184" i="1" s="1"/>
  <c r="T184" i="1" s="1"/>
  <c r="U184" i="1" s="1"/>
  <c r="G184" i="1"/>
  <c r="H184" i="1" s="1"/>
  <c r="I184" i="1" s="1"/>
  <c r="J184" i="1" s="1"/>
  <c r="K184" i="1" s="1"/>
  <c r="AE183" i="1"/>
  <c r="AD183" i="1"/>
  <c r="AA183" i="1"/>
  <c r="AB183" i="1" s="1"/>
  <c r="Q183" i="1"/>
  <c r="R183" i="1" s="1"/>
  <c r="S183" i="1" s="1"/>
  <c r="T183" i="1" s="1"/>
  <c r="U183" i="1" s="1"/>
  <c r="G183" i="1"/>
  <c r="H183" i="1" s="1"/>
  <c r="I183" i="1" s="1"/>
  <c r="J183" i="1" s="1"/>
  <c r="K183" i="1" s="1"/>
  <c r="AD182" i="1"/>
  <c r="AE182" i="1" s="1"/>
  <c r="AA182" i="1"/>
  <c r="AB182" i="1" s="1"/>
  <c r="Q182" i="1"/>
  <c r="R182" i="1" s="1"/>
  <c r="S182" i="1" s="1"/>
  <c r="T182" i="1" s="1"/>
  <c r="U182" i="1" s="1"/>
  <c r="G182" i="1"/>
  <c r="H182" i="1" s="1"/>
  <c r="I182" i="1" s="1"/>
  <c r="J182" i="1" s="1"/>
  <c r="K182" i="1" s="1"/>
  <c r="AD176" i="1"/>
  <c r="AE176" i="1" s="1"/>
  <c r="AA176" i="1"/>
  <c r="AB176" i="1" s="1"/>
  <c r="Q176" i="1"/>
  <c r="R176" i="1" s="1"/>
  <c r="S176" i="1" s="1"/>
  <c r="T176" i="1" s="1"/>
  <c r="U176" i="1" s="1"/>
  <c r="G176" i="1"/>
  <c r="H176" i="1" s="1"/>
  <c r="I176" i="1" s="1"/>
  <c r="J176" i="1" s="1"/>
  <c r="K176" i="1" s="1"/>
  <c r="AD175" i="1"/>
  <c r="AE175" i="1" s="1"/>
  <c r="AA175" i="1"/>
  <c r="AB175" i="1" s="1"/>
  <c r="Q175" i="1"/>
  <c r="R175" i="1" s="1"/>
  <c r="S175" i="1" s="1"/>
  <c r="T175" i="1" s="1"/>
  <c r="U175" i="1" s="1"/>
  <c r="G175" i="1"/>
  <c r="H175" i="1" s="1"/>
  <c r="I175" i="1" s="1"/>
  <c r="J175" i="1" s="1"/>
  <c r="K175" i="1" s="1"/>
  <c r="AD174" i="1"/>
  <c r="AE174" i="1" s="1"/>
  <c r="AA174" i="1"/>
  <c r="AB174" i="1" s="1"/>
  <c r="Q174" i="1"/>
  <c r="R174" i="1" s="1"/>
  <c r="S174" i="1" s="1"/>
  <c r="T174" i="1" s="1"/>
  <c r="U174" i="1" s="1"/>
  <c r="G174" i="1"/>
  <c r="H174" i="1" s="1"/>
  <c r="I174" i="1" s="1"/>
  <c r="J174" i="1" s="1"/>
  <c r="K174" i="1" s="1"/>
  <c r="AD173" i="1"/>
  <c r="AE173" i="1" s="1"/>
  <c r="AA173" i="1"/>
  <c r="AB173" i="1" s="1"/>
  <c r="Q173" i="1"/>
  <c r="R173" i="1" s="1"/>
  <c r="S173" i="1" s="1"/>
  <c r="T173" i="1" s="1"/>
  <c r="U173" i="1" s="1"/>
  <c r="G173" i="1"/>
  <c r="H173" i="1" s="1"/>
  <c r="I173" i="1" s="1"/>
  <c r="J173" i="1" s="1"/>
  <c r="K173" i="1" s="1"/>
  <c r="AD172" i="1"/>
  <c r="AE172" i="1" s="1"/>
  <c r="AA172" i="1"/>
  <c r="AB172" i="1" s="1"/>
  <c r="Q172" i="1"/>
  <c r="R172" i="1" s="1"/>
  <c r="S172" i="1" s="1"/>
  <c r="T172" i="1" s="1"/>
  <c r="U172" i="1" s="1"/>
  <c r="G172" i="1"/>
  <c r="H172" i="1" s="1"/>
  <c r="I172" i="1" s="1"/>
  <c r="J172" i="1" s="1"/>
  <c r="K172" i="1" s="1"/>
  <c r="AD171" i="1"/>
  <c r="AE171" i="1" s="1"/>
  <c r="AA171" i="1"/>
  <c r="AB171" i="1" s="1"/>
  <c r="Q171" i="1"/>
  <c r="R171" i="1" s="1"/>
  <c r="S171" i="1" s="1"/>
  <c r="T171" i="1" s="1"/>
  <c r="U171" i="1" s="1"/>
  <c r="G171" i="1"/>
  <c r="H171" i="1" s="1"/>
  <c r="I171" i="1" s="1"/>
  <c r="J171" i="1" s="1"/>
  <c r="K171" i="1" s="1"/>
  <c r="AD165" i="1"/>
  <c r="AE165" i="1" s="1"/>
  <c r="AA165" i="1"/>
  <c r="AB165" i="1" s="1"/>
  <c r="Q165" i="1"/>
  <c r="R165" i="1" s="1"/>
  <c r="S165" i="1" s="1"/>
  <c r="T165" i="1" s="1"/>
  <c r="U165" i="1" s="1"/>
  <c r="G165" i="1"/>
  <c r="H165" i="1" s="1"/>
  <c r="I165" i="1" s="1"/>
  <c r="J165" i="1" s="1"/>
  <c r="K165" i="1" s="1"/>
  <c r="AD164" i="1"/>
  <c r="AE164" i="1" s="1"/>
  <c r="AA164" i="1"/>
  <c r="AB164" i="1" s="1"/>
  <c r="Q164" i="1"/>
  <c r="R164" i="1" s="1"/>
  <c r="S164" i="1" s="1"/>
  <c r="T164" i="1" s="1"/>
  <c r="U164" i="1" s="1"/>
  <c r="G164" i="1"/>
  <c r="H164" i="1" s="1"/>
  <c r="I164" i="1" s="1"/>
  <c r="J164" i="1" s="1"/>
  <c r="K164" i="1" s="1"/>
  <c r="AD163" i="1"/>
  <c r="AE163" i="1" s="1"/>
  <c r="AA163" i="1"/>
  <c r="AB163" i="1" s="1"/>
  <c r="Q163" i="1"/>
  <c r="R163" i="1" s="1"/>
  <c r="S163" i="1" s="1"/>
  <c r="T163" i="1" s="1"/>
  <c r="U163" i="1" s="1"/>
  <c r="G163" i="1"/>
  <c r="H163" i="1" s="1"/>
  <c r="I163" i="1" s="1"/>
  <c r="J163" i="1" s="1"/>
  <c r="K163" i="1" s="1"/>
  <c r="AD162" i="1"/>
  <c r="AE162" i="1" s="1"/>
  <c r="AA162" i="1"/>
  <c r="AB162" i="1" s="1"/>
  <c r="Q162" i="1"/>
  <c r="R162" i="1" s="1"/>
  <c r="S162" i="1" s="1"/>
  <c r="T162" i="1" s="1"/>
  <c r="U162" i="1" s="1"/>
  <c r="G162" i="1"/>
  <c r="H162" i="1" s="1"/>
  <c r="I162" i="1" s="1"/>
  <c r="J162" i="1" s="1"/>
  <c r="K162" i="1" s="1"/>
  <c r="AD161" i="1"/>
  <c r="AE161" i="1" s="1"/>
  <c r="AA161" i="1"/>
  <c r="AB161" i="1" s="1"/>
  <c r="Q161" i="1"/>
  <c r="R161" i="1" s="1"/>
  <c r="S161" i="1" s="1"/>
  <c r="T161" i="1" s="1"/>
  <c r="U161" i="1" s="1"/>
  <c r="G161" i="1"/>
  <c r="H161" i="1" s="1"/>
  <c r="I161" i="1" s="1"/>
  <c r="J161" i="1" s="1"/>
  <c r="K161" i="1" s="1"/>
  <c r="AD160" i="1"/>
  <c r="AE160" i="1" s="1"/>
  <c r="AA160" i="1"/>
  <c r="AB160" i="1" s="1"/>
  <c r="Q160" i="1"/>
  <c r="R160" i="1" s="1"/>
  <c r="S160" i="1" s="1"/>
  <c r="T160" i="1" s="1"/>
  <c r="U160" i="1" s="1"/>
  <c r="G160" i="1"/>
  <c r="H160" i="1" s="1"/>
  <c r="I160" i="1" s="1"/>
  <c r="J160" i="1" s="1"/>
  <c r="K160" i="1" s="1"/>
  <c r="AD155" i="1"/>
  <c r="AE155" i="1" s="1"/>
  <c r="AA155" i="1"/>
  <c r="AB155" i="1" s="1"/>
  <c r="Q155" i="1"/>
  <c r="R155" i="1" s="1"/>
  <c r="S155" i="1" s="1"/>
  <c r="T155" i="1" s="1"/>
  <c r="U155" i="1" s="1"/>
  <c r="G155" i="1"/>
  <c r="H155" i="1" s="1"/>
  <c r="I155" i="1" s="1"/>
  <c r="J155" i="1" s="1"/>
  <c r="K155" i="1" s="1"/>
  <c r="AD154" i="1"/>
  <c r="AE154" i="1" s="1"/>
  <c r="AA154" i="1"/>
  <c r="AB154" i="1" s="1"/>
  <c r="Q154" i="1"/>
  <c r="R154" i="1" s="1"/>
  <c r="S154" i="1" s="1"/>
  <c r="T154" i="1" s="1"/>
  <c r="U154" i="1" s="1"/>
  <c r="G154" i="1"/>
  <c r="H154" i="1" s="1"/>
  <c r="I154" i="1" s="1"/>
  <c r="J154" i="1" s="1"/>
  <c r="K154" i="1" s="1"/>
  <c r="AD153" i="1"/>
  <c r="AE153" i="1" s="1"/>
  <c r="AA153" i="1"/>
  <c r="AB153" i="1" s="1"/>
  <c r="Q153" i="1"/>
  <c r="R153" i="1" s="1"/>
  <c r="S153" i="1" s="1"/>
  <c r="T153" i="1" s="1"/>
  <c r="U153" i="1" s="1"/>
  <c r="G153" i="1"/>
  <c r="H153" i="1" s="1"/>
  <c r="I153" i="1" s="1"/>
  <c r="J153" i="1" s="1"/>
  <c r="K153" i="1" s="1"/>
  <c r="AD152" i="1"/>
  <c r="AE152" i="1" s="1"/>
  <c r="AA152" i="1"/>
  <c r="AB152" i="1" s="1"/>
  <c r="Q152" i="1"/>
  <c r="R152" i="1" s="1"/>
  <c r="S152" i="1" s="1"/>
  <c r="T152" i="1" s="1"/>
  <c r="U152" i="1" s="1"/>
  <c r="G152" i="1"/>
  <c r="H152" i="1" s="1"/>
  <c r="I152" i="1" s="1"/>
  <c r="J152" i="1" s="1"/>
  <c r="K152" i="1" s="1"/>
  <c r="AF152" i="1" s="1"/>
  <c r="AD151" i="1"/>
  <c r="AE151" i="1" s="1"/>
  <c r="AA151" i="1"/>
  <c r="AB151" i="1" s="1"/>
  <c r="Q151" i="1"/>
  <c r="R151" i="1" s="1"/>
  <c r="S151" i="1" s="1"/>
  <c r="T151" i="1" s="1"/>
  <c r="U151" i="1" s="1"/>
  <c r="G151" i="1"/>
  <c r="H151" i="1" s="1"/>
  <c r="I151" i="1" s="1"/>
  <c r="J151" i="1" s="1"/>
  <c r="K151" i="1" s="1"/>
  <c r="AA150" i="1"/>
  <c r="AB150" i="1" s="1"/>
  <c r="AC150" i="1" s="1"/>
  <c r="AD150" i="1" s="1"/>
  <c r="AE150" i="1" s="1"/>
  <c r="Q150" i="1"/>
  <c r="R150" i="1" s="1"/>
  <c r="S150" i="1" s="1"/>
  <c r="T150" i="1" s="1"/>
  <c r="U150" i="1" s="1"/>
  <c r="G150" i="1"/>
  <c r="H150" i="1" s="1"/>
  <c r="I150" i="1" s="1"/>
  <c r="J150" i="1" s="1"/>
  <c r="K150" i="1" s="1"/>
  <c r="AF183" i="1" l="1"/>
  <c r="AF231" i="1"/>
  <c r="AF195" i="1"/>
  <c r="AF263" i="1"/>
  <c r="AF184" i="1"/>
  <c r="AF219" i="1"/>
  <c r="AF226" i="1"/>
  <c r="AF259" i="1"/>
  <c r="AF197" i="1"/>
  <c r="AF239" i="1"/>
  <c r="AF242" i="1"/>
  <c r="AF260" i="1"/>
  <c r="AF218" i="1"/>
  <c r="AF172" i="1"/>
  <c r="AF194" i="1"/>
  <c r="AF240" i="1"/>
  <c r="AF154" i="1"/>
  <c r="AF229" i="1"/>
  <c r="AF238" i="1"/>
  <c r="AF204" i="1"/>
  <c r="AF237" i="1"/>
  <c r="AF174" i="1"/>
  <c r="AF173" i="1"/>
  <c r="AF230" i="1"/>
  <c r="AF207" i="1"/>
  <c r="AF160" i="1"/>
  <c r="AF175" i="1"/>
  <c r="AF193" i="1"/>
  <c r="AF205" i="1"/>
  <c r="AF208" i="1"/>
  <c r="AF216" i="1"/>
  <c r="AF220" i="1"/>
  <c r="AF162" i="1"/>
  <c r="AF164" i="1"/>
  <c r="AF182" i="1"/>
  <c r="AF186" i="1"/>
  <c r="AF187" i="1"/>
  <c r="AF227" i="1"/>
  <c r="AF241" i="1"/>
  <c r="AF249" i="1"/>
  <c r="AF262" i="1"/>
  <c r="AF248" i="1"/>
  <c r="AF252" i="1"/>
  <c r="AF251" i="1"/>
  <c r="AO666" i="1" l="1"/>
  <c r="AO667" i="1"/>
  <c r="AO668" i="1"/>
  <c r="AO669" i="1"/>
  <c r="AO670" i="1"/>
  <c r="AN666" i="1"/>
  <c r="AN667" i="1"/>
  <c r="AN668" i="1"/>
  <c r="AN669" i="1"/>
  <c r="AN670" i="1"/>
  <c r="AL299" i="1"/>
  <c r="AL300" i="1"/>
  <c r="AL301" i="1"/>
  <c r="AL302" i="1"/>
  <c r="AL303" i="1"/>
  <c r="AK299" i="1"/>
  <c r="AK300" i="1"/>
  <c r="AK301" i="1"/>
  <c r="AK302" i="1"/>
  <c r="AK303" i="1"/>
  <c r="AJ299" i="1"/>
  <c r="AJ300" i="1"/>
  <c r="AJ301" i="1"/>
  <c r="AJ302" i="1"/>
  <c r="AJ303" i="1"/>
  <c r="AI299" i="1"/>
  <c r="AI300" i="1"/>
  <c r="AI301" i="1"/>
  <c r="AI302" i="1"/>
  <c r="AI303" i="1"/>
  <c r="AH299" i="1"/>
  <c r="AH300" i="1"/>
  <c r="AH301" i="1"/>
  <c r="AH302" i="1"/>
  <c r="AH303" i="1"/>
  <c r="AG299" i="1"/>
  <c r="AG300" i="1"/>
  <c r="AG301" i="1"/>
  <c r="AG302" i="1"/>
  <c r="AG303" i="1"/>
  <c r="AF299" i="1"/>
  <c r="AF300" i="1"/>
  <c r="AF301" i="1"/>
  <c r="AF302" i="1"/>
  <c r="AF303" i="1"/>
  <c r="AE299" i="1"/>
  <c r="AE300" i="1"/>
  <c r="AE301" i="1"/>
  <c r="AE302" i="1"/>
  <c r="AE303" i="1"/>
  <c r="AD299" i="1"/>
  <c r="AD300" i="1"/>
  <c r="AD301" i="1"/>
  <c r="AD302" i="1"/>
  <c r="AD303" i="1"/>
  <c r="AC299" i="1"/>
  <c r="AC300" i="1"/>
  <c r="AC301" i="1"/>
  <c r="AC302" i="1"/>
  <c r="AC303" i="1"/>
  <c r="AB299" i="1"/>
  <c r="AB300" i="1"/>
  <c r="AB301" i="1"/>
  <c r="AB302" i="1"/>
  <c r="AB303" i="1"/>
  <c r="AA299" i="1"/>
  <c r="AA300" i="1"/>
  <c r="AA301" i="1"/>
  <c r="AA302" i="1"/>
  <c r="AA303" i="1"/>
  <c r="AO665" i="1"/>
  <c r="AN665" i="1"/>
  <c r="AL298" i="1"/>
  <c r="AK298" i="1"/>
  <c r="AJ298" i="1"/>
  <c r="AI298" i="1"/>
  <c r="AH298" i="1"/>
  <c r="AG298" i="1"/>
  <c r="AF298" i="1"/>
  <c r="AE298" i="1"/>
  <c r="AD298" i="1"/>
  <c r="AC298" i="1"/>
  <c r="AB298" i="1"/>
  <c r="AA298" i="1"/>
  <c r="AH8" i="1" l="1"/>
  <c r="AH12" i="1"/>
  <c r="AE7" i="1"/>
  <c r="AI9" i="1"/>
  <c r="AI8" i="1"/>
  <c r="AI11" i="1"/>
  <c r="AI12" i="1"/>
  <c r="AJ9" i="1"/>
  <c r="AH9" i="1"/>
  <c r="AK9" i="1"/>
  <c r="AK10" i="1"/>
  <c r="AK11" i="1"/>
  <c r="AK12" i="1"/>
  <c r="AJ10" i="1"/>
  <c r="AJ11" i="1"/>
  <c r="AJ12" i="1"/>
  <c r="AI10" i="1"/>
  <c r="AH10" i="1"/>
  <c r="AH11" i="1"/>
  <c r="AK8" i="1"/>
  <c r="AJ8" i="1"/>
  <c r="AG8" i="1"/>
  <c r="AG9" i="1"/>
  <c r="AG10" i="1"/>
  <c r="AG11" i="1"/>
  <c r="AG12" i="1"/>
  <c r="AF8" i="1"/>
  <c r="AF9" i="1"/>
  <c r="AF10" i="1"/>
  <c r="AF11" i="1"/>
  <c r="AF12" i="1"/>
  <c r="AG7" i="1"/>
  <c r="AF7" i="1"/>
  <c r="AE8" i="1"/>
  <c r="AE9" i="1"/>
  <c r="AE10" i="1"/>
  <c r="AE11" i="1"/>
  <c r="AE12" i="1"/>
  <c r="AD12" i="1"/>
  <c r="AC8" i="1"/>
  <c r="AD8" i="1"/>
  <c r="AD9" i="1"/>
  <c r="AD10" i="1"/>
  <c r="AD11" i="1"/>
  <c r="AC9" i="1"/>
  <c r="AC10" i="1"/>
  <c r="AC11" i="1"/>
  <c r="AC12" i="1"/>
  <c r="AD7" i="1"/>
  <c r="AC7" i="1" l="1"/>
  <c r="AB12" i="1"/>
  <c r="AA12" i="1"/>
  <c r="Z12" i="1"/>
  <c r="Y12" i="1"/>
  <c r="X12" i="1"/>
  <c r="AB11" i="1"/>
  <c r="AA11" i="1"/>
  <c r="Z11" i="1"/>
  <c r="Y11" i="1"/>
  <c r="X11" i="1"/>
  <c r="AB10" i="1"/>
  <c r="AA10" i="1"/>
  <c r="Z10" i="1"/>
  <c r="Y10" i="1"/>
  <c r="X10" i="1"/>
  <c r="AB9" i="1"/>
  <c r="AA9" i="1"/>
  <c r="Z9" i="1"/>
  <c r="Y9" i="1"/>
  <c r="X9" i="1"/>
  <c r="AB8" i="1"/>
  <c r="AA8" i="1"/>
  <c r="Z8" i="1"/>
  <c r="Y8" i="1"/>
  <c r="X8" i="1"/>
  <c r="AB7" i="1"/>
  <c r="AA7" i="1"/>
  <c r="Z7" i="1"/>
  <c r="Y7" i="1"/>
  <c r="X7" i="1"/>
</calcChain>
</file>

<file path=xl/sharedStrings.xml><?xml version="1.0" encoding="utf-8"?>
<sst xmlns="http://schemas.openxmlformats.org/spreadsheetml/2006/main" count="1112" uniqueCount="187">
  <si>
    <t>actggctggatcatacttctg</t>
  </si>
  <si>
    <t>aaagatctgaggggtgacgac</t>
  </si>
  <si>
    <t>actggttggatcatgcttctg</t>
  </si>
  <si>
    <t>atatcaaagatctgaggggtg</t>
  </si>
  <si>
    <t>tgaacatcccagagccaccgg</t>
  </si>
  <si>
    <t>aacttgtagaggtgatttggt</t>
  </si>
  <si>
    <t xml:space="preserve">repA </t>
  </si>
  <si>
    <t>2^(-ΔCt)</t>
  </si>
  <si>
    <t xml:space="preserve">log10 2^(-ΔCt) </t>
  </si>
  <si>
    <t>(+7)</t>
  </si>
  <si>
    <t>mir</t>
  </si>
  <si>
    <t>detektor</t>
  </si>
  <si>
    <t>R2</t>
  </si>
  <si>
    <t>Ct</t>
  </si>
  <si>
    <t>ΔCt</t>
  </si>
  <si>
    <t>U6</t>
  </si>
  <si>
    <t>Legend</t>
  </si>
  <si>
    <t>1w-1</t>
  </si>
  <si>
    <t>1w-2</t>
  </si>
  <si>
    <t>1w-3</t>
  </si>
  <si>
    <t>2w-1</t>
  </si>
  <si>
    <t>2w-2</t>
  </si>
  <si>
    <t>2w-3</t>
  </si>
  <si>
    <t>3w-1</t>
  </si>
  <si>
    <t>3w-2</t>
  </si>
  <si>
    <t>3w-3</t>
  </si>
  <si>
    <t>6w-1</t>
  </si>
  <si>
    <t>6w-2</t>
  </si>
  <si>
    <t>6w-3</t>
  </si>
  <si>
    <t>spike-1</t>
  </si>
  <si>
    <t>spike-2</t>
  </si>
  <si>
    <t>spike-3</t>
  </si>
  <si>
    <t>id</t>
  </si>
  <si>
    <t>range</t>
  </si>
  <si>
    <t>strand</t>
  </si>
  <si>
    <t>seq</t>
  </si>
  <si>
    <t>size</t>
  </si>
  <si>
    <t>average</t>
  </si>
  <si>
    <t>1w</t>
  </si>
  <si>
    <t>2w</t>
  </si>
  <si>
    <t>6w</t>
  </si>
  <si>
    <t>spike</t>
  </si>
  <si>
    <t>60:80</t>
  </si>
  <si>
    <t>+</t>
  </si>
  <si>
    <t>Normalized conuts</t>
  </si>
  <si>
    <t>3w</t>
  </si>
  <si>
    <t>t-test</t>
  </si>
  <si>
    <t>2w vs spike</t>
  </si>
  <si>
    <t>1w vs spike</t>
  </si>
  <si>
    <t>3w vs spike</t>
  </si>
  <si>
    <t>6w vs spike</t>
  </si>
  <si>
    <t>33:53</t>
  </si>
  <si>
    <t>rank 15</t>
  </si>
  <si>
    <t>rank 9</t>
  </si>
  <si>
    <t>rank29</t>
  </si>
  <si>
    <t>82:102</t>
  </si>
  <si>
    <t>49:29</t>
  </si>
  <si>
    <t>rank 13</t>
  </si>
  <si>
    <t>rank13</t>
  </si>
  <si>
    <t>44:24</t>
  </si>
  <si>
    <t>list2-R4435</t>
  </si>
  <si>
    <t>rank32</t>
  </si>
  <si>
    <t>74:54</t>
  </si>
  <si>
    <t>standard diviation</t>
  </si>
  <si>
    <t>68th day</t>
  </si>
  <si>
    <t>rank 9=miRNAhvu-x9a</t>
  </si>
  <si>
    <t>rank15=miRNA hvu-x9b</t>
  </si>
  <si>
    <t>rank29=miRNA hvu-x11</t>
  </si>
  <si>
    <t>repA</t>
  </si>
  <si>
    <t>srednia</t>
  </si>
  <si>
    <t>∆Ct</t>
  </si>
  <si>
    <t>ΔΔCt</t>
  </si>
  <si>
    <t>2^(-ΔΔCt)</t>
  </si>
  <si>
    <t>repB</t>
  </si>
  <si>
    <t>repC</t>
  </si>
  <si>
    <t xml:space="preserve">mean </t>
  </si>
  <si>
    <t>SD</t>
  </si>
  <si>
    <t>57686.2</t>
  </si>
  <si>
    <t>severe drought(20%SWC)</t>
  </si>
  <si>
    <t>mild drought (30% SWC)</t>
  </si>
  <si>
    <t>rehydratation</t>
  </si>
  <si>
    <t>control for 20%SWC</t>
  </si>
  <si>
    <t>control for 30% SWC</t>
  </si>
  <si>
    <t>control for rehydratation</t>
  </si>
  <si>
    <t>Data from deep sequencing- drought stress</t>
  </si>
  <si>
    <t>56533.1</t>
  </si>
  <si>
    <t>MLOC number</t>
  </si>
  <si>
    <t>80127.2</t>
  </si>
  <si>
    <t>601197.2</t>
  </si>
  <si>
    <t>26843.1</t>
  </si>
  <si>
    <t>k2-1</t>
  </si>
  <si>
    <t>k2-2</t>
  </si>
  <si>
    <t>k2-3</t>
  </si>
  <si>
    <t>k3-1</t>
  </si>
  <si>
    <t>k3-2</t>
  </si>
  <si>
    <t>k3-3</t>
  </si>
  <si>
    <t>k5-1</t>
  </si>
  <si>
    <t>k5-2</t>
  </si>
  <si>
    <t>k5-3</t>
  </si>
  <si>
    <t>s2-1</t>
  </si>
  <si>
    <t>s2-2</t>
  </si>
  <si>
    <t>s2-3</t>
  </si>
  <si>
    <t>s3-1</t>
  </si>
  <si>
    <t>s3-2</t>
  </si>
  <si>
    <t>s3-3</t>
  </si>
  <si>
    <t>s5-1</t>
  </si>
  <si>
    <t>s5-2</t>
  </si>
  <si>
    <t>s5-3</t>
  </si>
  <si>
    <t>Normalized counts</t>
  </si>
  <si>
    <t>k2</t>
  </si>
  <si>
    <t>s2</t>
  </si>
  <si>
    <t>k3</t>
  </si>
  <si>
    <t>s3</t>
  </si>
  <si>
    <t>k5</t>
  </si>
  <si>
    <t>s5</t>
  </si>
  <si>
    <t>rank9</t>
  </si>
  <si>
    <t>rank13=miRNA hvu-x10</t>
  </si>
  <si>
    <t>list2-R4435= miRNA hvu-x8</t>
  </si>
  <si>
    <t>rank32=miRNA hvu-x13</t>
  </si>
  <si>
    <t>k3 vs s3</t>
  </si>
  <si>
    <t>k5 vs s5</t>
  </si>
  <si>
    <t>rank15</t>
  </si>
  <si>
    <t>list2-r4435</t>
  </si>
  <si>
    <t>k2-1- control for mild drought (30% SWC), first biological replicate</t>
  </si>
  <si>
    <t>k2-2- control for mild drought (30% SWC), second biological replicate</t>
  </si>
  <si>
    <t>k2-3- control for mild drought (30% SWC), third biological replicate</t>
  </si>
  <si>
    <t>s2-1- 30% SWC, mild drought, first replicate</t>
  </si>
  <si>
    <t>s2-2- 30% SWC, mild drought, second replicate</t>
  </si>
  <si>
    <t>s2-3- 30% SWC, mild drought, third replicate</t>
  </si>
  <si>
    <t>k3-1- control for sever drought (20% SWC), first biological replicate</t>
  </si>
  <si>
    <t>k3-2- control for sever drought (20% SWC), second biological replicate</t>
  </si>
  <si>
    <t>k3-3- control for sever drought (20% SWC), third biological replicate</t>
  </si>
  <si>
    <t>s3-1-20% SWC, severe drought, first replicate</t>
  </si>
  <si>
    <t>s3-2-20% SWC, severe drought, second replicate</t>
  </si>
  <si>
    <t>s3-3-20% SWC, severe drought, third replicate</t>
  </si>
  <si>
    <t>k5-1-control for rehydratation, first replicate</t>
  </si>
  <si>
    <t>k5-2-control for rehydratation, second replicate</t>
  </si>
  <si>
    <t>k5-3-control for rehydratation, third replicate</t>
  </si>
  <si>
    <t>s5-1- rehydratation, first replicate</t>
  </si>
  <si>
    <t>s5-2- rehydratation, second replicate</t>
  </si>
  <si>
    <t>s5-3-rehydratation, third replicate</t>
  </si>
  <si>
    <t>rank9=miRNAhvu-x9a</t>
  </si>
  <si>
    <t>30% SWC control</t>
  </si>
  <si>
    <t>30% SWC</t>
  </si>
  <si>
    <t>20% SWC control</t>
  </si>
  <si>
    <t>20% SWC</t>
  </si>
  <si>
    <t>rehydratation control</t>
  </si>
  <si>
    <t>rank15=miRNAhvu-x9b</t>
  </si>
  <si>
    <t>rank29=miRNAhvu-x11</t>
  </si>
  <si>
    <t>rank13=miRNAhvu-x10</t>
  </si>
  <si>
    <t>fold change</t>
  </si>
  <si>
    <t>mean</t>
  </si>
  <si>
    <t xml:space="preserve">repB </t>
  </si>
  <si>
    <t>root</t>
  </si>
  <si>
    <t>leaf</t>
  </si>
  <si>
    <t xml:space="preserve">repC </t>
  </si>
  <si>
    <t>spikelets</t>
  </si>
  <si>
    <t>severe drought vs control for severe drought</t>
  </si>
  <si>
    <t>mild drought vs control for mild drought</t>
  </si>
  <si>
    <t>rehydratation vs control for rehydratation</t>
  </si>
  <si>
    <t>NGS data calculation of novel miRNAs in developmental stages of barley</t>
  </si>
  <si>
    <t>color assignment</t>
  </si>
  <si>
    <t>rank9 = miRNA hvu-x9a</t>
  </si>
  <si>
    <t xml:space="preserve">root </t>
  </si>
  <si>
    <t>rank15  = miRNA hvu-x9b</t>
  </si>
  <si>
    <t>stalk</t>
  </si>
  <si>
    <t>rank29 = miRNA hvu-x11</t>
  </si>
  <si>
    <t>rank13 = miRNA hvu-x10</t>
  </si>
  <si>
    <t>list2-R4435 = miRNA hvu-x8</t>
  </si>
  <si>
    <t>lemma</t>
  </si>
  <si>
    <t>rank32 = miRNA hvu-x13</t>
  </si>
  <si>
    <t>palea</t>
  </si>
  <si>
    <t>carpel</t>
  </si>
  <si>
    <t>stamen</t>
  </si>
  <si>
    <t>rachilla</t>
  </si>
  <si>
    <t>lodiucule</t>
  </si>
  <si>
    <t>lodicule</t>
  </si>
  <si>
    <t>nazwa doswiadczenia</t>
  </si>
  <si>
    <t>NGS data calculation of novel miRNAs in drought stress conditions</t>
  </si>
  <si>
    <t>Calculation of expression of novel miRNAs targets in drought conditions with primers flanking cleavage site</t>
  </si>
  <si>
    <t>Supplementary datasheet 8.</t>
  </si>
  <si>
    <t>Supplementary datasheet 9.</t>
  </si>
  <si>
    <t>ADP</t>
  </si>
  <si>
    <t>spike=68 day of development</t>
  </si>
  <si>
    <t>Calculation of expression of novel miRNAs in barley organs</t>
  </si>
  <si>
    <t>Supplementart datasheet 5.</t>
  </si>
  <si>
    <t>Supplementaryu datasheet 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</si>
</sst>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  <charset val="238"/>
    </font>
    <font>
      <sz val="10"/>
      <color theme="1"/>
      <name val="Courier New"/>
      <family val="3"/>
      <charset val="238"/>
    </font>
    <font>
      <sz val="10"/>
      <color rgb="FF000000"/>
      <name val="Courier New"/>
      <family val="3"/>
      <charset val="238"/>
    </font>
    <font>
      <sz val="11"/>
      <color theme="1"/>
      <name val="Courier New"/>
      <family val="3"/>
      <charset val="238"/>
    </font>
    <font>
      <sz val="11"/>
      <color rgb="FF000000"/>
      <name val="Courier New"/>
      <family val="3"/>
      <charset val="238"/>
    </font>
    <font>
      <sz val="10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rgb="FF000000"/>
      <name val="Calibri"/>
      <family val="2"/>
      <charset val="238"/>
      <scheme val="minor"/>
    </font>
    <font>
      <b/>
      <sz val="16"/>
      <color rgb="FF000000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2" fillId="0" borderId="0" xfId="1" applyFont="1" applyFill="1"/>
    <xf numFmtId="0" fontId="3" fillId="0" borderId="0" xfId="0" applyFont="1" applyFill="1"/>
    <xf numFmtId="0" fontId="0" fillId="0" borderId="0" xfId="0" applyFill="1"/>
    <xf numFmtId="0" fontId="0" fillId="0" borderId="0" xfId="0" applyFont="1"/>
    <xf numFmtId="0" fontId="4" fillId="0" borderId="0" xfId="0" applyFont="1"/>
    <xf numFmtId="0" fontId="5" fillId="0" borderId="0" xfId="0" applyFont="1"/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9" fontId="0" fillId="0" borderId="0" xfId="0" applyNumberFormat="1" applyFont="1" applyFill="1"/>
    <xf numFmtId="49" fontId="0" fillId="0" borderId="0" xfId="0" applyNumberFormat="1" applyFont="1"/>
    <xf numFmtId="164" fontId="8" fillId="0" borderId="0" xfId="2" applyNumberFormat="1" applyFill="1"/>
    <xf numFmtId="0" fontId="10" fillId="0" borderId="0" xfId="0" applyFont="1"/>
    <xf numFmtId="0" fontId="9" fillId="0" borderId="0" xfId="0" applyFont="1"/>
    <xf numFmtId="0" fontId="11" fillId="0" borderId="0" xfId="0" applyFont="1" applyAlignment="1">
      <alignment horizontal="justify" vertical="center"/>
    </xf>
    <xf numFmtId="0" fontId="11" fillId="0" borderId="0" xfId="0" applyFont="1"/>
    <xf numFmtId="0" fontId="12" fillId="0" borderId="0" xfId="0" applyFont="1"/>
    <xf numFmtId="0" fontId="12" fillId="0" borderId="0" xfId="0" applyFont="1" applyFill="1"/>
    <xf numFmtId="0" fontId="6" fillId="0" borderId="0" xfId="0" applyFont="1" applyAlignment="1">
      <alignment horizontal="left" vertical="center" wrapText="1"/>
    </xf>
    <xf numFmtId="0" fontId="14" fillId="0" borderId="0" xfId="0" applyFont="1"/>
    <xf numFmtId="0" fontId="13" fillId="0" borderId="0" xfId="0" applyFont="1"/>
    <xf numFmtId="0" fontId="15" fillId="0" borderId="0" xfId="0" applyFont="1"/>
    <xf numFmtId="0" fontId="16" fillId="0" borderId="0" xfId="0" applyFont="1"/>
    <xf numFmtId="0" fontId="13" fillId="0" borderId="0" xfId="0" applyFont="1" applyAlignment="1">
      <alignment horizontal="left"/>
    </xf>
    <xf numFmtId="0" fontId="13" fillId="0" borderId="0" xfId="0" applyNumberFormat="1" applyFont="1"/>
  </cellXfs>
  <cellStyles count="3">
    <cellStyle name="Normal 2" xfId="1" xr:uid="{00000000-0005-0000-0000-000001000000}"/>
    <cellStyle name="Normal 3" xfId="2" xr:uid="{00000000-0005-0000-0000-000002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sz="1200"/>
              <a:t>miRNA hvu-x9a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'Supplementary data'!$H$18:$L$18</c:f>
                <c:numCache>
                  <c:formatCode>General</c:formatCode>
                  <c:ptCount val="5"/>
                  <c:pt idx="0">
                    <c:v>57.186828320281435</c:v>
                  </c:pt>
                  <c:pt idx="1">
                    <c:v>100.02666311205884</c:v>
                  </c:pt>
                  <c:pt idx="2">
                    <c:v>103.00647228855726</c:v>
                  </c:pt>
                  <c:pt idx="3">
                    <c:v>390.66140497025458</c:v>
                  </c:pt>
                  <c:pt idx="4">
                    <c:v>201.02072861606422</c:v>
                  </c:pt>
                </c:numCache>
              </c:numRef>
            </c:plus>
            <c:minus>
              <c:numRef>
                <c:f>'Supplementary data'!$H$18:$L$18</c:f>
                <c:numCache>
                  <c:formatCode>General</c:formatCode>
                  <c:ptCount val="5"/>
                  <c:pt idx="0">
                    <c:v>57.186828320281435</c:v>
                  </c:pt>
                  <c:pt idx="1">
                    <c:v>100.02666311205884</c:v>
                  </c:pt>
                  <c:pt idx="2">
                    <c:v>103.00647228855726</c:v>
                  </c:pt>
                  <c:pt idx="3">
                    <c:v>390.66140497025458</c:v>
                  </c:pt>
                  <c:pt idx="4">
                    <c:v>201.02072861606422</c:v>
                  </c:pt>
                </c:numCache>
              </c:numRef>
            </c:minus>
          </c:errBars>
          <c:cat>
            <c:strRef>
              <c:f>'Supplementary data'!$C$17:$G$17</c:f>
              <c:strCache>
                <c:ptCount val="5"/>
                <c:pt idx="0">
                  <c:v>1w</c:v>
                </c:pt>
                <c:pt idx="1">
                  <c:v>2w</c:v>
                </c:pt>
                <c:pt idx="2">
                  <c:v>3w</c:v>
                </c:pt>
                <c:pt idx="3">
                  <c:v>6w</c:v>
                </c:pt>
                <c:pt idx="4">
                  <c:v>68th day</c:v>
                </c:pt>
              </c:strCache>
            </c:strRef>
          </c:cat>
          <c:val>
            <c:numRef>
              <c:f>'Supplementary data'!$C$18:$G$18</c:f>
              <c:numCache>
                <c:formatCode>General</c:formatCode>
                <c:ptCount val="5"/>
                <c:pt idx="0">
                  <c:v>314.66666666666669</c:v>
                </c:pt>
                <c:pt idx="1">
                  <c:v>472.33333333333331</c:v>
                </c:pt>
                <c:pt idx="2">
                  <c:v>476.66666666666669</c:v>
                </c:pt>
                <c:pt idx="3">
                  <c:v>955.33333333333337</c:v>
                </c:pt>
                <c:pt idx="4">
                  <c:v>1705.3333333333333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0E-5848-94A5-4339669BF6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531968"/>
        <c:axId val="94533504"/>
      </c:barChart>
      <c:catAx>
        <c:axId val="945319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94533504"/>
        <c:crosses val="autoZero"/>
        <c:auto val="1"/>
        <c:lblAlgn val="ctr"/>
        <c:lblOffset val="100"/>
        <c:noMultiLvlLbl val="0"/>
      </c:catAx>
      <c:valAx>
        <c:axId val="945335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normalized conuts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45319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sz="1200"/>
              <a:t>miRNA-hvu-x10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'Supplementary data'!$I$390:$N$390</c:f>
                <c:numCache>
                  <c:formatCode>General</c:formatCode>
                  <c:ptCount val="6"/>
                  <c:pt idx="0">
                    <c:v>64.384263087600402</c:v>
                  </c:pt>
                  <c:pt idx="1">
                    <c:v>79.739158092704457</c:v>
                  </c:pt>
                  <c:pt idx="2">
                    <c:v>1558.8965114250964</c:v>
                  </c:pt>
                  <c:pt idx="3">
                    <c:v>499.70891526967978</c:v>
                  </c:pt>
                  <c:pt idx="4">
                    <c:v>116.83464098174535</c:v>
                  </c:pt>
                  <c:pt idx="5">
                    <c:v>570.7573915421508</c:v>
                  </c:pt>
                </c:numCache>
              </c:numRef>
            </c:plus>
            <c:minus>
              <c:numRef>
                <c:f>'Supplementary data'!$I$390:$N$390</c:f>
                <c:numCache>
                  <c:formatCode>General</c:formatCode>
                  <c:ptCount val="6"/>
                  <c:pt idx="0">
                    <c:v>64.384263087600402</c:v>
                  </c:pt>
                  <c:pt idx="1">
                    <c:v>79.739158092704457</c:v>
                  </c:pt>
                  <c:pt idx="2">
                    <c:v>1558.8965114250964</c:v>
                  </c:pt>
                  <c:pt idx="3">
                    <c:v>499.70891526967978</c:v>
                  </c:pt>
                  <c:pt idx="4">
                    <c:v>116.83464098174535</c:v>
                  </c:pt>
                  <c:pt idx="5">
                    <c:v>570.7573915421508</c:v>
                  </c:pt>
                </c:numCache>
              </c:numRef>
            </c:minus>
          </c:errBars>
          <c:cat>
            <c:strRef>
              <c:f>'Supplementary data'!$C$389:$H$389</c:f>
              <c:strCache>
                <c:ptCount val="6"/>
                <c:pt idx="0">
                  <c:v>30% SWC control</c:v>
                </c:pt>
                <c:pt idx="1">
                  <c:v>30% SWC</c:v>
                </c:pt>
                <c:pt idx="2">
                  <c:v>20% SWC control</c:v>
                </c:pt>
                <c:pt idx="3">
                  <c:v>20% SWC</c:v>
                </c:pt>
                <c:pt idx="4">
                  <c:v>rehydratation control</c:v>
                </c:pt>
                <c:pt idx="5">
                  <c:v>rehydratation</c:v>
                </c:pt>
              </c:strCache>
            </c:strRef>
          </c:cat>
          <c:val>
            <c:numRef>
              <c:f>'Supplementary data'!$C$390:$H$390</c:f>
              <c:numCache>
                <c:formatCode>General</c:formatCode>
                <c:ptCount val="6"/>
                <c:pt idx="0">
                  <c:v>310.66666666666669</c:v>
                </c:pt>
                <c:pt idx="1">
                  <c:v>550.66666666666663</c:v>
                </c:pt>
                <c:pt idx="2">
                  <c:v>4768.333333333333</c:v>
                </c:pt>
                <c:pt idx="3">
                  <c:v>2166</c:v>
                </c:pt>
                <c:pt idx="4">
                  <c:v>1642.3333333333333</c:v>
                </c:pt>
                <c:pt idx="5">
                  <c:v>1142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97-D844-84A9-EE741C611B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581376"/>
        <c:axId val="104660992"/>
      </c:barChart>
      <c:catAx>
        <c:axId val="10458137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04660992"/>
        <c:crosses val="autoZero"/>
        <c:auto val="1"/>
        <c:lblAlgn val="ctr"/>
        <c:lblOffset val="100"/>
        <c:noMultiLvlLbl val="0"/>
      </c:catAx>
      <c:valAx>
        <c:axId val="1046609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normalized counts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45813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sz="1200"/>
              <a:t>miRNA hvu-x8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'Supplementary data'!$I$414:$N$414</c:f>
                <c:numCache>
                  <c:formatCode>General</c:formatCode>
                  <c:ptCount val="6"/>
                  <c:pt idx="0">
                    <c:v>11.150485789118473</c:v>
                  </c:pt>
                  <c:pt idx="1">
                    <c:v>11.8462370959446</c:v>
                  </c:pt>
                  <c:pt idx="2">
                    <c:v>126.06479815290751</c:v>
                  </c:pt>
                  <c:pt idx="3">
                    <c:v>34.530180036213764</c:v>
                  </c:pt>
                  <c:pt idx="4">
                    <c:v>24.006943440041169</c:v>
                  </c:pt>
                  <c:pt idx="5">
                    <c:v>66.730802482811484</c:v>
                  </c:pt>
                </c:numCache>
              </c:numRef>
            </c:plus>
            <c:minus>
              <c:numRef>
                <c:f>'Supplementary data'!$I$414:$N$414</c:f>
                <c:numCache>
                  <c:formatCode>General</c:formatCode>
                  <c:ptCount val="6"/>
                  <c:pt idx="0">
                    <c:v>11.150485789118473</c:v>
                  </c:pt>
                  <c:pt idx="1">
                    <c:v>11.8462370959446</c:v>
                  </c:pt>
                  <c:pt idx="2">
                    <c:v>126.06479815290751</c:v>
                  </c:pt>
                  <c:pt idx="3">
                    <c:v>34.530180036213764</c:v>
                  </c:pt>
                  <c:pt idx="4">
                    <c:v>24.006943440041169</c:v>
                  </c:pt>
                  <c:pt idx="5">
                    <c:v>66.730802482811484</c:v>
                  </c:pt>
                </c:numCache>
              </c:numRef>
            </c:minus>
          </c:errBars>
          <c:cat>
            <c:strRef>
              <c:f>'Supplementary data'!$C$413:$H$413</c:f>
              <c:strCache>
                <c:ptCount val="6"/>
                <c:pt idx="0">
                  <c:v>30% SWC control</c:v>
                </c:pt>
                <c:pt idx="1">
                  <c:v>30% SWC</c:v>
                </c:pt>
                <c:pt idx="2">
                  <c:v>20% SWC control</c:v>
                </c:pt>
                <c:pt idx="3">
                  <c:v>20% SWC</c:v>
                </c:pt>
                <c:pt idx="4">
                  <c:v>rehydratation control</c:v>
                </c:pt>
                <c:pt idx="5">
                  <c:v>rehydratation</c:v>
                </c:pt>
              </c:strCache>
            </c:strRef>
          </c:cat>
          <c:val>
            <c:numRef>
              <c:f>'Supplementary data'!$C$414:$H$414</c:f>
              <c:numCache>
                <c:formatCode>General</c:formatCode>
                <c:ptCount val="6"/>
                <c:pt idx="0">
                  <c:v>72.666666666666671</c:v>
                </c:pt>
                <c:pt idx="1">
                  <c:v>90.666666666666671</c:v>
                </c:pt>
                <c:pt idx="2">
                  <c:v>490.66666666666669</c:v>
                </c:pt>
                <c:pt idx="3">
                  <c:v>158.66666666666666</c:v>
                </c:pt>
                <c:pt idx="4">
                  <c:v>181.66666666666666</c:v>
                </c:pt>
                <c:pt idx="5">
                  <c:v>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9F-904C-8F7B-6550076BF6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85952"/>
        <c:axId val="104687488"/>
      </c:barChart>
      <c:catAx>
        <c:axId val="10468595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04687488"/>
        <c:crosses val="autoZero"/>
        <c:auto val="1"/>
        <c:lblAlgn val="ctr"/>
        <c:lblOffset val="100"/>
        <c:noMultiLvlLbl val="0"/>
      </c:catAx>
      <c:valAx>
        <c:axId val="1046874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normalized counts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46859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sz="1200"/>
              <a:t>miRNA hvu-x13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'Supplementary data'!$I$438:$N$438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'Supplementary data'!$I$439:$N$439</c:f>
                <c:numCache>
                  <c:formatCode>General</c:formatCode>
                  <c:ptCount val="6"/>
                  <c:pt idx="0">
                    <c:v>20.502032419575677</c:v>
                  </c:pt>
                  <c:pt idx="1">
                    <c:v>40.648903224236392</c:v>
                  </c:pt>
                  <c:pt idx="2">
                    <c:v>268.31759788231057</c:v>
                  </c:pt>
                  <c:pt idx="3">
                    <c:v>92.989246690141542</c:v>
                  </c:pt>
                  <c:pt idx="4">
                    <c:v>96.027773760164678</c:v>
                  </c:pt>
                  <c:pt idx="5">
                    <c:v>58.183617396422989</c:v>
                  </c:pt>
                </c:numCache>
              </c:numRef>
            </c:minus>
          </c:errBars>
          <c:cat>
            <c:strRef>
              <c:f>'Supplementary data'!$C$438:$H$438</c:f>
              <c:strCache>
                <c:ptCount val="6"/>
                <c:pt idx="0">
                  <c:v>30% SWC control</c:v>
                </c:pt>
                <c:pt idx="1">
                  <c:v>30% SWC</c:v>
                </c:pt>
                <c:pt idx="2">
                  <c:v>20% SWC control</c:v>
                </c:pt>
                <c:pt idx="3">
                  <c:v>20% SWC</c:v>
                </c:pt>
                <c:pt idx="4">
                  <c:v>rehydratation control</c:v>
                </c:pt>
                <c:pt idx="5">
                  <c:v>rehydratation</c:v>
                </c:pt>
              </c:strCache>
            </c:strRef>
          </c:cat>
          <c:val>
            <c:numRef>
              <c:f>'Supplementary data'!$C$439:$H$439</c:f>
              <c:numCache>
                <c:formatCode>General</c:formatCode>
                <c:ptCount val="6"/>
                <c:pt idx="0">
                  <c:v>106.33333333333333</c:v>
                </c:pt>
                <c:pt idx="1">
                  <c:v>170.66666666666666</c:v>
                </c:pt>
                <c:pt idx="2">
                  <c:v>585.33333333333337</c:v>
                </c:pt>
                <c:pt idx="3">
                  <c:v>197</c:v>
                </c:pt>
                <c:pt idx="4">
                  <c:v>672.66666666666663</c:v>
                </c:pt>
                <c:pt idx="5">
                  <c:v>183.66666666666666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5C-D945-A8D5-7D2028E0F8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724736"/>
        <c:axId val="104730624"/>
      </c:barChart>
      <c:catAx>
        <c:axId val="1047247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04730624"/>
        <c:crosses val="autoZero"/>
        <c:auto val="1"/>
        <c:lblAlgn val="ctr"/>
        <c:lblOffset val="100"/>
        <c:noMultiLvlLbl val="0"/>
      </c:catAx>
      <c:valAx>
        <c:axId val="1047306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normalized counts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47247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sz="1200"/>
              <a:t>miRNA hvu-x9b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'Supplementary data'!$H$39:$L$39</c:f>
                <c:numCache>
                  <c:formatCode>General</c:formatCode>
                  <c:ptCount val="5"/>
                  <c:pt idx="0">
                    <c:v>94.297401873010273</c:v>
                  </c:pt>
                  <c:pt idx="1">
                    <c:v>494.85385047843516</c:v>
                  </c:pt>
                  <c:pt idx="2">
                    <c:v>216.17662531673838</c:v>
                  </c:pt>
                  <c:pt idx="3">
                    <c:v>461.32020694235041</c:v>
                  </c:pt>
                  <c:pt idx="4">
                    <c:v>287.95196358652134</c:v>
                  </c:pt>
                </c:numCache>
              </c:numRef>
            </c:plus>
            <c:minus>
              <c:numRef>
                <c:f>'Supplementary data'!$H$39:$L$39</c:f>
                <c:numCache>
                  <c:formatCode>General</c:formatCode>
                  <c:ptCount val="5"/>
                  <c:pt idx="0">
                    <c:v>94.297401873010273</c:v>
                  </c:pt>
                  <c:pt idx="1">
                    <c:v>494.85385047843516</c:v>
                  </c:pt>
                  <c:pt idx="2">
                    <c:v>216.17662531673838</c:v>
                  </c:pt>
                  <c:pt idx="3">
                    <c:v>461.32020694235041</c:v>
                  </c:pt>
                  <c:pt idx="4">
                    <c:v>287.95196358652134</c:v>
                  </c:pt>
                </c:numCache>
              </c:numRef>
            </c:minus>
          </c:errBars>
          <c:cat>
            <c:strRef>
              <c:f>'Supplementary data'!$C$38:$G$38</c:f>
              <c:strCache>
                <c:ptCount val="5"/>
                <c:pt idx="0">
                  <c:v>1w</c:v>
                </c:pt>
                <c:pt idx="1">
                  <c:v>2w</c:v>
                </c:pt>
                <c:pt idx="2">
                  <c:v>3w</c:v>
                </c:pt>
                <c:pt idx="3">
                  <c:v>6w</c:v>
                </c:pt>
                <c:pt idx="4">
                  <c:v>68th day</c:v>
                </c:pt>
              </c:strCache>
            </c:strRef>
          </c:cat>
          <c:val>
            <c:numRef>
              <c:f>'Supplementary data'!$C$39:$G$39</c:f>
              <c:numCache>
                <c:formatCode>General</c:formatCode>
                <c:ptCount val="5"/>
                <c:pt idx="0">
                  <c:v>1026</c:v>
                </c:pt>
                <c:pt idx="1">
                  <c:v>1642.3333333333333</c:v>
                </c:pt>
                <c:pt idx="2">
                  <c:v>1215.3333333333333</c:v>
                </c:pt>
                <c:pt idx="3">
                  <c:v>1800.3333333333333</c:v>
                </c:pt>
                <c:pt idx="4">
                  <c:v>1790.6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DE-9747-BC6F-F0F5959B52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558464"/>
        <c:axId val="96862208"/>
      </c:barChart>
      <c:catAx>
        <c:axId val="945584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96862208"/>
        <c:crosses val="autoZero"/>
        <c:auto val="1"/>
        <c:lblAlgn val="ctr"/>
        <c:lblOffset val="100"/>
        <c:noMultiLvlLbl val="0"/>
      </c:catAx>
      <c:valAx>
        <c:axId val="968622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pl-PL" sz="1000" b="1" i="0" baseline="0">
                    <a:effectLst/>
                  </a:rPr>
                  <a:t>normalized conuts</a:t>
                </a:r>
                <a:endParaRPr lang="pl-PL" sz="1000">
                  <a:effectLst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45584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sz="1200" b="1" i="0" baseline="0">
                <a:effectLst/>
              </a:rPr>
              <a:t>miRNA hvu-x11</a:t>
            </a:r>
            <a:endParaRPr lang="pl-PL" sz="12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'Supplementary data'!$H$60:$L$60</c:f>
                <c:numCache>
                  <c:formatCode>General</c:formatCode>
                  <c:ptCount val="5"/>
                  <c:pt idx="0">
                    <c:v>545.00672778722026</c:v>
                  </c:pt>
                  <c:pt idx="1">
                    <c:v>1399.7161617032698</c:v>
                  </c:pt>
                  <c:pt idx="2">
                    <c:v>893.27543344704156</c:v>
                  </c:pt>
                  <c:pt idx="3">
                    <c:v>810.66824287127474</c:v>
                  </c:pt>
                  <c:pt idx="4">
                    <c:v>1889.3423017900529</c:v>
                  </c:pt>
                </c:numCache>
              </c:numRef>
            </c:plus>
            <c:minus>
              <c:numRef>
                <c:f>'Supplementary data'!$H$60:$L$60</c:f>
                <c:numCache>
                  <c:formatCode>General</c:formatCode>
                  <c:ptCount val="5"/>
                  <c:pt idx="0">
                    <c:v>545.00672778722026</c:v>
                  </c:pt>
                  <c:pt idx="1">
                    <c:v>1399.7161617032698</c:v>
                  </c:pt>
                  <c:pt idx="2">
                    <c:v>893.27543344704156</c:v>
                  </c:pt>
                  <c:pt idx="3">
                    <c:v>810.66824287127474</c:v>
                  </c:pt>
                  <c:pt idx="4">
                    <c:v>1889.3423017900529</c:v>
                  </c:pt>
                </c:numCache>
              </c:numRef>
            </c:minus>
          </c:errBars>
          <c:cat>
            <c:strRef>
              <c:f>'Supplementary data'!$C$59:$G$59</c:f>
              <c:strCache>
                <c:ptCount val="5"/>
                <c:pt idx="0">
                  <c:v>1w</c:v>
                </c:pt>
                <c:pt idx="1">
                  <c:v>2w</c:v>
                </c:pt>
                <c:pt idx="2">
                  <c:v>3w</c:v>
                </c:pt>
                <c:pt idx="3">
                  <c:v>6w</c:v>
                </c:pt>
                <c:pt idx="4">
                  <c:v>68th day</c:v>
                </c:pt>
              </c:strCache>
            </c:strRef>
          </c:cat>
          <c:val>
            <c:numRef>
              <c:f>'Supplementary data'!$C$60:$G$60</c:f>
              <c:numCache>
                <c:formatCode>General</c:formatCode>
                <c:ptCount val="5"/>
                <c:pt idx="0">
                  <c:v>909.66666666666663</c:v>
                </c:pt>
                <c:pt idx="1">
                  <c:v>3018.3333333333335</c:v>
                </c:pt>
                <c:pt idx="2">
                  <c:v>2047.6666666666667</c:v>
                </c:pt>
                <c:pt idx="3">
                  <c:v>2992</c:v>
                </c:pt>
                <c:pt idx="4">
                  <c:v>5270.333333333333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88-3B46-AB6A-E1BF7A639C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284480"/>
        <c:axId val="97286016"/>
      </c:barChart>
      <c:catAx>
        <c:axId val="972844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97286016"/>
        <c:crosses val="autoZero"/>
        <c:auto val="1"/>
        <c:lblAlgn val="ctr"/>
        <c:lblOffset val="100"/>
        <c:noMultiLvlLbl val="0"/>
      </c:catAx>
      <c:valAx>
        <c:axId val="972860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pl-PL" sz="1000" b="1" i="0" baseline="0">
                    <a:effectLst/>
                  </a:rPr>
                  <a:t>normalized conuts</a:t>
                </a:r>
                <a:endParaRPr lang="pl-PL" sz="1000">
                  <a:effectLst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72844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sz="1200"/>
              <a:t>miRNA hvu-x10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'Supplementary data'!$H$82:$L$82</c:f>
                <c:numCache>
                  <c:formatCode>General</c:formatCode>
                  <c:ptCount val="5"/>
                  <c:pt idx="0">
                    <c:v>9.1651513899116797</c:v>
                  </c:pt>
                  <c:pt idx="1">
                    <c:v>45.177427992306072</c:v>
                  </c:pt>
                  <c:pt idx="2">
                    <c:v>19.347695814575331</c:v>
                  </c:pt>
                  <c:pt idx="3">
                    <c:v>38.21430796617063</c:v>
                  </c:pt>
                  <c:pt idx="4">
                    <c:v>22.052966542697455</c:v>
                  </c:pt>
                </c:numCache>
              </c:numRef>
            </c:plus>
            <c:minus>
              <c:numRef>
                <c:f>'Supplementary data'!$H$82:$L$82</c:f>
                <c:numCache>
                  <c:formatCode>General</c:formatCode>
                  <c:ptCount val="5"/>
                  <c:pt idx="0">
                    <c:v>9.1651513899116797</c:v>
                  </c:pt>
                  <c:pt idx="1">
                    <c:v>45.177427992306072</c:v>
                  </c:pt>
                  <c:pt idx="2">
                    <c:v>19.347695814575331</c:v>
                  </c:pt>
                  <c:pt idx="3">
                    <c:v>38.21430796617063</c:v>
                  </c:pt>
                  <c:pt idx="4">
                    <c:v>22.052966542697455</c:v>
                  </c:pt>
                </c:numCache>
              </c:numRef>
            </c:minus>
          </c:errBars>
          <c:cat>
            <c:strRef>
              <c:f>'Supplementary data'!$C$81:$G$81</c:f>
              <c:strCache>
                <c:ptCount val="5"/>
                <c:pt idx="0">
                  <c:v>1w</c:v>
                </c:pt>
                <c:pt idx="1">
                  <c:v>2w</c:v>
                </c:pt>
                <c:pt idx="2">
                  <c:v>3w</c:v>
                </c:pt>
                <c:pt idx="3">
                  <c:v>6w</c:v>
                </c:pt>
                <c:pt idx="4">
                  <c:v>68th day</c:v>
                </c:pt>
              </c:strCache>
            </c:strRef>
          </c:cat>
          <c:val>
            <c:numRef>
              <c:f>'Supplementary data'!$C$82:$G$82</c:f>
              <c:numCache>
                <c:formatCode>General</c:formatCode>
                <c:ptCount val="5"/>
                <c:pt idx="0">
                  <c:v>63</c:v>
                </c:pt>
                <c:pt idx="1">
                  <c:v>147</c:v>
                </c:pt>
                <c:pt idx="2">
                  <c:v>150.33333333333334</c:v>
                </c:pt>
                <c:pt idx="3">
                  <c:v>129.66666666666666</c:v>
                </c:pt>
                <c:pt idx="4">
                  <c:v>612.66666666666663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F2-A247-8CD0-4D71D194BD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310976"/>
        <c:axId val="104136704"/>
      </c:barChart>
      <c:catAx>
        <c:axId val="9731097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04136704"/>
        <c:crosses val="autoZero"/>
        <c:auto val="1"/>
        <c:lblAlgn val="ctr"/>
        <c:lblOffset val="100"/>
        <c:noMultiLvlLbl val="0"/>
      </c:catAx>
      <c:valAx>
        <c:axId val="1041367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pl-PL" sz="1000" b="1" i="0" baseline="0">
                    <a:effectLst/>
                  </a:rPr>
                  <a:t>normalized conuts</a:t>
                </a:r>
                <a:endParaRPr lang="pl-PL" sz="1000">
                  <a:effectLst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73109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sz="1200"/>
              <a:t>miRNA hvu-x8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'Supplementary data'!$H$102:$L$102</c:f>
                <c:numCache>
                  <c:formatCode>General</c:formatCode>
                  <c:ptCount val="5"/>
                  <c:pt idx="0">
                    <c:v>4.5092497528228925</c:v>
                  </c:pt>
                  <c:pt idx="1">
                    <c:v>6.8068592855540402</c:v>
                  </c:pt>
                  <c:pt idx="2">
                    <c:v>8.5049005481153781</c:v>
                  </c:pt>
                  <c:pt idx="3">
                    <c:v>6.9282032302755088</c:v>
                  </c:pt>
                  <c:pt idx="4">
                    <c:v>13</c:v>
                  </c:pt>
                </c:numCache>
              </c:numRef>
            </c:plus>
            <c:minus>
              <c:numRef>
                <c:f>'Supplementary data'!$H$102:$L$102</c:f>
                <c:numCache>
                  <c:formatCode>General</c:formatCode>
                  <c:ptCount val="5"/>
                  <c:pt idx="0">
                    <c:v>4.5092497528228925</c:v>
                  </c:pt>
                  <c:pt idx="1">
                    <c:v>6.8068592855540402</c:v>
                  </c:pt>
                  <c:pt idx="2">
                    <c:v>8.5049005481153781</c:v>
                  </c:pt>
                  <c:pt idx="3">
                    <c:v>6.9282032302755088</c:v>
                  </c:pt>
                  <c:pt idx="4">
                    <c:v>13</c:v>
                  </c:pt>
                </c:numCache>
              </c:numRef>
            </c:minus>
          </c:errBars>
          <c:cat>
            <c:strRef>
              <c:f>'Supplementary data'!$C$101:$G$101</c:f>
              <c:strCache>
                <c:ptCount val="5"/>
                <c:pt idx="0">
                  <c:v>1w</c:v>
                </c:pt>
                <c:pt idx="1">
                  <c:v>2w</c:v>
                </c:pt>
                <c:pt idx="2">
                  <c:v>3w</c:v>
                </c:pt>
                <c:pt idx="3">
                  <c:v>6w</c:v>
                </c:pt>
                <c:pt idx="4">
                  <c:v>68th day</c:v>
                </c:pt>
              </c:strCache>
            </c:strRef>
          </c:cat>
          <c:val>
            <c:numRef>
              <c:f>'Supplementary data'!$C$102:$G$102</c:f>
              <c:numCache>
                <c:formatCode>General</c:formatCode>
                <c:ptCount val="5"/>
                <c:pt idx="0">
                  <c:v>13.333333333333334</c:v>
                </c:pt>
                <c:pt idx="1">
                  <c:v>36.666666666666664</c:v>
                </c:pt>
                <c:pt idx="2">
                  <c:v>30.666666666666668</c:v>
                </c:pt>
                <c:pt idx="3">
                  <c:v>25</c:v>
                </c:pt>
                <c:pt idx="4">
                  <c:v>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5D-6046-9DE9-BD8CB3C256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165760"/>
        <c:axId val="104167296"/>
      </c:barChart>
      <c:catAx>
        <c:axId val="10416576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04167296"/>
        <c:crosses val="autoZero"/>
        <c:auto val="1"/>
        <c:lblAlgn val="ctr"/>
        <c:lblOffset val="100"/>
        <c:noMultiLvlLbl val="0"/>
      </c:catAx>
      <c:valAx>
        <c:axId val="1041672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pl-PL" sz="1000" b="1" i="0" baseline="0">
                    <a:effectLst/>
                  </a:rPr>
                  <a:t>normalized conuts</a:t>
                </a:r>
                <a:endParaRPr lang="pl-PL" sz="1000">
                  <a:effectLst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41657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sz="1200"/>
              <a:t>miRNA</a:t>
            </a:r>
            <a:r>
              <a:rPr lang="pl-PL" sz="1200" baseline="0"/>
              <a:t> hvu-x13</a:t>
            </a:r>
            <a:endParaRPr lang="pl-PL" sz="12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'Supplementary data'!$H$122:$L$122</c:f>
                <c:numCache>
                  <c:formatCode>General</c:formatCode>
                  <c:ptCount val="5"/>
                  <c:pt idx="0">
                    <c:v>19.697715603592208</c:v>
                  </c:pt>
                  <c:pt idx="1">
                    <c:v>9</c:v>
                  </c:pt>
                  <c:pt idx="2">
                    <c:v>5.196152422706632</c:v>
                  </c:pt>
                  <c:pt idx="3">
                    <c:v>7.0237691685685038</c:v>
                  </c:pt>
                  <c:pt idx="4">
                    <c:v>80.599834573858345</c:v>
                  </c:pt>
                </c:numCache>
              </c:numRef>
            </c:plus>
            <c:minus>
              <c:numRef>
                <c:f>'Supplementary data'!$H$122:$L$122</c:f>
                <c:numCache>
                  <c:formatCode>General</c:formatCode>
                  <c:ptCount val="5"/>
                  <c:pt idx="0">
                    <c:v>19.697715603592208</c:v>
                  </c:pt>
                  <c:pt idx="1">
                    <c:v>9</c:v>
                  </c:pt>
                  <c:pt idx="2">
                    <c:v>5.196152422706632</c:v>
                  </c:pt>
                  <c:pt idx="3">
                    <c:v>7.0237691685685038</c:v>
                  </c:pt>
                  <c:pt idx="4">
                    <c:v>80.599834573858345</c:v>
                  </c:pt>
                </c:numCache>
              </c:numRef>
            </c:minus>
          </c:errBars>
          <c:cat>
            <c:strRef>
              <c:f>'Supplementary data'!$C$121:$G$121</c:f>
              <c:strCache>
                <c:ptCount val="5"/>
                <c:pt idx="0">
                  <c:v>1w</c:v>
                </c:pt>
                <c:pt idx="1">
                  <c:v>2w</c:v>
                </c:pt>
                <c:pt idx="2">
                  <c:v>3w</c:v>
                </c:pt>
                <c:pt idx="3">
                  <c:v>6w</c:v>
                </c:pt>
                <c:pt idx="4">
                  <c:v>68th day</c:v>
                </c:pt>
              </c:strCache>
            </c:strRef>
          </c:cat>
          <c:val>
            <c:numRef>
              <c:f>'Supplementary data'!$C$122:$G$122</c:f>
              <c:numCache>
                <c:formatCode>General</c:formatCode>
                <c:ptCount val="5"/>
                <c:pt idx="0">
                  <c:v>64</c:v>
                </c:pt>
                <c:pt idx="1">
                  <c:v>71</c:v>
                </c:pt>
                <c:pt idx="2">
                  <c:v>12</c:v>
                </c:pt>
                <c:pt idx="3">
                  <c:v>42.666666666666664</c:v>
                </c:pt>
                <c:pt idx="4">
                  <c:v>145.33333333333334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88-2F43-A3E7-BA41F9F8D7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190336"/>
        <c:axId val="104191872"/>
      </c:barChart>
      <c:catAx>
        <c:axId val="1041903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04191872"/>
        <c:crosses val="autoZero"/>
        <c:auto val="1"/>
        <c:lblAlgn val="ctr"/>
        <c:lblOffset val="100"/>
        <c:noMultiLvlLbl val="0"/>
      </c:catAx>
      <c:valAx>
        <c:axId val="1041918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pl-PL" sz="1000" b="1" i="0" baseline="0">
                    <a:effectLst/>
                  </a:rPr>
                  <a:t>normalized conuts</a:t>
                </a:r>
                <a:endParaRPr lang="pl-PL" sz="1000">
                  <a:effectLst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41903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sz="1200"/>
              <a:t>miRNA hvu-x9a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'Supplementary data'!$I$310:$N$310</c:f>
                <c:numCache>
                  <c:formatCode>General</c:formatCode>
                  <c:ptCount val="6"/>
                  <c:pt idx="0">
                    <c:v>565.3238010202648</c:v>
                  </c:pt>
                  <c:pt idx="1">
                    <c:v>549.71841276542114</c:v>
                  </c:pt>
                  <c:pt idx="2">
                    <c:v>2541.3658401208872</c:v>
                  </c:pt>
                  <c:pt idx="3">
                    <c:v>1478.6190629548016</c:v>
                  </c:pt>
                  <c:pt idx="4">
                    <c:v>299.37490431452886</c:v>
                  </c:pt>
                  <c:pt idx="5">
                    <c:v>1144.9292554564233</c:v>
                  </c:pt>
                </c:numCache>
              </c:numRef>
            </c:plus>
            <c:minus>
              <c:numRef>
                <c:f>'Supplementary data'!$I$310:$N$310</c:f>
                <c:numCache>
                  <c:formatCode>General</c:formatCode>
                  <c:ptCount val="6"/>
                  <c:pt idx="0">
                    <c:v>565.3238010202648</c:v>
                  </c:pt>
                  <c:pt idx="1">
                    <c:v>549.71841276542114</c:v>
                  </c:pt>
                  <c:pt idx="2">
                    <c:v>2541.3658401208872</c:v>
                  </c:pt>
                  <c:pt idx="3">
                    <c:v>1478.6190629548016</c:v>
                  </c:pt>
                  <c:pt idx="4">
                    <c:v>299.37490431452886</c:v>
                  </c:pt>
                  <c:pt idx="5">
                    <c:v>1144.9292554564233</c:v>
                  </c:pt>
                </c:numCache>
              </c:numRef>
            </c:minus>
          </c:errBars>
          <c:cat>
            <c:strRef>
              <c:f>'Supplementary data'!$C$309:$H$309</c:f>
              <c:strCache>
                <c:ptCount val="6"/>
                <c:pt idx="0">
                  <c:v>30% SWC control</c:v>
                </c:pt>
                <c:pt idx="1">
                  <c:v>30% SWC</c:v>
                </c:pt>
                <c:pt idx="2">
                  <c:v>20% SWC control</c:v>
                </c:pt>
                <c:pt idx="3">
                  <c:v>20% SWC</c:v>
                </c:pt>
                <c:pt idx="4">
                  <c:v>rehydratation control</c:v>
                </c:pt>
                <c:pt idx="5">
                  <c:v>rehydratation</c:v>
                </c:pt>
              </c:strCache>
            </c:strRef>
          </c:cat>
          <c:val>
            <c:numRef>
              <c:f>'Supplementary data'!$C$310:$H$310</c:f>
              <c:numCache>
                <c:formatCode>General</c:formatCode>
                <c:ptCount val="6"/>
                <c:pt idx="0">
                  <c:v>1703</c:v>
                </c:pt>
                <c:pt idx="1">
                  <c:v>2919.3333333333335</c:v>
                </c:pt>
                <c:pt idx="2">
                  <c:v>12865.333333333334</c:v>
                </c:pt>
                <c:pt idx="3">
                  <c:v>5160.333333333333</c:v>
                </c:pt>
                <c:pt idx="4">
                  <c:v>4644.333333333333</c:v>
                </c:pt>
                <c:pt idx="5">
                  <c:v>2788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D1-AD46-AEC8-365A8FC460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487168"/>
        <c:axId val="104497152"/>
      </c:barChart>
      <c:catAx>
        <c:axId val="1044871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04497152"/>
        <c:crosses val="autoZero"/>
        <c:auto val="1"/>
        <c:lblAlgn val="ctr"/>
        <c:lblOffset val="100"/>
        <c:noMultiLvlLbl val="0"/>
      </c:catAx>
      <c:valAx>
        <c:axId val="10449715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normalized counts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44871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sz="1200"/>
              <a:t>miRNA hvu-x9b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'Supplementary data'!$I$335:$N$335</c:f>
                <c:numCache>
                  <c:formatCode>General</c:formatCode>
                  <c:ptCount val="6"/>
                  <c:pt idx="0">
                    <c:v>1023.0524587396943</c:v>
                  </c:pt>
                  <c:pt idx="1">
                    <c:v>1334.7982369382032</c:v>
                  </c:pt>
                  <c:pt idx="2">
                    <c:v>3606.2063168931418</c:v>
                  </c:pt>
                  <c:pt idx="3">
                    <c:v>2771.9125166570461</c:v>
                  </c:pt>
                  <c:pt idx="4">
                    <c:v>418.42203574859678</c:v>
                  </c:pt>
                  <c:pt idx="5">
                    <c:v>2883.5759628165401</c:v>
                  </c:pt>
                </c:numCache>
              </c:numRef>
            </c:plus>
            <c:minus>
              <c:numRef>
                <c:f>'Supplementary data'!$I$335:$N$335</c:f>
                <c:numCache>
                  <c:formatCode>General</c:formatCode>
                  <c:ptCount val="6"/>
                  <c:pt idx="0">
                    <c:v>1023.0524587396943</c:v>
                  </c:pt>
                  <c:pt idx="1">
                    <c:v>1334.7982369382032</c:v>
                  </c:pt>
                  <c:pt idx="2">
                    <c:v>3606.2063168931418</c:v>
                  </c:pt>
                  <c:pt idx="3">
                    <c:v>2771.9125166570461</c:v>
                  </c:pt>
                  <c:pt idx="4">
                    <c:v>418.42203574859678</c:v>
                  </c:pt>
                  <c:pt idx="5">
                    <c:v>2883.5759628165401</c:v>
                  </c:pt>
                </c:numCache>
              </c:numRef>
            </c:minus>
          </c:errBars>
          <c:cat>
            <c:strRef>
              <c:f>'Supplementary data'!$C$334:$H$334</c:f>
              <c:strCache>
                <c:ptCount val="6"/>
                <c:pt idx="0">
                  <c:v>30% SWC control</c:v>
                </c:pt>
                <c:pt idx="1">
                  <c:v>30% SWC</c:v>
                </c:pt>
                <c:pt idx="2">
                  <c:v>20% SWC control</c:v>
                </c:pt>
                <c:pt idx="3">
                  <c:v>20% SWC</c:v>
                </c:pt>
                <c:pt idx="4">
                  <c:v>rehydratation control</c:v>
                </c:pt>
                <c:pt idx="5">
                  <c:v>rehydratation</c:v>
                </c:pt>
              </c:strCache>
            </c:strRef>
          </c:cat>
          <c:val>
            <c:numRef>
              <c:f>'Supplementary data'!$C$335:$H$335</c:f>
              <c:numCache>
                <c:formatCode>General</c:formatCode>
                <c:ptCount val="6"/>
                <c:pt idx="0">
                  <c:v>3111.6666666666665</c:v>
                </c:pt>
                <c:pt idx="1">
                  <c:v>4968.333333333333</c:v>
                </c:pt>
                <c:pt idx="2">
                  <c:v>18071</c:v>
                </c:pt>
                <c:pt idx="3">
                  <c:v>7169</c:v>
                </c:pt>
                <c:pt idx="4">
                  <c:v>8001</c:v>
                </c:pt>
                <c:pt idx="5">
                  <c:v>5089.666666666667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8B-784F-B4D5-3796808A4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526208"/>
        <c:axId val="104527744"/>
      </c:barChart>
      <c:catAx>
        <c:axId val="1045262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04527744"/>
        <c:crosses val="autoZero"/>
        <c:auto val="1"/>
        <c:lblAlgn val="ctr"/>
        <c:lblOffset val="100"/>
        <c:noMultiLvlLbl val="0"/>
      </c:catAx>
      <c:valAx>
        <c:axId val="1045277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normalized counts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45262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sz="1200"/>
              <a:t>miRNA hvu-x11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'Supplementary data'!$I$362:$N$362</c:f>
                <c:numCache>
                  <c:formatCode>General</c:formatCode>
                  <c:ptCount val="6"/>
                  <c:pt idx="0">
                    <c:v>1883.1487815181604</c:v>
                  </c:pt>
                  <c:pt idx="1">
                    <c:v>902.97803590859053</c:v>
                  </c:pt>
                  <c:pt idx="2">
                    <c:v>2290.1703721193603</c:v>
                  </c:pt>
                  <c:pt idx="3">
                    <c:v>205.18365756885544</c:v>
                  </c:pt>
                  <c:pt idx="4">
                    <c:v>538.00030978925292</c:v>
                  </c:pt>
                  <c:pt idx="5">
                    <c:v>663.05831819933724</c:v>
                  </c:pt>
                </c:numCache>
              </c:numRef>
            </c:plus>
            <c:minus>
              <c:numRef>
                <c:f>'Supplementary data'!$I$362:$N$362</c:f>
                <c:numCache>
                  <c:formatCode>General</c:formatCode>
                  <c:ptCount val="6"/>
                  <c:pt idx="0">
                    <c:v>1883.1487815181604</c:v>
                  </c:pt>
                  <c:pt idx="1">
                    <c:v>902.97803590859053</c:v>
                  </c:pt>
                  <c:pt idx="2">
                    <c:v>2290.1703721193603</c:v>
                  </c:pt>
                  <c:pt idx="3">
                    <c:v>205.18365756885544</c:v>
                  </c:pt>
                  <c:pt idx="4">
                    <c:v>538.00030978925292</c:v>
                  </c:pt>
                  <c:pt idx="5">
                    <c:v>663.05831819933724</c:v>
                  </c:pt>
                </c:numCache>
              </c:numRef>
            </c:minus>
          </c:errBars>
          <c:cat>
            <c:strRef>
              <c:f>'Supplementary data'!$C$361:$H$361</c:f>
              <c:strCache>
                <c:ptCount val="6"/>
                <c:pt idx="0">
                  <c:v>30% SWC control</c:v>
                </c:pt>
                <c:pt idx="1">
                  <c:v>30% SWC</c:v>
                </c:pt>
                <c:pt idx="2">
                  <c:v>20% SWC control</c:v>
                </c:pt>
                <c:pt idx="3">
                  <c:v>20% SWC</c:v>
                </c:pt>
                <c:pt idx="4">
                  <c:v>rehydratation control</c:v>
                </c:pt>
                <c:pt idx="5">
                  <c:v>rehydratation</c:v>
                </c:pt>
              </c:strCache>
            </c:strRef>
          </c:cat>
          <c:val>
            <c:numRef>
              <c:f>'Supplementary data'!$C$362:$H$362</c:f>
              <c:numCache>
                <c:formatCode>General</c:formatCode>
                <c:ptCount val="6"/>
                <c:pt idx="0">
                  <c:v>3994.3333333333335</c:v>
                </c:pt>
                <c:pt idx="1">
                  <c:v>5919.666666666667</c:v>
                </c:pt>
                <c:pt idx="2">
                  <c:v>7076.333333333333</c:v>
                </c:pt>
                <c:pt idx="3">
                  <c:v>2538.6666666666665</c:v>
                </c:pt>
                <c:pt idx="4">
                  <c:v>3374.6666666666665</c:v>
                </c:pt>
                <c:pt idx="5">
                  <c:v>1373.3333333333333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EA-6D45-A8F0-74229E3869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567168"/>
        <c:axId val="104568704"/>
      </c:barChart>
      <c:catAx>
        <c:axId val="1045671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04568704"/>
        <c:crosses val="autoZero"/>
        <c:auto val="1"/>
        <c:lblAlgn val="ctr"/>
        <c:lblOffset val="100"/>
        <c:noMultiLvlLbl val="0"/>
      </c:catAx>
      <c:valAx>
        <c:axId val="1045687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normalized conuts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45671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1809750</xdr:colOff>
      <xdr:row>19</xdr:row>
      <xdr:rowOff>71437</xdr:rowOff>
    </xdr:from>
    <xdr:to>
      <xdr:col>4</xdr:col>
      <xdr:colOff>845344</xdr:colOff>
      <xdr:row>33</xdr:row>
      <xdr:rowOff>83344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1724025</xdr:colOff>
      <xdr:row>40</xdr:row>
      <xdr:rowOff>61912</xdr:rowOff>
    </xdr:from>
    <xdr:to>
      <xdr:col>4</xdr:col>
      <xdr:colOff>857250</xdr:colOff>
      <xdr:row>54</xdr:row>
      <xdr:rowOff>130969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1628775</xdr:colOff>
      <xdr:row>62</xdr:row>
      <xdr:rowOff>42862</xdr:rowOff>
    </xdr:from>
    <xdr:to>
      <xdr:col>4</xdr:col>
      <xdr:colOff>881063</xdr:colOff>
      <xdr:row>77</xdr:row>
      <xdr:rowOff>71438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1581150</xdr:colOff>
      <xdr:row>82</xdr:row>
      <xdr:rowOff>157161</xdr:rowOff>
    </xdr:from>
    <xdr:to>
      <xdr:col>4</xdr:col>
      <xdr:colOff>833438</xdr:colOff>
      <xdr:row>97</xdr:row>
      <xdr:rowOff>119062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1504950</xdr:colOff>
      <xdr:row>103</xdr:row>
      <xdr:rowOff>42861</xdr:rowOff>
    </xdr:from>
    <xdr:to>
      <xdr:col>4</xdr:col>
      <xdr:colOff>809625</xdr:colOff>
      <xdr:row>117</xdr:row>
      <xdr:rowOff>142874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1581150</xdr:colOff>
      <xdr:row>123</xdr:row>
      <xdr:rowOff>71436</xdr:rowOff>
    </xdr:from>
    <xdr:to>
      <xdr:col>4</xdr:col>
      <xdr:colOff>833438</xdr:colOff>
      <xdr:row>138</xdr:row>
      <xdr:rowOff>190499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645584</xdr:colOff>
      <xdr:row>311</xdr:row>
      <xdr:rowOff>136524</xdr:rowOff>
    </xdr:from>
    <xdr:to>
      <xdr:col>4</xdr:col>
      <xdr:colOff>204107</xdr:colOff>
      <xdr:row>329</xdr:row>
      <xdr:rowOff>149677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698499</xdr:colOff>
      <xdr:row>338</xdr:row>
      <xdr:rowOff>83606</xdr:rowOff>
    </xdr:from>
    <xdr:to>
      <xdr:col>4</xdr:col>
      <xdr:colOff>394607</xdr:colOff>
      <xdr:row>357</xdr:row>
      <xdr:rowOff>163285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</xdr:col>
      <xdr:colOff>677333</xdr:colOff>
      <xdr:row>365</xdr:row>
      <xdr:rowOff>115357</xdr:rowOff>
    </xdr:from>
    <xdr:to>
      <xdr:col>4</xdr:col>
      <xdr:colOff>585107</xdr:colOff>
      <xdr:row>382</xdr:row>
      <xdr:rowOff>149678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</xdr:col>
      <xdr:colOff>552450</xdr:colOff>
      <xdr:row>392</xdr:row>
      <xdr:rowOff>161923</xdr:rowOff>
    </xdr:from>
    <xdr:to>
      <xdr:col>4</xdr:col>
      <xdr:colOff>449035</xdr:colOff>
      <xdr:row>409</xdr:row>
      <xdr:rowOff>108856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</xdr:col>
      <xdr:colOff>416718</xdr:colOff>
      <xdr:row>418</xdr:row>
      <xdr:rowOff>15477</xdr:rowOff>
    </xdr:from>
    <xdr:to>
      <xdr:col>4</xdr:col>
      <xdr:colOff>299357</xdr:colOff>
      <xdr:row>434</xdr:row>
      <xdr:rowOff>81642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</xdr:col>
      <xdr:colOff>238124</xdr:colOff>
      <xdr:row>809</xdr:row>
      <xdr:rowOff>27384</xdr:rowOff>
    </xdr:from>
    <xdr:to>
      <xdr:col>3</xdr:col>
      <xdr:colOff>23812</xdr:colOff>
      <xdr:row>825</xdr:row>
      <xdr:rowOff>23812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AV670"/>
  <sheetViews>
    <sheetView tabSelected="1" zoomScale="70" zoomScaleNormal="70" workbookViewId="0"/>
  </sheetViews>
  <sheetFormatPr baseColWidth="10" defaultColWidth="8.83203125" defaultRowHeight="15" x14ac:dyDescent="0.2"/>
  <cols>
    <col min="3" max="3" width="50" customWidth="1"/>
    <col min="4" max="4" width="24.1640625" customWidth="1"/>
    <col min="5" max="5" width="62.6640625" customWidth="1"/>
    <col min="28" max="28" width="30.5" customWidth="1"/>
    <col min="29" max="29" width="14.5" customWidth="1"/>
    <col min="30" max="30" width="13" customWidth="1"/>
    <col min="31" max="31" width="11.33203125" customWidth="1"/>
    <col min="32" max="32" width="12.1640625" customWidth="1"/>
    <col min="34" max="34" width="14.83203125" customWidth="1"/>
    <col min="35" max="35" width="17.33203125" customWidth="1"/>
    <col min="36" max="36" width="14.33203125" customWidth="1"/>
    <col min="37" max="37" width="18" customWidth="1"/>
    <col min="38" max="38" width="19.5" customWidth="1"/>
    <col min="44" max="44" width="31.1640625" customWidth="1"/>
    <col min="45" max="45" width="21.5" customWidth="1"/>
  </cols>
  <sheetData>
    <row r="2" spans="3:37" ht="16" x14ac:dyDescent="0.2">
      <c r="C2" s="17" t="s">
        <v>185</v>
      </c>
    </row>
    <row r="3" spans="3:37" ht="34" x14ac:dyDescent="0.2">
      <c r="C3" s="15" t="s">
        <v>160</v>
      </c>
    </row>
    <row r="4" spans="3:37" x14ac:dyDescent="0.2">
      <c r="C4" s="1"/>
      <c r="D4" s="1"/>
    </row>
    <row r="5" spans="3:37" x14ac:dyDescent="0.2">
      <c r="F5" t="s">
        <v>44</v>
      </c>
      <c r="X5" t="s">
        <v>37</v>
      </c>
      <c r="AC5" t="s">
        <v>63</v>
      </c>
    </row>
    <row r="6" spans="3:37" x14ac:dyDescent="0.2">
      <c r="C6" t="s">
        <v>32</v>
      </c>
      <c r="D6" t="s">
        <v>33</v>
      </c>
      <c r="E6" t="s">
        <v>34</v>
      </c>
      <c r="F6" t="s">
        <v>32</v>
      </c>
      <c r="G6" t="s">
        <v>35</v>
      </c>
      <c r="H6" t="s">
        <v>36</v>
      </c>
      <c r="I6" t="s">
        <v>17</v>
      </c>
      <c r="J6" t="s">
        <v>18</v>
      </c>
      <c r="K6" t="s">
        <v>19</v>
      </c>
      <c r="L6" t="s">
        <v>20</v>
      </c>
      <c r="M6" t="s">
        <v>21</v>
      </c>
      <c r="N6" t="s">
        <v>22</v>
      </c>
      <c r="O6" t="s">
        <v>23</v>
      </c>
      <c r="P6" t="s">
        <v>24</v>
      </c>
      <c r="Q6" t="s">
        <v>25</v>
      </c>
      <c r="R6" t="s">
        <v>26</v>
      </c>
      <c r="S6" t="s">
        <v>27</v>
      </c>
      <c r="T6" t="s">
        <v>28</v>
      </c>
      <c r="U6" t="s">
        <v>29</v>
      </c>
      <c r="V6" t="s">
        <v>30</v>
      </c>
      <c r="W6" t="s">
        <v>31</v>
      </c>
      <c r="X6" t="s">
        <v>38</v>
      </c>
      <c r="Y6" t="s">
        <v>39</v>
      </c>
      <c r="Z6" t="s">
        <v>45</v>
      </c>
      <c r="AA6" t="s">
        <v>40</v>
      </c>
      <c r="AB6" t="s">
        <v>183</v>
      </c>
      <c r="AC6" t="s">
        <v>38</v>
      </c>
      <c r="AD6" t="s">
        <v>39</v>
      </c>
      <c r="AE6" t="s">
        <v>45</v>
      </c>
      <c r="AF6" t="s">
        <v>40</v>
      </c>
      <c r="AG6" t="s">
        <v>183</v>
      </c>
      <c r="AH6" t="s">
        <v>46</v>
      </c>
    </row>
    <row r="7" spans="3:37" x14ac:dyDescent="0.2">
      <c r="C7" s="4" t="s">
        <v>53</v>
      </c>
      <c r="D7" s="10" t="s">
        <v>42</v>
      </c>
      <c r="E7" s="4" t="s">
        <v>43</v>
      </c>
      <c r="F7" s="4">
        <v>2229087</v>
      </c>
      <c r="G7" s="4" t="s">
        <v>2</v>
      </c>
      <c r="H7" s="4">
        <v>21</v>
      </c>
      <c r="I7" s="4">
        <v>255</v>
      </c>
      <c r="J7" s="4">
        <v>320</v>
      </c>
      <c r="K7" s="4">
        <v>369</v>
      </c>
      <c r="L7" s="4">
        <v>371</v>
      </c>
      <c r="M7" s="4">
        <v>571</v>
      </c>
      <c r="N7" s="4">
        <v>475</v>
      </c>
      <c r="O7" s="4">
        <v>543</v>
      </c>
      <c r="P7" s="4">
        <v>358</v>
      </c>
      <c r="Q7" s="4">
        <v>529</v>
      </c>
      <c r="R7" s="4">
        <v>523</v>
      </c>
      <c r="S7" s="4">
        <v>1060</v>
      </c>
      <c r="T7" s="4">
        <v>1283</v>
      </c>
      <c r="U7" s="4">
        <v>1908</v>
      </c>
      <c r="V7" s="4">
        <v>1506</v>
      </c>
      <c r="W7" s="4">
        <v>1702</v>
      </c>
      <c r="X7">
        <f t="shared" ref="X7:X12" si="0">AVERAGE(I7:K7)</f>
        <v>314.66666666666669</v>
      </c>
      <c r="Y7">
        <f t="shared" ref="Y7:Y12" si="1">AVERAGE(L7:N7)</f>
        <v>472.33333333333331</v>
      </c>
      <c r="Z7">
        <f>AVERAGE(O7:Q7)</f>
        <v>476.66666666666669</v>
      </c>
      <c r="AA7">
        <f t="shared" ref="AA7:AA12" si="2">AVERAGE(R7:T7)</f>
        <v>955.33333333333337</v>
      </c>
      <c r="AB7">
        <f>AVERAGE(U7:W7)</f>
        <v>1705.3333333333333</v>
      </c>
      <c r="AC7">
        <f>STDEV(I7:K7)</f>
        <v>57.186828320281435</v>
      </c>
      <c r="AD7">
        <f>STDEV(L7:N7)</f>
        <v>100.02666311205884</v>
      </c>
      <c r="AE7">
        <f>STDEV(O7:Q7)</f>
        <v>103.00647228855726</v>
      </c>
      <c r="AF7">
        <f>STDEV(R7:T7)</f>
        <v>390.66140497025458</v>
      </c>
      <c r="AG7">
        <f>STDEV(U7:W7)</f>
        <v>201.02072861606422</v>
      </c>
      <c r="AH7" t="s">
        <v>48</v>
      </c>
      <c r="AI7" t="s">
        <v>47</v>
      </c>
      <c r="AJ7" t="s">
        <v>49</v>
      </c>
      <c r="AK7" t="s">
        <v>50</v>
      </c>
    </row>
    <row r="8" spans="3:37" x14ac:dyDescent="0.2">
      <c r="C8" s="4" t="s">
        <v>52</v>
      </c>
      <c r="D8" s="10" t="s">
        <v>51</v>
      </c>
      <c r="E8" s="4" t="s">
        <v>43</v>
      </c>
      <c r="F8" s="4">
        <v>2412091</v>
      </c>
      <c r="G8" s="4" t="s">
        <v>0</v>
      </c>
      <c r="H8" s="4">
        <v>21</v>
      </c>
      <c r="I8" s="4">
        <v>1110</v>
      </c>
      <c r="J8" s="4">
        <v>1044</v>
      </c>
      <c r="K8" s="4">
        <v>924</v>
      </c>
      <c r="L8" s="4">
        <v>1071</v>
      </c>
      <c r="M8" s="4">
        <v>1936</v>
      </c>
      <c r="N8" s="4">
        <v>1920</v>
      </c>
      <c r="O8" s="4">
        <v>1447</v>
      </c>
      <c r="P8" s="4">
        <v>1019</v>
      </c>
      <c r="Q8" s="4">
        <v>1180</v>
      </c>
      <c r="R8" s="4">
        <v>1304</v>
      </c>
      <c r="S8" s="4">
        <v>1881</v>
      </c>
      <c r="T8" s="4">
        <v>2216</v>
      </c>
      <c r="U8" s="4">
        <v>2980</v>
      </c>
      <c r="V8" s="4">
        <v>3055</v>
      </c>
      <c r="W8" s="4">
        <v>2523</v>
      </c>
      <c r="X8">
        <f t="shared" si="0"/>
        <v>1026</v>
      </c>
      <c r="Y8">
        <f t="shared" si="1"/>
        <v>1642.3333333333333</v>
      </c>
      <c r="Z8">
        <f>AVERAGE(O8:Q8)</f>
        <v>1215.3333333333333</v>
      </c>
      <c r="AA8">
        <f t="shared" si="2"/>
        <v>1800.3333333333333</v>
      </c>
      <c r="AB8">
        <f>AVERAGE(U8:W4450)</f>
        <v>500.03292447652029</v>
      </c>
      <c r="AC8">
        <f>STDEV(I8:K8)</f>
        <v>94.297401873010273</v>
      </c>
      <c r="AD8">
        <f t="shared" ref="AD8:AD11" si="3">STDEV(L8:N8)</f>
        <v>494.85385047843516</v>
      </c>
      <c r="AE8">
        <f t="shared" ref="AE8:AE12" si="4">STDEV(O8:Q8)</f>
        <v>216.17662531673838</v>
      </c>
      <c r="AF8">
        <f t="shared" ref="AF8:AF12" si="5">STDEV(R8:T8)</f>
        <v>461.32020694235041</v>
      </c>
      <c r="AG8">
        <f t="shared" ref="AG8:AG12" si="6">STDEV(U8:W8)</f>
        <v>287.95196358652134</v>
      </c>
      <c r="AH8">
        <f>_xlfn.T.TEST(I7:K7,U7:W7,2,2)</f>
        <v>3.2365792531982395E-4</v>
      </c>
      <c r="AI8">
        <f>_xlfn.T.TEST(L7:N7,U7:W7,2,2)</f>
        <v>6.8206445600353964E-4</v>
      </c>
      <c r="AJ8">
        <f>_xlfn.T.TEST(O7:Q7,U7:W7,2,2)</f>
        <v>7.0748144367870308E-4</v>
      </c>
      <c r="AK8">
        <f>_xlfn.T.TEST(R7:T7,U7:W7,2,2)</f>
        <v>4.1688827376885548E-2</v>
      </c>
    </row>
    <row r="9" spans="3:37" x14ac:dyDescent="0.2">
      <c r="C9" s="4" t="s">
        <v>54</v>
      </c>
      <c r="D9" s="10" t="s">
        <v>55</v>
      </c>
      <c r="E9" s="4" t="s">
        <v>43</v>
      </c>
      <c r="F9" s="4">
        <v>1981056</v>
      </c>
      <c r="G9" s="4" t="s">
        <v>4</v>
      </c>
      <c r="H9" s="4">
        <v>21</v>
      </c>
      <c r="I9" s="4">
        <v>446</v>
      </c>
      <c r="J9" s="4">
        <v>773</v>
      </c>
      <c r="K9" s="4">
        <v>1510</v>
      </c>
      <c r="L9" s="4">
        <v>2149</v>
      </c>
      <c r="M9" s="4">
        <v>4633</v>
      </c>
      <c r="N9" s="4">
        <v>2273</v>
      </c>
      <c r="O9" s="4">
        <v>2332</v>
      </c>
      <c r="P9" s="4">
        <v>1538</v>
      </c>
      <c r="Q9" s="4">
        <v>3321</v>
      </c>
      <c r="R9" s="4">
        <v>2163</v>
      </c>
      <c r="S9" s="4">
        <v>3030</v>
      </c>
      <c r="T9" s="4">
        <v>3783</v>
      </c>
      <c r="U9" s="4">
        <v>4708</v>
      </c>
      <c r="V9" s="4">
        <v>7377</v>
      </c>
      <c r="W9" s="4">
        <v>3726</v>
      </c>
      <c r="X9">
        <f t="shared" si="0"/>
        <v>909.66666666666663</v>
      </c>
      <c r="Y9">
        <f t="shared" si="1"/>
        <v>3018.3333333333335</v>
      </c>
      <c r="Z9">
        <f>AVERAGE(N9:P9)</f>
        <v>2047.6666666666667</v>
      </c>
      <c r="AA9">
        <f t="shared" si="2"/>
        <v>2992</v>
      </c>
      <c r="AB9">
        <f>AVERAGE(U9:W9)</f>
        <v>5270.333333333333</v>
      </c>
      <c r="AC9">
        <f t="shared" ref="AC9:AC12" si="7">STDEV(I9:K9)</f>
        <v>545.00672778722026</v>
      </c>
      <c r="AD9">
        <f t="shared" si="3"/>
        <v>1399.7161617032698</v>
      </c>
      <c r="AE9">
        <f t="shared" si="4"/>
        <v>893.27543344704156</v>
      </c>
      <c r="AF9">
        <f t="shared" si="5"/>
        <v>810.66824287127474</v>
      </c>
      <c r="AG9">
        <f t="shared" si="6"/>
        <v>1889.3423017900529</v>
      </c>
      <c r="AH9">
        <f>_xlfn.T.TEST(I8:K8,U8:W8,2,2)</f>
        <v>4.7526659876392463E-4</v>
      </c>
      <c r="AI9">
        <f>_xlfn.T.TEST(L8:N8,U8:W8,2,2)</f>
        <v>2.155111530416107E-2</v>
      </c>
      <c r="AJ9">
        <f>_xlfn.T.TEST(O8:Q8,U8:W8,2,2)</f>
        <v>1.4047772176404975E-3</v>
      </c>
      <c r="AK9">
        <f t="shared" ref="AK9:AK12" si="8">_xlfn.T.TEST(R8:T8,U8:W8,2,2)</f>
        <v>2.8523932945659924E-2</v>
      </c>
    </row>
    <row r="10" spans="3:37" x14ac:dyDescent="0.2">
      <c r="C10" s="4" t="s">
        <v>57</v>
      </c>
      <c r="D10" s="10" t="s">
        <v>56</v>
      </c>
      <c r="E10" s="4" t="s">
        <v>43</v>
      </c>
      <c r="F10" s="4">
        <v>2413287</v>
      </c>
      <c r="G10" s="4" t="s">
        <v>3</v>
      </c>
      <c r="H10" s="4">
        <v>21</v>
      </c>
      <c r="I10" s="4">
        <v>53</v>
      </c>
      <c r="J10" s="4">
        <v>71</v>
      </c>
      <c r="K10" s="4">
        <v>65</v>
      </c>
      <c r="L10" s="4">
        <v>198</v>
      </c>
      <c r="M10" s="4">
        <v>131</v>
      </c>
      <c r="N10" s="4">
        <v>112</v>
      </c>
      <c r="O10" s="4">
        <v>161</v>
      </c>
      <c r="P10" s="4">
        <v>128</v>
      </c>
      <c r="Q10" s="4">
        <v>162</v>
      </c>
      <c r="R10" s="4">
        <v>94</v>
      </c>
      <c r="S10" s="4">
        <v>125</v>
      </c>
      <c r="T10" s="4">
        <v>170</v>
      </c>
      <c r="U10" s="4">
        <v>594</v>
      </c>
      <c r="V10" s="4">
        <v>637</v>
      </c>
      <c r="W10" s="4">
        <v>607</v>
      </c>
      <c r="X10">
        <f t="shared" si="0"/>
        <v>63</v>
      </c>
      <c r="Y10">
        <f t="shared" si="1"/>
        <v>147</v>
      </c>
      <c r="Z10">
        <f>AVERAGE(O10:Q10)</f>
        <v>150.33333333333334</v>
      </c>
      <c r="AA10">
        <f t="shared" si="2"/>
        <v>129.66666666666666</v>
      </c>
      <c r="AB10">
        <f>AVERAGE(U10:W10)</f>
        <v>612.66666666666663</v>
      </c>
      <c r="AC10">
        <f t="shared" si="7"/>
        <v>9.1651513899116797</v>
      </c>
      <c r="AD10">
        <f t="shared" si="3"/>
        <v>45.177427992306072</v>
      </c>
      <c r="AE10">
        <f t="shared" si="4"/>
        <v>19.347695814575331</v>
      </c>
      <c r="AF10">
        <f t="shared" si="5"/>
        <v>38.21430796617063</v>
      </c>
      <c r="AG10">
        <f t="shared" si="6"/>
        <v>22.052966542697455</v>
      </c>
      <c r="AH10">
        <f t="shared" ref="AH10:AH11" si="9">_xlfn.T.TEST(I9:K9,U9:W9,2,2)</f>
        <v>1.844350047805688E-2</v>
      </c>
      <c r="AI10">
        <f t="shared" ref="AI10" si="10">_xlfn.T.TEST(L9:N9,U9:W9,2,2)</f>
        <v>0.17248049750697506</v>
      </c>
      <c r="AJ10">
        <f t="shared" ref="AJ10:AJ12" si="11">_xlfn.T.TEST(O9:Q9,U9:W9,2,2)</f>
        <v>7.587587305396036E-2</v>
      </c>
      <c r="AK10">
        <f t="shared" si="8"/>
        <v>0.12735511719880888</v>
      </c>
    </row>
    <row r="11" spans="3:37" x14ac:dyDescent="0.2">
      <c r="C11" t="s">
        <v>60</v>
      </c>
      <c r="D11" s="11" t="s">
        <v>59</v>
      </c>
      <c r="E11" t="s">
        <v>43</v>
      </c>
      <c r="F11">
        <v>1872399</v>
      </c>
      <c r="G11" t="s">
        <v>1</v>
      </c>
      <c r="H11">
        <v>21</v>
      </c>
      <c r="I11">
        <v>9</v>
      </c>
      <c r="J11">
        <v>13</v>
      </c>
      <c r="K11">
        <v>18</v>
      </c>
      <c r="L11">
        <v>29</v>
      </c>
      <c r="M11">
        <v>42</v>
      </c>
      <c r="N11">
        <v>39</v>
      </c>
      <c r="O11">
        <v>39</v>
      </c>
      <c r="P11">
        <v>22</v>
      </c>
      <c r="Q11">
        <v>31</v>
      </c>
      <c r="R11">
        <v>17</v>
      </c>
      <c r="S11">
        <v>29</v>
      </c>
      <c r="T11">
        <v>29</v>
      </c>
      <c r="U11">
        <v>72</v>
      </c>
      <c r="V11">
        <v>85</v>
      </c>
      <c r="W11">
        <v>59</v>
      </c>
      <c r="X11">
        <f t="shared" si="0"/>
        <v>13.333333333333334</v>
      </c>
      <c r="Y11">
        <f t="shared" si="1"/>
        <v>36.666666666666664</v>
      </c>
      <c r="Z11">
        <f>AVERAGE(O11:Q11)</f>
        <v>30.666666666666668</v>
      </c>
      <c r="AA11">
        <f t="shared" si="2"/>
        <v>25</v>
      </c>
      <c r="AB11">
        <f>AVERAGE(U11:W11)</f>
        <v>72</v>
      </c>
      <c r="AC11">
        <f t="shared" si="7"/>
        <v>4.5092497528228925</v>
      </c>
      <c r="AD11">
        <f t="shared" si="3"/>
        <v>6.8068592855540402</v>
      </c>
      <c r="AE11">
        <f t="shared" si="4"/>
        <v>8.5049005481153781</v>
      </c>
      <c r="AF11">
        <f t="shared" si="5"/>
        <v>6.9282032302755088</v>
      </c>
      <c r="AG11">
        <f t="shared" si="6"/>
        <v>13</v>
      </c>
      <c r="AH11">
        <f t="shared" si="9"/>
        <v>2.3656420755780671E-6</v>
      </c>
      <c r="AI11">
        <f>_xlfn.T.TEST(L10:N10,U10:W10,2,2)</f>
        <v>8.8260803307690155E-5</v>
      </c>
      <c r="AJ11">
        <f t="shared" si="11"/>
        <v>1.0712279633119381E-5</v>
      </c>
      <c r="AK11">
        <f t="shared" si="8"/>
        <v>4.5571446505635452E-5</v>
      </c>
    </row>
    <row r="12" spans="3:37" x14ac:dyDescent="0.2">
      <c r="C12" s="4" t="s">
        <v>61</v>
      </c>
      <c r="D12" s="10" t="s">
        <v>62</v>
      </c>
      <c r="E12" s="4" t="s">
        <v>43</v>
      </c>
      <c r="F12" s="4">
        <v>2417446</v>
      </c>
      <c r="G12" s="4" t="s">
        <v>5</v>
      </c>
      <c r="H12" s="4">
        <v>21</v>
      </c>
      <c r="I12" s="4">
        <v>42</v>
      </c>
      <c r="J12" s="4">
        <v>80</v>
      </c>
      <c r="K12" s="4">
        <v>70</v>
      </c>
      <c r="L12" s="4">
        <v>62</v>
      </c>
      <c r="M12" s="4">
        <v>80</v>
      </c>
      <c r="N12" s="4">
        <v>71</v>
      </c>
      <c r="O12" s="4">
        <v>18</v>
      </c>
      <c r="P12" s="4">
        <v>9</v>
      </c>
      <c r="Q12" s="4">
        <v>9</v>
      </c>
      <c r="R12" s="4">
        <v>42</v>
      </c>
      <c r="S12" s="4">
        <v>50</v>
      </c>
      <c r="T12" s="4">
        <v>36</v>
      </c>
      <c r="U12" s="4">
        <v>231</v>
      </c>
      <c r="V12" s="4">
        <v>71</v>
      </c>
      <c r="W12" s="4">
        <v>134</v>
      </c>
      <c r="X12">
        <f t="shared" si="0"/>
        <v>64</v>
      </c>
      <c r="Y12">
        <f t="shared" si="1"/>
        <v>71</v>
      </c>
      <c r="Z12">
        <f>AVERAGE(O12:Q12)</f>
        <v>12</v>
      </c>
      <c r="AA12">
        <f t="shared" si="2"/>
        <v>42.666666666666664</v>
      </c>
      <c r="AB12">
        <f>AVERAGE(U12:W12)</f>
        <v>145.33333333333334</v>
      </c>
      <c r="AC12">
        <f t="shared" si="7"/>
        <v>19.697715603592208</v>
      </c>
      <c r="AD12">
        <f>STDEV(L12:N12)</f>
        <v>9</v>
      </c>
      <c r="AE12">
        <f t="shared" si="4"/>
        <v>5.196152422706632</v>
      </c>
      <c r="AF12">
        <f t="shared" si="5"/>
        <v>7.0237691685685038</v>
      </c>
      <c r="AG12">
        <f t="shared" si="6"/>
        <v>80.599834573858345</v>
      </c>
      <c r="AH12">
        <f>_xlfn.T.TEST(I11:K11,U11:W11,2,2)</f>
        <v>1.7926182650988016E-3</v>
      </c>
      <c r="AI12">
        <f>_xlfn.T.TEST(L11:N11,U11:W11,2,2)</f>
        <v>1.4025357927160089E-2</v>
      </c>
      <c r="AJ12">
        <f t="shared" si="11"/>
        <v>9.9674671432289693E-3</v>
      </c>
      <c r="AK12">
        <f t="shared" si="8"/>
        <v>5.2374032154076725E-3</v>
      </c>
    </row>
    <row r="15" spans="3:37" x14ac:dyDescent="0.2">
      <c r="C15" s="4" t="s">
        <v>65</v>
      </c>
    </row>
    <row r="16" spans="3:37" x14ac:dyDescent="0.2">
      <c r="C16" t="s">
        <v>37</v>
      </c>
      <c r="H16" t="s">
        <v>63</v>
      </c>
    </row>
    <row r="17" spans="3:12" x14ac:dyDescent="0.2">
      <c r="C17" t="s">
        <v>38</v>
      </c>
      <c r="D17" t="s">
        <v>39</v>
      </c>
      <c r="E17" t="s">
        <v>45</v>
      </c>
      <c r="F17" t="s">
        <v>40</v>
      </c>
      <c r="G17" t="s">
        <v>64</v>
      </c>
      <c r="H17" t="s">
        <v>38</v>
      </c>
      <c r="I17" t="s">
        <v>39</v>
      </c>
      <c r="J17" t="s">
        <v>45</v>
      </c>
      <c r="K17" t="s">
        <v>40</v>
      </c>
      <c r="L17" t="s">
        <v>41</v>
      </c>
    </row>
    <row r="18" spans="3:12" x14ac:dyDescent="0.2">
      <c r="C18">
        <v>314.66666666666669</v>
      </c>
      <c r="D18">
        <v>472.33333333333331</v>
      </c>
      <c r="E18">
        <v>476.66666666666669</v>
      </c>
      <c r="F18">
        <v>955.33333333333337</v>
      </c>
      <c r="G18">
        <v>1705.3333333333333</v>
      </c>
      <c r="H18">
        <v>57.186828320281435</v>
      </c>
      <c r="I18">
        <v>100.02666311205884</v>
      </c>
      <c r="J18">
        <v>103.00647228855726</v>
      </c>
      <c r="K18">
        <v>390.66140497025458</v>
      </c>
      <c r="L18">
        <v>201.02072861606422</v>
      </c>
    </row>
    <row r="36" spans="3:12" x14ac:dyDescent="0.2">
      <c r="C36" t="s">
        <v>66</v>
      </c>
    </row>
    <row r="37" spans="3:12" x14ac:dyDescent="0.2">
      <c r="C37" t="s">
        <v>37</v>
      </c>
      <c r="H37" t="s">
        <v>63</v>
      </c>
    </row>
    <row r="38" spans="3:12" x14ac:dyDescent="0.2">
      <c r="C38" t="s">
        <v>38</v>
      </c>
      <c r="D38" t="s">
        <v>39</v>
      </c>
      <c r="E38" t="s">
        <v>45</v>
      </c>
      <c r="F38" t="s">
        <v>40</v>
      </c>
      <c r="G38" t="s">
        <v>64</v>
      </c>
      <c r="H38" t="s">
        <v>38</v>
      </c>
      <c r="I38" t="s">
        <v>39</v>
      </c>
      <c r="J38" t="s">
        <v>45</v>
      </c>
      <c r="K38" t="s">
        <v>40</v>
      </c>
      <c r="L38" t="s">
        <v>41</v>
      </c>
    </row>
    <row r="39" spans="3:12" x14ac:dyDescent="0.2">
      <c r="C39">
        <v>1026</v>
      </c>
      <c r="D39">
        <v>1642.3333333333333</v>
      </c>
      <c r="E39">
        <v>1215.3333333333333</v>
      </c>
      <c r="F39">
        <v>1800.3333333333333</v>
      </c>
      <c r="G39">
        <v>1790.6</v>
      </c>
      <c r="H39">
        <v>94.297401873010273</v>
      </c>
      <c r="I39">
        <v>494.85385047843516</v>
      </c>
      <c r="J39">
        <v>216.17662531673838</v>
      </c>
      <c r="K39">
        <v>461.32020694235041</v>
      </c>
      <c r="L39">
        <v>287.95196358652134</v>
      </c>
    </row>
    <row r="57" spans="3:12" x14ac:dyDescent="0.2">
      <c r="C57" t="s">
        <v>67</v>
      </c>
    </row>
    <row r="58" spans="3:12" x14ac:dyDescent="0.2">
      <c r="C58" t="s">
        <v>37</v>
      </c>
      <c r="H58" t="s">
        <v>63</v>
      </c>
    </row>
    <row r="59" spans="3:12" x14ac:dyDescent="0.2">
      <c r="C59" t="s">
        <v>38</v>
      </c>
      <c r="D59" t="s">
        <v>39</v>
      </c>
      <c r="E59" t="s">
        <v>45</v>
      </c>
      <c r="F59" t="s">
        <v>40</v>
      </c>
      <c r="G59" t="s">
        <v>64</v>
      </c>
      <c r="H59" t="s">
        <v>38</v>
      </c>
      <c r="I59" t="s">
        <v>39</v>
      </c>
      <c r="J59" t="s">
        <v>45</v>
      </c>
      <c r="K59" t="s">
        <v>40</v>
      </c>
      <c r="L59" t="s">
        <v>41</v>
      </c>
    </row>
    <row r="60" spans="3:12" x14ac:dyDescent="0.2">
      <c r="C60">
        <v>909.66666666666663</v>
      </c>
      <c r="D60">
        <v>3018.3333333333335</v>
      </c>
      <c r="E60">
        <v>2047.6666666666667</v>
      </c>
      <c r="F60">
        <v>2992</v>
      </c>
      <c r="G60">
        <v>5270.333333333333</v>
      </c>
      <c r="H60">
        <v>545.00672778722026</v>
      </c>
      <c r="I60">
        <v>1399.7161617032698</v>
      </c>
      <c r="J60">
        <v>893.27543344704156</v>
      </c>
      <c r="K60">
        <v>810.66824287127474</v>
      </c>
      <c r="L60">
        <v>1889.3423017900529</v>
      </c>
    </row>
    <row r="79" spans="3:8" x14ac:dyDescent="0.2">
      <c r="C79" t="s">
        <v>116</v>
      </c>
    </row>
    <row r="80" spans="3:8" x14ac:dyDescent="0.2">
      <c r="C80" t="s">
        <v>37</v>
      </c>
      <c r="H80" t="s">
        <v>63</v>
      </c>
    </row>
    <row r="81" spans="3:12" x14ac:dyDescent="0.2">
      <c r="C81" t="s">
        <v>38</v>
      </c>
      <c r="D81" t="s">
        <v>39</v>
      </c>
      <c r="E81" t="s">
        <v>45</v>
      </c>
      <c r="F81" t="s">
        <v>40</v>
      </c>
      <c r="G81" t="s">
        <v>64</v>
      </c>
      <c r="H81" t="s">
        <v>38</v>
      </c>
      <c r="I81" t="s">
        <v>39</v>
      </c>
      <c r="J81" t="s">
        <v>45</v>
      </c>
      <c r="K81" t="s">
        <v>40</v>
      </c>
      <c r="L81" t="s">
        <v>41</v>
      </c>
    </row>
    <row r="82" spans="3:12" x14ac:dyDescent="0.2">
      <c r="C82">
        <v>63</v>
      </c>
      <c r="D82">
        <v>147</v>
      </c>
      <c r="E82">
        <v>150.33333333333334</v>
      </c>
      <c r="F82">
        <v>129.66666666666666</v>
      </c>
      <c r="G82">
        <v>612.66666666666663</v>
      </c>
      <c r="H82">
        <v>9.1651513899116797</v>
      </c>
      <c r="I82">
        <v>45.177427992306072</v>
      </c>
      <c r="J82">
        <v>19.347695814575331</v>
      </c>
      <c r="K82">
        <v>38.21430796617063</v>
      </c>
      <c r="L82">
        <v>22.052966542697455</v>
      </c>
    </row>
    <row r="99" spans="3:12" x14ac:dyDescent="0.2">
      <c r="C99" t="s">
        <v>117</v>
      </c>
    </row>
    <row r="100" spans="3:12" x14ac:dyDescent="0.2">
      <c r="C100" t="s">
        <v>37</v>
      </c>
      <c r="H100" t="s">
        <v>63</v>
      </c>
    </row>
    <row r="101" spans="3:12" x14ac:dyDescent="0.2">
      <c r="C101" t="s">
        <v>38</v>
      </c>
      <c r="D101" t="s">
        <v>39</v>
      </c>
      <c r="E101" t="s">
        <v>45</v>
      </c>
      <c r="F101" t="s">
        <v>40</v>
      </c>
      <c r="G101" t="s">
        <v>64</v>
      </c>
      <c r="H101" t="s">
        <v>38</v>
      </c>
      <c r="I101" t="s">
        <v>39</v>
      </c>
      <c r="J101" t="s">
        <v>45</v>
      </c>
      <c r="K101" t="s">
        <v>40</v>
      </c>
      <c r="L101" t="s">
        <v>41</v>
      </c>
    </row>
    <row r="102" spans="3:12" x14ac:dyDescent="0.2">
      <c r="C102">
        <v>13.333333333333334</v>
      </c>
      <c r="D102">
        <v>36.666666666666664</v>
      </c>
      <c r="E102">
        <v>30.666666666666668</v>
      </c>
      <c r="F102">
        <v>25</v>
      </c>
      <c r="G102">
        <v>72</v>
      </c>
      <c r="H102">
        <v>4.5092497528228925</v>
      </c>
      <c r="I102">
        <v>6.8068592855540402</v>
      </c>
      <c r="J102">
        <v>8.5049005481153781</v>
      </c>
      <c r="K102">
        <v>6.9282032302755088</v>
      </c>
      <c r="L102">
        <v>13</v>
      </c>
    </row>
    <row r="119" spans="3:12" x14ac:dyDescent="0.2">
      <c r="C119" s="4" t="s">
        <v>118</v>
      </c>
    </row>
    <row r="120" spans="3:12" x14ac:dyDescent="0.2">
      <c r="C120" t="s">
        <v>37</v>
      </c>
      <c r="H120" t="s">
        <v>63</v>
      </c>
    </row>
    <row r="121" spans="3:12" x14ac:dyDescent="0.2">
      <c r="C121" t="s">
        <v>38</v>
      </c>
      <c r="D121" t="s">
        <v>39</v>
      </c>
      <c r="E121" t="s">
        <v>45</v>
      </c>
      <c r="F121" t="s">
        <v>40</v>
      </c>
      <c r="G121" t="s">
        <v>64</v>
      </c>
      <c r="H121" t="s">
        <v>38</v>
      </c>
      <c r="I121" t="s">
        <v>39</v>
      </c>
      <c r="J121" t="s">
        <v>45</v>
      </c>
      <c r="K121" t="s">
        <v>40</v>
      </c>
      <c r="L121" t="s">
        <v>41</v>
      </c>
    </row>
    <row r="122" spans="3:12" x14ac:dyDescent="0.2">
      <c r="C122">
        <v>64</v>
      </c>
      <c r="D122">
        <v>71</v>
      </c>
      <c r="E122">
        <v>12</v>
      </c>
      <c r="F122">
        <v>42.666666666666664</v>
      </c>
      <c r="G122">
        <v>145.33333333333334</v>
      </c>
      <c r="H122">
        <v>19.697715603592208</v>
      </c>
      <c r="I122">
        <v>9</v>
      </c>
      <c r="J122">
        <v>5.196152422706632</v>
      </c>
      <c r="K122">
        <v>7.0237691685685038</v>
      </c>
      <c r="L122">
        <v>80.599834573858345</v>
      </c>
    </row>
    <row r="137" spans="3:20" x14ac:dyDescent="0.2">
      <c r="N137" s="4"/>
      <c r="O137" s="4"/>
      <c r="P137" s="4"/>
      <c r="R137" s="4"/>
      <c r="S137" s="4"/>
      <c r="T137" s="4"/>
    </row>
    <row r="138" spans="3:20" x14ac:dyDescent="0.2">
      <c r="N138" s="4"/>
      <c r="O138" s="4"/>
      <c r="P138" s="4"/>
      <c r="R138" s="4"/>
      <c r="S138" s="4"/>
      <c r="T138" s="4"/>
    </row>
    <row r="139" spans="3:20" x14ac:dyDescent="0.2">
      <c r="C139" s="7"/>
      <c r="D139" s="5"/>
    </row>
    <row r="140" spans="3:20" x14ac:dyDescent="0.2">
      <c r="C140" s="7"/>
      <c r="D140" s="5"/>
    </row>
    <row r="141" spans="3:20" x14ac:dyDescent="0.2">
      <c r="C141" s="7"/>
      <c r="D141" s="5"/>
    </row>
    <row r="142" spans="3:20" x14ac:dyDescent="0.2">
      <c r="C142" s="7"/>
      <c r="D142" s="5"/>
    </row>
    <row r="143" spans="3:20" x14ac:dyDescent="0.2">
      <c r="C143" s="7"/>
      <c r="D143" s="5"/>
    </row>
    <row r="144" spans="3:20" ht="16" x14ac:dyDescent="0.2">
      <c r="C144" s="16" t="s">
        <v>186</v>
      </c>
      <c r="D144" s="5"/>
    </row>
    <row r="145" spans="3:34" ht="34" x14ac:dyDescent="0.2">
      <c r="C145" s="15" t="s">
        <v>184</v>
      </c>
      <c r="D145" s="5"/>
    </row>
    <row r="146" spans="3:34" x14ac:dyDescent="0.2">
      <c r="C146" s="7"/>
      <c r="D146" s="5"/>
    </row>
    <row r="147" spans="3:34" x14ac:dyDescent="0.2">
      <c r="C147" s="7" t="s">
        <v>6</v>
      </c>
      <c r="D147" s="5" t="s">
        <v>153</v>
      </c>
      <c r="M147" t="s">
        <v>152</v>
      </c>
      <c r="N147" t="s">
        <v>153</v>
      </c>
      <c r="W147" t="s">
        <v>155</v>
      </c>
      <c r="X147" t="s">
        <v>153</v>
      </c>
    </row>
    <row r="148" spans="3:34" x14ac:dyDescent="0.2">
      <c r="C148" s="7"/>
      <c r="D148" s="5"/>
      <c r="I148" t="s">
        <v>7</v>
      </c>
      <c r="J148" t="s">
        <v>8</v>
      </c>
      <c r="K148" t="s">
        <v>9</v>
      </c>
      <c r="S148" t="s">
        <v>7</v>
      </c>
      <c r="T148" t="s">
        <v>8</v>
      </c>
      <c r="U148" t="s">
        <v>9</v>
      </c>
      <c r="AC148" t="s">
        <v>7</v>
      </c>
      <c r="AD148" t="s">
        <v>8</v>
      </c>
      <c r="AE148" t="s">
        <v>9</v>
      </c>
      <c r="AF148" t="s">
        <v>151</v>
      </c>
      <c r="AG148" t="s">
        <v>161</v>
      </c>
    </row>
    <row r="149" spans="3:34" x14ac:dyDescent="0.2">
      <c r="C149" s="7" t="s">
        <v>10</v>
      </c>
      <c r="D149" s="5"/>
      <c r="F149" t="s">
        <v>13</v>
      </c>
      <c r="G149" t="s">
        <v>37</v>
      </c>
      <c r="H149" t="s">
        <v>14</v>
      </c>
      <c r="M149" t="s">
        <v>10</v>
      </c>
      <c r="P149" t="s">
        <v>13</v>
      </c>
      <c r="Q149" t="s">
        <v>37</v>
      </c>
      <c r="R149" t="s">
        <v>14</v>
      </c>
      <c r="W149" t="s">
        <v>10</v>
      </c>
      <c r="Z149" t="s">
        <v>13</v>
      </c>
      <c r="AA149" t="s">
        <v>37</v>
      </c>
      <c r="AB149" t="s">
        <v>14</v>
      </c>
      <c r="AG149" t="s">
        <v>162</v>
      </c>
    </row>
    <row r="150" spans="3:34" x14ac:dyDescent="0.2">
      <c r="C150" s="7" t="s">
        <v>162</v>
      </c>
      <c r="D150" s="5"/>
      <c r="F150">
        <v>18.543769333333302</v>
      </c>
      <c r="G150">
        <f>AVERAGE(F150)</f>
        <v>18.543769333333302</v>
      </c>
      <c r="H150">
        <f>G150-F156</f>
        <v>-1.8761866666666975</v>
      </c>
      <c r="I150">
        <f t="shared" ref="I150:I155" si="12">POWER(2,-H150)</f>
        <v>3.6710344843960705</v>
      </c>
      <c r="J150">
        <f>LOG10(I150)</f>
        <v>0.56478846413149519</v>
      </c>
      <c r="K150">
        <f>J150+7</f>
        <v>7.5647884641314951</v>
      </c>
      <c r="M150" t="s">
        <v>162</v>
      </c>
      <c r="P150">
        <v>18.5537693333333</v>
      </c>
      <c r="Q150">
        <f>AVERAGE(P150)</f>
        <v>18.5537693333333</v>
      </c>
      <c r="R150">
        <f>Q150-P156</f>
        <v>-1.9457906666666993</v>
      </c>
      <c r="S150">
        <f>POWER(2,-R150)</f>
        <v>3.8524885440217216</v>
      </c>
      <c r="T150">
        <f>LOG10(S150)</f>
        <v>0.58574135594969157</v>
      </c>
      <c r="U150">
        <f>T150+7</f>
        <v>7.5857413559496916</v>
      </c>
      <c r="W150" t="s">
        <v>162</v>
      </c>
      <c r="Z150">
        <v>18.537693333332999</v>
      </c>
      <c r="AA150">
        <f>AVERAGE(Z150)</f>
        <v>18.537693333332999</v>
      </c>
      <c r="AB150">
        <f>AA150-Z156</f>
        <v>-1.8811626666670023</v>
      </c>
      <c r="AC150">
        <f>POWER(2,-AB150)</f>
        <v>3.6837181117749083</v>
      </c>
      <c r="AD150">
        <f>LOG10(AC150)</f>
        <v>0.56628638939001097</v>
      </c>
      <c r="AE150">
        <f>AD150+7</f>
        <v>7.5662863893900107</v>
      </c>
      <c r="AF150">
        <v>7.5662863893900107</v>
      </c>
      <c r="AG150" t="s">
        <v>163</v>
      </c>
      <c r="AH150">
        <v>7.5647884641314951</v>
      </c>
    </row>
    <row r="151" spans="3:34" x14ac:dyDescent="0.2">
      <c r="C151" s="7" t="s">
        <v>164</v>
      </c>
      <c r="D151" s="5"/>
      <c r="F151">
        <v>15.0524916666667</v>
      </c>
      <c r="G151">
        <f t="shared" ref="G151:G209" si="13">AVERAGE(F151)</f>
        <v>15.0524916666667</v>
      </c>
      <c r="H151">
        <f>G151-F156</f>
        <v>-5.3674643333332988</v>
      </c>
      <c r="I151">
        <f t="shared" si="12"/>
        <v>41.282668765311847</v>
      </c>
      <c r="J151">
        <f t="shared" ref="J151:J155" si="14">LOG10(I151)</f>
        <v>1.6157677649898965</v>
      </c>
      <c r="K151">
        <f t="shared" ref="K151:K155" si="15">J151+7</f>
        <v>8.6157677649898972</v>
      </c>
      <c r="M151" t="s">
        <v>164</v>
      </c>
      <c r="P151">
        <v>15.0024916666667</v>
      </c>
      <c r="Q151">
        <f t="shared" ref="Q151:Q209" si="16">AVERAGE(P151)</f>
        <v>15.0024916666667</v>
      </c>
      <c r="R151">
        <f>Q151-P156</f>
        <v>-5.4970683333332993</v>
      </c>
      <c r="S151">
        <f t="shared" ref="S151:S209" si="17">POWER(2,-R151)</f>
        <v>45.162966084895665</v>
      </c>
      <c r="T151">
        <f t="shared" ref="T151:T209" si="18">LOG10(S151)</f>
        <v>1.6547824565479314</v>
      </c>
      <c r="U151">
        <f t="shared" ref="U151:U155" si="19">T151+7</f>
        <v>8.654782456547931</v>
      </c>
      <c r="W151" t="s">
        <v>164</v>
      </c>
      <c r="Z151">
        <v>15.054491666666699</v>
      </c>
      <c r="AA151">
        <f t="shared" ref="AA151:AA209" si="20">AVERAGE(Z151)</f>
        <v>15.054491666666699</v>
      </c>
      <c r="AB151">
        <f>AA151-Z156</f>
        <v>-5.3643643333333024</v>
      </c>
      <c r="AC151">
        <v>41.194057608367252</v>
      </c>
      <c r="AD151">
        <f t="shared" ref="AD151:AD209" si="21">LOG10(AC151)</f>
        <v>1.6148345720033392</v>
      </c>
      <c r="AE151">
        <f t="shared" ref="AE151:AE209" si="22">AD151+7</f>
        <v>8.614834572003339</v>
      </c>
      <c r="AF151">
        <v>8.6284615978470551</v>
      </c>
      <c r="AG151" t="s">
        <v>165</v>
      </c>
      <c r="AH151">
        <v>7.6046748382136213</v>
      </c>
    </row>
    <row r="152" spans="3:34" x14ac:dyDescent="0.2">
      <c r="C152" s="7" t="s">
        <v>166</v>
      </c>
      <c r="D152" s="5"/>
      <c r="F152">
        <v>19.392080333333301</v>
      </c>
      <c r="G152">
        <f t="shared" si="13"/>
        <v>19.392080333333301</v>
      </c>
      <c r="H152">
        <f>G152-F156</f>
        <v>-1.0278756666666986</v>
      </c>
      <c r="I152">
        <f t="shared" si="12"/>
        <v>2.0390196330625079</v>
      </c>
      <c r="J152">
        <f t="shared" si="14"/>
        <v>0.30942140747978802</v>
      </c>
      <c r="K152">
        <f t="shared" si="15"/>
        <v>7.3094214074797881</v>
      </c>
      <c r="M152" t="s">
        <v>166</v>
      </c>
      <c r="P152">
        <v>19.362080333333299</v>
      </c>
      <c r="Q152">
        <f t="shared" si="16"/>
        <v>19.362080333333299</v>
      </c>
      <c r="R152">
        <f>Q152-P156</f>
        <v>-1.1374796666666995</v>
      </c>
      <c r="S152">
        <f t="shared" si="17"/>
        <v>2.1999636200668404</v>
      </c>
      <c r="T152">
        <f t="shared" si="18"/>
        <v>0.34241549912454333</v>
      </c>
      <c r="U152">
        <f t="shared" si="19"/>
        <v>7.3424154991245434</v>
      </c>
      <c r="W152" t="s">
        <v>166</v>
      </c>
      <c r="Z152">
        <v>19.3420803333333</v>
      </c>
      <c r="AA152">
        <f t="shared" si="20"/>
        <v>19.3420803333333</v>
      </c>
      <c r="AB152">
        <f>AA152-Z156</f>
        <v>-1.0767756666667019</v>
      </c>
      <c r="AC152">
        <v>2.1093166183004532</v>
      </c>
      <c r="AD152">
        <f t="shared" si="21"/>
        <v>0.32414177426775775</v>
      </c>
      <c r="AE152">
        <f t="shared" si="22"/>
        <v>7.3241417742677575</v>
      </c>
      <c r="AF152">
        <f>AVERAGE(K152,U152,AE152)</f>
        <v>7.3253262269573627</v>
      </c>
      <c r="AG152" t="s">
        <v>154</v>
      </c>
      <c r="AH152">
        <v>8.2920296719463362</v>
      </c>
    </row>
    <row r="153" spans="3:34" x14ac:dyDescent="0.2">
      <c r="C153" s="7" t="s">
        <v>167</v>
      </c>
      <c r="D153" s="5"/>
      <c r="F153">
        <v>23.487775432199999</v>
      </c>
      <c r="G153">
        <f t="shared" si="13"/>
        <v>23.487775432199999</v>
      </c>
      <c r="H153">
        <f>G153-F156</f>
        <v>3.0678194322000003</v>
      </c>
      <c r="I153">
        <f t="shared" si="12"/>
        <v>0.11925986945697049</v>
      </c>
      <c r="J153">
        <f t="shared" si="14"/>
        <v>-0.92350567037304321</v>
      </c>
      <c r="K153">
        <f t="shared" si="15"/>
        <v>6.0764943296269571</v>
      </c>
      <c r="M153" t="s">
        <v>167</v>
      </c>
      <c r="P153">
        <v>23.497775432200001</v>
      </c>
      <c r="Q153">
        <f t="shared" si="16"/>
        <v>23.497775432200001</v>
      </c>
      <c r="R153">
        <f>Q153-P156</f>
        <v>2.9982154322000021</v>
      </c>
      <c r="S153">
        <f t="shared" si="17"/>
        <v>0.12515471668746481</v>
      </c>
      <c r="T153">
        <f t="shared" si="18"/>
        <v>-0.90255277855484806</v>
      </c>
      <c r="U153">
        <f t="shared" si="19"/>
        <v>6.0974472214451518</v>
      </c>
      <c r="W153" t="s">
        <v>167</v>
      </c>
      <c r="Z153">
        <v>23.487975432199999</v>
      </c>
      <c r="AA153">
        <f t="shared" si="20"/>
        <v>23.487975432199999</v>
      </c>
      <c r="AB153">
        <f>AA153-Z156</f>
        <v>3.0691194321999973</v>
      </c>
      <c r="AC153">
        <v>0.11915245382493804</v>
      </c>
      <c r="AD153">
        <f t="shared" si="21"/>
        <v>-0.9238970093674056</v>
      </c>
      <c r="AE153">
        <f t="shared" si="22"/>
        <v>6.0761029906325943</v>
      </c>
      <c r="AF153">
        <v>6.0833481805682341</v>
      </c>
      <c r="AG153" t="s">
        <v>41</v>
      </c>
      <c r="AH153">
        <v>8.0046830950786028</v>
      </c>
    </row>
    <row r="154" spans="3:34" x14ac:dyDescent="0.2">
      <c r="C154" s="7" t="s">
        <v>168</v>
      </c>
      <c r="D154" s="5"/>
      <c r="F154">
        <v>35.518580666666701</v>
      </c>
      <c r="G154">
        <f t="shared" si="13"/>
        <v>35.518580666666701</v>
      </c>
      <c r="H154">
        <f>G154-F156</f>
        <v>15.098624666666701</v>
      </c>
      <c r="I154">
        <f t="shared" si="12"/>
        <v>2.8501064570601003E-5</v>
      </c>
      <c r="J154">
        <f t="shared" si="14"/>
        <v>-4.5451389179387567</v>
      </c>
      <c r="K154">
        <f t="shared" si="15"/>
        <v>2.4548610820612433</v>
      </c>
      <c r="M154" t="s">
        <v>168</v>
      </c>
      <c r="P154">
        <v>35.528580666666699</v>
      </c>
      <c r="Q154">
        <f t="shared" si="16"/>
        <v>35.528580666666699</v>
      </c>
      <c r="R154">
        <f>Q154-P156</f>
        <v>15.0290206666667</v>
      </c>
      <c r="S154">
        <f t="shared" si="17"/>
        <v>2.9909832015301027E-5</v>
      </c>
      <c r="T154">
        <f t="shared" si="18"/>
        <v>-4.5241860261205602</v>
      </c>
      <c r="U154">
        <f t="shared" si="19"/>
        <v>2.4758139738794398</v>
      </c>
      <c r="W154" t="s">
        <v>168</v>
      </c>
      <c r="Z154">
        <v>35.588580666666701</v>
      </c>
      <c r="AA154">
        <f t="shared" si="20"/>
        <v>35.588580666666701</v>
      </c>
      <c r="AB154">
        <f>AA154-Z156</f>
        <v>15.169724666666699</v>
      </c>
      <c r="AC154">
        <v>2.7130503231515499E-5</v>
      </c>
      <c r="AD154">
        <f t="shared" si="21"/>
        <v>-4.5665421506304646</v>
      </c>
      <c r="AE154">
        <f t="shared" si="22"/>
        <v>2.4334578493695354</v>
      </c>
      <c r="AF154">
        <f>AVERAGE(K154,U154,AE154)</f>
        <v>2.4547109684367396</v>
      </c>
      <c r="AG154" t="s">
        <v>169</v>
      </c>
      <c r="AH154">
        <v>4.5665631757758351</v>
      </c>
    </row>
    <row r="155" spans="3:34" x14ac:dyDescent="0.2">
      <c r="C155" s="7" t="s">
        <v>170</v>
      </c>
      <c r="D155" s="5"/>
      <c r="F155">
        <v>19.416729333333301</v>
      </c>
      <c r="G155">
        <f t="shared" si="13"/>
        <v>19.416729333333301</v>
      </c>
      <c r="H155">
        <f>G155-F156</f>
        <v>-1.0032266666666985</v>
      </c>
      <c r="I155">
        <f t="shared" si="12"/>
        <v>2.0044781157143912</v>
      </c>
      <c r="J155">
        <f t="shared" si="14"/>
        <v>0.3020013191166665</v>
      </c>
      <c r="K155">
        <f t="shared" si="15"/>
        <v>7.3020013191166662</v>
      </c>
      <c r="M155" t="s">
        <v>170</v>
      </c>
      <c r="P155">
        <v>19.426729333333299</v>
      </c>
      <c r="Q155">
        <f t="shared" si="16"/>
        <v>19.426729333333299</v>
      </c>
      <c r="R155">
        <f>Q155-P156</f>
        <v>-1.0728306666667002</v>
      </c>
      <c r="S155">
        <f t="shared" si="17"/>
        <v>2.1035566433264759</v>
      </c>
      <c r="T155">
        <f t="shared" si="18"/>
        <v>0.32295421093486282</v>
      </c>
      <c r="U155">
        <f t="shared" si="19"/>
        <v>7.3229542109348627</v>
      </c>
      <c r="W155" t="s">
        <v>170</v>
      </c>
      <c r="Z155">
        <v>19.417729333333298</v>
      </c>
      <c r="AA155">
        <f t="shared" si="20"/>
        <v>19.417729333333298</v>
      </c>
      <c r="AB155">
        <f>AA155-Z156</f>
        <v>-1.0011266666667034</v>
      </c>
      <c r="AC155">
        <v>2.0015625016820828</v>
      </c>
      <c r="AD155">
        <f t="shared" si="21"/>
        <v>0.30136915612577364</v>
      </c>
      <c r="AE155">
        <f t="shared" si="22"/>
        <v>7.3013691561257739</v>
      </c>
      <c r="AF155">
        <v>7.3087748953924345</v>
      </c>
      <c r="AG155" t="s">
        <v>171</v>
      </c>
      <c r="AH155">
        <v>5.398701871237062</v>
      </c>
    </row>
    <row r="156" spans="3:34" x14ac:dyDescent="0.2">
      <c r="C156" s="7" t="s">
        <v>15</v>
      </c>
      <c r="D156" s="5"/>
      <c r="F156">
        <v>20.419955999999999</v>
      </c>
      <c r="M156" t="s">
        <v>15</v>
      </c>
      <c r="P156">
        <v>20.499559999999999</v>
      </c>
      <c r="W156" t="s">
        <v>15</v>
      </c>
      <c r="Z156">
        <v>20.418856000000002</v>
      </c>
      <c r="AG156" t="s">
        <v>156</v>
      </c>
      <c r="AH156">
        <v>5.3995146252777007</v>
      </c>
    </row>
    <row r="157" spans="3:34" x14ac:dyDescent="0.2">
      <c r="C157" s="7" t="s">
        <v>6</v>
      </c>
      <c r="D157" s="5" t="s">
        <v>165</v>
      </c>
      <c r="M157" t="s">
        <v>152</v>
      </c>
      <c r="N157" t="s">
        <v>165</v>
      </c>
      <c r="W157" t="s">
        <v>155</v>
      </c>
      <c r="X157" t="s">
        <v>165</v>
      </c>
      <c r="AG157" t="s">
        <v>172</v>
      </c>
      <c r="AH157">
        <v>5.3720675699037868</v>
      </c>
    </row>
    <row r="158" spans="3:34" x14ac:dyDescent="0.2">
      <c r="C158" s="6"/>
      <c r="D158" s="5"/>
      <c r="I158" t="s">
        <v>7</v>
      </c>
      <c r="J158" t="s">
        <v>8</v>
      </c>
      <c r="K158" t="s">
        <v>9</v>
      </c>
      <c r="S158" t="s">
        <v>7</v>
      </c>
      <c r="T158" t="s">
        <v>8</v>
      </c>
      <c r="U158" t="s">
        <v>9</v>
      </c>
      <c r="AC158" t="s">
        <v>7</v>
      </c>
      <c r="AD158" t="s">
        <v>8</v>
      </c>
      <c r="AE158" t="s">
        <v>9</v>
      </c>
      <c r="AG158" t="s">
        <v>173</v>
      </c>
      <c r="AH158">
        <v>6.0804562237358155</v>
      </c>
    </row>
    <row r="159" spans="3:34" x14ac:dyDescent="0.2">
      <c r="C159" s="6" t="s">
        <v>10</v>
      </c>
      <c r="D159" s="5"/>
      <c r="F159" t="s">
        <v>13</v>
      </c>
      <c r="H159" t="s">
        <v>14</v>
      </c>
      <c r="M159" t="s">
        <v>10</v>
      </c>
      <c r="O159" t="s">
        <v>12</v>
      </c>
      <c r="P159" t="s">
        <v>13</v>
      </c>
      <c r="R159" t="s">
        <v>14</v>
      </c>
      <c r="W159" t="s">
        <v>10</v>
      </c>
      <c r="Z159" t="s">
        <v>13</v>
      </c>
      <c r="AA159" t="s">
        <v>37</v>
      </c>
      <c r="AG159" t="s">
        <v>174</v>
      </c>
      <c r="AH159">
        <v>5.4862806741892056</v>
      </c>
    </row>
    <row r="160" spans="3:34" x14ac:dyDescent="0.2">
      <c r="C160" s="6" t="s">
        <v>162</v>
      </c>
      <c r="D160" s="5"/>
      <c r="F160">
        <v>18.951713666666699</v>
      </c>
      <c r="G160">
        <f>AVERAGE(F160)</f>
        <v>18.951713666666699</v>
      </c>
      <c r="H160">
        <f>G160-F166</f>
        <v>-1.9702863333333021</v>
      </c>
      <c r="I160">
        <f>POWER(2,-H160)</f>
        <v>3.9184588141755987</v>
      </c>
      <c r="J160">
        <f>LOG10(I160)</f>
        <v>0.59311528638012534</v>
      </c>
      <c r="K160">
        <f>J160+7</f>
        <v>7.593115286380125</v>
      </c>
      <c r="M160" t="s">
        <v>162</v>
      </c>
      <c r="P160">
        <v>18.751713666666699</v>
      </c>
      <c r="Q160">
        <f t="shared" si="16"/>
        <v>18.751713666666699</v>
      </c>
      <c r="R160">
        <f>Q160-P166</f>
        <v>-2.2304863333332996</v>
      </c>
      <c r="S160">
        <f t="shared" si="17"/>
        <v>4.6929215168727314</v>
      </c>
      <c r="T160">
        <f t="shared" si="18"/>
        <v>0.6714432912518925</v>
      </c>
      <c r="U160">
        <f>T160+7</f>
        <v>7.6714432912518928</v>
      </c>
      <c r="W160" t="s">
        <v>162</v>
      </c>
      <c r="Z160">
        <v>18.9617136666667</v>
      </c>
      <c r="AA160">
        <f t="shared" si="20"/>
        <v>18.9617136666667</v>
      </c>
      <c r="AB160">
        <f>AA160-Z166</f>
        <v>-1.8252863333332989</v>
      </c>
      <c r="AC160">
        <v>3.5437733433628797</v>
      </c>
      <c r="AD160">
        <f t="shared" si="21"/>
        <v>0.54946593700884716</v>
      </c>
      <c r="AE160">
        <f t="shared" si="22"/>
        <v>7.549465937008847</v>
      </c>
      <c r="AF160">
        <f>AVERAGE(K160,U160,AE160)</f>
        <v>7.6046748382136213</v>
      </c>
      <c r="AG160" t="s">
        <v>175</v>
      </c>
      <c r="AH160">
        <v>5.3842868754697752</v>
      </c>
    </row>
    <row r="161" spans="3:34" x14ac:dyDescent="0.2">
      <c r="C161" s="6" t="s">
        <v>164</v>
      </c>
      <c r="D161" s="5"/>
      <c r="F161">
        <v>15.000220784615401</v>
      </c>
      <c r="G161">
        <f t="shared" ref="G161:G165" si="23">AVERAGE(F161)</f>
        <v>15.000220784615401</v>
      </c>
      <c r="H161">
        <f>G161-F166</f>
        <v>-5.9217792153845998</v>
      </c>
      <c r="I161">
        <f t="shared" ref="I161:I165" si="24">POWER(2,-H161)</f>
        <v>60.622406383676527</v>
      </c>
      <c r="J161">
        <f t="shared" ref="J161:J165" si="25">LOG10(I161)</f>
        <v>1.7826331715302799</v>
      </c>
      <c r="K161">
        <f t="shared" ref="K161:K165" si="26">J161+7</f>
        <v>8.7826331715302803</v>
      </c>
      <c r="M161" t="s">
        <v>164</v>
      </c>
      <c r="P161">
        <v>15.0012207846154</v>
      </c>
      <c r="Q161">
        <f t="shared" si="16"/>
        <v>15.0012207846154</v>
      </c>
      <c r="R161">
        <f>Q161-P166</f>
        <v>-5.9809792153845986</v>
      </c>
      <c r="S161">
        <f t="shared" si="17"/>
        <v>63.161748971607807</v>
      </c>
      <c r="T161">
        <f t="shared" si="18"/>
        <v>1.8004541472735873</v>
      </c>
      <c r="U161">
        <f t="shared" ref="U161:U165" si="27">T161+7</f>
        <v>8.8004541472735873</v>
      </c>
      <c r="W161" t="s">
        <v>164</v>
      </c>
      <c r="Z161">
        <v>15.1002207846154</v>
      </c>
      <c r="AA161">
        <f t="shared" si="20"/>
        <v>15.1002207846154</v>
      </c>
      <c r="AB161">
        <f>AA161-Z166</f>
        <v>-5.6867792153845986</v>
      </c>
      <c r="AC161">
        <v>51.509949315897046</v>
      </c>
      <c r="AD161">
        <f t="shared" si="21"/>
        <v>1.7118911225492439</v>
      </c>
      <c r="AE161">
        <f t="shared" si="22"/>
        <v>8.7118911225492432</v>
      </c>
      <c r="AF161">
        <v>8.7649928137843709</v>
      </c>
    </row>
    <row r="162" spans="3:34" x14ac:dyDescent="0.2">
      <c r="C162" s="6" t="s">
        <v>166</v>
      </c>
      <c r="D162" s="5"/>
      <c r="F162">
        <v>18.6524513333333</v>
      </c>
      <c r="G162">
        <f t="shared" si="23"/>
        <v>18.6524513333333</v>
      </c>
      <c r="H162">
        <f>G162-F166</f>
        <v>-2.2695486666667009</v>
      </c>
      <c r="I162">
        <f t="shared" si="24"/>
        <v>4.8217226450161235</v>
      </c>
      <c r="J162">
        <f t="shared" si="25"/>
        <v>0.68320222528587127</v>
      </c>
      <c r="K162">
        <f t="shared" si="26"/>
        <v>7.6832022252858714</v>
      </c>
      <c r="M162" t="s">
        <v>166</v>
      </c>
      <c r="P162">
        <v>18.6532451333333</v>
      </c>
      <c r="Q162">
        <f t="shared" si="16"/>
        <v>18.6532451333333</v>
      </c>
      <c r="R162">
        <f>Q162-P166</f>
        <v>-2.3289548666666988</v>
      </c>
      <c r="S162">
        <f t="shared" si="17"/>
        <v>5.0244123381851429</v>
      </c>
      <c r="T162">
        <f t="shared" si="18"/>
        <v>0.70108527341428417</v>
      </c>
      <c r="U162">
        <f t="shared" si="27"/>
        <v>7.7010852734142841</v>
      </c>
      <c r="W162" t="s">
        <v>166</v>
      </c>
      <c r="Z162">
        <v>18.662451333333301</v>
      </c>
      <c r="AA162">
        <f t="shared" si="20"/>
        <v>18.662451333333301</v>
      </c>
      <c r="AB162">
        <f>AA162-Z166</f>
        <v>-2.1245486666666977</v>
      </c>
      <c r="AC162">
        <v>4.360666524471875</v>
      </c>
      <c r="AD162">
        <f t="shared" si="21"/>
        <v>0.63955287591459298</v>
      </c>
      <c r="AE162">
        <f t="shared" si="22"/>
        <v>7.6395528759145925</v>
      </c>
      <c r="AF162" t="e">
        <f>AVERAGE(K162,U162,#REF!)</f>
        <v>#REF!</v>
      </c>
      <c r="AG162" t="s">
        <v>164</v>
      </c>
    </row>
    <row r="163" spans="3:34" x14ac:dyDescent="0.2">
      <c r="C163" s="6" t="s">
        <v>167</v>
      </c>
      <c r="D163" s="5"/>
      <c r="F163">
        <v>19.922383199999999</v>
      </c>
      <c r="G163">
        <f t="shared" si="23"/>
        <v>19.922383199999999</v>
      </c>
      <c r="H163">
        <f>G163-F166</f>
        <v>-0.99961680000000186</v>
      </c>
      <c r="I163">
        <f t="shared" si="24"/>
        <v>1.9994688425453722</v>
      </c>
      <c r="J163">
        <f t="shared" si="25"/>
        <v>0.30091464096964332</v>
      </c>
      <c r="K163">
        <f t="shared" si="26"/>
        <v>7.3009146409696433</v>
      </c>
      <c r="M163" t="s">
        <v>167</v>
      </c>
      <c r="P163">
        <v>19.9523832</v>
      </c>
      <c r="Q163">
        <f t="shared" si="16"/>
        <v>19.9523832</v>
      </c>
      <c r="R163">
        <f>Q163-P166</f>
        <v>-1.029816799999999</v>
      </c>
      <c r="S163">
        <f t="shared" si="17"/>
        <v>2.041764962319411</v>
      </c>
      <c r="T163">
        <f t="shared" si="18"/>
        <v>0.31000574683869464</v>
      </c>
      <c r="U163">
        <f t="shared" si="27"/>
        <v>7.3100057468386943</v>
      </c>
      <c r="W163" t="s">
        <v>167</v>
      </c>
      <c r="Z163">
        <v>19.966383199999999</v>
      </c>
      <c r="AA163">
        <f t="shared" si="20"/>
        <v>19.966383199999999</v>
      </c>
      <c r="AB163">
        <f>AA163-Z166</f>
        <v>-0.82061679999999981</v>
      </c>
      <c r="AC163">
        <v>1.7661609235885485</v>
      </c>
      <c r="AD163">
        <f t="shared" si="21"/>
        <v>0.24703027174579006</v>
      </c>
      <c r="AE163">
        <f t="shared" si="22"/>
        <v>7.24703027174579</v>
      </c>
      <c r="AF163">
        <v>7.2859835531847095</v>
      </c>
      <c r="AG163" t="s">
        <v>153</v>
      </c>
      <c r="AH163">
        <v>8.6284615978470551</v>
      </c>
    </row>
    <row r="164" spans="3:34" x14ac:dyDescent="0.2">
      <c r="C164" s="6" t="s">
        <v>168</v>
      </c>
      <c r="D164" s="5"/>
      <c r="F164">
        <v>24.524197999999998</v>
      </c>
      <c r="G164">
        <f t="shared" si="23"/>
        <v>24.524197999999998</v>
      </c>
      <c r="H164">
        <f>G164-F166</f>
        <v>3.6021979999999978</v>
      </c>
      <c r="I164">
        <f t="shared" si="24"/>
        <v>8.2343695100429687E-2</v>
      </c>
      <c r="J164">
        <f t="shared" si="25"/>
        <v>-1.0843696483208012</v>
      </c>
      <c r="K164">
        <f t="shared" si="26"/>
        <v>5.9156303516791988</v>
      </c>
      <c r="M164" t="s">
        <v>168</v>
      </c>
      <c r="P164">
        <v>24.533197999999999</v>
      </c>
      <c r="Q164">
        <f t="shared" si="16"/>
        <v>24.533197999999999</v>
      </c>
      <c r="R164">
        <f>Q164-P166</f>
        <v>3.5509979999999999</v>
      </c>
      <c r="S164">
        <f t="shared" si="17"/>
        <v>8.531847564426262E-2</v>
      </c>
      <c r="T164">
        <f t="shared" si="18"/>
        <v>-1.0689569125428058</v>
      </c>
      <c r="U164">
        <f t="shared" si="27"/>
        <v>5.9310430874571942</v>
      </c>
      <c r="W164" t="s">
        <v>168</v>
      </c>
      <c r="Z164">
        <v>24.525198</v>
      </c>
      <c r="AA164">
        <f t="shared" si="20"/>
        <v>24.525198</v>
      </c>
      <c r="AB164">
        <f>AA164-Z166</f>
        <v>3.7381980000000006</v>
      </c>
      <c r="AC164">
        <v>7.4935959459671006E-2</v>
      </c>
      <c r="AD164">
        <f t="shared" si="21"/>
        <v>-1.1253097277311033</v>
      </c>
      <c r="AE164">
        <f t="shared" si="22"/>
        <v>5.8746902722688965</v>
      </c>
      <c r="AF164">
        <f>AVERAGE(K164,U164,AE164)</f>
        <v>5.9071212371350965</v>
      </c>
      <c r="AG164" t="s">
        <v>165</v>
      </c>
      <c r="AH164">
        <v>8.8800000000000008</v>
      </c>
    </row>
    <row r="165" spans="3:34" x14ac:dyDescent="0.2">
      <c r="C165" s="6" t="s">
        <v>170</v>
      </c>
      <c r="D165" s="5"/>
      <c r="F165">
        <v>30.680217766666601</v>
      </c>
      <c r="G165">
        <f t="shared" si="23"/>
        <v>30.680217766666601</v>
      </c>
      <c r="H165">
        <f>G165-F166</f>
        <v>9.7582177666666006</v>
      </c>
      <c r="I165">
        <f t="shared" si="24"/>
        <v>1.154738771725918E-3</v>
      </c>
      <c r="J165">
        <f t="shared" si="25"/>
        <v>-2.9375162519878311</v>
      </c>
      <c r="K165">
        <f t="shared" si="26"/>
        <v>4.0624837480121689</v>
      </c>
      <c r="M165" t="s">
        <v>170</v>
      </c>
      <c r="P165">
        <v>30.687217766666599</v>
      </c>
      <c r="Q165">
        <f t="shared" si="16"/>
        <v>30.687217766666599</v>
      </c>
      <c r="R165">
        <f>Q165-P166</f>
        <v>9.7050177666666002</v>
      </c>
      <c r="S165">
        <f t="shared" si="17"/>
        <v>1.1981151058230435E-3</v>
      </c>
      <c r="T165">
        <f t="shared" si="18"/>
        <v>-2.9215014562185071</v>
      </c>
      <c r="U165">
        <f t="shared" si="27"/>
        <v>4.0784985437814925</v>
      </c>
      <c r="W165" t="s">
        <v>170</v>
      </c>
      <c r="Z165">
        <v>30.680017766666602</v>
      </c>
      <c r="AA165">
        <f t="shared" si="20"/>
        <v>30.680017766666602</v>
      </c>
      <c r="AB165">
        <f>AA165-Z166</f>
        <v>9.8930177666666026</v>
      </c>
      <c r="AC165">
        <v>1.0517315559367016E-3</v>
      </c>
      <c r="AD165">
        <f t="shared" si="21"/>
        <v>-2.9780950954033365</v>
      </c>
      <c r="AE165">
        <f t="shared" si="22"/>
        <v>4.0219049045966635</v>
      </c>
      <c r="AF165">
        <v>4.0542957321301083</v>
      </c>
      <c r="AG165" t="s">
        <v>154</v>
      </c>
      <c r="AH165">
        <v>8.9049809285174302</v>
      </c>
    </row>
    <row r="166" spans="3:34" x14ac:dyDescent="0.2">
      <c r="C166" s="6" t="s">
        <v>15</v>
      </c>
      <c r="D166" s="5"/>
      <c r="F166">
        <v>20.922000000000001</v>
      </c>
      <c r="M166" t="s">
        <v>15</v>
      </c>
      <c r="P166">
        <v>20.982199999999999</v>
      </c>
      <c r="W166" t="s">
        <v>15</v>
      </c>
      <c r="Z166">
        <v>20.786999999999999</v>
      </c>
      <c r="AG166" t="s">
        <v>41</v>
      </c>
      <c r="AH166">
        <v>8.2269572219036551</v>
      </c>
    </row>
    <row r="167" spans="3:34" x14ac:dyDescent="0.2">
      <c r="AG167" t="s">
        <v>169</v>
      </c>
      <c r="AH167">
        <v>9.1695245170450637</v>
      </c>
    </row>
    <row r="168" spans="3:34" x14ac:dyDescent="0.2">
      <c r="C168" t="s">
        <v>6</v>
      </c>
      <c r="D168" t="s">
        <v>154</v>
      </c>
      <c r="M168" t="s">
        <v>152</v>
      </c>
      <c r="N168" t="s">
        <v>154</v>
      </c>
      <c r="W168" t="s">
        <v>155</v>
      </c>
      <c r="X168" t="s">
        <v>154</v>
      </c>
      <c r="AG168" t="s">
        <v>171</v>
      </c>
      <c r="AH168">
        <v>8.0656870103737859</v>
      </c>
    </row>
    <row r="169" spans="3:34" x14ac:dyDescent="0.2">
      <c r="C169" s="6"/>
      <c r="I169" t="s">
        <v>7</v>
      </c>
      <c r="J169" t="s">
        <v>8</v>
      </c>
      <c r="K169" t="s">
        <v>9</v>
      </c>
      <c r="S169" t="s">
        <v>7</v>
      </c>
      <c r="T169" t="s">
        <v>8</v>
      </c>
      <c r="U169" t="s">
        <v>9</v>
      </c>
      <c r="AC169" t="s">
        <v>7</v>
      </c>
      <c r="AD169" t="s">
        <v>8</v>
      </c>
      <c r="AE169" t="s">
        <v>9</v>
      </c>
      <c r="AG169" t="s">
        <v>156</v>
      </c>
      <c r="AH169">
        <v>7.7699854909181374</v>
      </c>
    </row>
    <row r="170" spans="3:34" ht="16" x14ac:dyDescent="0.2">
      <c r="C170" s="8" t="s">
        <v>10</v>
      </c>
      <c r="F170" t="s">
        <v>13</v>
      </c>
      <c r="H170" t="s">
        <v>14</v>
      </c>
      <c r="M170" t="s">
        <v>10</v>
      </c>
      <c r="P170" t="s">
        <v>13</v>
      </c>
      <c r="R170" t="s">
        <v>14</v>
      </c>
      <c r="W170" t="s">
        <v>10</v>
      </c>
      <c r="Z170" t="s">
        <v>13</v>
      </c>
      <c r="AA170" t="s">
        <v>37</v>
      </c>
      <c r="AG170" t="s">
        <v>172</v>
      </c>
      <c r="AH170">
        <v>6.5589734546228016</v>
      </c>
    </row>
    <row r="171" spans="3:34" x14ac:dyDescent="0.2">
      <c r="C171" t="s">
        <v>162</v>
      </c>
      <c r="F171">
        <v>17.143803666666699</v>
      </c>
      <c r="G171">
        <f>AVERAGE(F171)</f>
        <v>17.143803666666699</v>
      </c>
      <c r="H171">
        <f>G171-F177</f>
        <v>-4.2791963333332994</v>
      </c>
      <c r="I171">
        <f>POWER(2,-H171)</f>
        <v>19.416299107495057</v>
      </c>
      <c r="J171">
        <f>LOG10(I171)</f>
        <v>1.2881664536686475</v>
      </c>
      <c r="K171">
        <f>J171+7</f>
        <v>8.2881664536686479</v>
      </c>
      <c r="M171" t="s">
        <v>162</v>
      </c>
      <c r="P171">
        <v>17.1538036666667</v>
      </c>
      <c r="Q171">
        <f t="shared" si="16"/>
        <v>17.1538036666667</v>
      </c>
      <c r="R171">
        <f>Q171-P177</f>
        <v>-4.3191963333332986</v>
      </c>
      <c r="S171">
        <f t="shared" si="17"/>
        <v>19.962165574905498</v>
      </c>
      <c r="T171">
        <f t="shared" si="18"/>
        <v>1.3002076534952063</v>
      </c>
      <c r="U171">
        <f>T171+7</f>
        <v>8.3002076534952067</v>
      </c>
      <c r="W171" t="s">
        <v>162</v>
      </c>
      <c r="Z171">
        <v>17.145803666666701</v>
      </c>
      <c r="AA171">
        <f t="shared" si="20"/>
        <v>17.145803666666701</v>
      </c>
      <c r="AB171">
        <f>AA171-Z177</f>
        <v>-4.2776963333332958</v>
      </c>
      <c r="AC171">
        <v>19.396122069080718</v>
      </c>
      <c r="AD171">
        <f t="shared" si="21"/>
        <v>1.2877149086751503</v>
      </c>
      <c r="AE171">
        <f t="shared" si="22"/>
        <v>8.2877149086751505</v>
      </c>
      <c r="AF171">
        <v>8.2920296719463362</v>
      </c>
      <c r="AG171" t="s">
        <v>173</v>
      </c>
      <c r="AH171">
        <v>6.9895684664835613</v>
      </c>
    </row>
    <row r="172" spans="3:34" x14ac:dyDescent="0.2">
      <c r="C172" t="s">
        <v>164</v>
      </c>
      <c r="F172">
        <v>15.111497</v>
      </c>
      <c r="G172">
        <f t="shared" ref="G172:G176" si="28">AVERAGE(F172)</f>
        <v>15.111497</v>
      </c>
      <c r="H172">
        <f>G172-F177</f>
        <v>-6.3115029999999983</v>
      </c>
      <c r="I172">
        <f t="shared" ref="I172:I176" si="29">POWER(2,-H172)</f>
        <v>79.423993643180765</v>
      </c>
      <c r="J172">
        <f t="shared" ref="J172:J176" si="30">LOG10(I172)</f>
        <v>1.899951720723204</v>
      </c>
      <c r="K172">
        <f t="shared" ref="K172:K176" si="31">J172+7</f>
        <v>8.8999517207232035</v>
      </c>
      <c r="M172" t="s">
        <v>164</v>
      </c>
      <c r="P172">
        <v>15.111597</v>
      </c>
      <c r="Q172">
        <f t="shared" si="16"/>
        <v>15.111597</v>
      </c>
      <c r="R172">
        <f>Q172-P177</f>
        <v>-6.3614029999999993</v>
      </c>
      <c r="S172">
        <f t="shared" si="17"/>
        <v>82.219175533697893</v>
      </c>
      <c r="T172">
        <f t="shared" si="18"/>
        <v>1.9149731175068367</v>
      </c>
      <c r="U172">
        <f t="shared" ref="U172:U176" si="32">T172+7</f>
        <v>8.9149731175068361</v>
      </c>
      <c r="W172" t="s">
        <v>164</v>
      </c>
      <c r="Z172">
        <v>15.111777</v>
      </c>
      <c r="AA172">
        <f t="shared" si="20"/>
        <v>15.111777</v>
      </c>
      <c r="AB172">
        <f>AA172-Z177</f>
        <v>-6.3117229999999971</v>
      </c>
      <c r="AC172">
        <v>79.436106120485192</v>
      </c>
      <c r="AD172">
        <f t="shared" si="21"/>
        <v>1.9000179473222494</v>
      </c>
      <c r="AE172">
        <f t="shared" si="22"/>
        <v>8.9000179473222492</v>
      </c>
      <c r="AF172">
        <f>AVERAGE(K172,U172,AE172)</f>
        <v>8.9049809285174302</v>
      </c>
      <c r="AG172" t="s">
        <v>174</v>
      </c>
      <c r="AH172">
        <v>8.0680738416857789</v>
      </c>
    </row>
    <row r="173" spans="3:34" x14ac:dyDescent="0.2">
      <c r="C173" t="s">
        <v>166</v>
      </c>
      <c r="F173">
        <v>16.410183</v>
      </c>
      <c r="G173">
        <f t="shared" si="28"/>
        <v>16.410183</v>
      </c>
      <c r="H173">
        <f>G173-F177</f>
        <v>-5.0128169999999983</v>
      </c>
      <c r="I173">
        <f t="shared" si="29"/>
        <v>32.285556731683521</v>
      </c>
      <c r="J173">
        <f t="shared" si="30"/>
        <v>1.5090082797743307</v>
      </c>
      <c r="K173">
        <f t="shared" si="31"/>
        <v>8.5090082797743314</v>
      </c>
      <c r="M173" t="s">
        <v>166</v>
      </c>
      <c r="P173">
        <v>16.470182999999999</v>
      </c>
      <c r="Q173">
        <f t="shared" si="16"/>
        <v>16.470182999999999</v>
      </c>
      <c r="R173">
        <f>Q173-P177</f>
        <v>-5.0028170000000003</v>
      </c>
      <c r="S173">
        <f t="shared" si="17"/>
        <v>32.062544101241627</v>
      </c>
      <c r="T173">
        <f t="shared" si="18"/>
        <v>1.5059979798176915</v>
      </c>
      <c r="U173">
        <f t="shared" si="32"/>
        <v>8.5059979798176908</v>
      </c>
      <c r="W173" t="s">
        <v>166</v>
      </c>
      <c r="Z173">
        <v>16.416183</v>
      </c>
      <c r="AA173">
        <f t="shared" si="20"/>
        <v>16.416183</v>
      </c>
      <c r="AB173">
        <f>AA173-Z177</f>
        <v>-5.0073169999999969</v>
      </c>
      <c r="AC173">
        <v>32.162708513766212</v>
      </c>
      <c r="AD173">
        <f t="shared" si="21"/>
        <v>1.5073526147981784</v>
      </c>
      <c r="AE173">
        <f t="shared" si="22"/>
        <v>8.5073526147981777</v>
      </c>
      <c r="AF173">
        <f>AVERAGE(K173,U173,AE173)</f>
        <v>8.5074529581300666</v>
      </c>
      <c r="AG173" t="s">
        <v>176</v>
      </c>
      <c r="AH173">
        <v>8.2493092095931075</v>
      </c>
    </row>
    <row r="174" spans="3:34" ht="16" x14ac:dyDescent="0.2">
      <c r="C174" s="19" t="s">
        <v>167</v>
      </c>
      <c r="F174">
        <v>20.100704333333301</v>
      </c>
      <c r="G174">
        <f t="shared" si="28"/>
        <v>20.100704333333301</v>
      </c>
      <c r="H174">
        <f>G174-F177</f>
        <v>-1.3222956666666974</v>
      </c>
      <c r="I174">
        <f t="shared" si="29"/>
        <v>2.5006370345050559</v>
      </c>
      <c r="J174">
        <f t="shared" si="30"/>
        <v>0.39805065880317703</v>
      </c>
      <c r="K174">
        <f t="shared" si="31"/>
        <v>7.3980506588031769</v>
      </c>
      <c r="M174" t="s">
        <v>167</v>
      </c>
      <c r="P174">
        <v>20.1607043333333</v>
      </c>
      <c r="Q174">
        <f t="shared" si="16"/>
        <v>20.1607043333333</v>
      </c>
      <c r="R174">
        <f>Q174-P177</f>
        <v>-1.3122956666666994</v>
      </c>
      <c r="S174">
        <f t="shared" si="17"/>
        <v>2.4833638727788987</v>
      </c>
      <c r="T174">
        <f t="shared" si="18"/>
        <v>0.39504035884653782</v>
      </c>
      <c r="U174">
        <f t="shared" si="32"/>
        <v>7.3950403588465381</v>
      </c>
      <c r="W174" t="s">
        <v>167</v>
      </c>
      <c r="Z174">
        <v>20.110704333333299</v>
      </c>
      <c r="AA174">
        <f t="shared" si="20"/>
        <v>20.110704333333299</v>
      </c>
      <c r="AB174">
        <f>AA174-Z177</f>
        <v>-1.3127956666666982</v>
      </c>
      <c r="AC174">
        <v>2.4842246902719456</v>
      </c>
      <c r="AD174">
        <f t="shared" si="21"/>
        <v>0.39519087384436946</v>
      </c>
      <c r="AE174">
        <f t="shared" si="22"/>
        <v>7.3951908738443697</v>
      </c>
      <c r="AF174">
        <f>AVERAGE(K174,U174,AE174)</f>
        <v>7.3960939638313619</v>
      </c>
    </row>
    <row r="175" spans="3:34" x14ac:dyDescent="0.2">
      <c r="C175" t="s">
        <v>168</v>
      </c>
      <c r="F175">
        <v>26.783329666666699</v>
      </c>
      <c r="G175">
        <f t="shared" si="28"/>
        <v>26.783329666666699</v>
      </c>
      <c r="H175">
        <f>G175-F177</f>
        <v>5.3603296666667006</v>
      </c>
      <c r="I175">
        <f t="shared" si="29"/>
        <v>2.4343329844845635E-2</v>
      </c>
      <c r="J175">
        <f t="shared" si="30"/>
        <v>-1.6136200163141865</v>
      </c>
      <c r="K175">
        <f t="shared" si="31"/>
        <v>5.3863799836858135</v>
      </c>
      <c r="M175" t="s">
        <v>168</v>
      </c>
      <c r="P175">
        <v>26.785329666666701</v>
      </c>
      <c r="Q175">
        <f t="shared" si="16"/>
        <v>26.785329666666701</v>
      </c>
      <c r="R175">
        <f>Q175-P177</f>
        <v>5.3123296666667024</v>
      </c>
      <c r="S175">
        <f t="shared" si="17"/>
        <v>2.5166882616223782E-2</v>
      </c>
      <c r="T175">
        <f t="shared" si="18"/>
        <v>-1.5991705765223159</v>
      </c>
      <c r="U175">
        <f t="shared" si="32"/>
        <v>5.4008294234776839</v>
      </c>
      <c r="W175" t="s">
        <v>168</v>
      </c>
      <c r="Z175">
        <v>26.773329666666701</v>
      </c>
      <c r="AA175">
        <f t="shared" si="20"/>
        <v>26.773329666666701</v>
      </c>
      <c r="AB175">
        <f>AA175-Z177</f>
        <v>5.3498296666667038</v>
      </c>
      <c r="AC175">
        <v>2.4521148003942814E-2</v>
      </c>
      <c r="AD175">
        <f t="shared" si="21"/>
        <v>-1.6104592013597159</v>
      </c>
      <c r="AE175">
        <f t="shared" si="22"/>
        <v>5.3895407986402839</v>
      </c>
      <c r="AF175">
        <f>AVERAGE(K175,U175,AE175)</f>
        <v>5.3922500686012604</v>
      </c>
      <c r="AG175" t="s">
        <v>166</v>
      </c>
    </row>
    <row r="176" spans="3:34" x14ac:dyDescent="0.2">
      <c r="C176" t="s">
        <v>170</v>
      </c>
      <c r="F176">
        <v>28.587728666666663</v>
      </c>
      <c r="G176">
        <f t="shared" si="28"/>
        <v>28.587728666666663</v>
      </c>
      <c r="H176">
        <f>G176-F177</f>
        <v>7.1647286666666652</v>
      </c>
      <c r="I176">
        <f t="shared" si="29"/>
        <v>6.9695022164220476E-3</v>
      </c>
      <c r="J176">
        <f t="shared" si="30"/>
        <v>-2.1567982394602683</v>
      </c>
      <c r="K176">
        <f t="shared" si="31"/>
        <v>4.8432017605397313</v>
      </c>
      <c r="M176" t="s">
        <v>170</v>
      </c>
      <c r="P176">
        <v>28.577728666666701</v>
      </c>
      <c r="Q176">
        <f t="shared" si="16"/>
        <v>28.577728666666701</v>
      </c>
      <c r="R176">
        <f>Q176-P177</f>
        <v>7.104728666666702</v>
      </c>
      <c r="S176">
        <f t="shared" si="17"/>
        <v>7.2654674307261096E-3</v>
      </c>
      <c r="T176">
        <f t="shared" si="18"/>
        <v>-2.1387364397204403</v>
      </c>
      <c r="U176">
        <f t="shared" si="32"/>
        <v>4.8612635602795597</v>
      </c>
      <c r="W176" t="s">
        <v>170</v>
      </c>
      <c r="Z176">
        <v>28.586728666666701</v>
      </c>
      <c r="AA176">
        <f t="shared" si="20"/>
        <v>28.586728666666701</v>
      </c>
      <c r="AB176">
        <f>AA176-Z177</f>
        <v>7.1632286666667042</v>
      </c>
      <c r="AC176">
        <v>6.9767523210277392E-3</v>
      </c>
      <c r="AD176">
        <f t="shared" si="21"/>
        <v>-2.1563466944667837</v>
      </c>
      <c r="AE176">
        <f t="shared" si="22"/>
        <v>4.8436533055332163</v>
      </c>
      <c r="AF176">
        <v>4.8493728754508361</v>
      </c>
      <c r="AG176" t="s">
        <v>153</v>
      </c>
      <c r="AH176">
        <v>7.3253262269573627</v>
      </c>
    </row>
    <row r="177" spans="3:34" x14ac:dyDescent="0.2">
      <c r="C177" s="9" t="s">
        <v>15</v>
      </c>
      <c r="F177">
        <v>21.422999999999998</v>
      </c>
      <c r="M177" t="s">
        <v>15</v>
      </c>
      <c r="P177">
        <v>21.472999999999999</v>
      </c>
      <c r="W177" t="s">
        <v>15</v>
      </c>
      <c r="Z177">
        <v>21.423499999999997</v>
      </c>
      <c r="AG177" t="s">
        <v>165</v>
      </c>
      <c r="AH177">
        <v>7.6921437493500777</v>
      </c>
    </row>
    <row r="178" spans="3:34" x14ac:dyDescent="0.2">
      <c r="AG178" t="s">
        <v>154</v>
      </c>
      <c r="AH178">
        <v>8.5054736247902269</v>
      </c>
    </row>
    <row r="179" spans="3:34" x14ac:dyDescent="0.2">
      <c r="C179" t="s">
        <v>6</v>
      </c>
      <c r="D179" t="s">
        <v>41</v>
      </c>
      <c r="M179" t="s">
        <v>152</v>
      </c>
      <c r="N179" t="s">
        <v>41</v>
      </c>
      <c r="W179" t="s">
        <v>155</v>
      </c>
      <c r="X179" t="s">
        <v>41</v>
      </c>
      <c r="AG179" t="s">
        <v>41</v>
      </c>
      <c r="AH179">
        <v>6.6507937658899365</v>
      </c>
    </row>
    <row r="180" spans="3:34" x14ac:dyDescent="0.2">
      <c r="I180" t="s">
        <v>7</v>
      </c>
      <c r="J180" t="s">
        <v>8</v>
      </c>
      <c r="K180" t="s">
        <v>9</v>
      </c>
      <c r="S180" t="s">
        <v>7</v>
      </c>
      <c r="T180" t="s">
        <v>8</v>
      </c>
      <c r="U180" t="s">
        <v>9</v>
      </c>
      <c r="AC180" t="s">
        <v>7</v>
      </c>
      <c r="AD180" t="s">
        <v>8</v>
      </c>
      <c r="AE180" t="s">
        <v>9</v>
      </c>
      <c r="AG180" t="s">
        <v>169</v>
      </c>
      <c r="AH180">
        <v>8.2246738127791446</v>
      </c>
    </row>
    <row r="181" spans="3:34" x14ac:dyDescent="0.2">
      <c r="C181" t="s">
        <v>10</v>
      </c>
      <c r="F181" t="s">
        <v>13</v>
      </c>
      <c r="H181" t="s">
        <v>14</v>
      </c>
      <c r="M181" t="s">
        <v>10</v>
      </c>
      <c r="P181" t="s">
        <v>13</v>
      </c>
      <c r="R181" t="s">
        <v>14</v>
      </c>
      <c r="W181" t="s">
        <v>10</v>
      </c>
      <c r="Z181" t="s">
        <v>13</v>
      </c>
      <c r="AA181" t="s">
        <v>37</v>
      </c>
      <c r="AG181" t="s">
        <v>171</v>
      </c>
      <c r="AH181">
        <v>7.7490282360758229</v>
      </c>
    </row>
    <row r="182" spans="3:34" x14ac:dyDescent="0.2">
      <c r="C182" s="4" t="s">
        <v>162</v>
      </c>
      <c r="D182" s="4"/>
      <c r="E182" s="4"/>
      <c r="F182" s="4">
        <v>17.130015</v>
      </c>
      <c r="G182" s="4">
        <f>AVERAGE(F182)</f>
        <v>17.130015</v>
      </c>
      <c r="H182" s="4">
        <f>G182-F188</f>
        <v>-3.3409849999999999</v>
      </c>
      <c r="I182" s="4">
        <f>POWER(2,-H182)</f>
        <v>10.132968674658027</v>
      </c>
      <c r="J182" s="4">
        <f>LOG10(I182)</f>
        <v>1.0057367000634261</v>
      </c>
      <c r="K182" s="4">
        <f>J182+7</f>
        <v>8.0057367000634265</v>
      </c>
      <c r="L182" s="4"/>
      <c r="M182" s="4" t="s">
        <v>162</v>
      </c>
      <c r="N182" s="4"/>
      <c r="O182" s="4"/>
      <c r="P182" s="4">
        <v>17.150015</v>
      </c>
      <c r="Q182" s="4">
        <f t="shared" si="16"/>
        <v>17.150015</v>
      </c>
      <c r="R182" s="4">
        <f>Q182-P188</f>
        <v>-3.3109849999999987</v>
      </c>
      <c r="S182" s="4">
        <f t="shared" si="17"/>
        <v>9.9244351947725651</v>
      </c>
      <c r="T182" s="4">
        <f t="shared" si="18"/>
        <v>0.9967058001935063</v>
      </c>
      <c r="U182" s="4">
        <f>T182+7</f>
        <v>7.9967058001935065</v>
      </c>
      <c r="V182" s="4"/>
      <c r="W182" s="4" t="s">
        <v>162</v>
      </c>
      <c r="X182" s="4"/>
      <c r="Y182" s="4"/>
      <c r="Z182" s="4">
        <v>17.110015000000001</v>
      </c>
      <c r="AA182" s="4">
        <f t="shared" si="20"/>
        <v>17.110015000000001</v>
      </c>
      <c r="AB182" s="4">
        <f>AA182-Z188</f>
        <v>-3.3604850000000006</v>
      </c>
      <c r="AC182">
        <v>10.270859420555844</v>
      </c>
      <c r="AD182">
        <f t="shared" si="21"/>
        <v>1.0116067849788741</v>
      </c>
      <c r="AE182">
        <f t="shared" si="22"/>
        <v>8.0116067849788735</v>
      </c>
      <c r="AF182">
        <f>AVERAGE(K182,U182,AE182)</f>
        <v>8.0046830950786028</v>
      </c>
      <c r="AG182" t="s">
        <v>156</v>
      </c>
      <c r="AH182">
        <v>7.6527580433003699</v>
      </c>
    </row>
    <row r="183" spans="3:34" x14ac:dyDescent="0.2">
      <c r="C183" s="4" t="s">
        <v>164</v>
      </c>
      <c r="D183" s="4"/>
      <c r="E183" s="4"/>
      <c r="F183" s="4">
        <v>16.4216363333333</v>
      </c>
      <c r="G183" s="4">
        <f t="shared" si="13"/>
        <v>16.4216363333333</v>
      </c>
      <c r="H183" s="4">
        <f>G183-F188</f>
        <v>-4.0493636666667001</v>
      </c>
      <c r="I183" s="4">
        <f t="shared" ref="I183:I187" si="33">POWER(2,-H183)</f>
        <v>16.556934359678959</v>
      </c>
      <c r="J183" s="4">
        <f t="shared" ref="J183:J187" si="34">LOG10(I183)</f>
        <v>1.2189799270185597</v>
      </c>
      <c r="K183" s="4">
        <f t="shared" ref="K183:K187" si="35">J183+7</f>
        <v>8.2189799270185588</v>
      </c>
      <c r="L183" s="4"/>
      <c r="M183" s="4" t="s">
        <v>164</v>
      </c>
      <c r="N183" s="4"/>
      <c r="O183" s="4"/>
      <c r="P183" s="4">
        <v>16.431636333333302</v>
      </c>
      <c r="Q183" s="4">
        <f t="shared" si="16"/>
        <v>16.431636333333302</v>
      </c>
      <c r="R183" s="4">
        <f>Q183-P188</f>
        <v>-4.029363666666697</v>
      </c>
      <c r="S183" s="4">
        <f t="shared" si="17"/>
        <v>16.328990151665174</v>
      </c>
      <c r="T183" s="4">
        <f t="shared" si="18"/>
        <v>1.2129593271052792</v>
      </c>
      <c r="U183" s="4">
        <f t="shared" ref="U183:U187" si="36">T183+7</f>
        <v>8.2129593271052794</v>
      </c>
      <c r="V183" s="4"/>
      <c r="W183" s="4" t="s">
        <v>164</v>
      </c>
      <c r="X183" s="4"/>
      <c r="Y183" s="4"/>
      <c r="Z183" s="4">
        <v>16.321636333333299</v>
      </c>
      <c r="AA183" s="4">
        <f t="shared" si="20"/>
        <v>16.321636333333299</v>
      </c>
      <c r="AB183" s="4">
        <f>AA183-Z188</f>
        <v>-4.1488636666667027</v>
      </c>
      <c r="AC183">
        <v>17.739133886864025</v>
      </c>
      <c r="AD183">
        <f t="shared" si="21"/>
        <v>1.2489324115871268</v>
      </c>
      <c r="AE183">
        <f t="shared" si="22"/>
        <v>8.248932411587127</v>
      </c>
      <c r="AF183">
        <f>AVERAGE(K183,U183,AE183)</f>
        <v>8.2269572219036551</v>
      </c>
      <c r="AG183" t="s">
        <v>172</v>
      </c>
      <c r="AH183">
        <v>8.968915175842012</v>
      </c>
    </row>
    <row r="184" spans="3:34" x14ac:dyDescent="0.2">
      <c r="C184" s="4" t="s">
        <v>166</v>
      </c>
      <c r="D184" s="4"/>
      <c r="E184" s="4"/>
      <c r="F184" s="4">
        <v>21.617204666666701</v>
      </c>
      <c r="G184" s="4">
        <f t="shared" si="13"/>
        <v>21.617204666666701</v>
      </c>
      <c r="H184" s="4">
        <f>G184-F188</f>
        <v>1.1462046666667014</v>
      </c>
      <c r="I184" s="4">
        <f t="shared" si="33"/>
        <v>0.45181226287844578</v>
      </c>
      <c r="J184" s="4">
        <f t="shared" si="34"/>
        <v>-0.34504198583671208</v>
      </c>
      <c r="K184" s="4">
        <f t="shared" si="35"/>
        <v>6.654958014163288</v>
      </c>
      <c r="L184" s="4"/>
      <c r="M184" s="4" t="s">
        <v>166</v>
      </c>
      <c r="N184" s="4"/>
      <c r="O184" s="4"/>
      <c r="P184" s="4">
        <v>21.618204666666699</v>
      </c>
      <c r="Q184" s="4">
        <f t="shared" si="16"/>
        <v>21.618204666666699</v>
      </c>
      <c r="R184" s="4">
        <f>Q184-P188</f>
        <v>1.1572046666667006</v>
      </c>
      <c r="S184" s="4">
        <f t="shared" si="17"/>
        <v>0.44838046621726885</v>
      </c>
      <c r="T184" s="4">
        <f t="shared" si="18"/>
        <v>-0.34835331578901574</v>
      </c>
      <c r="U184" s="4">
        <f t="shared" si="36"/>
        <v>6.6516466842109843</v>
      </c>
      <c r="V184" s="4"/>
      <c r="W184" s="4" t="s">
        <v>166</v>
      </c>
      <c r="X184" s="4"/>
      <c r="Y184" s="4"/>
      <c r="Z184" s="4">
        <v>21.647204666666699</v>
      </c>
      <c r="AA184" s="4">
        <f t="shared" si="20"/>
        <v>21.647204666666699</v>
      </c>
      <c r="AB184" s="4">
        <f>AA184-Z188</f>
        <v>1.1767046666666978</v>
      </c>
      <c r="AC184">
        <v>0.44236076383394574</v>
      </c>
      <c r="AD184">
        <f t="shared" si="21"/>
        <v>-0.35422340070446245</v>
      </c>
      <c r="AE184">
        <f t="shared" si="22"/>
        <v>6.6457765992955373</v>
      </c>
      <c r="AF184">
        <f>AVERAGE(K184,U184,AE184)</f>
        <v>6.6507937658899365</v>
      </c>
      <c r="AG184" t="s">
        <v>173</v>
      </c>
      <c r="AH184">
        <v>7.0777825800065512</v>
      </c>
    </row>
    <row r="185" spans="3:34" x14ac:dyDescent="0.2">
      <c r="C185" s="4" t="s">
        <v>167</v>
      </c>
      <c r="D185" s="4"/>
      <c r="E185" s="4"/>
      <c r="F185" s="4">
        <v>19.337064999999999</v>
      </c>
      <c r="G185" s="4">
        <f t="shared" si="13"/>
        <v>19.337064999999999</v>
      </c>
      <c r="H185" s="4">
        <f>G185-F188</f>
        <v>-1.133935000000001</v>
      </c>
      <c r="I185" s="4">
        <f t="shared" si="33"/>
        <v>2.1945649977559163</v>
      </c>
      <c r="J185" s="4">
        <f t="shared" si="34"/>
        <v>0.34134844813323684</v>
      </c>
      <c r="K185" s="4">
        <f t="shared" si="35"/>
        <v>7.3413484481332372</v>
      </c>
      <c r="L185" s="4"/>
      <c r="M185" s="4" t="s">
        <v>167</v>
      </c>
      <c r="N185" s="4"/>
      <c r="O185" s="4"/>
      <c r="P185" s="4">
        <v>19.338065</v>
      </c>
      <c r="Q185" s="4">
        <f t="shared" si="16"/>
        <v>19.338065</v>
      </c>
      <c r="R185" s="4">
        <f>Q185-P188</f>
        <v>-1.1229349999999982</v>
      </c>
      <c r="S185" s="4">
        <f t="shared" si="17"/>
        <v>2.1778959043053407</v>
      </c>
      <c r="T185" s="4">
        <f t="shared" si="18"/>
        <v>0.33803711818093218</v>
      </c>
      <c r="U185" s="4">
        <f t="shared" si="36"/>
        <v>7.3380371181809325</v>
      </c>
      <c r="V185" s="4"/>
      <c r="W185" s="4" t="s">
        <v>167</v>
      </c>
      <c r="X185" s="4"/>
      <c r="Y185" s="4"/>
      <c r="Z185" s="4">
        <v>19.567064999999999</v>
      </c>
      <c r="AA185" s="4">
        <f t="shared" si="20"/>
        <v>19.567064999999999</v>
      </c>
      <c r="AB185" s="4">
        <f>AA185-Z188</f>
        <v>-0.90343500000000176</v>
      </c>
      <c r="AC185">
        <v>1.8705143061308587</v>
      </c>
      <c r="AD185">
        <f t="shared" si="21"/>
        <v>0.27196103413268935</v>
      </c>
      <c r="AE185">
        <f t="shared" si="22"/>
        <v>7.2719610341326897</v>
      </c>
      <c r="AF185">
        <v>7.317115533482287</v>
      </c>
      <c r="AG185" t="s">
        <v>174</v>
      </c>
      <c r="AH185">
        <v>8.0611351014633232</v>
      </c>
    </row>
    <row r="186" spans="3:34" x14ac:dyDescent="0.2">
      <c r="C186" s="4" t="s">
        <v>168</v>
      </c>
      <c r="D186" s="4"/>
      <c r="E186" s="4"/>
      <c r="F186" s="4">
        <v>25.005482333333301</v>
      </c>
      <c r="G186" s="4">
        <f t="shared" si="13"/>
        <v>25.005482333333301</v>
      </c>
      <c r="H186" s="4">
        <f>G186-F188</f>
        <v>4.5344823333333011</v>
      </c>
      <c r="I186" s="4">
        <f t="shared" si="33"/>
        <v>4.3150397706918503E-2</v>
      </c>
      <c r="J186" s="4">
        <f t="shared" si="34"/>
        <v>-1.365015197141723</v>
      </c>
      <c r="K186" s="4">
        <f t="shared" si="35"/>
        <v>5.634984802858277</v>
      </c>
      <c r="L186" s="4"/>
      <c r="M186" s="4" t="s">
        <v>168</v>
      </c>
      <c r="N186" s="4"/>
      <c r="O186" s="4"/>
      <c r="P186" s="4">
        <v>25.0057823333333</v>
      </c>
      <c r="Q186" s="4">
        <f t="shared" si="16"/>
        <v>25.0057823333333</v>
      </c>
      <c r="R186" s="4">
        <f>Q186-P188</f>
        <v>4.5447823333333019</v>
      </c>
      <c r="S186" s="4">
        <f t="shared" si="17"/>
        <v>4.2843426171491727E-2</v>
      </c>
      <c r="T186" s="4">
        <f t="shared" si="18"/>
        <v>-1.3681158060970622</v>
      </c>
      <c r="U186" s="4">
        <f t="shared" si="36"/>
        <v>5.6318841939029376</v>
      </c>
      <c r="V186" s="4"/>
      <c r="W186" s="4" t="s">
        <v>168</v>
      </c>
      <c r="X186" s="4"/>
      <c r="Y186" s="4"/>
      <c r="Z186" s="4">
        <v>25.015482333333299</v>
      </c>
      <c r="AA186" s="4">
        <f t="shared" si="20"/>
        <v>25.015482333333299</v>
      </c>
      <c r="AB186" s="4">
        <f>AA186-Z188</f>
        <v>4.5449823333332979</v>
      </c>
      <c r="AC186">
        <v>4.2837487223146627E-2</v>
      </c>
      <c r="AD186">
        <f t="shared" si="21"/>
        <v>-1.3681760120961939</v>
      </c>
      <c r="AE186">
        <f t="shared" si="22"/>
        <v>5.6318239879038057</v>
      </c>
      <c r="AF186">
        <f>AVERAGE(K186,U186,AE186)</f>
        <v>5.6328976615550062</v>
      </c>
      <c r="AG186" t="s">
        <v>176</v>
      </c>
      <c r="AH186">
        <v>8.3541774319817819</v>
      </c>
    </row>
    <row r="187" spans="3:34" x14ac:dyDescent="0.2">
      <c r="C187" s="4" t="s">
        <v>170</v>
      </c>
      <c r="D187" s="4"/>
      <c r="E187" s="4"/>
      <c r="F187" s="4">
        <v>26.017918999999999</v>
      </c>
      <c r="G187" s="4">
        <f t="shared" si="13"/>
        <v>26.017918999999999</v>
      </c>
      <c r="H187" s="4">
        <f>G187-F188</f>
        <v>5.546918999999999</v>
      </c>
      <c r="I187" s="4">
        <f t="shared" si="33"/>
        <v>2.1390010486309587E-2</v>
      </c>
      <c r="J187" s="4">
        <f t="shared" si="34"/>
        <v>-1.6697890025184545</v>
      </c>
      <c r="K187" s="4">
        <f t="shared" si="35"/>
        <v>5.3302109974815455</v>
      </c>
      <c r="L187" s="4"/>
      <c r="M187" s="4" t="s">
        <v>170</v>
      </c>
      <c r="N187" s="4"/>
      <c r="O187" s="4"/>
      <c r="P187" s="4">
        <v>26.011918999999999</v>
      </c>
      <c r="Q187" s="4">
        <f t="shared" si="16"/>
        <v>26.011918999999999</v>
      </c>
      <c r="R187" s="4">
        <f>Q187-P188</f>
        <v>5.5509190000000004</v>
      </c>
      <c r="S187" s="4">
        <f t="shared" si="17"/>
        <v>2.1330786923696381E-2</v>
      </c>
      <c r="T187" s="4">
        <f t="shared" si="18"/>
        <v>-1.6709931225011108</v>
      </c>
      <c r="U187" s="4">
        <f t="shared" si="36"/>
        <v>5.3290068774988892</v>
      </c>
      <c r="V187" s="4"/>
      <c r="W187" s="4" t="s">
        <v>170</v>
      </c>
      <c r="X187" s="4"/>
      <c r="Y187" s="4"/>
      <c r="Z187" s="4">
        <v>26.018919</v>
      </c>
      <c r="AA187" s="4">
        <f t="shared" si="20"/>
        <v>26.018919</v>
      </c>
      <c r="AB187" s="4">
        <f>AA187-Z188</f>
        <v>5.5484189999999991</v>
      </c>
      <c r="AC187">
        <v>2.1367782405619495E-2</v>
      </c>
      <c r="AD187">
        <f t="shared" si="21"/>
        <v>-1.6702405475119506</v>
      </c>
      <c r="AE187">
        <f t="shared" si="22"/>
        <v>5.3297594524880498</v>
      </c>
      <c r="AF187">
        <f>AVERAGE(K187,U187,AE187)</f>
        <v>5.3296591091561618</v>
      </c>
      <c r="AG187" t="s">
        <v>167</v>
      </c>
    </row>
    <row r="188" spans="3:34" x14ac:dyDescent="0.2">
      <c r="C188" s="4" t="s">
        <v>15</v>
      </c>
      <c r="D188" s="4"/>
      <c r="E188" s="4"/>
      <c r="F188" s="4">
        <v>20.471</v>
      </c>
      <c r="G188" s="4"/>
      <c r="H188" s="4"/>
      <c r="I188" s="4"/>
      <c r="J188" s="4"/>
      <c r="K188" s="4"/>
      <c r="L188" s="4"/>
      <c r="M188" s="4" t="s">
        <v>15</v>
      </c>
      <c r="N188" s="4"/>
      <c r="O188" s="4"/>
      <c r="P188" s="4">
        <v>20.460999999999999</v>
      </c>
      <c r="Q188" s="4"/>
      <c r="R188" s="4"/>
      <c r="S188" s="4"/>
      <c r="T188" s="4"/>
      <c r="U188" s="4"/>
      <c r="V188" s="4"/>
      <c r="W188" s="4" t="s">
        <v>15</v>
      </c>
      <c r="X188" s="4"/>
      <c r="Y188" s="4"/>
      <c r="Z188" s="4">
        <v>20.470500000000001</v>
      </c>
      <c r="AA188" s="4"/>
      <c r="AB188" s="4"/>
      <c r="AG188" t="s">
        <v>153</v>
      </c>
      <c r="AH188">
        <v>6.0833481805682341</v>
      </c>
    </row>
    <row r="189" spans="3:34" x14ac:dyDescent="0.2"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G189" t="s">
        <v>165</v>
      </c>
      <c r="AH189">
        <v>7.2859835531847095</v>
      </c>
    </row>
    <row r="190" spans="3:34" x14ac:dyDescent="0.2">
      <c r="C190" s="4" t="s">
        <v>6</v>
      </c>
      <c r="D190" s="4" t="s">
        <v>169</v>
      </c>
      <c r="E190" s="4"/>
      <c r="F190" s="4"/>
      <c r="G190" s="4"/>
      <c r="H190" s="4"/>
      <c r="I190" s="4"/>
      <c r="J190" s="4"/>
      <c r="K190" s="4"/>
      <c r="L190" s="4"/>
      <c r="M190" s="4" t="s">
        <v>152</v>
      </c>
      <c r="N190" s="4" t="s">
        <v>169</v>
      </c>
      <c r="O190" s="4"/>
      <c r="P190" s="4"/>
      <c r="Q190" s="4"/>
      <c r="R190" s="4"/>
      <c r="S190" s="4"/>
      <c r="T190" s="4"/>
      <c r="U190" s="4"/>
      <c r="V190" s="4"/>
      <c r="W190" s="4" t="s">
        <v>155</v>
      </c>
      <c r="X190" s="4" t="s">
        <v>169</v>
      </c>
      <c r="Y190" s="4"/>
      <c r="Z190" s="4"/>
      <c r="AA190" s="4"/>
      <c r="AB190" s="4"/>
      <c r="AG190" t="s">
        <v>154</v>
      </c>
      <c r="AH190">
        <v>7.3980506588031769</v>
      </c>
    </row>
    <row r="191" spans="3:34" x14ac:dyDescent="0.2">
      <c r="C191" s="4"/>
      <c r="D191" s="4"/>
      <c r="E191" s="4"/>
      <c r="F191" s="4"/>
      <c r="G191" s="4"/>
      <c r="H191" s="4"/>
      <c r="I191" s="4" t="s">
        <v>7</v>
      </c>
      <c r="J191" s="4" t="s">
        <v>8</v>
      </c>
      <c r="K191" s="4" t="s">
        <v>9</v>
      </c>
      <c r="L191" s="4"/>
      <c r="M191" s="4"/>
      <c r="N191" s="4"/>
      <c r="O191" s="4"/>
      <c r="P191" s="4"/>
      <c r="Q191" s="4"/>
      <c r="R191" s="4"/>
      <c r="S191" s="4" t="s">
        <v>7</v>
      </c>
      <c r="T191" s="4" t="s">
        <v>8</v>
      </c>
      <c r="U191" s="4" t="s">
        <v>9</v>
      </c>
      <c r="V191" s="4"/>
      <c r="W191" s="4"/>
      <c r="X191" s="4"/>
      <c r="Y191" s="4"/>
      <c r="Z191" s="4"/>
      <c r="AA191" s="4"/>
      <c r="AB191" s="4"/>
      <c r="AC191" t="s">
        <v>7</v>
      </c>
      <c r="AD191" t="s">
        <v>8</v>
      </c>
      <c r="AE191" t="s">
        <v>9</v>
      </c>
      <c r="AG191" t="s">
        <v>41</v>
      </c>
      <c r="AH191">
        <v>7.317115533482287</v>
      </c>
    </row>
    <row r="192" spans="3:34" x14ac:dyDescent="0.2">
      <c r="C192" s="4" t="s">
        <v>10</v>
      </c>
      <c r="D192" s="4"/>
      <c r="E192" s="4"/>
      <c r="F192" s="4" t="s">
        <v>13</v>
      </c>
      <c r="G192" s="4"/>
      <c r="H192" s="4" t="s">
        <v>14</v>
      </c>
      <c r="I192" s="4"/>
      <c r="J192" s="4"/>
      <c r="K192" s="4"/>
      <c r="L192" s="4"/>
      <c r="M192" s="4" t="s">
        <v>10</v>
      </c>
      <c r="N192" s="4"/>
      <c r="O192" s="4"/>
      <c r="P192" s="4" t="s">
        <v>13</v>
      </c>
      <c r="Q192" s="4"/>
      <c r="R192" s="4" t="s">
        <v>14</v>
      </c>
      <c r="S192" s="4"/>
      <c r="T192" s="4"/>
      <c r="U192" s="4"/>
      <c r="V192" s="4"/>
      <c r="W192" s="4" t="s">
        <v>10</v>
      </c>
      <c r="X192" s="4"/>
      <c r="Y192" s="4"/>
      <c r="Z192" s="4" t="s">
        <v>13</v>
      </c>
      <c r="AA192" s="4" t="s">
        <v>37</v>
      </c>
      <c r="AB192" s="4"/>
      <c r="AG192" t="s">
        <v>169</v>
      </c>
      <c r="AH192">
        <v>6.7687481228357589</v>
      </c>
    </row>
    <row r="193" spans="3:34" x14ac:dyDescent="0.2">
      <c r="C193" s="4" t="s">
        <v>162</v>
      </c>
      <c r="D193" s="4"/>
      <c r="E193" s="4"/>
      <c r="F193" s="4">
        <v>27.526868820190401</v>
      </c>
      <c r="G193" s="4">
        <f>AVERAGE(F193)</f>
        <v>27.526868820190401</v>
      </c>
      <c r="H193" s="4">
        <f>G193-F199</f>
        <v>8.0828688201904022</v>
      </c>
      <c r="I193" s="4">
        <f>POWER(2,-H193)</f>
        <v>3.6881963533766204E-3</v>
      </c>
      <c r="J193" s="4">
        <f>LOG10(I193)</f>
        <v>-2.4331859658944452</v>
      </c>
      <c r="K193" s="4">
        <f>J193+7</f>
        <v>4.5668140341055548</v>
      </c>
      <c r="L193" s="4"/>
      <c r="M193" s="4" t="s">
        <v>162</v>
      </c>
      <c r="N193" s="4"/>
      <c r="O193" s="4"/>
      <c r="P193" s="4">
        <v>27.536868820190399</v>
      </c>
      <c r="Q193" s="4">
        <f t="shared" si="16"/>
        <v>27.536868820190399</v>
      </c>
      <c r="R193" s="4">
        <f>Q193-P199</f>
        <v>8.0878688201904012</v>
      </c>
      <c r="S193" s="4">
        <f t="shared" si="17"/>
        <v>3.6754361633547219E-3</v>
      </c>
      <c r="T193" s="4">
        <f t="shared" si="18"/>
        <v>-2.4346911158727651</v>
      </c>
      <c r="U193" s="4">
        <f>T193+7</f>
        <v>4.5653088841272353</v>
      </c>
      <c r="V193" s="4"/>
      <c r="W193" s="4" t="s">
        <v>162</v>
      </c>
      <c r="X193" s="4"/>
      <c r="Y193" s="4"/>
      <c r="Z193" s="4">
        <v>27.5288688201904</v>
      </c>
      <c r="AA193" s="4">
        <f t="shared" si="20"/>
        <v>27.5288688201904</v>
      </c>
      <c r="AB193" s="4">
        <f>AA193-Z199</f>
        <v>8.0803688201904009</v>
      </c>
      <c r="AC193">
        <v>3.6945930513516316E-3</v>
      </c>
      <c r="AD193">
        <f t="shared" si="21"/>
        <v>-2.4324333909052851</v>
      </c>
      <c r="AE193">
        <f t="shared" si="22"/>
        <v>4.5675666090947153</v>
      </c>
      <c r="AF193">
        <f>AVERAGE(K193,U193,AE193)</f>
        <v>4.5665631757758351</v>
      </c>
      <c r="AG193" t="s">
        <v>171</v>
      </c>
      <c r="AH193">
        <v>6.7467059957471385</v>
      </c>
    </row>
    <row r="194" spans="3:34" x14ac:dyDescent="0.2">
      <c r="C194" s="4" t="s">
        <v>164</v>
      </c>
      <c r="D194" s="4"/>
      <c r="E194" s="4"/>
      <c r="F194" s="4">
        <v>12.2269572219036</v>
      </c>
      <c r="G194" s="4">
        <f t="shared" si="13"/>
        <v>12.2269572219036</v>
      </c>
      <c r="H194" s="4">
        <f>G194-F199</f>
        <v>-7.217042778096399</v>
      </c>
      <c r="I194" s="4">
        <f t="shared" ref="I194:I198" si="37">POWER(2,-H194)</f>
        <v>148.78061726790338</v>
      </c>
      <c r="J194" s="4">
        <f t="shared" ref="J194:J198" si="38">LOG10(I194)</f>
        <v>2.1725463561971257</v>
      </c>
      <c r="K194" s="4">
        <f t="shared" ref="K194:K198" si="39">J194+7</f>
        <v>9.1725463561971257</v>
      </c>
      <c r="L194" s="4"/>
      <c r="M194" s="4" t="s">
        <v>164</v>
      </c>
      <c r="N194" s="4"/>
      <c r="O194" s="4"/>
      <c r="P194" s="4">
        <v>12.269572219036</v>
      </c>
      <c r="Q194" s="4">
        <f t="shared" si="16"/>
        <v>12.269572219036</v>
      </c>
      <c r="R194" s="4">
        <f>Q194-P199</f>
        <v>-7.1794277809639979</v>
      </c>
      <c r="S194" s="4">
        <f t="shared" si="17"/>
        <v>144.9516334567366</v>
      </c>
      <c r="T194" s="4">
        <f t="shared" si="18"/>
        <v>2.1612231137734583</v>
      </c>
      <c r="U194" s="4">
        <f t="shared" ref="U194:U198" si="40">T194+7</f>
        <v>9.1612231137734579</v>
      </c>
      <c r="V194" s="4"/>
      <c r="W194" s="4" t="s">
        <v>164</v>
      </c>
      <c r="X194" s="4"/>
      <c r="Y194" s="4"/>
      <c r="Z194" s="4">
        <v>12.2239572219036</v>
      </c>
      <c r="AA194" s="4">
        <f t="shared" si="20"/>
        <v>12.2239572219036</v>
      </c>
      <c r="AB194" s="4">
        <f>AA194-Z199</f>
        <v>-7.2245427780963993</v>
      </c>
      <c r="AC194">
        <v>149.55608268056093</v>
      </c>
      <c r="AD194">
        <f t="shared" si="21"/>
        <v>2.1748040811646057</v>
      </c>
      <c r="AE194">
        <f t="shared" si="22"/>
        <v>9.1748040811646057</v>
      </c>
      <c r="AF194">
        <f>AVERAGE(K194,U194,AE194)</f>
        <v>9.1695245170450637</v>
      </c>
      <c r="AG194" t="s">
        <v>156</v>
      </c>
      <c r="AH194">
        <v>6.169232914715379</v>
      </c>
    </row>
    <row r="195" spans="3:34" x14ac:dyDescent="0.2">
      <c r="C195" s="4" t="s">
        <v>166</v>
      </c>
      <c r="D195" s="4"/>
      <c r="E195" s="4"/>
      <c r="F195" s="4">
        <v>15.2788883209228</v>
      </c>
      <c r="G195" s="4">
        <f t="shared" si="13"/>
        <v>15.2788883209228</v>
      </c>
      <c r="H195" s="4">
        <f>G195-F199</f>
        <v>-4.1651116790771994</v>
      </c>
      <c r="I195" s="4">
        <f t="shared" si="37"/>
        <v>17.940045934334655</v>
      </c>
      <c r="J195" s="4">
        <f t="shared" si="38"/>
        <v>1.2538235506926068</v>
      </c>
      <c r="K195" s="4">
        <f t="shared" si="39"/>
        <v>8.2538235506926068</v>
      </c>
      <c r="L195" s="4"/>
      <c r="M195" s="4" t="s">
        <v>166</v>
      </c>
      <c r="N195" s="4"/>
      <c r="O195" s="4"/>
      <c r="P195" s="4">
        <v>15.478888320922801</v>
      </c>
      <c r="Q195" s="4">
        <f t="shared" si="16"/>
        <v>15.478888320922801</v>
      </c>
      <c r="R195" s="4">
        <f>Q195-P199</f>
        <v>-3.9701116790771973</v>
      </c>
      <c r="S195" s="4">
        <f t="shared" si="17"/>
        <v>15.671937879735216</v>
      </c>
      <c r="T195" s="4">
        <f t="shared" si="18"/>
        <v>1.1951227015381298</v>
      </c>
      <c r="U195" s="4">
        <f t="shared" si="40"/>
        <v>8.1951227015381303</v>
      </c>
      <c r="V195" s="4"/>
      <c r="W195" s="4" t="s">
        <v>166</v>
      </c>
      <c r="X195" s="4"/>
      <c r="Y195" s="4"/>
      <c r="Z195" s="4">
        <v>15.378888320922799</v>
      </c>
      <c r="AA195" s="4">
        <f t="shared" si="20"/>
        <v>15.378888320922799</v>
      </c>
      <c r="AB195" s="4">
        <f>AA195-Z199</f>
        <v>-4.0696116790771999</v>
      </c>
      <c r="AC195">
        <v>16.79094681877022</v>
      </c>
      <c r="AD195">
        <f t="shared" si="21"/>
        <v>1.2250751861066966</v>
      </c>
      <c r="AE195">
        <f t="shared" si="22"/>
        <v>8.2250751861066966</v>
      </c>
      <c r="AF195">
        <f>AVERAGE(K195,U195,AE195)</f>
        <v>8.2246738127791446</v>
      </c>
      <c r="AG195" t="s">
        <v>172</v>
      </c>
      <c r="AH195">
        <v>8.1126984429430689</v>
      </c>
    </row>
    <row r="196" spans="3:34" x14ac:dyDescent="0.2">
      <c r="C196" s="4" t="s">
        <v>167</v>
      </c>
      <c r="D196" s="4"/>
      <c r="E196" s="4"/>
      <c r="F196" s="4">
        <v>20.212368774413999</v>
      </c>
      <c r="G196" s="4">
        <f t="shared" si="13"/>
        <v>20.212368774413999</v>
      </c>
      <c r="H196" s="4">
        <f>G196-F199</f>
        <v>0.7683687744140002</v>
      </c>
      <c r="I196" s="4">
        <f t="shared" si="37"/>
        <v>0.58708089977345479</v>
      </c>
      <c r="J196" s="4">
        <f t="shared" si="38"/>
        <v>-0.23130204883018507</v>
      </c>
      <c r="K196" s="4">
        <f t="shared" si="39"/>
        <v>6.7686979511698153</v>
      </c>
      <c r="L196" s="4"/>
      <c r="M196" s="4" t="s">
        <v>167</v>
      </c>
      <c r="N196" s="4"/>
      <c r="O196" s="4"/>
      <c r="P196" s="4">
        <v>20.211368774414002</v>
      </c>
      <c r="Q196" s="4">
        <f t="shared" si="16"/>
        <v>20.211368774414002</v>
      </c>
      <c r="R196" s="4">
        <f>Q196-P199</f>
        <v>0.76236877441400352</v>
      </c>
      <c r="S196" s="4">
        <f t="shared" si="17"/>
        <v>0.58952758480803458</v>
      </c>
      <c r="T196" s="4">
        <f t="shared" si="18"/>
        <v>-0.22949586885620216</v>
      </c>
      <c r="U196" s="4">
        <f t="shared" si="40"/>
        <v>6.7705041311437979</v>
      </c>
      <c r="V196" s="4"/>
      <c r="W196" s="4" t="s">
        <v>167</v>
      </c>
      <c r="X196" s="4"/>
      <c r="Y196" s="4"/>
      <c r="Z196" s="4">
        <v>20.222368774414001</v>
      </c>
      <c r="AA196" s="4">
        <f t="shared" si="20"/>
        <v>20.222368774414001</v>
      </c>
      <c r="AB196" s="4">
        <f>AA196-Z199</f>
        <v>0.77386877441400159</v>
      </c>
      <c r="AC196">
        <v>0.58484702649972309</v>
      </c>
      <c r="AD196">
        <f t="shared" si="21"/>
        <v>-0.23295771380633734</v>
      </c>
      <c r="AE196">
        <f t="shared" si="22"/>
        <v>6.7670422861936625</v>
      </c>
      <c r="AF196">
        <v>6.7687481228357589</v>
      </c>
      <c r="AG196" t="s">
        <v>173</v>
      </c>
      <c r="AH196">
        <v>6.8492445297158779</v>
      </c>
    </row>
    <row r="197" spans="3:34" x14ac:dyDescent="0.2">
      <c r="C197" s="4" t="s">
        <v>168</v>
      </c>
      <c r="D197" s="4"/>
      <c r="E197" s="4"/>
      <c r="F197" s="4">
        <v>19.045339584350501</v>
      </c>
      <c r="G197" s="4">
        <f t="shared" si="13"/>
        <v>19.045339584350501</v>
      </c>
      <c r="H197" s="4">
        <f>G197-F199</f>
        <v>-0.39866041564949839</v>
      </c>
      <c r="I197" s="4">
        <f t="shared" si="37"/>
        <v>1.3182832779010067</v>
      </c>
      <c r="J197" s="4">
        <f t="shared" si="38"/>
        <v>0.12000874319436944</v>
      </c>
      <c r="K197" s="4">
        <f t="shared" si="39"/>
        <v>7.1200087431943695</v>
      </c>
      <c r="L197" s="4"/>
      <c r="M197" s="4" t="s">
        <v>168</v>
      </c>
      <c r="N197" s="4"/>
      <c r="O197" s="4"/>
      <c r="P197" s="4">
        <v>19.055339584350499</v>
      </c>
      <c r="Q197" s="4">
        <f t="shared" si="16"/>
        <v>19.055339584350499</v>
      </c>
      <c r="R197" s="4">
        <f>Q197-P199</f>
        <v>-0.39366041564949938</v>
      </c>
      <c r="S197" s="4">
        <f t="shared" si="17"/>
        <v>1.3137223642410534</v>
      </c>
      <c r="T197" s="4">
        <f t="shared" si="18"/>
        <v>0.11850359321604985</v>
      </c>
      <c r="U197" s="4">
        <f t="shared" si="40"/>
        <v>7.1185035932160501</v>
      </c>
      <c r="V197" s="4"/>
      <c r="W197" s="4" t="s">
        <v>168</v>
      </c>
      <c r="X197" s="4"/>
      <c r="Y197" s="4"/>
      <c r="Z197" s="4">
        <v>19.0473395843505</v>
      </c>
      <c r="AA197" s="4">
        <f t="shared" si="20"/>
        <v>19.0473395843505</v>
      </c>
      <c r="AB197" s="4">
        <f>AA197-Z199</f>
        <v>-0.40116041564949967</v>
      </c>
      <c r="AC197">
        <v>1.3205696691790967</v>
      </c>
      <c r="AD197">
        <f t="shared" si="21"/>
        <v>0.12076131818352975</v>
      </c>
      <c r="AE197">
        <f t="shared" si="22"/>
        <v>7.1207613181835301</v>
      </c>
      <c r="AF197">
        <f>AVERAGE(K197,U197,AE197)</f>
        <v>7.1197578848646499</v>
      </c>
      <c r="AG197" t="s">
        <v>174</v>
      </c>
      <c r="AH197">
        <v>6.7367274405649988</v>
      </c>
    </row>
    <row r="198" spans="3:34" x14ac:dyDescent="0.2">
      <c r="C198" s="4" t="s">
        <v>170</v>
      </c>
      <c r="D198" s="4"/>
      <c r="E198" s="4"/>
      <c r="F198" s="4">
        <v>29.000299072265001</v>
      </c>
      <c r="G198" s="4">
        <f t="shared" si="13"/>
        <v>29.000299072265001</v>
      </c>
      <c r="H198" s="4">
        <f>G198-F199</f>
        <v>9.5562990722650021</v>
      </c>
      <c r="I198" s="4">
        <f t="shared" si="37"/>
        <v>1.328211792249661E-3</v>
      </c>
      <c r="J198" s="4">
        <f t="shared" si="38"/>
        <v>-2.8767326682876408</v>
      </c>
      <c r="K198" s="4">
        <f t="shared" si="39"/>
        <v>4.1232673317123592</v>
      </c>
      <c r="L198" s="4"/>
      <c r="M198" s="4" t="s">
        <v>170</v>
      </c>
      <c r="N198" s="4"/>
      <c r="O198" s="4"/>
      <c r="P198" s="4">
        <v>29.010299072264999</v>
      </c>
      <c r="Q198" s="4">
        <f t="shared" si="16"/>
        <v>29.010299072264999</v>
      </c>
      <c r="R198" s="4">
        <f>Q198-P199</f>
        <v>9.5612990722650011</v>
      </c>
      <c r="S198" s="4">
        <f t="shared" si="17"/>
        <v>1.3236165285395519E-3</v>
      </c>
      <c r="T198" s="4">
        <f t="shared" si="18"/>
        <v>-2.8782378182659603</v>
      </c>
      <c r="U198" s="4">
        <f t="shared" si="40"/>
        <v>4.1217621817340397</v>
      </c>
      <c r="V198" s="4"/>
      <c r="W198" s="4" t="s">
        <v>170</v>
      </c>
      <c r="X198" s="4"/>
      <c r="Y198" s="4"/>
      <c r="Z198" s="4">
        <v>29.002299072265</v>
      </c>
      <c r="AA198" s="4">
        <f t="shared" si="20"/>
        <v>29.002299072265</v>
      </c>
      <c r="AB198" s="4">
        <f>AA198-Z199</f>
        <v>9.5537990722650008</v>
      </c>
      <c r="AC198">
        <v>1.3305154032475124E-3</v>
      </c>
      <c r="AD198">
        <f t="shared" si="21"/>
        <v>-2.8759800932984807</v>
      </c>
      <c r="AE198">
        <f t="shared" si="22"/>
        <v>4.1240199067015197</v>
      </c>
      <c r="AF198">
        <v>4.1230164733826395</v>
      </c>
      <c r="AG198" t="s">
        <v>176</v>
      </c>
      <c r="AH198">
        <v>8.9721657908513848</v>
      </c>
    </row>
    <row r="199" spans="3:34" x14ac:dyDescent="0.2">
      <c r="C199" t="s">
        <v>15</v>
      </c>
      <c r="F199">
        <v>19.443999999999999</v>
      </c>
      <c r="M199" t="s">
        <v>15</v>
      </c>
      <c r="P199">
        <v>19.448999999999998</v>
      </c>
      <c r="W199" t="s">
        <v>15</v>
      </c>
      <c r="Z199">
        <v>19.448499999999999</v>
      </c>
      <c r="AG199" t="s">
        <v>168</v>
      </c>
    </row>
    <row r="200" spans="3:34" x14ac:dyDescent="0.2">
      <c r="AG200" t="s">
        <v>153</v>
      </c>
      <c r="AH200">
        <v>2.2999999999999998</v>
      </c>
    </row>
    <row r="201" spans="3:34" x14ac:dyDescent="0.2">
      <c r="C201" t="s">
        <v>6</v>
      </c>
      <c r="D201" t="s">
        <v>171</v>
      </c>
      <c r="M201" t="s">
        <v>152</v>
      </c>
      <c r="N201" t="s">
        <v>171</v>
      </c>
      <c r="W201" t="s">
        <v>74</v>
      </c>
      <c r="X201" t="s">
        <v>171</v>
      </c>
      <c r="AG201" t="s">
        <v>165</v>
      </c>
      <c r="AH201">
        <v>5.9071212371350965</v>
      </c>
    </row>
    <row r="202" spans="3:34" x14ac:dyDescent="0.2">
      <c r="I202" t="s">
        <v>7</v>
      </c>
      <c r="J202" t="s">
        <v>8</v>
      </c>
      <c r="K202" t="s">
        <v>9</v>
      </c>
      <c r="S202" t="s">
        <v>7</v>
      </c>
      <c r="T202" t="s">
        <v>8</v>
      </c>
      <c r="U202" t="s">
        <v>9</v>
      </c>
      <c r="AC202" t="s">
        <v>7</v>
      </c>
      <c r="AD202" t="s">
        <v>8</v>
      </c>
      <c r="AE202" t="s">
        <v>9</v>
      </c>
      <c r="AG202" t="s">
        <v>154</v>
      </c>
      <c r="AH202">
        <v>5.3922500686012604</v>
      </c>
    </row>
    <row r="203" spans="3:34" x14ac:dyDescent="0.2">
      <c r="C203" t="s">
        <v>10</v>
      </c>
      <c r="F203" t="s">
        <v>13</v>
      </c>
      <c r="H203" t="s">
        <v>14</v>
      </c>
      <c r="M203" t="s">
        <v>10</v>
      </c>
      <c r="P203" t="s">
        <v>13</v>
      </c>
      <c r="R203" t="s">
        <v>14</v>
      </c>
      <c r="W203" t="s">
        <v>10</v>
      </c>
      <c r="Z203" t="s">
        <v>13</v>
      </c>
      <c r="AA203" t="s">
        <v>37</v>
      </c>
      <c r="AG203" t="s">
        <v>41</v>
      </c>
      <c r="AH203">
        <v>5.6328976615550062</v>
      </c>
    </row>
    <row r="204" spans="3:34" x14ac:dyDescent="0.2">
      <c r="C204" s="4" t="s">
        <v>162</v>
      </c>
      <c r="D204" s="4"/>
      <c r="E204" s="4"/>
      <c r="F204" s="4">
        <v>24.861730575561499</v>
      </c>
      <c r="G204" s="4">
        <f t="shared" si="13"/>
        <v>24.861730575561499</v>
      </c>
      <c r="H204" s="4">
        <f>G204-F210</f>
        <v>5.3177305755614981</v>
      </c>
      <c r="I204" s="4">
        <f>POWER(2,-H204)</f>
        <v>2.5072843384631616E-2</v>
      </c>
      <c r="J204" s="4">
        <f>LOG10(I204)</f>
        <v>-1.6007964121034981</v>
      </c>
      <c r="K204" s="4">
        <f>J204+7</f>
        <v>5.3992035878965021</v>
      </c>
      <c r="L204" s="4"/>
      <c r="M204" s="4" t="s">
        <v>162</v>
      </c>
      <c r="N204" s="4"/>
      <c r="O204" s="4"/>
      <c r="P204" s="4">
        <v>24.851730575561501</v>
      </c>
      <c r="Q204" s="4">
        <f t="shared" si="16"/>
        <v>24.851730575561501</v>
      </c>
      <c r="R204" s="4">
        <f>Q204-P210</f>
        <v>5.3067305755614989</v>
      </c>
      <c r="S204" s="4">
        <f t="shared" si="17"/>
        <v>2.5264744920707672E-2</v>
      </c>
      <c r="T204" s="4">
        <f t="shared" si="18"/>
        <v>-1.5974850821511943</v>
      </c>
      <c r="U204" s="4">
        <f>T204+7</f>
        <v>5.4025149178488059</v>
      </c>
      <c r="V204" s="4"/>
      <c r="W204" s="4" t="s">
        <v>162</v>
      </c>
      <c r="X204" s="4"/>
      <c r="Y204" s="4"/>
      <c r="Z204" s="4">
        <v>24.872730575561501</v>
      </c>
      <c r="AA204" s="4">
        <f t="shared" si="20"/>
        <v>24.872730575561501</v>
      </c>
      <c r="AB204" s="4">
        <f>AA204-Z210</f>
        <v>5.3337305755614999</v>
      </c>
      <c r="AC204">
        <v>2.4796312898374678E-2</v>
      </c>
      <c r="AD204">
        <f t="shared" si="21"/>
        <v>-1.6056128920341222</v>
      </c>
      <c r="AE204">
        <f t="shared" si="22"/>
        <v>5.3943871079658781</v>
      </c>
      <c r="AF204">
        <f>AVERAGE(K204,U204,AE204)</f>
        <v>5.398701871237062</v>
      </c>
      <c r="AG204" t="s">
        <v>169</v>
      </c>
      <c r="AH204">
        <v>7.1197578848646499</v>
      </c>
    </row>
    <row r="205" spans="3:34" x14ac:dyDescent="0.2">
      <c r="C205" s="4" t="s">
        <v>164</v>
      </c>
      <c r="D205" s="4"/>
      <c r="E205" s="4"/>
      <c r="F205" s="4">
        <v>16.0078643798828</v>
      </c>
      <c r="G205" s="4">
        <f t="shared" si="13"/>
        <v>16.0078643798828</v>
      </c>
      <c r="H205" s="4">
        <f>G205-F210</f>
        <v>-3.5361356201172001</v>
      </c>
      <c r="I205" s="4">
        <f t="shared" ref="I205:I209" si="41">POWER(2,-H205)</f>
        <v>11.600665128842419</v>
      </c>
      <c r="J205" s="4">
        <f t="shared" ref="J205:J209" si="42">LOG10(I205)</f>
        <v>1.0644828903911301</v>
      </c>
      <c r="K205" s="4">
        <f t="shared" ref="K205:K209" si="43">J205+7</f>
        <v>8.0644828903911296</v>
      </c>
      <c r="L205" s="4"/>
      <c r="M205" s="4" t="s">
        <v>164</v>
      </c>
      <c r="N205" s="4"/>
      <c r="O205" s="4"/>
      <c r="P205" s="4">
        <v>16.000864379882799</v>
      </c>
      <c r="Q205" s="4">
        <f t="shared" si="16"/>
        <v>16.000864379882799</v>
      </c>
      <c r="R205" s="4">
        <f>Q205-P210</f>
        <v>-3.5441356201172027</v>
      </c>
      <c r="S205" s="4">
        <f t="shared" si="17"/>
        <v>11.665171559967074</v>
      </c>
      <c r="T205" s="4">
        <f t="shared" si="18"/>
        <v>1.0668911303564428</v>
      </c>
      <c r="U205" s="4">
        <f t="shared" ref="U205:U208" si="44">T205+7</f>
        <v>8.0668911303564421</v>
      </c>
      <c r="V205" s="4"/>
      <c r="W205" s="4" t="s">
        <v>164</v>
      </c>
      <c r="X205" s="4"/>
      <c r="Y205" s="4"/>
      <c r="Z205" s="4">
        <v>16.007564379882801</v>
      </c>
      <c r="AA205" s="4">
        <f t="shared" si="20"/>
        <v>16.007564379882801</v>
      </c>
      <c r="AB205" s="4">
        <f>AA205-Z210</f>
        <v>-3.5314356201172004</v>
      </c>
      <c r="AC205">
        <v>11.562934071042044</v>
      </c>
      <c r="AD205">
        <f t="shared" si="21"/>
        <v>1.0630680494115095</v>
      </c>
      <c r="AE205">
        <f t="shared" si="22"/>
        <v>8.063068049411509</v>
      </c>
      <c r="AF205">
        <f>AVERAGE(K205,U205,AE387)</f>
        <v>8.0656870103737859</v>
      </c>
      <c r="AG205" t="s">
        <v>171</v>
      </c>
      <c r="AH205">
        <v>7.2548246905190181</v>
      </c>
    </row>
    <row r="206" spans="3:34" x14ac:dyDescent="0.2">
      <c r="C206" s="4" t="s">
        <v>166</v>
      </c>
      <c r="D206" s="4"/>
      <c r="E206" s="4"/>
      <c r="F206" s="4">
        <v>17.0277820587158</v>
      </c>
      <c r="G206" s="4">
        <f t="shared" si="13"/>
        <v>17.0277820587158</v>
      </c>
      <c r="H206" s="4">
        <f>G206-F210</f>
        <v>-2.5162179412842001</v>
      </c>
      <c r="I206" s="4">
        <f t="shared" si="41"/>
        <v>5.7208040956563044</v>
      </c>
      <c r="J206" s="4">
        <f t="shared" si="42"/>
        <v>0.75745707595441436</v>
      </c>
      <c r="K206" s="4">
        <f t="shared" si="43"/>
        <v>7.7574570759544148</v>
      </c>
      <c r="L206" s="4"/>
      <c r="M206" s="4" t="s">
        <v>166</v>
      </c>
      <c r="N206" s="4"/>
      <c r="O206" s="4"/>
      <c r="P206" s="4">
        <v>17.057782058715802</v>
      </c>
      <c r="Q206" s="4">
        <f t="shared" si="16"/>
        <v>17.057782058715802</v>
      </c>
      <c r="R206" s="4">
        <f>Q206-P210</f>
        <v>-2.4872179412842002</v>
      </c>
      <c r="S206" s="4">
        <f t="shared" si="17"/>
        <v>5.6069567494381243</v>
      </c>
      <c r="T206" s="4">
        <f t="shared" si="18"/>
        <v>0.74872720608015897</v>
      </c>
      <c r="U206" s="4">
        <f t="shared" si="44"/>
        <v>7.7487272060801589</v>
      </c>
      <c r="V206" s="4"/>
      <c r="W206" s="4" t="s">
        <v>166</v>
      </c>
      <c r="X206" s="4"/>
      <c r="Y206" s="4"/>
      <c r="Z206" s="4">
        <v>17.077782058715801</v>
      </c>
      <c r="AA206" s="4">
        <f t="shared" si="20"/>
        <v>17.077782058715801</v>
      </c>
      <c r="AB206" s="4">
        <f>AA206-Z210</f>
        <v>-2.4612179412842004</v>
      </c>
      <c r="AC206">
        <v>5.5068142325525011</v>
      </c>
      <c r="AD206">
        <f t="shared" si="21"/>
        <v>0.74090042619289553</v>
      </c>
      <c r="AE206">
        <f t="shared" si="22"/>
        <v>7.740900426192896</v>
      </c>
      <c r="AF206">
        <v>7.7490282360758229</v>
      </c>
      <c r="AG206" t="s">
        <v>156</v>
      </c>
      <c r="AH206">
        <v>6.7171604444235085</v>
      </c>
    </row>
    <row r="207" spans="3:34" x14ac:dyDescent="0.2">
      <c r="C207" s="4" t="s">
        <v>167</v>
      </c>
      <c r="D207" s="4"/>
      <c r="E207" s="4"/>
      <c r="F207" s="4">
        <v>20.387424468994102</v>
      </c>
      <c r="G207" s="4">
        <f t="shared" si="13"/>
        <v>20.387424468994102</v>
      </c>
      <c r="H207" s="4">
        <f>G207-F210</f>
        <v>0.84342446899410106</v>
      </c>
      <c r="I207" s="4">
        <f t="shared" si="41"/>
        <v>0.55731911109660737</v>
      </c>
      <c r="J207" s="4">
        <f t="shared" si="42"/>
        <v>-0.25389606424418987</v>
      </c>
      <c r="K207" s="4">
        <f t="shared" si="43"/>
        <v>6.7461039357558104</v>
      </c>
      <c r="L207" s="4"/>
      <c r="M207" s="4" t="s">
        <v>167</v>
      </c>
      <c r="N207" s="4"/>
      <c r="O207" s="4"/>
      <c r="P207" s="4">
        <v>20.3774244689941</v>
      </c>
      <c r="Q207" s="4">
        <f t="shared" si="16"/>
        <v>20.3774244689941</v>
      </c>
      <c r="R207" s="4">
        <f>Q207-P210</f>
        <v>0.83242446899409828</v>
      </c>
      <c r="S207" s="4">
        <f t="shared" si="17"/>
        <v>0.561584698045137</v>
      </c>
      <c r="T207" s="4">
        <f t="shared" si="18"/>
        <v>-0.25058473429188527</v>
      </c>
      <c r="U207" s="4">
        <f t="shared" si="44"/>
        <v>6.749415265708115</v>
      </c>
      <c r="V207" s="4"/>
      <c r="W207" s="4" t="s">
        <v>167</v>
      </c>
      <c r="X207" s="4"/>
      <c r="Y207" s="4"/>
      <c r="Z207" s="4">
        <v>20.387424468994102</v>
      </c>
      <c r="AA207" s="4">
        <f t="shared" si="20"/>
        <v>20.387424468994102</v>
      </c>
      <c r="AB207" s="4">
        <f>AA207-Z210</f>
        <v>0.84842446899410007</v>
      </c>
      <c r="AC207">
        <v>0.55539093345120716</v>
      </c>
      <c r="AD207">
        <f t="shared" si="21"/>
        <v>-0.2554012142225095</v>
      </c>
      <c r="AE207">
        <f t="shared" si="22"/>
        <v>6.7445987857774909</v>
      </c>
      <c r="AF207">
        <f>AVERAGE(K207,U207,AE207)</f>
        <v>6.7467059957471385</v>
      </c>
      <c r="AG207" t="s">
        <v>172</v>
      </c>
      <c r="AH207">
        <v>7.674805567272764</v>
      </c>
    </row>
    <row r="208" spans="3:34" x14ac:dyDescent="0.2">
      <c r="C208" s="4" t="s">
        <v>168</v>
      </c>
      <c r="D208" s="4"/>
      <c r="E208" s="4"/>
      <c r="F208" s="4">
        <v>18.695390701293899</v>
      </c>
      <c r="G208" s="4">
        <f t="shared" si="13"/>
        <v>18.695390701293899</v>
      </c>
      <c r="H208" s="4">
        <f>G208-F210</f>
        <v>-0.84860929870610136</v>
      </c>
      <c r="I208" s="4">
        <f t="shared" si="41"/>
        <v>1.8007642223936224</v>
      </c>
      <c r="J208" s="4">
        <f t="shared" si="42"/>
        <v>0.25545685350991182</v>
      </c>
      <c r="K208" s="4">
        <f t="shared" si="43"/>
        <v>7.2554568535099122</v>
      </c>
      <c r="L208" s="4"/>
      <c r="M208" s="4" t="s">
        <v>168</v>
      </c>
      <c r="N208" s="4"/>
      <c r="O208" s="4"/>
      <c r="P208" s="4">
        <v>18.697390701293902</v>
      </c>
      <c r="Q208" s="4">
        <f t="shared" si="16"/>
        <v>18.697390701293902</v>
      </c>
      <c r="R208" s="4">
        <f>Q208-P210</f>
        <v>-0.84760929870610013</v>
      </c>
      <c r="S208" s="4">
        <f t="shared" si="17"/>
        <v>1.799516460241382</v>
      </c>
      <c r="T208" s="4">
        <f t="shared" si="18"/>
        <v>0.25515582351424743</v>
      </c>
      <c r="U208" s="4">
        <f t="shared" si="44"/>
        <v>7.2551558235142473</v>
      </c>
      <c r="V208" s="4"/>
      <c r="W208" s="4" t="s">
        <v>168</v>
      </c>
      <c r="X208" s="4"/>
      <c r="Y208" s="4"/>
      <c r="Z208" s="4">
        <v>18.695690701293898</v>
      </c>
      <c r="AA208" s="4">
        <f t="shared" si="20"/>
        <v>18.695690701293898</v>
      </c>
      <c r="AB208" s="4">
        <f>AA208-Z210</f>
        <v>-0.84330929870610305</v>
      </c>
      <c r="AC208">
        <v>1.794160927405533</v>
      </c>
      <c r="AD208">
        <f t="shared" si="21"/>
        <v>0.25386139453289319</v>
      </c>
      <c r="AE208">
        <f t="shared" si="22"/>
        <v>7.2538613945328931</v>
      </c>
      <c r="AF208">
        <f>AVERAGE(K208,U208,AE208)</f>
        <v>7.2548246905190181</v>
      </c>
      <c r="AG208" t="s">
        <v>173</v>
      </c>
      <c r="AH208">
        <v>6.8420115521957712</v>
      </c>
    </row>
    <row r="209" spans="3:34" x14ac:dyDescent="0.2">
      <c r="C209" s="4" t="s">
        <v>170</v>
      </c>
      <c r="D209" s="4"/>
      <c r="E209" s="4"/>
      <c r="F209" s="4">
        <v>29.2840576171875</v>
      </c>
      <c r="G209" s="4">
        <f t="shared" si="13"/>
        <v>29.2840576171875</v>
      </c>
      <c r="H209" s="4">
        <f>G209-F210</f>
        <v>9.7400576171874995</v>
      </c>
      <c r="I209" s="4">
        <f t="shared" si="41"/>
        <v>1.1693660953496752E-3</v>
      </c>
      <c r="J209" s="4">
        <f t="shared" si="42"/>
        <v>-2.9320495022688799</v>
      </c>
      <c r="K209" s="4">
        <f t="shared" si="43"/>
        <v>4.0679504977311201</v>
      </c>
      <c r="L209" s="4"/>
      <c r="M209" s="4" t="s">
        <v>170</v>
      </c>
      <c r="N209" s="4"/>
      <c r="O209" s="4"/>
      <c r="P209" s="4">
        <v>29.285057617187501</v>
      </c>
      <c r="Q209" s="4">
        <f t="shared" si="16"/>
        <v>29.285057617187501</v>
      </c>
      <c r="R209" s="4">
        <f>Q209-P210</f>
        <v>9.7400576171874995</v>
      </c>
      <c r="S209" s="4">
        <f t="shared" si="17"/>
        <v>1.1693660953496752E-3</v>
      </c>
      <c r="T209" s="4">
        <f t="shared" si="18"/>
        <v>-2.9320495022688799</v>
      </c>
      <c r="U209" s="4">
        <f>T209+7</f>
        <v>4.0679504977311201</v>
      </c>
      <c r="V209" s="4"/>
      <c r="W209" s="4" t="s">
        <v>170</v>
      </c>
      <c r="X209" s="4"/>
      <c r="Y209" s="4"/>
      <c r="Z209" s="4">
        <v>29.286657617187501</v>
      </c>
      <c r="AA209" s="4">
        <f t="shared" si="20"/>
        <v>29.286657617187501</v>
      </c>
      <c r="AB209" s="4">
        <f>AA209-Z210</f>
        <v>9.7476576171874996</v>
      </c>
      <c r="AC209">
        <v>1.1632221670435541E-3</v>
      </c>
      <c r="AD209">
        <f t="shared" si="21"/>
        <v>-2.9343373302359264</v>
      </c>
      <c r="AE209">
        <f t="shared" si="22"/>
        <v>4.0656626697640732</v>
      </c>
      <c r="AF209">
        <f>AVERAGE(K209,U209,AE209)</f>
        <v>4.0671878884087711</v>
      </c>
      <c r="AG209" t="s">
        <v>174</v>
      </c>
      <c r="AH209">
        <v>7.6675531528254597</v>
      </c>
    </row>
    <row r="210" spans="3:34" x14ac:dyDescent="0.2">
      <c r="C210" s="4" t="s">
        <v>15</v>
      </c>
      <c r="D210" s="4"/>
      <c r="E210" s="4"/>
      <c r="F210" s="4">
        <v>19.544</v>
      </c>
      <c r="G210" s="4"/>
      <c r="H210" s="4"/>
      <c r="I210" s="4"/>
      <c r="J210" s="4"/>
      <c r="K210" s="4"/>
      <c r="L210" s="4"/>
      <c r="M210" s="4" t="s">
        <v>15</v>
      </c>
      <c r="N210" s="4"/>
      <c r="O210" s="4"/>
      <c r="P210" s="4">
        <v>19.545000000000002</v>
      </c>
      <c r="Q210" s="4"/>
      <c r="R210" s="4"/>
      <c r="S210" s="4"/>
      <c r="T210" s="4"/>
      <c r="U210" s="4"/>
      <c r="V210" s="4"/>
      <c r="W210" s="4" t="s">
        <v>15</v>
      </c>
      <c r="X210" s="4"/>
      <c r="Y210" s="4"/>
      <c r="Z210" s="4">
        <v>19.539000000000001</v>
      </c>
      <c r="AA210" s="4"/>
      <c r="AB210" s="4"/>
      <c r="AG210" t="s">
        <v>176</v>
      </c>
      <c r="AH210">
        <v>8.5110456803662089</v>
      </c>
    </row>
    <row r="211" spans="3:34" x14ac:dyDescent="0.2"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G211" t="s">
        <v>170</v>
      </c>
    </row>
    <row r="212" spans="3:34" x14ac:dyDescent="0.2">
      <c r="C212" s="4" t="s">
        <v>6</v>
      </c>
      <c r="D212" s="4" t="s">
        <v>156</v>
      </c>
      <c r="E212" s="4"/>
      <c r="F212" s="4"/>
      <c r="G212" s="4"/>
      <c r="H212" s="4"/>
      <c r="I212" s="4"/>
      <c r="J212" s="4"/>
      <c r="K212" s="4"/>
      <c r="L212" s="4"/>
      <c r="M212" s="4" t="s">
        <v>152</v>
      </c>
      <c r="N212" s="4" t="s">
        <v>156</v>
      </c>
      <c r="O212" s="4"/>
      <c r="P212" s="4"/>
      <c r="Q212" s="4"/>
      <c r="R212" s="4"/>
      <c r="S212" s="4"/>
      <c r="T212" s="4"/>
      <c r="U212" s="4"/>
      <c r="V212" s="4"/>
      <c r="W212" s="4" t="s">
        <v>155</v>
      </c>
      <c r="X212" s="4" t="s">
        <v>156</v>
      </c>
      <c r="Y212" s="4"/>
      <c r="Z212" s="4"/>
      <c r="AA212" s="4"/>
      <c r="AB212" s="4"/>
      <c r="AG212" t="s">
        <v>153</v>
      </c>
      <c r="AH212">
        <v>7.3087748953924345</v>
      </c>
    </row>
    <row r="213" spans="3:34" x14ac:dyDescent="0.2">
      <c r="C213" s="4"/>
      <c r="D213" s="4"/>
      <c r="E213" s="4"/>
      <c r="F213" s="4"/>
      <c r="G213" s="4"/>
      <c r="H213" s="4"/>
      <c r="I213" s="4" t="s">
        <v>7</v>
      </c>
      <c r="J213" s="4" t="s">
        <v>8</v>
      </c>
      <c r="K213" s="4" t="s">
        <v>9</v>
      </c>
      <c r="L213" s="4"/>
      <c r="M213" s="4"/>
      <c r="N213" s="4"/>
      <c r="O213" s="4"/>
      <c r="P213" s="4"/>
      <c r="Q213" s="4"/>
      <c r="R213" s="4"/>
      <c r="S213" s="4" t="s">
        <v>7</v>
      </c>
      <c r="T213" s="4" t="s">
        <v>8</v>
      </c>
      <c r="U213" s="4" t="s">
        <v>9</v>
      </c>
      <c r="V213" s="4"/>
      <c r="W213" s="4"/>
      <c r="X213" s="4"/>
      <c r="Y213" s="4"/>
      <c r="Z213" s="4"/>
      <c r="AA213" s="4"/>
      <c r="AB213" s="4"/>
      <c r="AC213" t="s">
        <v>7</v>
      </c>
      <c r="AD213" t="s">
        <v>8</v>
      </c>
      <c r="AE213" t="s">
        <v>9</v>
      </c>
      <c r="AG213" t="s">
        <v>165</v>
      </c>
      <c r="AH213">
        <v>4.0542957321301083</v>
      </c>
    </row>
    <row r="214" spans="3:34" x14ac:dyDescent="0.2">
      <c r="C214" s="4" t="s">
        <v>10</v>
      </c>
      <c r="D214" s="4"/>
      <c r="E214" s="4"/>
      <c r="F214" s="4" t="s">
        <v>13</v>
      </c>
      <c r="G214" s="4"/>
      <c r="H214" s="4" t="s">
        <v>14</v>
      </c>
      <c r="I214" s="4"/>
      <c r="J214" s="4"/>
      <c r="K214" s="4"/>
      <c r="L214" s="4"/>
      <c r="M214" s="4" t="s">
        <v>10</v>
      </c>
      <c r="N214" s="4"/>
      <c r="O214" s="4"/>
      <c r="P214" s="4" t="s">
        <v>13</v>
      </c>
      <c r="Q214" s="4"/>
      <c r="R214" s="4" t="s">
        <v>14</v>
      </c>
      <c r="S214" s="4"/>
      <c r="T214" s="4"/>
      <c r="U214" s="4"/>
      <c r="V214" s="4"/>
      <c r="W214" s="4" t="s">
        <v>10</v>
      </c>
      <c r="X214" s="4"/>
      <c r="Y214" s="4"/>
      <c r="Z214" s="4" t="s">
        <v>13</v>
      </c>
      <c r="AA214" s="4" t="s">
        <v>37</v>
      </c>
      <c r="AB214" s="4"/>
      <c r="AG214" t="s">
        <v>154</v>
      </c>
      <c r="AH214">
        <v>4.8493728754508361</v>
      </c>
    </row>
    <row r="215" spans="3:34" x14ac:dyDescent="0.2">
      <c r="C215" s="4" t="s">
        <v>162</v>
      </c>
      <c r="D215" s="4"/>
      <c r="E215" s="4"/>
      <c r="F215" s="4">
        <v>24.882863998413001</v>
      </c>
      <c r="G215" s="4">
        <f t="shared" ref="G215:G264" si="45">AVERAGE(F215)</f>
        <v>24.882863998413001</v>
      </c>
      <c r="H215" s="4">
        <f>G215-F221</f>
        <v>5.3198639984130018</v>
      </c>
      <c r="I215" s="4">
        <f>POWER(2,-H215)</f>
        <v>2.5035793665588529E-2</v>
      </c>
      <c r="J215" s="4">
        <f>LOG10(I215)</f>
        <v>-1.6014386363752358</v>
      </c>
      <c r="K215" s="4">
        <f>J215+7</f>
        <v>5.398561363624764</v>
      </c>
      <c r="L215" s="4"/>
      <c r="M215" s="4" t="s">
        <v>162</v>
      </c>
      <c r="N215" s="4"/>
      <c r="O215" s="4"/>
      <c r="P215" s="4">
        <v>24.872863998412999</v>
      </c>
      <c r="Q215" s="4">
        <f t="shared" ref="Q215:Q264" si="46">AVERAGE(P215)</f>
        <v>24.872863998412999</v>
      </c>
      <c r="R215" s="4">
        <f>Q215-P221</f>
        <v>5.3193639984129995</v>
      </c>
      <c r="S215" s="4">
        <f t="shared" ref="S215:S264" si="47">POWER(2,-R215)</f>
        <v>2.5044471914223803E-2</v>
      </c>
      <c r="T215" s="4">
        <f t="shared" ref="T215:T264" si="48">LOG10(S215)</f>
        <v>-1.6012881213774028</v>
      </c>
      <c r="U215" s="4">
        <f>T215+7</f>
        <v>5.3987118786225974</v>
      </c>
      <c r="V215" s="4"/>
      <c r="W215" s="4" t="s">
        <v>162</v>
      </c>
      <c r="X215" s="4"/>
      <c r="Y215" s="4"/>
      <c r="Z215" s="4">
        <v>24.863863998412999</v>
      </c>
      <c r="AA215" s="4">
        <f t="shared" ref="AA215:AA264" si="49">AVERAGE(Z215)</f>
        <v>24.863863998412999</v>
      </c>
      <c r="AB215" s="4">
        <f>AA215-Z221</f>
        <v>5.3108639984129979</v>
      </c>
      <c r="AC215">
        <v>2.5192463243474746E-2</v>
      </c>
      <c r="AD215">
        <f t="shared" ref="AD215:AD264" si="50">LOG10(AC215)</f>
        <v>-1.5987293664142586</v>
      </c>
      <c r="AE215">
        <f t="shared" ref="AE215:AE264" si="51">AD215+7</f>
        <v>5.4012706335857414</v>
      </c>
      <c r="AF215">
        <f>AVERAGE(K215,U215,AE215)</f>
        <v>5.3995146252777007</v>
      </c>
      <c r="AG215" t="s">
        <v>41</v>
      </c>
      <c r="AH215">
        <v>5.3296591091561618</v>
      </c>
    </row>
    <row r="216" spans="3:34" x14ac:dyDescent="0.2">
      <c r="C216" s="4" t="s">
        <v>164</v>
      </c>
      <c r="D216" s="4"/>
      <c r="E216" s="4"/>
      <c r="F216" s="4">
        <v>17.000763565063401</v>
      </c>
      <c r="G216" s="4">
        <f t="shared" si="45"/>
        <v>17.000763565063401</v>
      </c>
      <c r="H216" s="4">
        <f>G216-F221</f>
        <v>-2.5622364349365974</v>
      </c>
      <c r="I216" s="4">
        <f t="shared" ref="I216:I219" si="52">POWER(2,-H216)</f>
        <v>5.9062254805159764</v>
      </c>
      <c r="J216" s="4">
        <f t="shared" ref="J216:J220" si="53">LOG10(I216)</f>
        <v>0.77131002289905848</v>
      </c>
      <c r="K216" s="4">
        <f t="shared" ref="K216:K220" si="54">J216+7</f>
        <v>7.7713100228990584</v>
      </c>
      <c r="L216" s="4"/>
      <c r="M216" s="4" t="s">
        <v>164</v>
      </c>
      <c r="N216" s="4"/>
      <c r="O216" s="4"/>
      <c r="P216" s="4">
        <v>17.0000635650634</v>
      </c>
      <c r="Q216" s="4">
        <f t="shared" si="46"/>
        <v>17.0000635650634</v>
      </c>
      <c r="R216" s="4">
        <f>Q216-P221</f>
        <v>-2.5534364349366001</v>
      </c>
      <c r="S216" s="4">
        <f t="shared" si="47"/>
        <v>5.8703089566516278</v>
      </c>
      <c r="T216" s="4">
        <f t="shared" si="48"/>
        <v>0.76866095893721631</v>
      </c>
      <c r="U216" s="4">
        <f t="shared" ref="U216:U220" si="55">T216+7</f>
        <v>7.7686609589372164</v>
      </c>
      <c r="V216" s="4"/>
      <c r="W216" s="4" t="s">
        <v>164</v>
      </c>
      <c r="X216" s="4"/>
      <c r="Y216" s="4"/>
      <c r="Z216" s="4">
        <v>17.000563565063398</v>
      </c>
      <c r="AA216" s="4">
        <f t="shared" si="49"/>
        <v>17.000563565063398</v>
      </c>
      <c r="AB216" s="4">
        <f>AA216-Z221</f>
        <v>-2.5524364349366024</v>
      </c>
      <c r="AC216">
        <v>5.8662413784273646</v>
      </c>
      <c r="AD216">
        <f t="shared" si="50"/>
        <v>0.76835992894155303</v>
      </c>
      <c r="AE216">
        <f t="shared" si="51"/>
        <v>7.7683599289415532</v>
      </c>
      <c r="AF216">
        <f>AVERAGE(K216,U216,AE864)</f>
        <v>7.7699854909181374</v>
      </c>
      <c r="AG216" t="s">
        <v>169</v>
      </c>
      <c r="AH216">
        <v>4.1232673317123592</v>
      </c>
    </row>
    <row r="217" spans="3:34" x14ac:dyDescent="0.2">
      <c r="C217" s="4" t="s">
        <v>166</v>
      </c>
      <c r="D217" s="4"/>
      <c r="E217" s="4"/>
      <c r="F217" s="4">
        <v>17.3180847167968</v>
      </c>
      <c r="G217" s="4">
        <f t="shared" si="45"/>
        <v>17.3180847167968</v>
      </c>
      <c r="H217" s="4">
        <f>G217-F221</f>
        <v>-2.2449152832031984</v>
      </c>
      <c r="I217" s="4">
        <f t="shared" si="52"/>
        <v>4.7400927316185637</v>
      </c>
      <c r="J217" s="4">
        <f t="shared" si="53"/>
        <v>0.6757868379686639</v>
      </c>
      <c r="K217" s="4">
        <f t="shared" si="54"/>
        <v>7.6757868379686638</v>
      </c>
      <c r="L217" s="4"/>
      <c r="M217" s="4" t="s">
        <v>166</v>
      </c>
      <c r="N217" s="4"/>
      <c r="O217" s="4"/>
      <c r="P217" s="4">
        <v>17.328084716796798</v>
      </c>
      <c r="Q217" s="4">
        <f t="shared" si="46"/>
        <v>17.328084716796798</v>
      </c>
      <c r="R217" s="4">
        <f>Q217-P221</f>
        <v>-2.2254152832032013</v>
      </c>
      <c r="S217" s="4">
        <f t="shared" si="47"/>
        <v>4.6764549292084325</v>
      </c>
      <c r="T217" s="4">
        <f t="shared" si="48"/>
        <v>0.66991675305321718</v>
      </c>
      <c r="U217" s="4">
        <f t="shared" si="55"/>
        <v>7.6699167530532169</v>
      </c>
      <c r="V217" s="4"/>
      <c r="W217" s="4" t="s">
        <v>166</v>
      </c>
      <c r="X217" s="4"/>
      <c r="Y217" s="4"/>
      <c r="Z217" s="4">
        <v>17.5180847167968</v>
      </c>
      <c r="AA217" s="4">
        <f t="shared" si="49"/>
        <v>17.5180847167968</v>
      </c>
      <c r="AB217" s="4">
        <f>AA217-Z221</f>
        <v>-2.0349152832032011</v>
      </c>
      <c r="AC217">
        <v>4.0979866463360564</v>
      </c>
      <c r="AD217">
        <f t="shared" si="50"/>
        <v>0.61257053887922874</v>
      </c>
      <c r="AE217">
        <f t="shared" si="51"/>
        <v>7.6125705388792291</v>
      </c>
      <c r="AF217">
        <v>7.6527580433003699</v>
      </c>
      <c r="AG217" t="s">
        <v>171</v>
      </c>
      <c r="AH217">
        <v>4.0671878884087711</v>
      </c>
    </row>
    <row r="218" spans="3:34" x14ac:dyDescent="0.2">
      <c r="C218" s="4" t="s">
        <v>167</v>
      </c>
      <c r="D218" s="4"/>
      <c r="E218" s="4"/>
      <c r="F218" s="4">
        <v>22.312181854247999</v>
      </c>
      <c r="G218" s="4">
        <f t="shared" si="45"/>
        <v>22.312181854247999</v>
      </c>
      <c r="H218" s="4">
        <f>G218-F221</f>
        <v>2.7491818542480004</v>
      </c>
      <c r="I218" s="4">
        <f t="shared" si="52"/>
        <v>0.14873521252145014</v>
      </c>
      <c r="J218" s="4">
        <f t="shared" si="53"/>
        <v>-0.82758620166377128</v>
      </c>
      <c r="K218" s="4">
        <f t="shared" si="54"/>
        <v>6.1724137983362288</v>
      </c>
      <c r="L218" s="4"/>
      <c r="M218" s="4" t="s">
        <v>167</v>
      </c>
      <c r="N218" s="4"/>
      <c r="O218" s="4"/>
      <c r="P218" s="4">
        <v>22.322181854248001</v>
      </c>
      <c r="Q218" s="4">
        <f t="shared" si="46"/>
        <v>22.322181854248001</v>
      </c>
      <c r="R218" s="4">
        <f>Q218-P221</f>
        <v>2.7686818542480012</v>
      </c>
      <c r="S218" s="4">
        <f t="shared" si="47"/>
        <v>0.14673837773323309</v>
      </c>
      <c r="T218" s="4">
        <f t="shared" si="48"/>
        <v>-0.83345628657921922</v>
      </c>
      <c r="U218" s="4">
        <f t="shared" si="55"/>
        <v>6.166543713420781</v>
      </c>
      <c r="V218" s="4"/>
      <c r="W218" s="4" t="s">
        <v>167</v>
      </c>
      <c r="X218" s="4"/>
      <c r="Y218" s="4"/>
      <c r="Z218" s="4">
        <v>22.314381854248001</v>
      </c>
      <c r="AA218" s="4">
        <f t="shared" si="49"/>
        <v>22.314381854248001</v>
      </c>
      <c r="AB218" s="4">
        <f>AA218-Z221</f>
        <v>2.7613818542480004</v>
      </c>
      <c r="AC218">
        <v>0.14748275183947787</v>
      </c>
      <c r="AD218">
        <f t="shared" si="50"/>
        <v>-0.83125876761087192</v>
      </c>
      <c r="AE218">
        <f t="shared" si="51"/>
        <v>6.1687412323891282</v>
      </c>
      <c r="AF218">
        <f>AVERAGE(K218,U218,AE218)</f>
        <v>6.169232914715379</v>
      </c>
      <c r="AG218" t="s">
        <v>156</v>
      </c>
      <c r="AH218">
        <v>2.3792856288847113</v>
      </c>
    </row>
    <row r="219" spans="3:34" x14ac:dyDescent="0.2">
      <c r="C219" s="4" t="s">
        <v>168</v>
      </c>
      <c r="D219" s="4"/>
      <c r="E219" s="4"/>
      <c r="F219" s="4">
        <v>20.494732666015</v>
      </c>
      <c r="G219" s="4">
        <f t="shared" si="45"/>
        <v>20.494732666015</v>
      </c>
      <c r="H219" s="4">
        <f>G219-F221</f>
        <v>0.9317326660150016</v>
      </c>
      <c r="I219" s="4">
        <f t="shared" si="52"/>
        <v>0.52422836921823213</v>
      </c>
      <c r="J219" s="4">
        <f t="shared" si="53"/>
        <v>-0.28047948041048559</v>
      </c>
      <c r="K219" s="4">
        <f t="shared" si="54"/>
        <v>6.7195205195895147</v>
      </c>
      <c r="L219" s="4"/>
      <c r="M219" s="4" t="s">
        <v>168</v>
      </c>
      <c r="N219" s="4"/>
      <c r="O219" s="4"/>
      <c r="P219" s="4">
        <v>20.494752666015</v>
      </c>
      <c r="Q219" s="4">
        <f t="shared" si="46"/>
        <v>20.494752666015</v>
      </c>
      <c r="R219" s="4">
        <f>Q219-P221</f>
        <v>0.94125266601500002</v>
      </c>
      <c r="S219" s="4">
        <f t="shared" si="47"/>
        <v>0.52078049976161056</v>
      </c>
      <c r="T219" s="4">
        <f t="shared" si="48"/>
        <v>-0.28334528596920622</v>
      </c>
      <c r="U219" s="4">
        <f t="shared" si="55"/>
        <v>6.7166547140307937</v>
      </c>
      <c r="V219" s="4"/>
      <c r="W219" s="4" t="s">
        <v>168</v>
      </c>
      <c r="X219" s="4"/>
      <c r="Y219" s="4"/>
      <c r="Z219" s="4">
        <v>20.498732666015002</v>
      </c>
      <c r="AA219" s="4">
        <f t="shared" si="49"/>
        <v>20.498732666015002</v>
      </c>
      <c r="AB219" s="4">
        <f>AA219-Z221</f>
        <v>0.94573266601500094</v>
      </c>
      <c r="AC219">
        <v>0.51916582872035022</v>
      </c>
      <c r="AD219">
        <f t="shared" si="50"/>
        <v>-0.28469390034978115</v>
      </c>
      <c r="AE219">
        <f t="shared" si="51"/>
        <v>6.7153060996502187</v>
      </c>
      <c r="AF219">
        <f>AVERAGE(K219,U219,AE219)</f>
        <v>6.7171604444235085</v>
      </c>
      <c r="AG219" t="s">
        <v>172</v>
      </c>
      <c r="AH219">
        <v>6.2892291982860451</v>
      </c>
    </row>
    <row r="220" spans="3:34" x14ac:dyDescent="0.2">
      <c r="C220" t="s">
        <v>170</v>
      </c>
      <c r="F220">
        <v>34.900514221191003</v>
      </c>
      <c r="G220">
        <f t="shared" si="45"/>
        <v>34.900514221191003</v>
      </c>
      <c r="H220">
        <f>G220-F221</f>
        <v>15.337514221191004</v>
      </c>
      <c r="I220">
        <f>POWER(2,-H220)</f>
        <v>2.4151725305001331E-5</v>
      </c>
      <c r="J220">
        <f t="shared" si="53"/>
        <v>-4.6170518395013778</v>
      </c>
      <c r="K220">
        <f t="shared" si="54"/>
        <v>2.3829481604986222</v>
      </c>
      <c r="M220" t="s">
        <v>170</v>
      </c>
      <c r="P220">
        <v>34.905514221190998</v>
      </c>
      <c r="Q220">
        <f t="shared" si="46"/>
        <v>34.905514221190998</v>
      </c>
      <c r="R220">
        <f>Q220-P221</f>
        <v>15.352014221190998</v>
      </c>
      <c r="S220">
        <f t="shared" si="47"/>
        <v>2.3910200920383439E-5</v>
      </c>
      <c r="T220">
        <f t="shared" si="48"/>
        <v>-4.6214167744385035</v>
      </c>
      <c r="U220">
        <f t="shared" si="55"/>
        <v>2.3785832255614965</v>
      </c>
      <c r="W220" t="s">
        <v>170</v>
      </c>
      <c r="Z220">
        <v>34.912514221191003</v>
      </c>
      <c r="AA220">
        <f t="shared" si="49"/>
        <v>34.912514221191003</v>
      </c>
      <c r="AB220">
        <f>AA220-Z221</f>
        <v>15.359514221191002</v>
      </c>
      <c r="AC220">
        <v>2.3786223790927178E-5</v>
      </c>
      <c r="AD220">
        <f t="shared" si="50"/>
        <v>-4.6236744994059844</v>
      </c>
      <c r="AE220">
        <f t="shared" si="51"/>
        <v>2.3763255005940156</v>
      </c>
      <c r="AF220">
        <f>AVERAGE(K220,U220,AE220)</f>
        <v>2.3792856288847113</v>
      </c>
      <c r="AG220" t="s">
        <v>173</v>
      </c>
      <c r="AH220">
        <v>4.4518396856421107</v>
      </c>
    </row>
    <row r="221" spans="3:34" x14ac:dyDescent="0.2">
      <c r="C221" t="s">
        <v>15</v>
      </c>
      <c r="F221">
        <v>19.562999999999999</v>
      </c>
      <c r="M221" t="s">
        <v>15</v>
      </c>
      <c r="P221">
        <v>19.5535</v>
      </c>
      <c r="W221" t="s">
        <v>15</v>
      </c>
      <c r="Z221">
        <v>19.553000000000001</v>
      </c>
      <c r="AG221" t="s">
        <v>174</v>
      </c>
      <c r="AH221">
        <v>7.74135949050559</v>
      </c>
    </row>
    <row r="222" spans="3:34" x14ac:dyDescent="0.2">
      <c r="AG222" t="s">
        <v>176</v>
      </c>
      <c r="AH222">
        <v>8.0457245009821392</v>
      </c>
    </row>
    <row r="223" spans="3:34" x14ac:dyDescent="0.2">
      <c r="C223" t="s">
        <v>6</v>
      </c>
      <c r="D223" t="s">
        <v>172</v>
      </c>
      <c r="M223" t="s">
        <v>152</v>
      </c>
      <c r="N223" t="s">
        <v>172</v>
      </c>
      <c r="W223" t="s">
        <v>155</v>
      </c>
      <c r="X223" t="s">
        <v>172</v>
      </c>
    </row>
    <row r="224" spans="3:34" x14ac:dyDescent="0.2">
      <c r="I224" t="s">
        <v>7</v>
      </c>
      <c r="J224" t="s">
        <v>8</v>
      </c>
      <c r="K224" t="s">
        <v>9</v>
      </c>
      <c r="S224" t="s">
        <v>7</v>
      </c>
      <c r="T224" t="s">
        <v>8</v>
      </c>
      <c r="U224" t="s">
        <v>9</v>
      </c>
      <c r="AC224" t="s">
        <v>7</v>
      </c>
      <c r="AD224" t="s">
        <v>8</v>
      </c>
      <c r="AE224" t="s">
        <v>9</v>
      </c>
    </row>
    <row r="225" spans="3:32" x14ac:dyDescent="0.2">
      <c r="C225" t="s">
        <v>10</v>
      </c>
      <c r="F225" t="s">
        <v>13</v>
      </c>
      <c r="H225" t="s">
        <v>14</v>
      </c>
      <c r="M225" t="s">
        <v>10</v>
      </c>
      <c r="P225" t="s">
        <v>13</v>
      </c>
      <c r="R225" t="s">
        <v>14</v>
      </c>
      <c r="W225" t="s">
        <v>10</v>
      </c>
      <c r="Z225" t="s">
        <v>13</v>
      </c>
      <c r="AA225" t="s">
        <v>37</v>
      </c>
    </row>
    <row r="226" spans="3:32" x14ac:dyDescent="0.2">
      <c r="C226" s="4" t="s">
        <v>162</v>
      </c>
      <c r="D226" s="4"/>
      <c r="E226" s="4"/>
      <c r="F226" s="4">
        <v>24.9587078094482</v>
      </c>
      <c r="G226" s="4">
        <f t="shared" si="45"/>
        <v>24.9587078094482</v>
      </c>
      <c r="H226" s="4">
        <f>G226-F232</f>
        <v>5.4042078094482022</v>
      </c>
      <c r="I226" s="4">
        <f>POWER(2,-H226)</f>
        <v>2.3614097200575675E-2</v>
      </c>
      <c r="J226" s="4">
        <f>LOG10(I226)</f>
        <v>-1.6268286534454455</v>
      </c>
      <c r="K226" s="4">
        <f>J226+7</f>
        <v>5.373171346554555</v>
      </c>
      <c r="L226" s="4"/>
      <c r="M226" s="4" t="s">
        <v>162</v>
      </c>
      <c r="N226" s="4"/>
      <c r="O226" s="4"/>
      <c r="P226" s="4">
        <v>24.968707809448201</v>
      </c>
      <c r="Q226" s="4">
        <f t="shared" si="46"/>
        <v>24.968707809448201</v>
      </c>
      <c r="R226" s="4">
        <f>Q226-P232</f>
        <v>5.4092078094482012</v>
      </c>
      <c r="S226" s="4">
        <f t="shared" si="47"/>
        <v>2.3532398630704519E-2</v>
      </c>
      <c r="T226" s="4">
        <f t="shared" si="48"/>
        <v>-1.6283338034237651</v>
      </c>
      <c r="U226" s="4">
        <f>T226+7</f>
        <v>5.3716661965762347</v>
      </c>
      <c r="V226" s="4"/>
      <c r="W226" s="4" t="s">
        <v>162</v>
      </c>
      <c r="X226" s="4"/>
      <c r="Y226" s="4"/>
      <c r="Z226" s="4">
        <v>24.959707809448201</v>
      </c>
      <c r="AA226" s="4">
        <f t="shared" si="49"/>
        <v>24.959707809448201</v>
      </c>
      <c r="AB226" s="4">
        <f>AA226-Z232</f>
        <v>5.4102078094481989</v>
      </c>
      <c r="AC226">
        <v>2.3516092866741872E-2</v>
      </c>
      <c r="AD226">
        <f t="shared" si="50"/>
        <v>-1.6286348334194285</v>
      </c>
      <c r="AE226">
        <f t="shared" si="51"/>
        <v>5.3713651665805715</v>
      </c>
      <c r="AF226">
        <f>AVERAGE(K226,U226,AE226)</f>
        <v>5.3720675699037868</v>
      </c>
    </row>
    <row r="227" spans="3:32" x14ac:dyDescent="0.2">
      <c r="C227" s="4" t="s">
        <v>164</v>
      </c>
      <c r="D227" s="4"/>
      <c r="E227" s="4"/>
      <c r="F227" s="4">
        <v>21.025558471679688</v>
      </c>
      <c r="G227" s="4">
        <f t="shared" si="45"/>
        <v>21.025558471679688</v>
      </c>
      <c r="H227" s="4">
        <f>G227-F232</f>
        <v>1.4710584716796902</v>
      </c>
      <c r="I227" s="4">
        <f t="shared" ref="I227:I231" si="56">POWER(2,-H227)</f>
        <v>0.36071755172436942</v>
      </c>
      <c r="J227" s="4">
        <f t="shared" ref="J227:J231" si="57">LOG10(I227)</f>
        <v>-0.44283272535119994</v>
      </c>
      <c r="K227" s="4">
        <f t="shared" ref="K227:K231" si="58">J227+7</f>
        <v>6.5571672746488003</v>
      </c>
      <c r="L227" s="4"/>
      <c r="M227" s="4" t="s">
        <v>164</v>
      </c>
      <c r="N227" s="4"/>
      <c r="O227" s="4"/>
      <c r="P227" s="4">
        <v>21.005558471679599</v>
      </c>
      <c r="Q227" s="4">
        <f t="shared" si="46"/>
        <v>21.005558471679599</v>
      </c>
      <c r="R227" s="4">
        <f>Q227-P232</f>
        <v>1.4460584716795992</v>
      </c>
      <c r="S227" s="4">
        <f t="shared" si="47"/>
        <v>0.3670227834645694</v>
      </c>
      <c r="T227" s="4">
        <f t="shared" si="48"/>
        <v>-0.43530697545957303</v>
      </c>
      <c r="U227" s="4">
        <f t="shared" ref="U227:U231" si="59">T227+7</f>
        <v>6.5646930245404267</v>
      </c>
      <c r="V227" s="4"/>
      <c r="W227" s="4" t="s">
        <v>164</v>
      </c>
      <c r="X227" s="4"/>
      <c r="Y227" s="4"/>
      <c r="Z227" s="4">
        <v>21.027558471679601</v>
      </c>
      <c r="AA227" s="4">
        <f t="shared" si="49"/>
        <v>21.027558471679601</v>
      </c>
      <c r="AB227" s="4">
        <f>AA227-Z232</f>
        <v>1.4780584716795993</v>
      </c>
      <c r="AC227">
        <v>0.35897157842966743</v>
      </c>
      <c r="AD227">
        <f t="shared" si="50"/>
        <v>-0.44493993532082043</v>
      </c>
      <c r="AE227">
        <f t="shared" si="51"/>
        <v>6.5550600646791795</v>
      </c>
      <c r="AF227">
        <f>AVERAGE(K227,U227,AE227)</f>
        <v>6.5589734546228016</v>
      </c>
    </row>
    <row r="228" spans="3:32" x14ac:dyDescent="0.2">
      <c r="C228" s="4" t="s">
        <v>166</v>
      </c>
      <c r="D228" s="4"/>
      <c r="E228" s="4"/>
      <c r="F228" s="4">
        <v>13.005572027587</v>
      </c>
      <c r="G228" s="4">
        <f t="shared" si="45"/>
        <v>13.005572027587</v>
      </c>
      <c r="H228" s="4">
        <f>G228-F232</f>
        <v>-6.5489279724129972</v>
      </c>
      <c r="I228" s="4">
        <f t="shared" si="56"/>
        <v>93.631883369297782</v>
      </c>
      <c r="J228" s="4">
        <f t="shared" si="57"/>
        <v>1.9714237591392096</v>
      </c>
      <c r="K228" s="4">
        <f t="shared" si="58"/>
        <v>8.9714237591392099</v>
      </c>
      <c r="L228" s="4"/>
      <c r="M228" s="4" t="s">
        <v>166</v>
      </c>
      <c r="N228" s="4"/>
      <c r="O228" s="4"/>
      <c r="P228" s="4">
        <v>13.035572027587</v>
      </c>
      <c r="Q228" s="4">
        <f t="shared" si="46"/>
        <v>13.035572027587</v>
      </c>
      <c r="R228" s="4">
        <f>Q228-P232</f>
        <v>-6.5239279724130004</v>
      </c>
      <c r="S228" s="4">
        <f t="shared" si="47"/>
        <v>92.023343655932607</v>
      </c>
      <c r="T228" s="4">
        <f t="shared" si="48"/>
        <v>1.9638980092476113</v>
      </c>
      <c r="U228" s="4">
        <f t="shared" si="59"/>
        <v>8.963898009247611</v>
      </c>
      <c r="V228" s="4"/>
      <c r="W228" s="4" t="s">
        <v>166</v>
      </c>
      <c r="X228" s="4"/>
      <c r="Y228" s="4"/>
      <c r="Z228" s="4">
        <v>13.000572027586999</v>
      </c>
      <c r="AA228" s="4">
        <f t="shared" si="49"/>
        <v>13.000572027586999</v>
      </c>
      <c r="AB228" s="4">
        <f>AA228-Z232</f>
        <v>-6.5489279724130025</v>
      </c>
      <c r="AC228">
        <v>93.631883369298109</v>
      </c>
      <c r="AD228">
        <f t="shared" si="50"/>
        <v>1.9714237591392112</v>
      </c>
      <c r="AE228">
        <f t="shared" si="51"/>
        <v>8.9714237591392116</v>
      </c>
      <c r="AF228">
        <v>8.968915175842012</v>
      </c>
    </row>
    <row r="229" spans="3:32" x14ac:dyDescent="0.2">
      <c r="C229" s="4" t="s">
        <v>167</v>
      </c>
      <c r="D229" s="4"/>
      <c r="E229" s="4"/>
      <c r="F229" s="4">
        <v>15.855175781250001</v>
      </c>
      <c r="G229" s="4">
        <f t="shared" si="45"/>
        <v>15.855175781250001</v>
      </c>
      <c r="H229" s="4">
        <f>G229-F232</f>
        <v>-3.6993242187499966</v>
      </c>
      <c r="I229" s="4">
        <f t="shared" si="56"/>
        <v>12.989952216647938</v>
      </c>
      <c r="J229" s="4">
        <f t="shared" si="57"/>
        <v>1.1136075535299721</v>
      </c>
      <c r="K229" s="4">
        <f t="shared" si="58"/>
        <v>8.1136075535299721</v>
      </c>
      <c r="L229" s="4"/>
      <c r="M229" s="4" t="s">
        <v>167</v>
      </c>
      <c r="N229" s="4"/>
      <c r="O229" s="4"/>
      <c r="P229" s="4">
        <v>15.85523578125</v>
      </c>
      <c r="Q229" s="4">
        <f t="shared" si="46"/>
        <v>15.85523578125</v>
      </c>
      <c r="R229" s="4">
        <f>Q229-P232</f>
        <v>-3.7042642187499997</v>
      </c>
      <c r="S229" s="4">
        <f t="shared" si="47"/>
        <v>13.034507962675367</v>
      </c>
      <c r="T229" s="4">
        <f t="shared" si="48"/>
        <v>1.115094641708553</v>
      </c>
      <c r="U229" s="4">
        <f t="shared" si="59"/>
        <v>8.1150946417085521</v>
      </c>
      <c r="V229" s="4"/>
      <c r="W229" s="4" t="s">
        <v>167</v>
      </c>
      <c r="X229" s="4"/>
      <c r="Y229" s="4"/>
      <c r="Z229" s="4">
        <v>15.864175781249999</v>
      </c>
      <c r="AA229" s="4">
        <f t="shared" si="49"/>
        <v>15.864175781249999</v>
      </c>
      <c r="AB229" s="4">
        <f>AA229-Z232</f>
        <v>-3.6853242187500026</v>
      </c>
      <c r="AC229">
        <v>12.864506584507934</v>
      </c>
      <c r="AD229">
        <f t="shared" si="50"/>
        <v>1.1093931335906781</v>
      </c>
      <c r="AE229">
        <f t="shared" si="51"/>
        <v>8.1093931335906788</v>
      </c>
      <c r="AF229">
        <f>AVERAGE(K229,U229,AE229)</f>
        <v>8.1126984429430689</v>
      </c>
    </row>
    <row r="230" spans="3:32" x14ac:dyDescent="0.2">
      <c r="C230" s="4" t="s">
        <v>168</v>
      </c>
      <c r="D230" s="4"/>
      <c r="E230" s="4"/>
      <c r="F230" s="4">
        <v>17.309444427490199</v>
      </c>
      <c r="G230" s="4">
        <f t="shared" si="45"/>
        <v>17.309444427490199</v>
      </c>
      <c r="H230" s="4">
        <f>G230-F232</f>
        <v>-2.2450555725097985</v>
      </c>
      <c r="I230" s="4">
        <f t="shared" si="56"/>
        <v>4.7405536860383508</v>
      </c>
      <c r="J230" s="4">
        <f t="shared" si="57"/>
        <v>0.67582906925802144</v>
      </c>
      <c r="K230" s="4">
        <f t="shared" si="58"/>
        <v>7.6758290692580218</v>
      </c>
      <c r="L230" s="4"/>
      <c r="M230" s="4" t="s">
        <v>168</v>
      </c>
      <c r="N230" s="4"/>
      <c r="O230" s="4"/>
      <c r="P230" s="4">
        <v>17.3194444274902</v>
      </c>
      <c r="Q230" s="4">
        <f t="shared" si="46"/>
        <v>17.3194444274902</v>
      </c>
      <c r="R230" s="4">
        <f>Q230-P232</f>
        <v>-2.2400555725097995</v>
      </c>
      <c r="S230" s="4">
        <f t="shared" si="47"/>
        <v>4.7241526162342788</v>
      </c>
      <c r="T230" s="4">
        <f t="shared" si="48"/>
        <v>0.67432391927970181</v>
      </c>
      <c r="U230" s="4">
        <f t="shared" si="59"/>
        <v>7.6743239192797015</v>
      </c>
      <c r="V230" s="4"/>
      <c r="W230" s="4" t="s">
        <v>168</v>
      </c>
      <c r="X230" s="4"/>
      <c r="Y230" s="4"/>
      <c r="Z230" s="4">
        <v>17.309644427490198</v>
      </c>
      <c r="AA230" s="4">
        <f t="shared" si="49"/>
        <v>17.309644427490198</v>
      </c>
      <c r="AB230" s="4">
        <f>AA230-Z232</f>
        <v>-2.2398555725098035</v>
      </c>
      <c r="AC230">
        <v>4.7234977550135664</v>
      </c>
      <c r="AD230">
        <f t="shared" si="50"/>
        <v>0.67426371328057022</v>
      </c>
      <c r="AE230">
        <f t="shared" si="51"/>
        <v>7.6742637132805704</v>
      </c>
      <c r="AF230">
        <f>AVERAGE(K230,U230,AE230)</f>
        <v>7.674805567272764</v>
      </c>
    </row>
    <row r="231" spans="3:32" x14ac:dyDescent="0.2">
      <c r="C231" s="4" t="s">
        <v>170</v>
      </c>
      <c r="D231" s="4"/>
      <c r="E231" s="4"/>
      <c r="F231" s="4">
        <v>21.909529495239202</v>
      </c>
      <c r="G231" s="4">
        <f t="shared" si="45"/>
        <v>21.909529495239202</v>
      </c>
      <c r="H231" s="4">
        <f>G231-F232</f>
        <v>2.3550294952392044</v>
      </c>
      <c r="I231" s="4">
        <f t="shared" si="56"/>
        <v>0.19546341458133007</v>
      </c>
      <c r="J231" s="4">
        <f t="shared" si="57"/>
        <v>-0.70893451874040547</v>
      </c>
      <c r="K231" s="4">
        <f t="shared" si="58"/>
        <v>6.2910654812595945</v>
      </c>
      <c r="L231" s="4"/>
      <c r="M231" s="4" t="s">
        <v>170</v>
      </c>
      <c r="N231" s="4"/>
      <c r="O231" s="4"/>
      <c r="P231" s="4">
        <v>21.929529495239201</v>
      </c>
      <c r="Q231" s="4">
        <f t="shared" si="46"/>
        <v>21.929529495239201</v>
      </c>
      <c r="R231" s="4">
        <f>Q231-P232</f>
        <v>2.3700294952392014</v>
      </c>
      <c r="S231" s="4">
        <f t="shared" si="47"/>
        <v>0.19344166932605888</v>
      </c>
      <c r="T231" s="4">
        <f t="shared" si="48"/>
        <v>-0.71344996867536437</v>
      </c>
      <c r="U231" s="4">
        <f t="shared" si="59"/>
        <v>6.2865500313246354</v>
      </c>
      <c r="V231" s="4"/>
      <c r="W231" s="4" t="s">
        <v>170</v>
      </c>
      <c r="X231" s="4"/>
      <c r="Y231" s="4"/>
      <c r="Z231" s="4">
        <v>21.907829495239199</v>
      </c>
      <c r="AA231" s="4">
        <f t="shared" si="49"/>
        <v>21.907829495239199</v>
      </c>
      <c r="AB231" s="4">
        <f>AA231-Z232</f>
        <v>2.3583294952391967</v>
      </c>
      <c r="AC231">
        <v>0.19501682531841996</v>
      </c>
      <c r="AD231">
        <f t="shared" si="50"/>
        <v>-0.70992791772609443</v>
      </c>
      <c r="AE231">
        <f t="shared" si="51"/>
        <v>6.2900720822739054</v>
      </c>
      <c r="AF231">
        <f>AVERAGE(K231,U231,AE231)</f>
        <v>6.2892291982860451</v>
      </c>
    </row>
    <row r="232" spans="3:32" x14ac:dyDescent="0.2">
      <c r="C232" s="4" t="s">
        <v>15</v>
      </c>
      <c r="D232" s="4"/>
      <c r="E232" s="4"/>
      <c r="F232" s="4">
        <v>19.554499999999997</v>
      </c>
      <c r="G232" s="4"/>
      <c r="H232" s="4"/>
      <c r="I232" s="4"/>
      <c r="J232" s="4"/>
      <c r="K232" s="4"/>
      <c r="L232" s="4"/>
      <c r="M232" s="4" t="s">
        <v>15</v>
      </c>
      <c r="N232" s="4"/>
      <c r="O232" s="4"/>
      <c r="P232" s="4">
        <v>19.5595</v>
      </c>
      <c r="Q232" s="4"/>
      <c r="R232" s="4"/>
      <c r="S232" s="4"/>
      <c r="T232" s="4"/>
      <c r="U232" s="4"/>
      <c r="V232" s="4"/>
      <c r="W232" s="4" t="s">
        <v>15</v>
      </c>
      <c r="X232" s="4"/>
      <c r="Y232" s="4"/>
      <c r="Z232" s="4">
        <v>19.549500000000002</v>
      </c>
      <c r="AA232" s="4"/>
      <c r="AB232" s="4"/>
    </row>
    <row r="233" spans="3:32" x14ac:dyDescent="0.2"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</row>
    <row r="234" spans="3:32" x14ac:dyDescent="0.2">
      <c r="C234" s="4" t="s">
        <v>6</v>
      </c>
      <c r="D234" s="4" t="s">
        <v>173</v>
      </c>
      <c r="E234" s="4"/>
      <c r="F234" s="4"/>
      <c r="G234" s="4"/>
      <c r="H234" s="4"/>
      <c r="I234" s="4"/>
      <c r="J234" s="4"/>
      <c r="K234" s="4"/>
      <c r="L234" s="4"/>
      <c r="M234" s="4" t="s">
        <v>152</v>
      </c>
      <c r="N234" s="4" t="s">
        <v>173</v>
      </c>
      <c r="O234" s="4"/>
      <c r="P234" s="4"/>
      <c r="Q234" s="4"/>
      <c r="R234" s="4"/>
      <c r="S234" s="4"/>
      <c r="T234" s="4"/>
      <c r="U234" s="4"/>
      <c r="V234" s="4"/>
      <c r="W234" s="4" t="s">
        <v>155</v>
      </c>
      <c r="X234" s="4" t="s">
        <v>173</v>
      </c>
      <c r="Y234" s="4"/>
      <c r="Z234" s="4"/>
      <c r="AA234" s="4"/>
      <c r="AB234" s="4"/>
    </row>
    <row r="235" spans="3:32" x14ac:dyDescent="0.2">
      <c r="C235" s="4"/>
      <c r="D235" s="4"/>
      <c r="E235" s="4"/>
      <c r="F235" s="4"/>
      <c r="G235" s="4"/>
      <c r="H235" s="4"/>
      <c r="I235" s="4" t="s">
        <v>7</v>
      </c>
      <c r="J235" s="4" t="s">
        <v>8</v>
      </c>
      <c r="K235" s="4" t="s">
        <v>9</v>
      </c>
      <c r="L235" s="4"/>
      <c r="M235" s="4"/>
      <c r="N235" s="4"/>
      <c r="O235" s="4"/>
      <c r="P235" s="4"/>
      <c r="Q235" s="4"/>
      <c r="R235" s="4"/>
      <c r="S235" s="4" t="s">
        <v>7</v>
      </c>
      <c r="T235" s="4" t="s">
        <v>8</v>
      </c>
      <c r="U235" s="4" t="s">
        <v>9</v>
      </c>
      <c r="V235" s="4"/>
      <c r="W235" s="4"/>
      <c r="X235" s="4"/>
      <c r="Y235" s="4"/>
      <c r="Z235" s="4"/>
      <c r="AA235" s="4"/>
      <c r="AB235" s="4"/>
      <c r="AC235" t="s">
        <v>7</v>
      </c>
      <c r="AD235" t="s">
        <v>8</v>
      </c>
      <c r="AE235" t="s">
        <v>9</v>
      </c>
    </row>
    <row r="236" spans="3:32" x14ac:dyDescent="0.2">
      <c r="C236" s="4" t="s">
        <v>10</v>
      </c>
      <c r="D236" s="4"/>
      <c r="E236" s="4"/>
      <c r="F236" s="4" t="s">
        <v>13</v>
      </c>
      <c r="G236" s="4"/>
      <c r="H236" s="4" t="s">
        <v>14</v>
      </c>
      <c r="I236" s="4"/>
      <c r="J236" s="4"/>
      <c r="K236" s="4"/>
      <c r="L236" s="4"/>
      <c r="M236" s="4" t="s">
        <v>10</v>
      </c>
      <c r="N236" s="4"/>
      <c r="O236" s="4"/>
      <c r="P236" s="4" t="s">
        <v>13</v>
      </c>
      <c r="Q236" s="4"/>
      <c r="R236" s="4" t="s">
        <v>14</v>
      </c>
      <c r="S236" s="4"/>
      <c r="T236" s="4"/>
      <c r="U236" s="4"/>
      <c r="V236" s="4"/>
      <c r="W236" s="4" t="s">
        <v>10</v>
      </c>
      <c r="X236" s="4"/>
      <c r="Y236" s="4"/>
      <c r="Z236" s="4" t="s">
        <v>13</v>
      </c>
      <c r="AA236" s="4" t="s">
        <v>37</v>
      </c>
      <c r="AB236" s="4"/>
    </row>
    <row r="237" spans="3:32" x14ac:dyDescent="0.2">
      <c r="C237" s="4" t="s">
        <v>162</v>
      </c>
      <c r="D237" s="4"/>
      <c r="E237" s="4"/>
      <c r="F237" s="4">
        <v>21.22212028503418</v>
      </c>
      <c r="G237" s="4">
        <f t="shared" si="45"/>
        <v>21.22212028503418</v>
      </c>
      <c r="H237" s="4">
        <f>G237-F243</f>
        <v>3.0666637420654297</v>
      </c>
      <c r="I237" s="4">
        <f>POWER(2,-H237)</f>
        <v>0.11935544244341544</v>
      </c>
      <c r="J237" s="4">
        <f>LOG10(I237)</f>
        <v>-0.92315777297684454</v>
      </c>
      <c r="K237" s="4">
        <f>J237+7</f>
        <v>6.076842227023155</v>
      </c>
      <c r="L237" s="4"/>
      <c r="M237" s="4" t="s">
        <v>162</v>
      </c>
      <c r="N237" s="4"/>
      <c r="O237" s="4"/>
      <c r="P237" s="4">
        <v>21.221202850341001</v>
      </c>
      <c r="Q237" s="4">
        <f t="shared" si="46"/>
        <v>21.221202850341001</v>
      </c>
      <c r="R237" s="4">
        <f t="shared" ref="R237:R248" si="60">Q237-P243</f>
        <v>3.0706474304216265</v>
      </c>
      <c r="S237" s="4">
        <f t="shared" si="47"/>
        <v>0.11902632297155613</v>
      </c>
      <c r="T237" s="4">
        <f t="shared" si="48"/>
        <v>-0.9243569826654372</v>
      </c>
      <c r="U237" s="4">
        <f>T237+7</f>
        <v>6.0756430173345626</v>
      </c>
      <c r="V237" s="4"/>
      <c r="W237" s="4" t="s">
        <v>162</v>
      </c>
      <c r="X237" s="4"/>
      <c r="Y237" s="4"/>
      <c r="Z237" s="4">
        <v>21.2321202850341</v>
      </c>
      <c r="AA237" s="4">
        <f t="shared" si="49"/>
        <v>21.2321202850341</v>
      </c>
      <c r="AB237" s="4">
        <f>AA237-Z243</f>
        <v>3.0266637420653737</v>
      </c>
      <c r="AC237">
        <v>0.12271098066273251</v>
      </c>
      <c r="AD237">
        <f t="shared" si="50"/>
        <v>-0.91111657315026851</v>
      </c>
      <c r="AE237">
        <f t="shared" si="51"/>
        <v>6.0888834268497316</v>
      </c>
      <c r="AF237">
        <f t="shared" ref="AF237:AF242" si="61">AVERAGE(K237,U237,AE237)</f>
        <v>6.0804562237358155</v>
      </c>
    </row>
    <row r="238" spans="3:32" x14ac:dyDescent="0.2">
      <c r="C238" s="4" t="s">
        <v>164</v>
      </c>
      <c r="D238" s="4"/>
      <c r="E238" s="4"/>
      <c r="F238" s="4">
        <v>18.200762306213299</v>
      </c>
      <c r="G238" s="4">
        <f t="shared" si="45"/>
        <v>18.200762306213299</v>
      </c>
      <c r="H238" s="4">
        <f>G238-F243</f>
        <v>4.5305763244549269E-2</v>
      </c>
      <c r="I238" s="4">
        <f t="shared" ref="I238:I253" si="62">POWER(2,-H238)</f>
        <v>0.96908440845534838</v>
      </c>
      <c r="J238" s="4">
        <f t="shared" ref="J238:J264" si="63">LOG10(I238)</f>
        <v>-1.3638393713059999E-2</v>
      </c>
      <c r="K238" s="4">
        <f t="shared" ref="K238:K264" si="64">J238+7</f>
        <v>6.9863616062869403</v>
      </c>
      <c r="L238" s="4"/>
      <c r="M238" s="4" t="s">
        <v>164</v>
      </c>
      <c r="N238" s="4"/>
      <c r="O238" s="4"/>
      <c r="P238" s="4">
        <v>18.207062306213299</v>
      </c>
      <c r="Q238" s="4">
        <f t="shared" si="46"/>
        <v>18.207062306213299</v>
      </c>
      <c r="R238" s="4">
        <f>Q238-P243</f>
        <v>5.6506886293924197E-2</v>
      </c>
      <c r="S238" s="4">
        <f t="shared" si="47"/>
        <v>0.9615895438918689</v>
      </c>
      <c r="T238" s="4">
        <f t="shared" si="48"/>
        <v>-1.7010267736045036E-2</v>
      </c>
      <c r="U238" s="4">
        <f t="shared" ref="U238:U242" si="65">T238+7</f>
        <v>6.9829897322639551</v>
      </c>
      <c r="V238" s="4"/>
      <c r="W238" s="4" t="s">
        <v>164</v>
      </c>
      <c r="X238" s="4"/>
      <c r="Y238" s="4"/>
      <c r="Z238" s="4">
        <v>18.2076023062133</v>
      </c>
      <c r="AA238" s="4">
        <f t="shared" si="49"/>
        <v>18.2076023062133</v>
      </c>
      <c r="AB238" s="4">
        <f>AA238-Z243</f>
        <v>2.1457632445738284E-3</v>
      </c>
      <c r="AC238">
        <v>0.99851377578359468</v>
      </c>
      <c r="AD238">
        <f t="shared" si="50"/>
        <v>-6.4593910020999763E-4</v>
      </c>
      <c r="AE238">
        <f t="shared" si="51"/>
        <v>6.9993540608997904</v>
      </c>
      <c r="AF238">
        <f t="shared" si="61"/>
        <v>6.9895684664835613</v>
      </c>
    </row>
    <row r="239" spans="3:32" x14ac:dyDescent="0.2">
      <c r="C239" s="4" t="s">
        <v>166</v>
      </c>
      <c r="D239" s="4"/>
      <c r="E239" s="4"/>
      <c r="F239" s="4">
        <v>17.912101364135701</v>
      </c>
      <c r="G239" s="4">
        <f t="shared" si="45"/>
        <v>17.912101364135701</v>
      </c>
      <c r="H239" s="4">
        <f>G239-F243</f>
        <v>-0.24335517883304902</v>
      </c>
      <c r="I239" s="4">
        <f t="shared" si="62"/>
        <v>1.1837424128552052</v>
      </c>
      <c r="J239" s="4">
        <f t="shared" si="63"/>
        <v>7.3257208428920112E-2</v>
      </c>
      <c r="K239" s="4">
        <f t="shared" si="64"/>
        <v>7.0732572084289203</v>
      </c>
      <c r="L239" s="4"/>
      <c r="M239" s="4" t="s">
        <v>166</v>
      </c>
      <c r="N239" s="4"/>
      <c r="O239" s="4"/>
      <c r="P239" s="4">
        <v>17.910101364135699</v>
      </c>
      <c r="Q239" s="4">
        <f t="shared" si="46"/>
        <v>17.910101364135699</v>
      </c>
      <c r="R239" s="4">
        <f>Q239-P243</f>
        <v>-0.24045405578367607</v>
      </c>
      <c r="S239" s="4">
        <f t="shared" si="47"/>
        <v>1.1813644107779682</v>
      </c>
      <c r="T239" s="4">
        <f t="shared" si="48"/>
        <v>7.2383883369946694E-2</v>
      </c>
      <c r="U239" s="4">
        <f t="shared" si="65"/>
        <v>7.0723838833699464</v>
      </c>
      <c r="V239" s="4"/>
      <c r="W239" s="4" t="s">
        <v>166</v>
      </c>
      <c r="X239" s="4"/>
      <c r="Y239" s="4"/>
      <c r="Z239" s="4">
        <v>17.9141013641357</v>
      </c>
      <c r="AA239" s="4">
        <f t="shared" si="49"/>
        <v>17.9141013641357</v>
      </c>
      <c r="AB239" s="4">
        <f>AA239-Z243</f>
        <v>-0.29135517883302597</v>
      </c>
      <c r="AC239">
        <v>1.2237892902100189</v>
      </c>
      <c r="AD239">
        <f t="shared" si="50"/>
        <v>8.7706648220784236E-2</v>
      </c>
      <c r="AE239">
        <f t="shared" si="51"/>
        <v>7.0877066482207844</v>
      </c>
      <c r="AF239">
        <f t="shared" si="61"/>
        <v>7.0777825800065512</v>
      </c>
    </row>
    <row r="240" spans="3:32" x14ac:dyDescent="0.2">
      <c r="C240" s="4" t="s">
        <v>167</v>
      </c>
      <c r="D240" s="4"/>
      <c r="E240" s="4"/>
      <c r="F240" s="4">
        <v>18.667521667480401</v>
      </c>
      <c r="G240" s="4">
        <f t="shared" si="45"/>
        <v>18.667521667480401</v>
      </c>
      <c r="H240" s="4">
        <f>G240-F243</f>
        <v>0.51206512451165054</v>
      </c>
      <c r="I240" s="4">
        <f t="shared" si="62"/>
        <v>0.70121797101633598</v>
      </c>
      <c r="J240" s="4">
        <f t="shared" si="63"/>
        <v>-0.15414696221141819</v>
      </c>
      <c r="K240" s="4">
        <f t="shared" si="64"/>
        <v>6.845853037788582</v>
      </c>
      <c r="L240" s="4"/>
      <c r="M240" s="4" t="s">
        <v>167</v>
      </c>
      <c r="N240" s="4"/>
      <c r="O240" s="4"/>
      <c r="P240" s="4">
        <v>18.668721667480401</v>
      </c>
      <c r="Q240" s="4">
        <f t="shared" si="46"/>
        <v>18.668721667480401</v>
      </c>
      <c r="R240" s="4">
        <f>Q240-P243</f>
        <v>0.51816624756102669</v>
      </c>
      <c r="S240" s="4">
        <f t="shared" si="47"/>
        <v>0.6982587984234041</v>
      </c>
      <c r="T240" s="4">
        <f t="shared" si="48"/>
        <v>-0.15598358325651726</v>
      </c>
      <c r="U240" s="4">
        <f t="shared" si="65"/>
        <v>6.8440164167434832</v>
      </c>
      <c r="V240" s="4"/>
      <c r="W240" s="4" t="s">
        <v>167</v>
      </c>
      <c r="X240" s="4"/>
      <c r="Y240" s="4"/>
      <c r="Z240" s="4">
        <v>18.677621667480398</v>
      </c>
      <c r="AA240" s="4">
        <f t="shared" si="49"/>
        <v>18.677621667480398</v>
      </c>
      <c r="AB240" s="4">
        <f>AA240-Z243</f>
        <v>0.47216512451167247</v>
      </c>
      <c r="AC240">
        <v>0.72088192204262946</v>
      </c>
      <c r="AD240">
        <f t="shared" si="50"/>
        <v>-0.14213586538443193</v>
      </c>
      <c r="AE240">
        <f t="shared" si="51"/>
        <v>6.8578641346155678</v>
      </c>
      <c r="AF240">
        <f t="shared" si="61"/>
        <v>6.8492445297158779</v>
      </c>
    </row>
    <row r="241" spans="3:32" x14ac:dyDescent="0.2">
      <c r="C241" s="4" t="s">
        <v>168</v>
      </c>
      <c r="D241" s="4"/>
      <c r="E241" s="4"/>
      <c r="F241" s="4">
        <v>18.696315765380799</v>
      </c>
      <c r="G241" s="4">
        <f t="shared" si="45"/>
        <v>18.696315765380799</v>
      </c>
      <c r="H241" s="4">
        <f>G241-F243</f>
        <v>0.54085922241204898</v>
      </c>
      <c r="I241" s="4">
        <f t="shared" si="62"/>
        <v>0.68736141695766384</v>
      </c>
      <c r="J241" s="4">
        <f t="shared" si="63"/>
        <v>-0.16281484937752333</v>
      </c>
      <c r="K241" s="4">
        <f t="shared" si="64"/>
        <v>6.837185150622477</v>
      </c>
      <c r="L241" s="4"/>
      <c r="M241" s="4" t="s">
        <v>168</v>
      </c>
      <c r="N241" s="4"/>
      <c r="O241" s="4"/>
      <c r="P241" s="4">
        <v>18.695315765380801</v>
      </c>
      <c r="Q241" s="4">
        <f t="shared" si="46"/>
        <v>18.695315765380801</v>
      </c>
      <c r="R241" s="4">
        <f>Q241-P243</f>
        <v>0.54476034546142671</v>
      </c>
      <c r="S241" s="4">
        <f t="shared" si="47"/>
        <v>0.68550526633443831</v>
      </c>
      <c r="T241" s="4">
        <f t="shared" si="48"/>
        <v>-0.16398920443216217</v>
      </c>
      <c r="U241" s="4">
        <f t="shared" si="65"/>
        <v>6.8360107955678382</v>
      </c>
      <c r="V241" s="4"/>
      <c r="W241" s="4" t="s">
        <v>168</v>
      </c>
      <c r="X241" s="4"/>
      <c r="Y241" s="4"/>
      <c r="Z241" s="4">
        <v>18.6943157653808</v>
      </c>
      <c r="AA241" s="4">
        <f t="shared" si="49"/>
        <v>18.6943157653808</v>
      </c>
      <c r="AB241" s="4">
        <f>AA241-Z243</f>
        <v>0.48885922241207425</v>
      </c>
      <c r="AC241">
        <v>0.71258833775847308</v>
      </c>
      <c r="AD241">
        <f t="shared" si="50"/>
        <v>-0.14716128960300387</v>
      </c>
      <c r="AE241">
        <f t="shared" si="51"/>
        <v>6.8528387103969965</v>
      </c>
      <c r="AF241">
        <f t="shared" si="61"/>
        <v>6.8420115521957712</v>
      </c>
    </row>
    <row r="242" spans="3:32" x14ac:dyDescent="0.2">
      <c r="C242" t="s">
        <v>170</v>
      </c>
      <c r="F242">
        <v>26.637628173828102</v>
      </c>
      <c r="G242">
        <f t="shared" si="45"/>
        <v>26.637628173828102</v>
      </c>
      <c r="H242">
        <f>G242-F243</f>
        <v>8.4821716308593516</v>
      </c>
      <c r="I242">
        <f t="shared" si="62"/>
        <v>2.7964812432296616E-3</v>
      </c>
      <c r="J242">
        <f t="shared" si="63"/>
        <v>-2.5533880892587351</v>
      </c>
      <c r="K242">
        <f t="shared" si="64"/>
        <v>4.4466119107412645</v>
      </c>
      <c r="M242" t="s">
        <v>170</v>
      </c>
      <c r="P242">
        <v>26.6306281738281</v>
      </c>
      <c r="Q242">
        <f t="shared" si="46"/>
        <v>26.6306281738281</v>
      </c>
      <c r="R242">
        <f>Q242-P243</f>
        <v>8.4800727539087255</v>
      </c>
      <c r="S242">
        <f t="shared" si="47"/>
        <v>2.8005526106853313E-3</v>
      </c>
      <c r="T242">
        <f t="shared" si="48"/>
        <v>-2.5527562643393886</v>
      </c>
      <c r="U242">
        <f t="shared" si="65"/>
        <v>4.4472437356606118</v>
      </c>
      <c r="W242" t="s">
        <v>170</v>
      </c>
      <c r="Z242">
        <v>26.637628173828102</v>
      </c>
      <c r="AA242">
        <f t="shared" si="49"/>
        <v>26.637628173828102</v>
      </c>
      <c r="AB242">
        <f>AA242-Z243</f>
        <v>8.4321716308593757</v>
      </c>
      <c r="AC242">
        <v>2.8950989412959483E-3</v>
      </c>
      <c r="AD242">
        <f t="shared" si="50"/>
        <v>-2.5383365894755432</v>
      </c>
      <c r="AE242">
        <f t="shared" si="51"/>
        <v>4.4616634105244568</v>
      </c>
      <c r="AF242">
        <f t="shared" si="61"/>
        <v>4.4518396856421107</v>
      </c>
    </row>
    <row r="243" spans="3:32" x14ac:dyDescent="0.2">
      <c r="C243" t="s">
        <v>15</v>
      </c>
      <c r="F243">
        <v>18.15545654296875</v>
      </c>
      <c r="M243" t="s">
        <v>15</v>
      </c>
      <c r="P243">
        <v>18.150555419919375</v>
      </c>
      <c r="W243" t="s">
        <v>15</v>
      </c>
      <c r="Z243">
        <v>18.205456542968726</v>
      </c>
    </row>
    <row r="245" spans="3:32" x14ac:dyDescent="0.2">
      <c r="C245" t="s">
        <v>6</v>
      </c>
      <c r="D245" t="s">
        <v>174</v>
      </c>
      <c r="M245" t="s">
        <v>152</v>
      </c>
      <c r="N245" t="s">
        <v>174</v>
      </c>
      <c r="W245" t="s">
        <v>155</v>
      </c>
      <c r="X245" t="s">
        <v>174</v>
      </c>
    </row>
    <row r="246" spans="3:32" x14ac:dyDescent="0.2">
      <c r="N246" t="s">
        <v>177</v>
      </c>
      <c r="S246" t="s">
        <v>7</v>
      </c>
      <c r="T246" t="s">
        <v>8</v>
      </c>
      <c r="U246" t="s">
        <v>9</v>
      </c>
      <c r="AC246" t="s">
        <v>7</v>
      </c>
      <c r="AD246" t="s">
        <v>8</v>
      </c>
      <c r="AE246" t="s">
        <v>9</v>
      </c>
    </row>
    <row r="247" spans="3:32" x14ac:dyDescent="0.2">
      <c r="C247" t="s">
        <v>10</v>
      </c>
      <c r="F247" t="s">
        <v>13</v>
      </c>
      <c r="H247" t="s">
        <v>14</v>
      </c>
      <c r="I247" t="s">
        <v>7</v>
      </c>
      <c r="J247" t="s">
        <v>8</v>
      </c>
      <c r="K247" t="s">
        <v>9</v>
      </c>
      <c r="M247" t="s">
        <v>10</v>
      </c>
      <c r="N247" t="s">
        <v>11</v>
      </c>
      <c r="O247" t="s">
        <v>12</v>
      </c>
      <c r="P247" t="s">
        <v>13</v>
      </c>
      <c r="R247" t="s">
        <v>14</v>
      </c>
      <c r="W247" t="s">
        <v>10</v>
      </c>
      <c r="Z247" t="s">
        <v>13</v>
      </c>
      <c r="AA247" t="s">
        <v>37</v>
      </c>
    </row>
    <row r="248" spans="3:32" x14ac:dyDescent="0.2">
      <c r="C248" s="4" t="s">
        <v>162</v>
      </c>
      <c r="D248" s="4"/>
      <c r="E248" s="4"/>
      <c r="F248" s="4">
        <v>24.583633422851499</v>
      </c>
      <c r="G248" s="4">
        <f t="shared" si="45"/>
        <v>24.583633422851499</v>
      </c>
      <c r="H248" s="4">
        <f>G248-F254</f>
        <v>5.0296334228514965</v>
      </c>
      <c r="I248" s="4">
        <f>POWER(2,-H248)</f>
        <v>3.061466224961007E-2</v>
      </c>
      <c r="J248" s="4">
        <f t="shared" si="63"/>
        <v>-1.5140705274724009</v>
      </c>
      <c r="K248" s="4">
        <f t="shared" si="64"/>
        <v>5.4859294725275989</v>
      </c>
      <c r="L248" s="4"/>
      <c r="M248" s="4" t="s">
        <v>162</v>
      </c>
      <c r="N248" s="4"/>
      <c r="O248" s="4"/>
      <c r="P248" s="4">
        <v>24.573633422851501</v>
      </c>
      <c r="Q248" s="4">
        <f t="shared" si="46"/>
        <v>24.573633422851501</v>
      </c>
      <c r="R248" s="4">
        <f t="shared" si="60"/>
        <v>5.0246334228515011</v>
      </c>
      <c r="S248" s="4">
        <f t="shared" si="47"/>
        <v>3.0720948657643993E-2</v>
      </c>
      <c r="T248" s="4">
        <f t="shared" si="48"/>
        <v>-1.5125653774940822</v>
      </c>
      <c r="U248" s="4">
        <f>T248+7</f>
        <v>5.4874346225059174</v>
      </c>
      <c r="V248" s="4"/>
      <c r="W248" s="4" t="s">
        <v>162</v>
      </c>
      <c r="X248" s="4"/>
      <c r="Y248" s="4"/>
      <c r="Z248" s="4">
        <v>24.585633422851501</v>
      </c>
      <c r="AA248" s="4">
        <f t="shared" si="49"/>
        <v>24.585633422851501</v>
      </c>
      <c r="AB248" s="4">
        <f>AA248-Z254</f>
        <v>5.0311334228515037</v>
      </c>
      <c r="AC248">
        <v>3.0582848091163399E-2</v>
      </c>
      <c r="AD248">
        <f t="shared" si="50"/>
        <v>-1.514522072465899</v>
      </c>
      <c r="AE248">
        <f t="shared" si="51"/>
        <v>5.4854779275341006</v>
      </c>
      <c r="AF248">
        <f>AVERAGE(K248,U248,AE248)</f>
        <v>5.4862806741892056</v>
      </c>
    </row>
    <row r="249" spans="3:32" x14ac:dyDescent="0.2">
      <c r="C249" s="4" t="s">
        <v>164</v>
      </c>
      <c r="D249" s="4"/>
      <c r="E249" s="4"/>
      <c r="F249" s="4">
        <v>16.003768844604402</v>
      </c>
      <c r="G249" s="4">
        <f t="shared" si="45"/>
        <v>16.003768844604402</v>
      </c>
      <c r="H249" s="4">
        <f>G249-F254</f>
        <v>-3.5502311553956005</v>
      </c>
      <c r="I249" s="4">
        <f>POWER(2,-H249)</f>
        <v>11.714562379573774</v>
      </c>
      <c r="J249" s="4">
        <f t="shared" si="63"/>
        <v>1.0687260693148686</v>
      </c>
      <c r="K249" s="4">
        <f t="shared" si="64"/>
        <v>8.0687260693148684</v>
      </c>
      <c r="L249" s="4"/>
      <c r="M249" s="4" t="s">
        <v>164</v>
      </c>
      <c r="N249" s="4"/>
      <c r="O249" s="4"/>
      <c r="P249" s="4">
        <v>16.0037688044604</v>
      </c>
      <c r="Q249" s="4">
        <f t="shared" si="46"/>
        <v>16.0037688044604</v>
      </c>
      <c r="R249" s="4">
        <f>Q249-P254</f>
        <v>-3.5452311955395999</v>
      </c>
      <c r="S249" s="4">
        <f t="shared" si="47"/>
        <v>11.674033397492048</v>
      </c>
      <c r="T249" s="4">
        <f t="shared" si="48"/>
        <v>1.0672209314210965</v>
      </c>
      <c r="U249" s="4">
        <f t="shared" ref="U249:U253" si="66">T249+7</f>
        <v>8.0672209314210974</v>
      </c>
      <c r="V249" s="4"/>
      <c r="W249" s="4" t="s">
        <v>164</v>
      </c>
      <c r="X249" s="4"/>
      <c r="Y249" s="4"/>
      <c r="Z249" s="4">
        <v>16.0057688446044</v>
      </c>
      <c r="AA249" s="4">
        <f t="shared" si="49"/>
        <v>16.0057688446044</v>
      </c>
      <c r="AB249" s="4">
        <f>AA249-Z254</f>
        <v>-3.5487311553955969</v>
      </c>
      <c r="AC249">
        <v>11.702388835386428</v>
      </c>
      <c r="AD249">
        <f t="shared" si="50"/>
        <v>1.0682745243213716</v>
      </c>
      <c r="AE249">
        <f t="shared" si="51"/>
        <v>8.0682745243213709</v>
      </c>
      <c r="AF249">
        <f>AVERAGE(K249,U249,AE249)</f>
        <v>8.0680738416857789</v>
      </c>
    </row>
    <row r="250" spans="3:32" x14ac:dyDescent="0.2">
      <c r="C250" s="4" t="s">
        <v>166</v>
      </c>
      <c r="D250" s="4"/>
      <c r="E250" s="4"/>
      <c r="F250" s="4">
        <v>16.0231521606445</v>
      </c>
      <c r="G250" s="4">
        <f t="shared" si="45"/>
        <v>16.0231521606445</v>
      </c>
      <c r="H250" s="4">
        <f>G250-F254</f>
        <v>-3.5308478393555021</v>
      </c>
      <c r="I250" s="4">
        <f>POWER(2,-H250)</f>
        <v>11.558224076422912</v>
      </c>
      <c r="J250" s="4">
        <f t="shared" si="63"/>
        <v>1.0628911097713643</v>
      </c>
      <c r="K250" s="4">
        <f t="shared" si="64"/>
        <v>8.062891109771364</v>
      </c>
      <c r="L250" s="4"/>
      <c r="M250" s="4" t="s">
        <v>166</v>
      </c>
      <c r="N250" s="4"/>
      <c r="O250" s="4"/>
      <c r="P250" s="4">
        <v>16.033152160644502</v>
      </c>
      <c r="Q250" s="4">
        <f t="shared" si="46"/>
        <v>16.033152160644502</v>
      </c>
      <c r="R250" s="4">
        <f>Q250-P254</f>
        <v>-3.5158478393554979</v>
      </c>
      <c r="S250" s="4">
        <f t="shared" si="47"/>
        <v>11.438673393570406</v>
      </c>
      <c r="T250" s="4">
        <f t="shared" si="48"/>
        <v>1.0583756598364031</v>
      </c>
      <c r="U250" s="4">
        <f t="shared" si="66"/>
        <v>8.058375659836404</v>
      </c>
      <c r="V250" s="4"/>
      <c r="W250" s="4" t="s">
        <v>166</v>
      </c>
      <c r="X250" s="4"/>
      <c r="Y250" s="4"/>
      <c r="Z250" s="4">
        <v>16.0261521606445</v>
      </c>
      <c r="AA250" s="4">
        <f t="shared" si="49"/>
        <v>16.0261521606445</v>
      </c>
      <c r="AB250" s="4">
        <f>AA250-Z254</f>
        <v>-3.5283478393554972</v>
      </c>
      <c r="AC250">
        <v>11.538212544024921</v>
      </c>
      <c r="AD250">
        <f t="shared" si="50"/>
        <v>1.0621385347822028</v>
      </c>
      <c r="AE250">
        <f t="shared" si="51"/>
        <v>8.0621385347822034</v>
      </c>
      <c r="AF250">
        <v>8.0611351014633232</v>
      </c>
    </row>
    <row r="251" spans="3:32" x14ac:dyDescent="0.2">
      <c r="C251" s="4" t="s">
        <v>167</v>
      </c>
      <c r="D251" s="4"/>
      <c r="E251" s="4"/>
      <c r="F251" s="4">
        <v>20.4134391784667</v>
      </c>
      <c r="G251" s="4">
        <f t="shared" si="45"/>
        <v>20.4134391784667</v>
      </c>
      <c r="H251" s="4">
        <f>G251-F254</f>
        <v>0.85943917846669748</v>
      </c>
      <c r="I251" s="4">
        <f t="shared" si="62"/>
        <v>0.5511667723867556</v>
      </c>
      <c r="J251" s="4">
        <f t="shared" si="63"/>
        <v>-0.25871697216728551</v>
      </c>
      <c r="K251" s="4">
        <f t="shared" si="64"/>
        <v>6.7412830278327149</v>
      </c>
      <c r="L251" s="4"/>
      <c r="M251" s="4" t="s">
        <v>167</v>
      </c>
      <c r="N251" s="4"/>
      <c r="O251" s="4"/>
      <c r="P251" s="4">
        <v>20.444339178466699</v>
      </c>
      <c r="Q251" s="4">
        <f t="shared" si="46"/>
        <v>20.444339178466699</v>
      </c>
      <c r="R251" s="4">
        <f>Q251-P254</f>
        <v>0.89533917846669908</v>
      </c>
      <c r="S251" s="4">
        <f t="shared" si="47"/>
        <v>0.53762078540166747</v>
      </c>
      <c r="T251" s="4">
        <f t="shared" si="48"/>
        <v>-0.26952394901162291</v>
      </c>
      <c r="U251" s="4">
        <f t="shared" si="66"/>
        <v>6.7304760509883774</v>
      </c>
      <c r="V251" s="4"/>
      <c r="W251" s="4" t="s">
        <v>167</v>
      </c>
      <c r="X251" s="4"/>
      <c r="Y251" s="4"/>
      <c r="Z251" s="4">
        <v>20.423439178466701</v>
      </c>
      <c r="AA251" s="4">
        <f t="shared" si="49"/>
        <v>20.423439178466701</v>
      </c>
      <c r="AB251" s="4">
        <f>AA251-Z254</f>
        <v>0.86893917846670377</v>
      </c>
      <c r="AC251">
        <v>0.54754931864458911</v>
      </c>
      <c r="AD251">
        <f t="shared" si="50"/>
        <v>-0.26157675712609513</v>
      </c>
      <c r="AE251">
        <f t="shared" si="51"/>
        <v>6.738423242873905</v>
      </c>
      <c r="AF251">
        <f>AVERAGE(K251,U251,AE251)</f>
        <v>6.7367274405649988</v>
      </c>
    </row>
    <row r="252" spans="3:32" x14ac:dyDescent="0.2">
      <c r="C252" s="4" t="s">
        <v>168</v>
      </c>
      <c r="D252" s="4"/>
      <c r="E252" s="4"/>
      <c r="F252" s="4">
        <v>17.3112697601318</v>
      </c>
      <c r="G252" s="4">
        <f t="shared" si="45"/>
        <v>17.3112697601318</v>
      </c>
      <c r="H252" s="4">
        <f>G252-F254</f>
        <v>-2.2427302398682016</v>
      </c>
      <c r="I252" s="4">
        <f t="shared" si="62"/>
        <v>4.7329190266215635</v>
      </c>
      <c r="J252" s="4">
        <f t="shared" si="63"/>
        <v>0.67512907438300429</v>
      </c>
      <c r="K252" s="4">
        <f t="shared" si="64"/>
        <v>7.6751290743830047</v>
      </c>
      <c r="L252" s="4"/>
      <c r="M252" s="4" t="s">
        <v>168</v>
      </c>
      <c r="N252" s="4"/>
      <c r="O252" s="4"/>
      <c r="P252" s="4">
        <v>17.3222697601318</v>
      </c>
      <c r="Q252" s="4">
        <f t="shared" si="46"/>
        <v>17.3222697601318</v>
      </c>
      <c r="R252" s="4">
        <f>Q252-P254</f>
        <v>-2.2267302398681998</v>
      </c>
      <c r="S252" s="4">
        <f t="shared" si="47"/>
        <v>4.6807192669146671</v>
      </c>
      <c r="T252" s="4">
        <f t="shared" si="48"/>
        <v>0.6703125944523799</v>
      </c>
      <c r="U252" s="4">
        <f t="shared" si="66"/>
        <v>7.6703125944523798</v>
      </c>
      <c r="V252" s="4"/>
      <c r="W252" s="4" t="s">
        <v>168</v>
      </c>
      <c r="X252" s="4"/>
      <c r="Y252" s="4"/>
      <c r="Z252" s="4">
        <v>17.371269760131799</v>
      </c>
      <c r="AA252" s="4">
        <f t="shared" si="49"/>
        <v>17.371269760131799</v>
      </c>
      <c r="AB252" s="4">
        <f>AA252-Z254</f>
        <v>-2.1832302398681982</v>
      </c>
      <c r="AC252">
        <v>4.541693160087088</v>
      </c>
      <c r="AD252">
        <f t="shared" si="50"/>
        <v>0.65721778964099631</v>
      </c>
      <c r="AE252">
        <f t="shared" si="51"/>
        <v>7.6572177896409963</v>
      </c>
      <c r="AF252">
        <f>AVERAGE(K252,U252,AE252)</f>
        <v>7.6675531528254597</v>
      </c>
    </row>
    <row r="253" spans="3:32" x14ac:dyDescent="0.2">
      <c r="C253" s="4" t="s">
        <v>170</v>
      </c>
      <c r="D253" s="4"/>
      <c r="E253" s="4"/>
      <c r="F253" s="4">
        <v>17.009757080078099</v>
      </c>
      <c r="G253" s="4">
        <f t="shared" si="45"/>
        <v>17.009757080078099</v>
      </c>
      <c r="H253" s="4">
        <f>G253-F254</f>
        <v>-2.5442429199219028</v>
      </c>
      <c r="I253" s="4">
        <f t="shared" si="62"/>
        <v>5.8330195920997783</v>
      </c>
      <c r="J253" s="4">
        <f t="shared" si="63"/>
        <v>0.7658934351522052</v>
      </c>
      <c r="K253" s="4">
        <f t="shared" si="64"/>
        <v>7.7658934351522051</v>
      </c>
      <c r="L253" s="4"/>
      <c r="M253" s="4" t="s">
        <v>170</v>
      </c>
      <c r="N253" s="4"/>
      <c r="O253" s="4"/>
      <c r="P253" s="4">
        <v>17.029757080078099</v>
      </c>
      <c r="Q253" s="4">
        <f t="shared" si="46"/>
        <v>17.029757080078099</v>
      </c>
      <c r="R253" s="4">
        <f>Q253-P254</f>
        <v>-2.5192429199219006</v>
      </c>
      <c r="S253" s="4">
        <f t="shared" si="47"/>
        <v>5.7328118068336726</v>
      </c>
      <c r="T253" s="4">
        <f t="shared" si="48"/>
        <v>0.75836768526060505</v>
      </c>
      <c r="U253" s="4">
        <f t="shared" si="66"/>
        <v>7.7583676852606054</v>
      </c>
      <c r="V253" s="4"/>
      <c r="W253" s="4" t="s">
        <v>170</v>
      </c>
      <c r="X253" s="4"/>
      <c r="Y253" s="4"/>
      <c r="Z253" s="4">
        <v>17.229757080078102</v>
      </c>
      <c r="AA253" s="4">
        <f t="shared" si="49"/>
        <v>17.229757080078102</v>
      </c>
      <c r="AB253" s="4">
        <f>AA253-Z254</f>
        <v>-2.3247429199218956</v>
      </c>
      <c r="AC253">
        <v>5.0097649632360284</v>
      </c>
      <c r="AD253">
        <f t="shared" si="50"/>
        <v>0.69981735110395926</v>
      </c>
      <c r="AE253">
        <f t="shared" si="51"/>
        <v>7.6998173511039596</v>
      </c>
      <c r="AF253">
        <v>7.74135949050559</v>
      </c>
    </row>
    <row r="254" spans="3:32" x14ac:dyDescent="0.2">
      <c r="C254" s="4" t="s">
        <v>15</v>
      </c>
      <c r="D254" s="4"/>
      <c r="E254" s="4"/>
      <c r="F254" s="4">
        <v>19.554000000000002</v>
      </c>
      <c r="G254" s="4"/>
      <c r="H254" s="4"/>
      <c r="I254" s="4"/>
      <c r="J254" s="4"/>
      <c r="K254" s="4"/>
      <c r="L254" s="4"/>
      <c r="M254" s="4" t="s">
        <v>15</v>
      </c>
      <c r="N254" s="4"/>
      <c r="O254" s="4"/>
      <c r="P254" s="4">
        <v>19.548999999999999</v>
      </c>
      <c r="Q254" s="4"/>
      <c r="R254" s="4"/>
      <c r="S254" s="4"/>
      <c r="T254" s="4"/>
      <c r="U254" s="4"/>
      <c r="V254" s="4"/>
      <c r="W254" s="4" t="s">
        <v>15</v>
      </c>
      <c r="X254" s="4"/>
      <c r="Y254" s="4"/>
      <c r="Z254" s="4">
        <v>19.554499999999997</v>
      </c>
      <c r="AA254" s="4"/>
      <c r="AB254" s="4"/>
    </row>
    <row r="255" spans="3:32" x14ac:dyDescent="0.2"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</row>
    <row r="256" spans="3:32" x14ac:dyDescent="0.2">
      <c r="C256" s="4" t="s">
        <v>6</v>
      </c>
      <c r="D256" s="4" t="s">
        <v>176</v>
      </c>
      <c r="E256" s="4"/>
      <c r="F256" s="4"/>
      <c r="G256" s="4"/>
      <c r="H256" s="4"/>
      <c r="I256" s="4"/>
      <c r="J256" s="4"/>
      <c r="K256" s="4"/>
      <c r="L256" s="4"/>
      <c r="M256" s="4" t="s">
        <v>152</v>
      </c>
      <c r="N256" s="4" t="s">
        <v>176</v>
      </c>
      <c r="O256" s="4"/>
      <c r="P256" s="4"/>
      <c r="Q256" s="4"/>
      <c r="R256" s="4"/>
      <c r="S256" s="4"/>
      <c r="T256" s="4"/>
      <c r="U256" s="4"/>
      <c r="V256" s="4"/>
      <c r="W256" s="4" t="s">
        <v>155</v>
      </c>
      <c r="X256" s="4" t="s">
        <v>176</v>
      </c>
      <c r="Y256" s="4"/>
      <c r="Z256" s="4"/>
      <c r="AA256" s="4"/>
      <c r="AB256" s="4"/>
    </row>
    <row r="257" spans="3:32" x14ac:dyDescent="0.2"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 t="s">
        <v>7</v>
      </c>
      <c r="T257" s="4" t="s">
        <v>8</v>
      </c>
      <c r="U257" s="4" t="s">
        <v>9</v>
      </c>
      <c r="V257" s="4"/>
      <c r="W257" s="4"/>
      <c r="X257" s="4"/>
      <c r="Y257" s="4"/>
      <c r="Z257" s="4"/>
      <c r="AA257" s="4"/>
      <c r="AB257" s="4"/>
      <c r="AC257" t="s">
        <v>7</v>
      </c>
      <c r="AD257" t="s">
        <v>8</v>
      </c>
      <c r="AE257" t="s">
        <v>9</v>
      </c>
    </row>
    <row r="258" spans="3:32" x14ac:dyDescent="0.2">
      <c r="C258" s="4" t="s">
        <v>10</v>
      </c>
      <c r="D258" s="4"/>
      <c r="E258" s="4"/>
      <c r="F258" s="4" t="s">
        <v>13</v>
      </c>
      <c r="G258" s="4"/>
      <c r="H258" s="4" t="s">
        <v>14</v>
      </c>
      <c r="I258" s="4" t="s">
        <v>7</v>
      </c>
      <c r="J258" s="4" t="s">
        <v>8</v>
      </c>
      <c r="K258" s="4" t="s">
        <v>9</v>
      </c>
      <c r="L258" s="4"/>
      <c r="M258" s="4" t="s">
        <v>10</v>
      </c>
      <c r="N258" s="4"/>
      <c r="O258" s="4"/>
      <c r="P258" s="4" t="s">
        <v>13</v>
      </c>
      <c r="Q258" s="4"/>
      <c r="R258" s="4" t="s">
        <v>14</v>
      </c>
      <c r="S258" s="4"/>
      <c r="T258" s="4"/>
      <c r="U258" s="4"/>
      <c r="V258" s="4"/>
      <c r="W258" s="4" t="s">
        <v>10</v>
      </c>
      <c r="X258" s="4"/>
      <c r="Y258" s="4"/>
      <c r="Z258" s="4" t="s">
        <v>13</v>
      </c>
      <c r="AA258" s="4" t="s">
        <v>37</v>
      </c>
      <c r="AB258" s="4"/>
    </row>
    <row r="259" spans="3:32" x14ac:dyDescent="0.2">
      <c r="C259" s="4" t="s">
        <v>162</v>
      </c>
      <c r="D259" s="4"/>
      <c r="E259" s="4"/>
      <c r="F259" s="4">
        <v>24.9152828216552</v>
      </c>
      <c r="G259" s="4">
        <f t="shared" si="45"/>
        <v>24.9152828216552</v>
      </c>
      <c r="H259" s="4">
        <f>G259-F265</f>
        <v>5.3612828216551982</v>
      </c>
      <c r="I259" s="4">
        <f t="shared" ref="I259:I264" si="67">POWER(2,-H259)</f>
        <v>2.4327252085874374E-2</v>
      </c>
      <c r="J259" s="4">
        <f>LOG10(I259)</f>
        <v>-1.6139069445562411</v>
      </c>
      <c r="K259" s="4">
        <f t="shared" si="64"/>
        <v>5.3860930554437587</v>
      </c>
      <c r="L259" s="4"/>
      <c r="M259" s="4" t="s">
        <v>162</v>
      </c>
      <c r="N259" s="4"/>
      <c r="O259" s="4"/>
      <c r="P259" s="4">
        <v>24.925282821655198</v>
      </c>
      <c r="Q259" s="4">
        <f>AVERAGE(P259)</f>
        <v>24.925282821655198</v>
      </c>
      <c r="R259" s="4">
        <f>Q259-P265</f>
        <v>5.3707828216552009</v>
      </c>
      <c r="S259" s="4">
        <f>POWER(2,-R259)</f>
        <v>2.416758587683648E-2</v>
      </c>
      <c r="T259" s="4">
        <f>LOG10(S259)</f>
        <v>-1.6167667295150496</v>
      </c>
      <c r="U259" s="4">
        <f>T259+7</f>
        <v>5.3832332704849506</v>
      </c>
      <c r="V259" s="4"/>
      <c r="W259" s="4" t="s">
        <v>162</v>
      </c>
      <c r="X259" s="4"/>
      <c r="Y259" s="4"/>
      <c r="Z259" s="4">
        <v>24.9182828216552</v>
      </c>
      <c r="AA259" s="4">
        <f t="shared" si="49"/>
        <v>24.9182828216552</v>
      </c>
      <c r="AB259" s="4">
        <f>AA259-Z265</f>
        <v>5.3697828216551997</v>
      </c>
      <c r="AC259">
        <v>2.4184343377884339E-2</v>
      </c>
      <c r="AD259">
        <f t="shared" si="50"/>
        <v>-1.6164656995193853</v>
      </c>
      <c r="AE259">
        <f t="shared" si="51"/>
        <v>5.3835343004806147</v>
      </c>
      <c r="AF259">
        <f>AVERAGE(K259,U259,AE259)</f>
        <v>5.3842868754697752</v>
      </c>
    </row>
    <row r="260" spans="3:32" x14ac:dyDescent="0.2">
      <c r="C260" s="4" t="s">
        <v>164</v>
      </c>
      <c r="D260" s="4"/>
      <c r="E260" s="4"/>
      <c r="F260" s="4">
        <v>15.4021209106445</v>
      </c>
      <c r="G260" s="4">
        <f t="shared" si="45"/>
        <v>15.4021209106445</v>
      </c>
      <c r="H260" s="4">
        <f>G260-F265</f>
        <v>-4.1518790893555018</v>
      </c>
      <c r="I260" s="4">
        <f t="shared" si="67"/>
        <v>17.77624978860111</v>
      </c>
      <c r="J260" s="4">
        <f t="shared" si="63"/>
        <v>1.2498401442660609</v>
      </c>
      <c r="K260" s="4">
        <f t="shared" si="64"/>
        <v>8.2498401442660612</v>
      </c>
      <c r="L260" s="4"/>
      <c r="M260" s="4" t="s">
        <v>164</v>
      </c>
      <c r="N260" s="4"/>
      <c r="O260" s="4"/>
      <c r="P260" s="4">
        <v>15.4001209106445</v>
      </c>
      <c r="Q260" s="4">
        <f t="shared" si="46"/>
        <v>15.4001209106445</v>
      </c>
      <c r="R260" s="4">
        <f>Q260-P265</f>
        <v>-4.1543790893554977</v>
      </c>
      <c r="S260" s="4">
        <f t="shared" si="47"/>
        <v>17.80708038711893</v>
      </c>
      <c r="T260" s="4">
        <f t="shared" si="48"/>
        <v>1.2505927192552198</v>
      </c>
      <c r="U260" s="4">
        <f>T260+7</f>
        <v>8.25059271925522</v>
      </c>
      <c r="V260" s="4"/>
      <c r="W260" s="4" t="s">
        <v>164</v>
      </c>
      <c r="X260" s="4"/>
      <c r="Y260" s="4"/>
      <c r="Z260" s="4">
        <v>15.404412091064399</v>
      </c>
      <c r="AA260" s="4">
        <f t="shared" si="49"/>
        <v>15.404412091064399</v>
      </c>
      <c r="AB260" s="4">
        <f>AA260-Z265</f>
        <v>-4.1440879089356013</v>
      </c>
      <c r="AC260">
        <v>17.680509065124848</v>
      </c>
      <c r="AD260">
        <f t="shared" si="50"/>
        <v>1.2474947652580408</v>
      </c>
      <c r="AE260">
        <f t="shared" si="51"/>
        <v>8.2474947652580415</v>
      </c>
      <c r="AF260">
        <f>AVERAGE(K260,U260,AE260)</f>
        <v>8.2493092095931075</v>
      </c>
    </row>
    <row r="261" spans="3:32" x14ac:dyDescent="0.2">
      <c r="C261" s="4" t="s">
        <v>166</v>
      </c>
      <c r="D261" s="4"/>
      <c r="E261" s="4"/>
      <c r="F261" s="4">
        <v>15.050519943237299</v>
      </c>
      <c r="G261" s="4">
        <f t="shared" si="45"/>
        <v>15.050519943237299</v>
      </c>
      <c r="H261" s="4">
        <f>G261-F265</f>
        <v>-4.5034800567627027</v>
      </c>
      <c r="I261" s="4">
        <f t="shared" si="67"/>
        <v>22.682064545349032</v>
      </c>
      <c r="J261" s="4">
        <f t="shared" si="63"/>
        <v>1.3556825819601022</v>
      </c>
      <c r="K261" s="4">
        <f t="shared" si="64"/>
        <v>8.3556825819601031</v>
      </c>
      <c r="L261" s="4"/>
      <c r="M261" s="4" t="s">
        <v>166</v>
      </c>
      <c r="N261" s="4"/>
      <c r="O261" s="4"/>
      <c r="P261" s="4">
        <v>15.0305199432373</v>
      </c>
      <c r="Q261" s="4">
        <f t="shared" si="46"/>
        <v>15.0305199432373</v>
      </c>
      <c r="R261" s="4">
        <f>Q261-P265</f>
        <v>-4.5239800567626975</v>
      </c>
      <c r="S261" s="4">
        <f t="shared" si="47"/>
        <v>23.006666488427978</v>
      </c>
      <c r="T261" s="4">
        <f t="shared" si="48"/>
        <v>1.3618536968712123</v>
      </c>
      <c r="U261" s="4">
        <f t="shared" ref="U261:U264" si="68">T261+7</f>
        <v>8.3618536968712114</v>
      </c>
      <c r="V261" s="4"/>
      <c r="W261" s="4" t="s">
        <v>166</v>
      </c>
      <c r="X261" s="4"/>
      <c r="Y261" s="4"/>
      <c r="Z261" s="4">
        <v>15.0805199432373</v>
      </c>
      <c r="AA261" s="4">
        <f t="shared" si="49"/>
        <v>15.0805199432373</v>
      </c>
      <c r="AB261" s="4">
        <f>AA261-Z265</f>
        <v>-4.4679800567627002</v>
      </c>
      <c r="AC261">
        <v>22.130744135534933</v>
      </c>
      <c r="AD261">
        <f t="shared" si="50"/>
        <v>1.3449960171140301</v>
      </c>
      <c r="AE261">
        <f t="shared" si="51"/>
        <v>8.3449960171140294</v>
      </c>
      <c r="AF261">
        <v>8.3541774319817819</v>
      </c>
    </row>
    <row r="262" spans="3:32" x14ac:dyDescent="0.2">
      <c r="C262" s="4" t="s">
        <v>167</v>
      </c>
      <c r="D262" s="4"/>
      <c r="E262" s="4"/>
      <c r="F262" s="4">
        <v>13.000873718261699</v>
      </c>
      <c r="G262" s="4">
        <f t="shared" si="45"/>
        <v>13.000873718261699</v>
      </c>
      <c r="H262" s="4">
        <f>G262-F265</f>
        <v>-6.5531262817383027</v>
      </c>
      <c r="I262" s="4">
        <f t="shared" si="67"/>
        <v>93.904753321963298</v>
      </c>
      <c r="J262" s="4">
        <f t="shared" si="63"/>
        <v>1.9726875761772025</v>
      </c>
      <c r="K262" s="4">
        <f t="shared" si="64"/>
        <v>8.9726875761772025</v>
      </c>
      <c r="L262" s="4"/>
      <c r="M262" s="4" t="s">
        <v>167</v>
      </c>
      <c r="N262" s="4"/>
      <c r="O262" s="4"/>
      <c r="P262" s="4">
        <v>13.001873718261701</v>
      </c>
      <c r="Q262" s="4">
        <f t="shared" si="46"/>
        <v>13.001873718261701</v>
      </c>
      <c r="R262" s="4">
        <f>Q262-P265</f>
        <v>-6.5526262817382968</v>
      </c>
      <c r="S262" s="4">
        <f t="shared" si="47"/>
        <v>93.872214053411028</v>
      </c>
      <c r="T262" s="4">
        <f t="shared" si="48"/>
        <v>1.9725370611793689</v>
      </c>
      <c r="U262" s="4">
        <f t="shared" si="68"/>
        <v>8.9725370611793682</v>
      </c>
      <c r="V262" s="4"/>
      <c r="W262" s="4" t="s">
        <v>167</v>
      </c>
      <c r="X262" s="4"/>
      <c r="Y262" s="4"/>
      <c r="Z262" s="4">
        <v>13.000073718261699</v>
      </c>
      <c r="AA262" s="4">
        <f t="shared" si="49"/>
        <v>13.000073718261699</v>
      </c>
      <c r="AB262" s="4">
        <f>AA262-Z265</f>
        <v>-6.5484262817383012</v>
      </c>
      <c r="AC262">
        <v>93.599328966034449</v>
      </c>
      <c r="AD262">
        <f t="shared" si="50"/>
        <v>1.9712727351975812</v>
      </c>
      <c r="AE262">
        <f t="shared" si="51"/>
        <v>8.9712727351975818</v>
      </c>
      <c r="AF262">
        <f>AVERAGE(K262,U262,AE262)</f>
        <v>8.9721657908513848</v>
      </c>
    </row>
    <row r="263" spans="3:32" x14ac:dyDescent="0.2">
      <c r="C263" s="4" t="s">
        <v>168</v>
      </c>
      <c r="D263" s="4"/>
      <c r="E263" s="4"/>
      <c r="F263" s="4">
        <v>14.519414901733301</v>
      </c>
      <c r="G263" s="4">
        <f t="shared" si="45"/>
        <v>14.519414901733301</v>
      </c>
      <c r="H263" s="4">
        <f>G263-F265</f>
        <v>-5.0345850982667013</v>
      </c>
      <c r="I263" s="4">
        <f t="shared" si="67"/>
        <v>32.776390885895012</v>
      </c>
      <c r="J263" s="4">
        <f t="shared" si="63"/>
        <v>1.5155611303011693</v>
      </c>
      <c r="K263" s="4">
        <f t="shared" si="64"/>
        <v>8.5155611303011689</v>
      </c>
      <c r="L263" s="4"/>
      <c r="M263" s="4" t="s">
        <v>168</v>
      </c>
      <c r="N263" s="4"/>
      <c r="O263" s="4"/>
      <c r="P263" s="4">
        <v>14.529414901733301</v>
      </c>
      <c r="Q263" s="4">
        <f t="shared" si="46"/>
        <v>14.529414901733301</v>
      </c>
      <c r="R263" s="4">
        <f>Q263-P265</f>
        <v>-5.0250850982666968</v>
      </c>
      <c r="S263" s="4">
        <f t="shared" si="47"/>
        <v>32.56127073750249</v>
      </c>
      <c r="T263" s="4">
        <f t="shared" si="48"/>
        <v>1.5127013453423603</v>
      </c>
      <c r="U263" s="4">
        <f t="shared" si="68"/>
        <v>8.5127013453423608</v>
      </c>
      <c r="V263" s="4"/>
      <c r="W263" s="4" t="s">
        <v>168</v>
      </c>
      <c r="X263" s="4"/>
      <c r="Y263" s="4"/>
      <c r="Z263" s="4">
        <v>14.5494149017333</v>
      </c>
      <c r="AA263" s="4">
        <f t="shared" si="49"/>
        <v>14.5494149017333</v>
      </c>
      <c r="AB263" s="4">
        <f>AA263-Z265</f>
        <v>-4.9990850982667006</v>
      </c>
      <c r="AC263">
        <v>31.979713263392487</v>
      </c>
      <c r="AD263">
        <f t="shared" si="50"/>
        <v>1.5048745654550979</v>
      </c>
      <c r="AE263">
        <f t="shared" si="51"/>
        <v>8.504874565455097</v>
      </c>
      <c r="AF263">
        <f>AVERAGE(K263,U263,AE263)</f>
        <v>8.5110456803662089</v>
      </c>
    </row>
    <row r="264" spans="3:32" x14ac:dyDescent="0.2">
      <c r="C264" s="4" t="s">
        <v>170</v>
      </c>
      <c r="D264" s="4"/>
      <c r="E264" s="4"/>
      <c r="F264" s="4">
        <v>16.0585117340087</v>
      </c>
      <c r="G264" s="4">
        <f t="shared" si="45"/>
        <v>16.0585117340087</v>
      </c>
      <c r="H264" s="4">
        <f>G264-F265</f>
        <v>-3.4954882659913018</v>
      </c>
      <c r="I264" s="4">
        <f t="shared" si="67"/>
        <v>11.278382453245497</v>
      </c>
      <c r="J264" s="4">
        <f t="shared" si="63"/>
        <v>1.0522468175548587</v>
      </c>
      <c r="K264" s="4">
        <f t="shared" si="64"/>
        <v>8.0522468175548596</v>
      </c>
      <c r="L264" s="4"/>
      <c r="M264" s="4" t="s">
        <v>170</v>
      </c>
      <c r="N264" s="4"/>
      <c r="O264" s="4"/>
      <c r="P264" s="4">
        <v>16.098511734008699</v>
      </c>
      <c r="Q264" s="4">
        <f t="shared" si="46"/>
        <v>16.098511734008699</v>
      </c>
      <c r="R264" s="4">
        <f>Q264-P265</f>
        <v>-3.4559882659912979</v>
      </c>
      <c r="S264" s="4">
        <f t="shared" si="47"/>
        <v>10.97377705429785</v>
      </c>
      <c r="T264" s="4">
        <f t="shared" si="48"/>
        <v>1.0403561327261301</v>
      </c>
      <c r="U264" s="4">
        <f t="shared" si="68"/>
        <v>8.0403561327261297</v>
      </c>
      <c r="V264" s="4"/>
      <c r="W264" s="4" t="s">
        <v>170</v>
      </c>
      <c r="X264" s="4"/>
      <c r="Y264" s="4"/>
      <c r="Z264" s="4">
        <v>16.0785117340087</v>
      </c>
      <c r="AA264" s="4">
        <f t="shared" si="49"/>
        <v>16.0785117340087</v>
      </c>
      <c r="AB264" s="4">
        <f>AA264-Z265</f>
        <v>-3.4699882659913008</v>
      </c>
      <c r="AC264">
        <v>11.080785620114016</v>
      </c>
      <c r="AD264">
        <f t="shared" si="50"/>
        <v>1.044570552665427</v>
      </c>
      <c r="AE264">
        <f t="shared" si="51"/>
        <v>8.0445705526654265</v>
      </c>
      <c r="AF264">
        <v>8.0457245009821392</v>
      </c>
    </row>
    <row r="265" spans="3:32" x14ac:dyDescent="0.2">
      <c r="C265" t="s">
        <v>15</v>
      </c>
      <c r="F265">
        <v>19.554000000000002</v>
      </c>
      <c r="M265" t="s">
        <v>15</v>
      </c>
      <c r="P265">
        <v>19.554499999999997</v>
      </c>
      <c r="W265" t="s">
        <v>15</v>
      </c>
      <c r="Z265">
        <v>19.548500000000001</v>
      </c>
    </row>
    <row r="270" spans="3:32" ht="16" x14ac:dyDescent="0.2">
      <c r="C270" s="18" t="s">
        <v>180</v>
      </c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</row>
    <row r="271" spans="3:32" ht="34" x14ac:dyDescent="0.2">
      <c r="C271" s="15" t="s">
        <v>178</v>
      </c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</row>
    <row r="272" spans="3:32" x14ac:dyDescent="0.2"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</row>
    <row r="273" spans="3:28" x14ac:dyDescent="0.2">
      <c r="C273" s="4"/>
      <c r="D273" s="4"/>
      <c r="E273" s="4"/>
      <c r="F273" s="12"/>
      <c r="G273" s="4"/>
      <c r="H273" s="4"/>
      <c r="I273" s="4"/>
      <c r="J273" s="4"/>
      <c r="K273" s="4"/>
      <c r="L273" s="4"/>
      <c r="M273" s="4"/>
      <c r="N273" s="4"/>
      <c r="O273" s="12"/>
      <c r="P273" s="4"/>
      <c r="Q273" s="4"/>
      <c r="R273" s="4"/>
      <c r="S273" s="4"/>
      <c r="T273" s="4"/>
      <c r="U273" s="4"/>
      <c r="V273" s="4"/>
      <c r="W273" s="4"/>
      <c r="X273" s="12"/>
      <c r="Y273" s="4"/>
      <c r="Z273" s="4"/>
      <c r="AA273" s="4"/>
      <c r="AB273" s="4"/>
    </row>
    <row r="274" spans="3:28" x14ac:dyDescent="0.2">
      <c r="C274" t="s">
        <v>84</v>
      </c>
    </row>
    <row r="275" spans="3:28" x14ac:dyDescent="0.2">
      <c r="C275" t="s">
        <v>16</v>
      </c>
    </row>
    <row r="276" spans="3:28" x14ac:dyDescent="0.2">
      <c r="C276" t="s">
        <v>123</v>
      </c>
    </row>
    <row r="277" spans="3:28" x14ac:dyDescent="0.2">
      <c r="C277" t="s">
        <v>124</v>
      </c>
    </row>
    <row r="278" spans="3:28" x14ac:dyDescent="0.2">
      <c r="C278" t="s">
        <v>125</v>
      </c>
    </row>
    <row r="279" spans="3:28" x14ac:dyDescent="0.2">
      <c r="C279" t="s">
        <v>126</v>
      </c>
    </row>
    <row r="280" spans="3:28" x14ac:dyDescent="0.2">
      <c r="C280" t="s">
        <v>127</v>
      </c>
    </row>
    <row r="281" spans="3:28" x14ac:dyDescent="0.2">
      <c r="C281" t="s">
        <v>128</v>
      </c>
    </row>
    <row r="282" spans="3:28" x14ac:dyDescent="0.2">
      <c r="C282" t="s">
        <v>129</v>
      </c>
    </row>
    <row r="283" spans="3:28" x14ac:dyDescent="0.2">
      <c r="C283" t="s">
        <v>130</v>
      </c>
    </row>
    <row r="284" spans="3:28" x14ac:dyDescent="0.2">
      <c r="C284" t="s">
        <v>131</v>
      </c>
    </row>
    <row r="285" spans="3:28" x14ac:dyDescent="0.2">
      <c r="C285" t="s">
        <v>132</v>
      </c>
    </row>
    <row r="286" spans="3:28" x14ac:dyDescent="0.2">
      <c r="C286" t="s">
        <v>133</v>
      </c>
    </row>
    <row r="287" spans="3:28" x14ac:dyDescent="0.2">
      <c r="C287" t="s">
        <v>134</v>
      </c>
    </row>
    <row r="288" spans="3:28" x14ac:dyDescent="0.2">
      <c r="C288" t="s">
        <v>135</v>
      </c>
    </row>
    <row r="289" spans="3:38" x14ac:dyDescent="0.2">
      <c r="C289" t="s">
        <v>136</v>
      </c>
    </row>
    <row r="290" spans="3:38" x14ac:dyDescent="0.2">
      <c r="C290" t="s">
        <v>137</v>
      </c>
    </row>
    <row r="291" spans="3:38" x14ac:dyDescent="0.2">
      <c r="C291" t="s">
        <v>138</v>
      </c>
    </row>
    <row r="292" spans="3:38" x14ac:dyDescent="0.2">
      <c r="C292" t="s">
        <v>139</v>
      </c>
    </row>
    <row r="293" spans="3:38" x14ac:dyDescent="0.2">
      <c r="C293" t="s">
        <v>140</v>
      </c>
    </row>
    <row r="296" spans="3:38" x14ac:dyDescent="0.2">
      <c r="I296" t="s">
        <v>108</v>
      </c>
      <c r="AA296" t="s">
        <v>37</v>
      </c>
      <c r="AG296" t="s">
        <v>63</v>
      </c>
    </row>
    <row r="297" spans="3:38" x14ac:dyDescent="0.2">
      <c r="C297" t="s">
        <v>32</v>
      </c>
      <c r="D297" t="s">
        <v>33</v>
      </c>
      <c r="E297" t="s">
        <v>34</v>
      </c>
      <c r="F297" t="s">
        <v>32</v>
      </c>
      <c r="G297" t="s">
        <v>35</v>
      </c>
      <c r="H297" t="s">
        <v>36</v>
      </c>
      <c r="I297" t="s">
        <v>90</v>
      </c>
      <c r="J297" t="s">
        <v>91</v>
      </c>
      <c r="K297" t="s">
        <v>92</v>
      </c>
      <c r="L297" t="s">
        <v>93</v>
      </c>
      <c r="M297" t="s">
        <v>94</v>
      </c>
      <c r="N297" t="s">
        <v>95</v>
      </c>
      <c r="O297" t="s">
        <v>96</v>
      </c>
      <c r="P297" t="s">
        <v>97</v>
      </c>
      <c r="Q297" t="s">
        <v>98</v>
      </c>
      <c r="R297" t="s">
        <v>99</v>
      </c>
      <c r="S297" t="s">
        <v>100</v>
      </c>
      <c r="T297" t="s">
        <v>101</v>
      </c>
      <c r="U297" t="s">
        <v>102</v>
      </c>
      <c r="V297" t="s">
        <v>103</v>
      </c>
      <c r="W297" t="s">
        <v>104</v>
      </c>
      <c r="X297" t="s">
        <v>105</v>
      </c>
      <c r="Y297" t="s">
        <v>106</v>
      </c>
      <c r="Z297" t="s">
        <v>107</v>
      </c>
      <c r="AA297" t="s">
        <v>109</v>
      </c>
      <c r="AB297" t="s">
        <v>110</v>
      </c>
      <c r="AC297" t="s">
        <v>111</v>
      </c>
      <c r="AD297" t="s">
        <v>112</v>
      </c>
      <c r="AE297" t="s">
        <v>113</v>
      </c>
      <c r="AF297" t="s">
        <v>114</v>
      </c>
      <c r="AG297" t="s">
        <v>109</v>
      </c>
      <c r="AH297" t="s">
        <v>110</v>
      </c>
      <c r="AI297" t="s">
        <v>111</v>
      </c>
      <c r="AJ297" t="s">
        <v>112</v>
      </c>
      <c r="AK297" t="s">
        <v>113</v>
      </c>
      <c r="AL297" t="s">
        <v>114</v>
      </c>
    </row>
    <row r="298" spans="3:38" x14ac:dyDescent="0.2">
      <c r="C298" t="s">
        <v>115</v>
      </c>
      <c r="D298" s="11" t="s">
        <v>42</v>
      </c>
      <c r="E298" t="s">
        <v>43</v>
      </c>
      <c r="F298">
        <v>2848123</v>
      </c>
      <c r="G298" t="s">
        <v>2</v>
      </c>
      <c r="H298">
        <v>21</v>
      </c>
      <c r="I298">
        <v>1084</v>
      </c>
      <c r="J298">
        <v>1833</v>
      </c>
      <c r="K298">
        <v>2192</v>
      </c>
      <c r="L298">
        <v>11025</v>
      </c>
      <c r="M298">
        <v>11806</v>
      </c>
      <c r="N298">
        <v>15765</v>
      </c>
      <c r="O298">
        <v>4495</v>
      </c>
      <c r="P298">
        <v>4449</v>
      </c>
      <c r="Q298">
        <v>4989</v>
      </c>
      <c r="R298">
        <v>2535</v>
      </c>
      <c r="S298">
        <v>3549</v>
      </c>
      <c r="T298">
        <v>2674</v>
      </c>
      <c r="U298">
        <v>6628</v>
      </c>
      <c r="V298">
        <v>3671</v>
      </c>
      <c r="W298">
        <v>5182</v>
      </c>
      <c r="X298">
        <v>3439</v>
      </c>
      <c r="Y298">
        <v>3459</v>
      </c>
      <c r="Z298">
        <v>1466</v>
      </c>
      <c r="AA298">
        <f>AVERAGE(I298:K298)</f>
        <v>1703</v>
      </c>
      <c r="AB298">
        <f>AVERAGE(R298:T298)</f>
        <v>2919.3333333333335</v>
      </c>
      <c r="AC298">
        <f>AVERAGE(L298:N298)</f>
        <v>12865.333333333334</v>
      </c>
      <c r="AD298">
        <f>AVERAGE(U298:W298)</f>
        <v>5160.333333333333</v>
      </c>
      <c r="AE298">
        <f>AVERAGE(O298:Q298)</f>
        <v>4644.333333333333</v>
      </c>
      <c r="AF298">
        <f>AVERAGE(X298:Z298)</f>
        <v>2788</v>
      </c>
      <c r="AG298">
        <f>STDEV(I298:K298)</f>
        <v>565.3238010202648</v>
      </c>
      <c r="AH298">
        <f>STDEV(R298:T298)</f>
        <v>549.71841276542114</v>
      </c>
      <c r="AI298">
        <f>STDEV(L298:N298)</f>
        <v>2541.3658401208872</v>
      </c>
      <c r="AJ298">
        <f>STDEV(U298:W298)</f>
        <v>1478.6190629548016</v>
      </c>
      <c r="AK298">
        <f>STDEV(O298:Q298)</f>
        <v>299.37490431452886</v>
      </c>
      <c r="AL298">
        <f>STDEV(X298:Z298)</f>
        <v>1144.9292554564233</v>
      </c>
    </row>
    <row r="299" spans="3:38" x14ac:dyDescent="0.2">
      <c r="C299" t="s">
        <v>121</v>
      </c>
      <c r="D299" s="11" t="s">
        <v>51</v>
      </c>
      <c r="E299" t="s">
        <v>43</v>
      </c>
      <c r="F299">
        <v>1728619</v>
      </c>
      <c r="G299" t="s">
        <v>0</v>
      </c>
      <c r="H299">
        <v>21</v>
      </c>
      <c r="I299">
        <v>1931</v>
      </c>
      <c r="J299">
        <v>3736</v>
      </c>
      <c r="K299">
        <v>3668</v>
      </c>
      <c r="L299">
        <v>14289</v>
      </c>
      <c r="M299">
        <v>18453</v>
      </c>
      <c r="N299">
        <v>21471</v>
      </c>
      <c r="O299">
        <v>8388</v>
      </c>
      <c r="P299">
        <v>7557</v>
      </c>
      <c r="Q299">
        <v>8058</v>
      </c>
      <c r="R299">
        <v>4108</v>
      </c>
      <c r="S299">
        <v>6506</v>
      </c>
      <c r="T299">
        <v>4291</v>
      </c>
      <c r="U299">
        <v>10022</v>
      </c>
      <c r="V299">
        <v>4486</v>
      </c>
      <c r="W299">
        <v>6999</v>
      </c>
      <c r="X299">
        <v>6755</v>
      </c>
      <c r="Y299">
        <v>6754</v>
      </c>
      <c r="Z299">
        <v>1760</v>
      </c>
      <c r="AA299">
        <f t="shared" ref="AA299:AA303" si="69">AVERAGE(I299:K299)</f>
        <v>3111.6666666666665</v>
      </c>
      <c r="AB299">
        <f t="shared" ref="AB299:AB303" si="70">AVERAGE(R299:T299)</f>
        <v>4968.333333333333</v>
      </c>
      <c r="AC299">
        <f t="shared" ref="AC299:AC303" si="71">AVERAGE(L299:N299)</f>
        <v>18071</v>
      </c>
      <c r="AD299">
        <f t="shared" ref="AD299:AD303" si="72">AVERAGE(U299:W299)</f>
        <v>7169</v>
      </c>
      <c r="AE299">
        <f t="shared" ref="AE299:AE303" si="73">AVERAGE(O299:Q299)</f>
        <v>8001</v>
      </c>
      <c r="AF299">
        <f t="shared" ref="AF299:AF303" si="74">AVERAGE(X299:Z299)</f>
        <v>5089.666666666667</v>
      </c>
      <c r="AG299">
        <f t="shared" ref="AG299:AG303" si="75">STDEV(I299:K299)</f>
        <v>1023.0524587396943</v>
      </c>
      <c r="AH299">
        <f t="shared" ref="AH299:AH303" si="76">STDEV(R299:T299)</f>
        <v>1334.7982369382032</v>
      </c>
      <c r="AI299">
        <f t="shared" ref="AI299:AI303" si="77">STDEV(L299:N299)</f>
        <v>3606.2063168931418</v>
      </c>
      <c r="AJ299">
        <f t="shared" ref="AJ299:AJ303" si="78">STDEV(U299:W299)</f>
        <v>2771.9125166570461</v>
      </c>
      <c r="AK299">
        <f t="shared" ref="AK299:AK303" si="79">STDEV(O299:Q299)</f>
        <v>418.42203574859678</v>
      </c>
      <c r="AL299">
        <f t="shared" ref="AL299:AL303" si="80">STDEV(X299:Z299)</f>
        <v>2883.5759628165401</v>
      </c>
    </row>
    <row r="300" spans="3:38" x14ac:dyDescent="0.2">
      <c r="C300" t="s">
        <v>54</v>
      </c>
      <c r="D300" s="11" t="s">
        <v>55</v>
      </c>
      <c r="E300" t="s">
        <v>43</v>
      </c>
      <c r="F300">
        <v>1855062</v>
      </c>
      <c r="G300" t="s">
        <v>4</v>
      </c>
      <c r="H300">
        <v>21</v>
      </c>
      <c r="I300">
        <v>2125</v>
      </c>
      <c r="J300">
        <v>5891</v>
      </c>
      <c r="K300">
        <v>3967</v>
      </c>
      <c r="L300">
        <v>9090</v>
      </c>
      <c r="M300">
        <v>4585</v>
      </c>
      <c r="N300">
        <v>7554</v>
      </c>
      <c r="O300">
        <v>3994</v>
      </c>
      <c r="P300">
        <v>3023</v>
      </c>
      <c r="Q300">
        <v>3107</v>
      </c>
      <c r="R300">
        <v>6029</v>
      </c>
      <c r="S300">
        <v>6763</v>
      </c>
      <c r="T300">
        <v>4967</v>
      </c>
      <c r="U300">
        <v>2589</v>
      </c>
      <c r="V300">
        <v>2313</v>
      </c>
      <c r="W300">
        <v>2714</v>
      </c>
      <c r="X300">
        <v>1637</v>
      </c>
      <c r="Y300">
        <v>1864</v>
      </c>
      <c r="Z300">
        <v>619</v>
      </c>
      <c r="AA300">
        <f t="shared" si="69"/>
        <v>3994.3333333333335</v>
      </c>
      <c r="AB300">
        <f t="shared" si="70"/>
        <v>5919.666666666667</v>
      </c>
      <c r="AC300">
        <f t="shared" si="71"/>
        <v>7076.333333333333</v>
      </c>
      <c r="AD300">
        <f t="shared" si="72"/>
        <v>2538.6666666666665</v>
      </c>
      <c r="AE300">
        <f t="shared" si="73"/>
        <v>3374.6666666666665</v>
      </c>
      <c r="AF300">
        <f t="shared" si="74"/>
        <v>1373.3333333333333</v>
      </c>
      <c r="AG300">
        <f t="shared" si="75"/>
        <v>1883.1487815181604</v>
      </c>
      <c r="AH300">
        <f t="shared" si="76"/>
        <v>902.97803590859053</v>
      </c>
      <c r="AI300">
        <f t="shared" si="77"/>
        <v>2290.1703721193603</v>
      </c>
      <c r="AJ300">
        <f t="shared" si="78"/>
        <v>205.18365756885544</v>
      </c>
      <c r="AK300">
        <f t="shared" si="79"/>
        <v>538.00030978925292</v>
      </c>
      <c r="AL300">
        <f t="shared" si="80"/>
        <v>663.05831819933724</v>
      </c>
    </row>
    <row r="301" spans="3:38" x14ac:dyDescent="0.2">
      <c r="C301" t="s">
        <v>58</v>
      </c>
      <c r="D301" s="11" t="s">
        <v>56</v>
      </c>
      <c r="E301" t="s">
        <v>43</v>
      </c>
      <c r="F301">
        <v>2019263</v>
      </c>
      <c r="G301" t="s">
        <v>3</v>
      </c>
      <c r="H301">
        <v>21</v>
      </c>
      <c r="I301">
        <v>240</v>
      </c>
      <c r="J301">
        <v>366</v>
      </c>
      <c r="K301">
        <v>326</v>
      </c>
      <c r="L301">
        <v>3430</v>
      </c>
      <c r="M301">
        <v>4395</v>
      </c>
      <c r="N301">
        <v>6480</v>
      </c>
      <c r="O301">
        <v>1768</v>
      </c>
      <c r="P301">
        <v>1622</v>
      </c>
      <c r="Q301">
        <v>1537</v>
      </c>
      <c r="R301">
        <v>484</v>
      </c>
      <c r="S301">
        <v>639</v>
      </c>
      <c r="T301">
        <v>529</v>
      </c>
      <c r="U301">
        <v>2693</v>
      </c>
      <c r="V301">
        <v>1699</v>
      </c>
      <c r="W301">
        <v>2106</v>
      </c>
      <c r="X301">
        <v>1334</v>
      </c>
      <c r="Y301">
        <v>1592</v>
      </c>
      <c r="Z301">
        <v>500</v>
      </c>
      <c r="AA301">
        <f t="shared" si="69"/>
        <v>310.66666666666669</v>
      </c>
      <c r="AB301">
        <f t="shared" si="70"/>
        <v>550.66666666666663</v>
      </c>
      <c r="AC301">
        <f t="shared" si="71"/>
        <v>4768.333333333333</v>
      </c>
      <c r="AD301">
        <f t="shared" si="72"/>
        <v>2166</v>
      </c>
      <c r="AE301">
        <f t="shared" si="73"/>
        <v>1642.3333333333333</v>
      </c>
      <c r="AF301">
        <f t="shared" si="74"/>
        <v>1142</v>
      </c>
      <c r="AG301">
        <f t="shared" si="75"/>
        <v>64.384263087600402</v>
      </c>
      <c r="AH301">
        <f t="shared" si="76"/>
        <v>79.739158092704457</v>
      </c>
      <c r="AI301">
        <f t="shared" si="77"/>
        <v>1558.8965114250964</v>
      </c>
      <c r="AJ301">
        <f t="shared" si="78"/>
        <v>499.70891526967978</v>
      </c>
      <c r="AK301">
        <f t="shared" si="79"/>
        <v>116.83464098174535</v>
      </c>
      <c r="AL301">
        <f t="shared" si="80"/>
        <v>570.7573915421508</v>
      </c>
    </row>
    <row r="302" spans="3:38" x14ac:dyDescent="0.2">
      <c r="C302" t="s">
        <v>122</v>
      </c>
      <c r="D302" s="11" t="s">
        <v>59</v>
      </c>
      <c r="E302" t="s">
        <v>43</v>
      </c>
      <c r="F302">
        <v>2430019</v>
      </c>
      <c r="G302" t="s">
        <v>1</v>
      </c>
      <c r="H302">
        <v>21</v>
      </c>
      <c r="I302">
        <v>60</v>
      </c>
      <c r="J302">
        <v>81</v>
      </c>
      <c r="K302">
        <v>77</v>
      </c>
      <c r="L302">
        <v>397</v>
      </c>
      <c r="M302">
        <v>441</v>
      </c>
      <c r="N302">
        <v>634</v>
      </c>
      <c r="O302">
        <v>208</v>
      </c>
      <c r="P302">
        <v>176</v>
      </c>
      <c r="Q302">
        <v>161</v>
      </c>
      <c r="R302">
        <v>97</v>
      </c>
      <c r="S302">
        <v>98</v>
      </c>
      <c r="T302">
        <v>77</v>
      </c>
      <c r="U302">
        <v>194</v>
      </c>
      <c r="V302">
        <v>125</v>
      </c>
      <c r="W302">
        <v>157</v>
      </c>
      <c r="X302">
        <v>148</v>
      </c>
      <c r="Y302">
        <v>153</v>
      </c>
      <c r="Z302">
        <v>35</v>
      </c>
      <c r="AA302">
        <f t="shared" si="69"/>
        <v>72.666666666666671</v>
      </c>
      <c r="AB302">
        <f t="shared" si="70"/>
        <v>90.666666666666671</v>
      </c>
      <c r="AC302">
        <f t="shared" si="71"/>
        <v>490.66666666666669</v>
      </c>
      <c r="AD302">
        <f t="shared" si="72"/>
        <v>158.66666666666666</v>
      </c>
      <c r="AE302">
        <f t="shared" si="73"/>
        <v>181.66666666666666</v>
      </c>
      <c r="AF302">
        <f t="shared" si="74"/>
        <v>112</v>
      </c>
      <c r="AG302">
        <f t="shared" si="75"/>
        <v>11.150485789118473</v>
      </c>
      <c r="AH302">
        <f t="shared" si="76"/>
        <v>11.8462370959446</v>
      </c>
      <c r="AI302">
        <f t="shared" si="77"/>
        <v>126.06479815290751</v>
      </c>
      <c r="AJ302">
        <f t="shared" si="78"/>
        <v>34.530180036213764</v>
      </c>
      <c r="AK302">
        <f t="shared" si="79"/>
        <v>24.006943440041169</v>
      </c>
      <c r="AL302">
        <f t="shared" si="80"/>
        <v>66.730802482811484</v>
      </c>
    </row>
    <row r="303" spans="3:38" x14ac:dyDescent="0.2">
      <c r="C303" t="s">
        <v>61</v>
      </c>
      <c r="D303" s="11" t="s">
        <v>62</v>
      </c>
      <c r="E303" t="s">
        <v>43</v>
      </c>
      <c r="F303">
        <v>1987930</v>
      </c>
      <c r="G303" t="s">
        <v>5</v>
      </c>
      <c r="H303">
        <v>21</v>
      </c>
      <c r="I303">
        <v>127</v>
      </c>
      <c r="J303">
        <v>86</v>
      </c>
      <c r="K303">
        <v>106</v>
      </c>
      <c r="L303">
        <v>303</v>
      </c>
      <c r="M303">
        <v>616</v>
      </c>
      <c r="N303">
        <v>837</v>
      </c>
      <c r="O303">
        <v>578</v>
      </c>
      <c r="P303">
        <v>670</v>
      </c>
      <c r="Q303">
        <v>770</v>
      </c>
      <c r="R303">
        <v>141</v>
      </c>
      <c r="S303">
        <v>217</v>
      </c>
      <c r="T303">
        <v>154</v>
      </c>
      <c r="U303">
        <v>186</v>
      </c>
      <c r="V303">
        <v>110</v>
      </c>
      <c r="W303">
        <v>295</v>
      </c>
      <c r="X303">
        <v>239</v>
      </c>
      <c r="Y303">
        <v>189</v>
      </c>
      <c r="Z303">
        <v>123</v>
      </c>
      <c r="AA303">
        <f t="shared" si="69"/>
        <v>106.33333333333333</v>
      </c>
      <c r="AB303">
        <f t="shared" si="70"/>
        <v>170.66666666666666</v>
      </c>
      <c r="AC303">
        <f t="shared" si="71"/>
        <v>585.33333333333337</v>
      </c>
      <c r="AD303">
        <f t="shared" si="72"/>
        <v>197</v>
      </c>
      <c r="AE303">
        <f t="shared" si="73"/>
        <v>672.66666666666663</v>
      </c>
      <c r="AF303">
        <f t="shared" si="74"/>
        <v>183.66666666666666</v>
      </c>
      <c r="AG303">
        <f t="shared" si="75"/>
        <v>20.502032419575677</v>
      </c>
      <c r="AH303">
        <f t="shared" si="76"/>
        <v>40.648903224236392</v>
      </c>
      <c r="AI303">
        <f t="shared" si="77"/>
        <v>268.31759788231057</v>
      </c>
      <c r="AJ303">
        <f t="shared" si="78"/>
        <v>92.989246690141542</v>
      </c>
      <c r="AK303">
        <f t="shared" si="79"/>
        <v>96.027773760164678</v>
      </c>
      <c r="AL303">
        <f t="shared" si="80"/>
        <v>58.183617396422989</v>
      </c>
    </row>
    <row r="307" spans="3:14" x14ac:dyDescent="0.2">
      <c r="C307" t="s">
        <v>141</v>
      </c>
    </row>
    <row r="308" spans="3:14" x14ac:dyDescent="0.2">
      <c r="C308" t="s">
        <v>37</v>
      </c>
      <c r="I308" t="s">
        <v>63</v>
      </c>
    </row>
    <row r="309" spans="3:14" x14ac:dyDescent="0.2">
      <c r="C309" t="s">
        <v>142</v>
      </c>
      <c r="D309" t="s">
        <v>143</v>
      </c>
      <c r="E309" t="s">
        <v>144</v>
      </c>
      <c r="F309" t="s">
        <v>145</v>
      </c>
      <c r="G309" t="s">
        <v>146</v>
      </c>
      <c r="H309" t="s">
        <v>80</v>
      </c>
      <c r="I309" t="s">
        <v>109</v>
      </c>
      <c r="J309" t="s">
        <v>110</v>
      </c>
      <c r="K309" t="s">
        <v>111</v>
      </c>
      <c r="L309" t="s">
        <v>112</v>
      </c>
      <c r="M309" t="s">
        <v>113</v>
      </c>
      <c r="N309" t="s">
        <v>114</v>
      </c>
    </row>
    <row r="310" spans="3:14" x14ac:dyDescent="0.2">
      <c r="C310">
        <v>1703</v>
      </c>
      <c r="D310">
        <v>2919.3333333333335</v>
      </c>
      <c r="E310">
        <v>12865.333333333334</v>
      </c>
      <c r="F310">
        <v>5160.333333333333</v>
      </c>
      <c r="G310">
        <v>4644.333333333333</v>
      </c>
      <c r="H310">
        <v>2788</v>
      </c>
      <c r="I310">
        <v>565.3238010202648</v>
      </c>
      <c r="J310">
        <v>549.71841276542114</v>
      </c>
      <c r="K310">
        <v>2541.3658401208872</v>
      </c>
      <c r="L310">
        <v>1478.6190629548016</v>
      </c>
      <c r="M310">
        <v>299.37490431452886</v>
      </c>
      <c r="N310">
        <v>1144.9292554564233</v>
      </c>
    </row>
    <row r="332" spans="3:14" x14ac:dyDescent="0.2">
      <c r="C332" t="s">
        <v>147</v>
      </c>
    </row>
    <row r="333" spans="3:14" x14ac:dyDescent="0.2">
      <c r="C333" t="s">
        <v>37</v>
      </c>
      <c r="I333" t="s">
        <v>63</v>
      </c>
    </row>
    <row r="334" spans="3:14" x14ac:dyDescent="0.2">
      <c r="C334" t="s">
        <v>142</v>
      </c>
      <c r="D334" t="s">
        <v>143</v>
      </c>
      <c r="E334" t="s">
        <v>144</v>
      </c>
      <c r="F334" t="s">
        <v>145</v>
      </c>
      <c r="G334" t="s">
        <v>146</v>
      </c>
      <c r="H334" t="s">
        <v>80</v>
      </c>
      <c r="I334" t="s">
        <v>109</v>
      </c>
      <c r="J334" t="s">
        <v>110</v>
      </c>
      <c r="K334" t="s">
        <v>111</v>
      </c>
      <c r="L334" t="s">
        <v>112</v>
      </c>
      <c r="M334" t="s">
        <v>113</v>
      </c>
      <c r="N334" t="s">
        <v>114</v>
      </c>
    </row>
    <row r="335" spans="3:14" x14ac:dyDescent="0.2">
      <c r="C335">
        <v>3111.6666666666665</v>
      </c>
      <c r="D335">
        <v>4968.333333333333</v>
      </c>
      <c r="E335">
        <v>18071</v>
      </c>
      <c r="F335">
        <v>7169</v>
      </c>
      <c r="G335">
        <v>8001</v>
      </c>
      <c r="H335">
        <v>5089.666666666667</v>
      </c>
      <c r="I335">
        <v>1023.0524587396943</v>
      </c>
      <c r="J335">
        <v>1334.7982369382032</v>
      </c>
      <c r="K335">
        <v>3606.2063168931418</v>
      </c>
      <c r="L335">
        <v>2771.9125166570461</v>
      </c>
      <c r="M335">
        <v>418.42203574859678</v>
      </c>
      <c r="N335">
        <v>2883.5759628165401</v>
      </c>
    </row>
    <row r="359" spans="3:14" x14ac:dyDescent="0.2">
      <c r="C359" t="s">
        <v>148</v>
      </c>
    </row>
    <row r="360" spans="3:14" x14ac:dyDescent="0.2">
      <c r="C360" t="s">
        <v>37</v>
      </c>
      <c r="I360" t="s">
        <v>63</v>
      </c>
    </row>
    <row r="361" spans="3:14" x14ac:dyDescent="0.2">
      <c r="C361" t="s">
        <v>142</v>
      </c>
      <c r="D361" t="s">
        <v>143</v>
      </c>
      <c r="E361" t="s">
        <v>144</v>
      </c>
      <c r="F361" t="s">
        <v>145</v>
      </c>
      <c r="G361" t="s">
        <v>146</v>
      </c>
      <c r="H361" t="s">
        <v>80</v>
      </c>
      <c r="I361" t="s">
        <v>109</v>
      </c>
      <c r="J361" t="s">
        <v>110</v>
      </c>
      <c r="K361" t="s">
        <v>111</v>
      </c>
      <c r="L361" t="s">
        <v>112</v>
      </c>
      <c r="M361" t="s">
        <v>113</v>
      </c>
      <c r="N361" t="s">
        <v>114</v>
      </c>
    </row>
    <row r="362" spans="3:14" x14ac:dyDescent="0.2">
      <c r="C362">
        <v>3994.3333333333335</v>
      </c>
      <c r="D362">
        <v>5919.666666666667</v>
      </c>
      <c r="E362">
        <v>7076.333333333333</v>
      </c>
      <c r="F362">
        <v>2538.6666666666665</v>
      </c>
      <c r="G362">
        <v>3374.6666666666665</v>
      </c>
      <c r="H362">
        <v>1373.3333333333333</v>
      </c>
      <c r="I362">
        <v>1883.1487815181604</v>
      </c>
      <c r="J362">
        <v>902.97803590859053</v>
      </c>
      <c r="K362">
        <v>2290.1703721193603</v>
      </c>
      <c r="L362">
        <v>205.18365756885544</v>
      </c>
      <c r="M362">
        <v>538.00030978925292</v>
      </c>
      <c r="N362">
        <v>663.05831819933724</v>
      </c>
    </row>
    <row r="387" spans="3:14" x14ac:dyDescent="0.2">
      <c r="C387" t="s">
        <v>149</v>
      </c>
    </row>
    <row r="388" spans="3:14" x14ac:dyDescent="0.2">
      <c r="C388" t="s">
        <v>37</v>
      </c>
      <c r="I388" t="s">
        <v>63</v>
      </c>
    </row>
    <row r="389" spans="3:14" x14ac:dyDescent="0.2">
      <c r="C389" t="s">
        <v>142</v>
      </c>
      <c r="D389" t="s">
        <v>143</v>
      </c>
      <c r="E389" t="s">
        <v>144</v>
      </c>
      <c r="F389" t="s">
        <v>145</v>
      </c>
      <c r="G389" t="s">
        <v>146</v>
      </c>
      <c r="H389" t="s">
        <v>80</v>
      </c>
      <c r="I389" t="s">
        <v>109</v>
      </c>
      <c r="J389" t="s">
        <v>110</v>
      </c>
      <c r="K389" t="s">
        <v>111</v>
      </c>
      <c r="L389" t="s">
        <v>112</v>
      </c>
      <c r="M389" t="s">
        <v>113</v>
      </c>
      <c r="N389" t="s">
        <v>114</v>
      </c>
    </row>
    <row r="390" spans="3:14" x14ac:dyDescent="0.2">
      <c r="C390">
        <v>310.66666666666669</v>
      </c>
      <c r="D390">
        <v>550.66666666666663</v>
      </c>
      <c r="E390">
        <v>4768.333333333333</v>
      </c>
      <c r="F390">
        <v>2166</v>
      </c>
      <c r="G390">
        <v>1642.3333333333333</v>
      </c>
      <c r="H390">
        <v>1142</v>
      </c>
      <c r="I390">
        <v>64.384263087600402</v>
      </c>
      <c r="J390">
        <v>79.739158092704457</v>
      </c>
      <c r="K390">
        <v>1558.8965114250964</v>
      </c>
      <c r="L390">
        <v>499.70891526967978</v>
      </c>
      <c r="M390">
        <v>116.83464098174535</v>
      </c>
      <c r="N390">
        <v>570.7573915421508</v>
      </c>
    </row>
    <row r="411" spans="3:14" x14ac:dyDescent="0.2">
      <c r="C411" t="s">
        <v>117</v>
      </c>
    </row>
    <row r="412" spans="3:14" x14ac:dyDescent="0.2">
      <c r="C412" t="s">
        <v>37</v>
      </c>
      <c r="I412" t="s">
        <v>63</v>
      </c>
    </row>
    <row r="413" spans="3:14" x14ac:dyDescent="0.2">
      <c r="C413" t="s">
        <v>142</v>
      </c>
      <c r="D413" t="s">
        <v>143</v>
      </c>
      <c r="E413" t="s">
        <v>144</v>
      </c>
      <c r="F413" t="s">
        <v>145</v>
      </c>
      <c r="G413" t="s">
        <v>146</v>
      </c>
      <c r="H413" t="s">
        <v>80</v>
      </c>
      <c r="I413" t="s">
        <v>109</v>
      </c>
      <c r="J413" t="s">
        <v>110</v>
      </c>
      <c r="K413" t="s">
        <v>111</v>
      </c>
      <c r="L413" t="s">
        <v>112</v>
      </c>
      <c r="M413" t="s">
        <v>113</v>
      </c>
      <c r="N413" t="s">
        <v>114</v>
      </c>
    </row>
    <row r="414" spans="3:14" x14ac:dyDescent="0.2">
      <c r="C414">
        <v>72.666666666666671</v>
      </c>
      <c r="D414">
        <v>90.666666666666671</v>
      </c>
      <c r="E414">
        <v>490.66666666666669</v>
      </c>
      <c r="F414">
        <v>158.66666666666666</v>
      </c>
      <c r="G414">
        <v>181.66666666666666</v>
      </c>
      <c r="H414">
        <v>112</v>
      </c>
      <c r="I414">
        <v>11.150485789118473</v>
      </c>
      <c r="J414">
        <v>11.8462370959446</v>
      </c>
      <c r="K414">
        <v>126.06479815290751</v>
      </c>
      <c r="L414">
        <v>34.530180036213764</v>
      </c>
      <c r="M414">
        <v>24.006943440041169</v>
      </c>
      <c r="N414">
        <v>66.730802482811484</v>
      </c>
    </row>
    <row r="436" spans="3:14" x14ac:dyDescent="0.2">
      <c r="C436" s="4" t="s">
        <v>118</v>
      </c>
    </row>
    <row r="437" spans="3:14" x14ac:dyDescent="0.2">
      <c r="C437" t="s">
        <v>37</v>
      </c>
      <c r="I437" t="s">
        <v>63</v>
      </c>
    </row>
    <row r="438" spans="3:14" x14ac:dyDescent="0.2">
      <c r="C438" t="s">
        <v>142</v>
      </c>
      <c r="D438" t="s">
        <v>143</v>
      </c>
      <c r="E438" t="s">
        <v>144</v>
      </c>
      <c r="F438" t="s">
        <v>145</v>
      </c>
      <c r="G438" t="s">
        <v>146</v>
      </c>
      <c r="H438" t="s">
        <v>80</v>
      </c>
      <c r="I438" t="s">
        <v>109</v>
      </c>
      <c r="J438" t="s">
        <v>110</v>
      </c>
      <c r="K438" t="s">
        <v>111</v>
      </c>
      <c r="L438" t="s">
        <v>112</v>
      </c>
      <c r="M438" t="s">
        <v>113</v>
      </c>
      <c r="N438" t="s">
        <v>114</v>
      </c>
    </row>
    <row r="439" spans="3:14" x14ac:dyDescent="0.2">
      <c r="C439">
        <v>106.33333333333333</v>
      </c>
      <c r="D439">
        <v>170.66666666666666</v>
      </c>
      <c r="E439">
        <v>585.33333333333337</v>
      </c>
      <c r="F439">
        <v>197</v>
      </c>
      <c r="G439">
        <v>672.66666666666663</v>
      </c>
      <c r="H439">
        <v>183.66666666666666</v>
      </c>
      <c r="I439">
        <v>20.502032419575677</v>
      </c>
      <c r="J439">
        <v>40.648903224236392</v>
      </c>
      <c r="K439">
        <v>268.31759788231057</v>
      </c>
      <c r="L439">
        <v>92.989246690141542</v>
      </c>
      <c r="M439">
        <v>96.027773760164678</v>
      </c>
      <c r="N439">
        <v>58.183617396422989</v>
      </c>
    </row>
    <row r="446" spans="3:14" ht="16" x14ac:dyDescent="0.2">
      <c r="C446" s="17" t="s">
        <v>181</v>
      </c>
    </row>
    <row r="447" spans="3:14" ht="16" x14ac:dyDescent="0.2">
      <c r="C447" s="16" t="s">
        <v>179</v>
      </c>
    </row>
    <row r="449" spans="3:48" ht="21" x14ac:dyDescent="0.25">
      <c r="AO449" s="13"/>
      <c r="AP449" s="14"/>
      <c r="AQ449" s="14"/>
    </row>
    <row r="450" spans="3:48" ht="21" x14ac:dyDescent="0.25">
      <c r="C450" s="21"/>
      <c r="D450" s="21"/>
      <c r="E450" s="21"/>
      <c r="F450" s="21"/>
      <c r="G450" s="21"/>
      <c r="H450" s="21"/>
      <c r="I450" s="21"/>
      <c r="J450" s="21"/>
      <c r="K450" s="21"/>
      <c r="L450" s="21"/>
      <c r="M450" s="21"/>
      <c r="N450" s="21"/>
      <c r="O450" s="21"/>
      <c r="P450" s="21"/>
      <c r="Q450" s="21"/>
      <c r="R450" s="21"/>
      <c r="S450" s="21"/>
      <c r="T450" s="21"/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21"/>
      <c r="AM450" s="21"/>
      <c r="AN450" s="21"/>
      <c r="AO450" s="20"/>
      <c r="AP450" s="22" t="s">
        <v>150</v>
      </c>
      <c r="AQ450" s="22"/>
      <c r="AR450" s="21"/>
      <c r="AS450" s="21"/>
      <c r="AT450" s="21"/>
      <c r="AU450" s="21"/>
      <c r="AV450" s="21"/>
    </row>
    <row r="451" spans="3:48" ht="21" x14ac:dyDescent="0.25">
      <c r="C451" s="22" t="s">
        <v>68</v>
      </c>
      <c r="D451" s="22" t="s">
        <v>86</v>
      </c>
      <c r="E451" s="22" t="s">
        <v>13</v>
      </c>
      <c r="F451" s="22" t="s">
        <v>69</v>
      </c>
      <c r="G451" s="22" t="s">
        <v>70</v>
      </c>
      <c r="H451" s="22" t="s">
        <v>7</v>
      </c>
      <c r="I451" s="22" t="s">
        <v>8</v>
      </c>
      <c r="J451" s="22" t="s">
        <v>9</v>
      </c>
      <c r="K451" s="22"/>
      <c r="L451" s="22" t="s">
        <v>71</v>
      </c>
      <c r="M451" s="22" t="s">
        <v>72</v>
      </c>
      <c r="N451" s="22"/>
      <c r="O451" s="22" t="s">
        <v>73</v>
      </c>
      <c r="P451" s="22" t="s">
        <v>11</v>
      </c>
      <c r="Q451" s="22" t="s">
        <v>13</v>
      </c>
      <c r="R451" s="22" t="s">
        <v>69</v>
      </c>
      <c r="S451" s="22" t="s">
        <v>70</v>
      </c>
      <c r="T451" s="22" t="s">
        <v>7</v>
      </c>
      <c r="U451" s="22" t="s">
        <v>8</v>
      </c>
      <c r="V451" s="22" t="s">
        <v>9</v>
      </c>
      <c r="W451" s="22"/>
      <c r="X451" s="22" t="s">
        <v>71</v>
      </c>
      <c r="Y451" s="22" t="s">
        <v>72</v>
      </c>
      <c r="Z451" s="22"/>
      <c r="AA451" s="22" t="s">
        <v>74</v>
      </c>
      <c r="AB451" s="22" t="s">
        <v>11</v>
      </c>
      <c r="AC451" s="22" t="s">
        <v>13</v>
      </c>
      <c r="AD451" s="22" t="s">
        <v>69</v>
      </c>
      <c r="AE451" s="22" t="s">
        <v>70</v>
      </c>
      <c r="AF451" s="22" t="s">
        <v>7</v>
      </c>
      <c r="AG451" s="22" t="s">
        <v>8</v>
      </c>
      <c r="AH451" s="22" t="s">
        <v>9</v>
      </c>
      <c r="AI451" s="22"/>
      <c r="AJ451" s="22" t="s">
        <v>71</v>
      </c>
      <c r="AK451" s="22" t="s">
        <v>72</v>
      </c>
      <c r="AL451" s="22"/>
      <c r="AM451" s="22" t="s">
        <v>75</v>
      </c>
      <c r="AN451" s="22" t="s">
        <v>76</v>
      </c>
      <c r="AO451" s="20"/>
      <c r="AP451" s="22" t="s">
        <v>151</v>
      </c>
      <c r="AQ451" s="22" t="s">
        <v>76</v>
      </c>
      <c r="AR451" s="22" t="s">
        <v>46</v>
      </c>
      <c r="AS451" s="21"/>
      <c r="AT451" s="21"/>
      <c r="AU451" s="21"/>
      <c r="AV451" s="21"/>
    </row>
    <row r="452" spans="3:48" x14ac:dyDescent="0.2">
      <c r="C452" s="21"/>
      <c r="D452" s="21" t="s">
        <v>77</v>
      </c>
      <c r="E452" s="21"/>
      <c r="F452" s="21"/>
      <c r="G452" s="21"/>
      <c r="H452" s="21"/>
      <c r="I452" s="21"/>
      <c r="J452" s="21"/>
      <c r="K452" s="21"/>
      <c r="L452" s="21"/>
      <c r="M452" s="21"/>
      <c r="N452" s="21"/>
      <c r="O452" s="21"/>
      <c r="P452" s="21"/>
      <c r="Q452" s="21"/>
      <c r="R452" s="21"/>
      <c r="S452" s="21"/>
      <c r="T452" s="21"/>
      <c r="U452" s="21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21"/>
      <c r="AM452" s="21"/>
      <c r="AN452" s="21"/>
      <c r="AO452" s="21"/>
      <c r="AP452" s="21"/>
      <c r="AQ452" s="21"/>
      <c r="AR452" s="21" t="s">
        <v>157</v>
      </c>
      <c r="AS452" s="21" t="s">
        <v>158</v>
      </c>
      <c r="AT452" s="21" t="s">
        <v>159</v>
      </c>
      <c r="AU452" s="21"/>
      <c r="AV452" s="21"/>
    </row>
    <row r="453" spans="3:48" x14ac:dyDescent="0.2">
      <c r="C453" s="21" t="s">
        <v>81</v>
      </c>
      <c r="D453" s="21"/>
      <c r="E453" s="21">
        <v>30.468</v>
      </c>
      <c r="F453" s="21">
        <v>30.468</v>
      </c>
      <c r="G453" s="21">
        <v>9.7430000000000003</v>
      </c>
      <c r="H453" s="21">
        <v>1.1670000000000001E-3</v>
      </c>
      <c r="I453" s="21">
        <v>-2.9329399999999999</v>
      </c>
      <c r="J453" s="21">
        <v>4.0670650000000004</v>
      </c>
      <c r="K453" s="21"/>
      <c r="L453" s="21">
        <v>0</v>
      </c>
      <c r="M453" s="21">
        <v>1</v>
      </c>
      <c r="N453" s="21"/>
      <c r="O453" s="21" t="s">
        <v>81</v>
      </c>
      <c r="P453" s="21"/>
      <c r="Q453" s="21">
        <v>30.667999999999999</v>
      </c>
      <c r="R453" s="21">
        <v>30.667999999999999</v>
      </c>
      <c r="S453" s="21">
        <v>9.9774999999999991</v>
      </c>
      <c r="T453" s="21">
        <v>9.9200000000000004E-4</v>
      </c>
      <c r="U453" s="21">
        <v>-3.00353</v>
      </c>
      <c r="V453" s="21">
        <v>3.9964729999999999</v>
      </c>
      <c r="W453" s="21"/>
      <c r="X453" s="21">
        <v>0</v>
      </c>
      <c r="Y453" s="21">
        <v>1</v>
      </c>
      <c r="Z453" s="21"/>
      <c r="AA453" s="21" t="s">
        <v>81</v>
      </c>
      <c r="AB453" s="21"/>
      <c r="AC453" s="21">
        <v>30.568000000000001</v>
      </c>
      <c r="AD453" s="21">
        <v>30.568000000000001</v>
      </c>
      <c r="AE453" s="21">
        <v>9.4909999999999997</v>
      </c>
      <c r="AF453" s="21">
        <v>1.39E-3</v>
      </c>
      <c r="AG453" s="21">
        <v>-2.8570799999999998</v>
      </c>
      <c r="AH453" s="21">
        <v>4.1429239999999998</v>
      </c>
      <c r="AI453" s="21"/>
      <c r="AJ453" s="21">
        <v>0</v>
      </c>
      <c r="AK453" s="21">
        <v>1</v>
      </c>
      <c r="AL453" s="21" t="s">
        <v>81</v>
      </c>
      <c r="AM453" s="21">
        <v>4.0688209999999998</v>
      </c>
      <c r="AN453" s="21">
        <v>7.3241000000000001E-2</v>
      </c>
      <c r="AO453" s="21" t="s">
        <v>81</v>
      </c>
      <c r="AP453" s="21">
        <v>1</v>
      </c>
      <c r="AQ453" s="21">
        <v>0</v>
      </c>
      <c r="AR453" s="21">
        <v>1.0646939999999999E-3</v>
      </c>
      <c r="AS453" s="21">
        <v>0.85206800000000005</v>
      </c>
      <c r="AT453" s="21">
        <v>0.87665199999999999</v>
      </c>
      <c r="AU453" s="21"/>
      <c r="AV453" s="21"/>
    </row>
    <row r="454" spans="3:48" x14ac:dyDescent="0.2">
      <c r="C454" s="21" t="s">
        <v>78</v>
      </c>
      <c r="D454" s="21"/>
      <c r="E454" s="21">
        <v>28.538</v>
      </c>
      <c r="F454" s="21">
        <v>28.538</v>
      </c>
      <c r="G454" s="21">
        <v>7.9675000000000002</v>
      </c>
      <c r="H454" s="21">
        <v>3.9950000000000003E-3</v>
      </c>
      <c r="I454" s="21">
        <v>-2.39846</v>
      </c>
      <c r="J454" s="21">
        <v>4.6015439999999996</v>
      </c>
      <c r="K454" s="21"/>
      <c r="L454" s="21">
        <v>-1.7755000000000001</v>
      </c>
      <c r="M454" s="21">
        <v>3.4235660000000001</v>
      </c>
      <c r="N454" s="21"/>
      <c r="O454" s="21" t="s">
        <v>78</v>
      </c>
      <c r="P454" s="21"/>
      <c r="Q454" s="21">
        <v>27.937999999999999</v>
      </c>
      <c r="R454" s="21">
        <v>27.937999999999999</v>
      </c>
      <c r="S454" s="21">
        <v>8.1325000000000003</v>
      </c>
      <c r="T454" s="21">
        <v>3.5630000000000002E-3</v>
      </c>
      <c r="U454" s="21">
        <v>-2.4481299999999999</v>
      </c>
      <c r="V454" s="21">
        <v>4.5518739999999998</v>
      </c>
      <c r="W454" s="21"/>
      <c r="X454" s="21">
        <v>-2.73</v>
      </c>
      <c r="Y454" s="21">
        <v>6.6345559999999999</v>
      </c>
      <c r="Z454" s="21"/>
      <c r="AA454" s="21" t="s">
        <v>78</v>
      </c>
      <c r="AB454" s="21"/>
      <c r="AC454" s="21">
        <v>27.937999999999999</v>
      </c>
      <c r="AD454" s="21">
        <v>27.937999999999999</v>
      </c>
      <c r="AE454" s="21">
        <v>7.5705</v>
      </c>
      <c r="AF454" s="21">
        <v>5.2610000000000001E-3</v>
      </c>
      <c r="AG454" s="21">
        <v>-2.27895</v>
      </c>
      <c r="AH454" s="21">
        <v>4.7210520000000002</v>
      </c>
      <c r="AI454" s="21"/>
      <c r="AJ454" s="21">
        <v>-1.9205000000000001</v>
      </c>
      <c r="AK454" s="21">
        <v>3.785542</v>
      </c>
      <c r="AL454" s="21" t="s">
        <v>78</v>
      </c>
      <c r="AM454" s="21">
        <v>4.6248230000000001</v>
      </c>
      <c r="AN454" s="21">
        <v>8.6958999999999995E-2</v>
      </c>
      <c r="AO454" s="21" t="s">
        <v>78</v>
      </c>
      <c r="AP454" s="21">
        <v>4.6145550000000002</v>
      </c>
      <c r="AQ454" s="21">
        <v>1.75871</v>
      </c>
      <c r="AR454" s="21"/>
      <c r="AS454" s="21"/>
      <c r="AT454" s="21"/>
      <c r="AU454" s="21"/>
      <c r="AV454" s="21"/>
    </row>
    <row r="455" spans="3:48" x14ac:dyDescent="0.2">
      <c r="C455" s="21" t="s">
        <v>82</v>
      </c>
      <c r="D455" s="21"/>
      <c r="E455" s="21">
        <v>31.995000000000001</v>
      </c>
      <c r="F455" s="21">
        <v>31.995000000000001</v>
      </c>
      <c r="G455" s="21">
        <v>11.77</v>
      </c>
      <c r="H455" s="21">
        <v>2.8600000000000001E-4</v>
      </c>
      <c r="I455" s="21">
        <v>-3.54312</v>
      </c>
      <c r="J455" s="21">
        <v>3.456877</v>
      </c>
      <c r="K455" s="21"/>
      <c r="L455" s="21">
        <v>0</v>
      </c>
      <c r="M455" s="21">
        <v>1</v>
      </c>
      <c r="N455" s="21"/>
      <c r="O455" s="21" t="s">
        <v>82</v>
      </c>
      <c r="P455" s="21"/>
      <c r="Q455" s="21">
        <v>31.097000000000001</v>
      </c>
      <c r="R455" s="21">
        <v>31.097000000000001</v>
      </c>
      <c r="S455" s="21">
        <v>10.948</v>
      </c>
      <c r="T455" s="21">
        <v>5.0600000000000005E-4</v>
      </c>
      <c r="U455" s="21">
        <v>-3.2956799999999999</v>
      </c>
      <c r="V455" s="21">
        <v>3.7043240000000002</v>
      </c>
      <c r="W455" s="21"/>
      <c r="X455" s="21">
        <v>0</v>
      </c>
      <c r="Y455" s="21">
        <v>1</v>
      </c>
      <c r="Z455" s="21"/>
      <c r="AA455" s="21" t="s">
        <v>82</v>
      </c>
      <c r="AB455" s="21"/>
      <c r="AC455" s="21">
        <v>31.167000000000002</v>
      </c>
      <c r="AD455" s="21">
        <v>31.167000000000002</v>
      </c>
      <c r="AE455" s="21">
        <v>10.849</v>
      </c>
      <c r="AF455" s="21">
        <v>5.4199999999999995E-4</v>
      </c>
      <c r="AG455" s="21">
        <v>-3.2658700000000001</v>
      </c>
      <c r="AH455" s="21">
        <v>3.7341259999999998</v>
      </c>
      <c r="AI455" s="21"/>
      <c r="AJ455" s="21">
        <v>0</v>
      </c>
      <c r="AK455" s="21">
        <v>1</v>
      </c>
      <c r="AL455" s="21" t="s">
        <v>82</v>
      </c>
      <c r="AM455" s="21">
        <v>3.6317750000000002</v>
      </c>
      <c r="AN455" s="21">
        <v>0.152198</v>
      </c>
      <c r="AO455" s="21" t="s">
        <v>82</v>
      </c>
      <c r="AP455" s="21">
        <v>1</v>
      </c>
      <c r="AQ455" s="21">
        <v>0</v>
      </c>
      <c r="AR455" s="21"/>
      <c r="AS455" s="21"/>
      <c r="AT455" s="21"/>
      <c r="AU455" s="21"/>
      <c r="AV455" s="21"/>
    </row>
    <row r="456" spans="3:48" x14ac:dyDescent="0.2">
      <c r="C456" s="21" t="s">
        <v>79</v>
      </c>
      <c r="D456" s="21"/>
      <c r="E456" s="21">
        <v>31.786999999999999</v>
      </c>
      <c r="F456" s="21">
        <v>31.786999999999999</v>
      </c>
      <c r="G456" s="21">
        <v>12.343500000000001</v>
      </c>
      <c r="H456" s="21">
        <v>1.92E-4</v>
      </c>
      <c r="I456" s="21">
        <v>-3.71576</v>
      </c>
      <c r="J456" s="21">
        <v>3.2842359999999999</v>
      </c>
      <c r="K456" s="21"/>
      <c r="L456" s="21">
        <v>0.57350000000000001</v>
      </c>
      <c r="M456" s="21">
        <v>0.67198500000000005</v>
      </c>
      <c r="N456" s="21"/>
      <c r="O456" s="21" t="s">
        <v>79</v>
      </c>
      <c r="P456" s="21"/>
      <c r="Q456" s="21">
        <v>31.219000000000001</v>
      </c>
      <c r="R456" s="21">
        <v>31.219000000000001</v>
      </c>
      <c r="S456" s="21">
        <v>10.416499999999999</v>
      </c>
      <c r="T456" s="21">
        <v>7.3200000000000001E-4</v>
      </c>
      <c r="U456" s="21">
        <v>-3.1356799999999998</v>
      </c>
      <c r="V456" s="21">
        <v>3.8643209999999999</v>
      </c>
      <c r="W456" s="21"/>
      <c r="X456" s="21">
        <v>0.122</v>
      </c>
      <c r="Y456" s="21">
        <v>0.91891299999999998</v>
      </c>
      <c r="Z456" s="21"/>
      <c r="AA456" s="21" t="s">
        <v>79</v>
      </c>
      <c r="AB456" s="21"/>
      <c r="AC456" s="21">
        <v>31.218</v>
      </c>
      <c r="AD456" s="21">
        <v>31.218</v>
      </c>
      <c r="AE456" s="21">
        <v>10.382999999999999</v>
      </c>
      <c r="AF456" s="21">
        <v>7.4899999999999999E-4</v>
      </c>
      <c r="AG456" s="21">
        <v>-3.1255899999999999</v>
      </c>
      <c r="AH456" s="21">
        <v>3.874406</v>
      </c>
      <c r="AI456" s="21"/>
      <c r="AJ456" s="21">
        <v>5.0999999999999997E-2</v>
      </c>
      <c r="AK456" s="21">
        <v>0.96526699999999999</v>
      </c>
      <c r="AL456" s="21" t="s">
        <v>79</v>
      </c>
      <c r="AM456" s="21">
        <v>3.6743209999999999</v>
      </c>
      <c r="AN456" s="21">
        <v>0.33786100000000002</v>
      </c>
      <c r="AO456" s="21" t="s">
        <v>79</v>
      </c>
      <c r="AP456" s="21">
        <v>0.85205500000000001</v>
      </c>
      <c r="AQ456" s="21">
        <v>0.15765799999999999</v>
      </c>
      <c r="AR456" s="21"/>
      <c r="AS456" s="21"/>
      <c r="AT456" s="21"/>
      <c r="AU456" s="21"/>
      <c r="AV456" s="21"/>
    </row>
    <row r="457" spans="3:48" x14ac:dyDescent="0.2">
      <c r="C457" s="21" t="s">
        <v>83</v>
      </c>
      <c r="D457" s="21"/>
      <c r="E457" s="21">
        <v>30.974</v>
      </c>
      <c r="F457" s="21">
        <v>30.974</v>
      </c>
      <c r="G457" s="21">
        <v>10.7135</v>
      </c>
      <c r="H457" s="21">
        <v>5.9599999999999996E-4</v>
      </c>
      <c r="I457" s="21">
        <v>-3.2250800000000002</v>
      </c>
      <c r="J457" s="21">
        <v>3.774915</v>
      </c>
      <c r="K457" s="21"/>
      <c r="L457" s="21">
        <v>0</v>
      </c>
      <c r="M457" s="21">
        <v>1</v>
      </c>
      <c r="N457" s="21"/>
      <c r="O457" s="21" t="s">
        <v>83</v>
      </c>
      <c r="P457" s="21"/>
      <c r="Q457" s="21">
        <v>29.774000000000001</v>
      </c>
      <c r="R457" s="21">
        <v>29.774000000000001</v>
      </c>
      <c r="S457" s="21">
        <v>10.349500000000001</v>
      </c>
      <c r="T457" s="21">
        <v>7.6599999999999997E-4</v>
      </c>
      <c r="U457" s="21">
        <v>-3.11551</v>
      </c>
      <c r="V457" s="21">
        <v>3.88449</v>
      </c>
      <c r="W457" s="21"/>
      <c r="X457" s="21">
        <v>0</v>
      </c>
      <c r="Y457" s="21">
        <v>1</v>
      </c>
      <c r="Z457" s="21"/>
      <c r="AA457" s="21" t="s">
        <v>83</v>
      </c>
      <c r="AB457" s="21"/>
      <c r="AC457" s="21">
        <v>29.974</v>
      </c>
      <c r="AD457" s="21">
        <v>29.974</v>
      </c>
      <c r="AE457" s="21">
        <v>9.1914999999999996</v>
      </c>
      <c r="AF457" s="21">
        <v>1.7099999999999999E-3</v>
      </c>
      <c r="AG457" s="21">
        <v>-2.7669199999999998</v>
      </c>
      <c r="AH457" s="21">
        <v>4.2330829999999997</v>
      </c>
      <c r="AI457" s="21"/>
      <c r="AJ457" s="21">
        <v>0</v>
      </c>
      <c r="AK457" s="21">
        <v>1</v>
      </c>
      <c r="AL457" s="21" t="s">
        <v>83</v>
      </c>
      <c r="AM457" s="21">
        <v>3.9641630000000001</v>
      </c>
      <c r="AN457" s="21">
        <v>0.23924899999999999</v>
      </c>
      <c r="AO457" s="21" t="s">
        <v>83</v>
      </c>
      <c r="AP457" s="21">
        <v>1</v>
      </c>
      <c r="AQ457" s="21">
        <v>0</v>
      </c>
      <c r="AR457" s="21"/>
      <c r="AS457" s="21"/>
      <c r="AT457" s="21"/>
      <c r="AU457" s="21"/>
      <c r="AV457" s="21"/>
    </row>
    <row r="458" spans="3:48" x14ac:dyDescent="0.2">
      <c r="C458" s="21" t="s">
        <v>80</v>
      </c>
      <c r="D458" s="21"/>
      <c r="E458" s="21">
        <v>30.974</v>
      </c>
      <c r="F458" s="21">
        <v>30.974</v>
      </c>
      <c r="G458" s="21">
        <v>10.212999999999999</v>
      </c>
      <c r="H458" s="21">
        <v>8.43E-4</v>
      </c>
      <c r="I458" s="21">
        <v>-3.0744199999999999</v>
      </c>
      <c r="J458" s="21">
        <v>3.9255810000000002</v>
      </c>
      <c r="K458" s="21"/>
      <c r="L458" s="21">
        <v>-0.50049999999999994</v>
      </c>
      <c r="M458" s="21">
        <v>1.414704</v>
      </c>
      <c r="N458" s="21"/>
      <c r="O458" s="21" t="s">
        <v>80</v>
      </c>
      <c r="P458" s="21"/>
      <c r="Q458" s="21">
        <v>29.873999999999999</v>
      </c>
      <c r="R458" s="21">
        <v>29.873999999999999</v>
      </c>
      <c r="S458" s="21">
        <v>9.2434999999999992</v>
      </c>
      <c r="T458" s="21">
        <v>1.65E-3</v>
      </c>
      <c r="U458" s="21">
        <v>-2.7825700000000002</v>
      </c>
      <c r="V458" s="21">
        <v>4.2174290000000001</v>
      </c>
      <c r="W458" s="21"/>
      <c r="X458" s="21">
        <v>-1.1060000000000001</v>
      </c>
      <c r="Y458" s="21">
        <v>2.1524800000000002</v>
      </c>
      <c r="Z458" s="21"/>
      <c r="AA458" s="21" t="s">
        <v>80</v>
      </c>
      <c r="AB458" s="21"/>
      <c r="AC458" s="21">
        <v>29.673999999999999</v>
      </c>
      <c r="AD458" s="21">
        <v>29.673999999999999</v>
      </c>
      <c r="AE458" s="21">
        <v>11.154</v>
      </c>
      <c r="AF458" s="21">
        <v>4.3899999999999999E-4</v>
      </c>
      <c r="AG458" s="21">
        <v>-3.3576899999999998</v>
      </c>
      <c r="AH458" s="21">
        <v>3.6423109999999999</v>
      </c>
      <c r="AI458" s="21"/>
      <c r="AJ458" s="21">
        <v>1.9624999999999999</v>
      </c>
      <c r="AK458" s="21">
        <v>0.25658300000000001</v>
      </c>
      <c r="AL458" s="21" t="s">
        <v>80</v>
      </c>
      <c r="AM458" s="21">
        <v>3.9284400000000002</v>
      </c>
      <c r="AN458" s="21">
        <v>0.28756999999999999</v>
      </c>
      <c r="AO458" s="21" t="s">
        <v>80</v>
      </c>
      <c r="AP458" s="21">
        <v>1.274589</v>
      </c>
      <c r="AQ458" s="21">
        <v>0.95568299999999995</v>
      </c>
      <c r="AR458" s="21"/>
      <c r="AS458" s="21"/>
      <c r="AT458" s="21"/>
      <c r="AU458" s="21"/>
      <c r="AV458" s="21"/>
    </row>
    <row r="459" spans="3:48" x14ac:dyDescent="0.2">
      <c r="C459" s="23"/>
      <c r="D459" s="21"/>
      <c r="E459" s="21"/>
      <c r="F459" s="21"/>
      <c r="G459" s="21"/>
      <c r="H459" s="21"/>
      <c r="I459" s="21"/>
      <c r="J459" s="21"/>
      <c r="K459" s="21"/>
      <c r="L459" s="21"/>
      <c r="M459" s="21"/>
      <c r="N459" s="21"/>
      <c r="O459" s="23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  <c r="AA459" s="23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</row>
    <row r="460" spans="3:48" x14ac:dyDescent="0.2">
      <c r="C460" s="23"/>
      <c r="D460" s="24" t="s">
        <v>85</v>
      </c>
      <c r="E460" s="21"/>
      <c r="F460" s="21"/>
      <c r="G460" s="21"/>
      <c r="H460" s="21"/>
      <c r="I460" s="21"/>
      <c r="J460" s="21"/>
      <c r="K460" s="21"/>
      <c r="L460" s="21"/>
      <c r="M460" s="21"/>
      <c r="N460" s="21"/>
      <c r="O460" s="23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  <c r="AA460" s="23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</row>
    <row r="461" spans="3:48" x14ac:dyDescent="0.2">
      <c r="C461" s="21" t="s">
        <v>81</v>
      </c>
      <c r="D461" s="21"/>
      <c r="E461" s="21">
        <v>30.164999999999999</v>
      </c>
      <c r="F461" s="21">
        <v>30.164999999999999</v>
      </c>
      <c r="G461" s="21">
        <v>9.44</v>
      </c>
      <c r="H461" s="21">
        <v>1.4400000000000001E-3</v>
      </c>
      <c r="I461" s="21">
        <v>-2.84172</v>
      </c>
      <c r="J461" s="21">
        <v>4.158277</v>
      </c>
      <c r="K461" s="21"/>
      <c r="L461" s="21">
        <v>0</v>
      </c>
      <c r="M461" s="21">
        <v>1</v>
      </c>
      <c r="N461" s="21"/>
      <c r="O461" s="21" t="s">
        <v>81</v>
      </c>
      <c r="P461" s="21"/>
      <c r="Q461" s="21">
        <v>30.597999999999999</v>
      </c>
      <c r="R461" s="21">
        <v>30.597999999999999</v>
      </c>
      <c r="S461" s="21">
        <v>9.9075000000000006</v>
      </c>
      <c r="T461" s="21">
        <v>1.041E-3</v>
      </c>
      <c r="U461" s="21">
        <v>-2.98245</v>
      </c>
      <c r="V461" s="21">
        <v>4.0175450000000001</v>
      </c>
      <c r="W461" s="21"/>
      <c r="X461" s="21">
        <v>0</v>
      </c>
      <c r="Y461" s="21">
        <v>1</v>
      </c>
      <c r="Z461" s="21"/>
      <c r="AA461" s="21" t="s">
        <v>81</v>
      </c>
      <c r="AB461" s="21"/>
      <c r="AC461" s="21">
        <v>30.597999999999999</v>
      </c>
      <c r="AD461" s="21">
        <v>30.597999999999999</v>
      </c>
      <c r="AE461" s="21">
        <v>9.5210000000000008</v>
      </c>
      <c r="AF461" s="21">
        <v>1.361E-3</v>
      </c>
      <c r="AG461" s="21">
        <v>-2.8661099999999999</v>
      </c>
      <c r="AH461" s="21">
        <v>4.1338929999999996</v>
      </c>
      <c r="AI461" s="21"/>
      <c r="AJ461" s="21">
        <v>0</v>
      </c>
      <c r="AK461" s="21">
        <v>1</v>
      </c>
      <c r="AL461" s="21" t="s">
        <v>81</v>
      </c>
      <c r="AM461" s="21">
        <v>4.1032390000000003</v>
      </c>
      <c r="AN461" s="21">
        <v>7.5206999999999996E-2</v>
      </c>
      <c r="AO461" s="21" t="s">
        <v>81</v>
      </c>
      <c r="AP461" s="21">
        <v>1</v>
      </c>
      <c r="AQ461" s="21">
        <v>0</v>
      </c>
      <c r="AR461" s="21">
        <v>2.096643E-3</v>
      </c>
      <c r="AS461" s="21">
        <v>4.8648999999999998E-2</v>
      </c>
      <c r="AT461" s="21">
        <v>0.180785</v>
      </c>
      <c r="AU461" s="21"/>
      <c r="AV461" s="21"/>
    </row>
    <row r="462" spans="3:48" x14ac:dyDescent="0.2">
      <c r="C462" s="21" t="s">
        <v>78</v>
      </c>
      <c r="D462" s="21"/>
      <c r="E462" s="21">
        <v>27.998000000000001</v>
      </c>
      <c r="F462" s="21">
        <v>27.998000000000001</v>
      </c>
      <c r="G462" s="21">
        <v>7.4275000000000002</v>
      </c>
      <c r="H462" s="21">
        <v>5.8089999999999999E-3</v>
      </c>
      <c r="I462" s="21">
        <v>-2.2359</v>
      </c>
      <c r="J462" s="21">
        <v>4.7641</v>
      </c>
      <c r="K462" s="21"/>
      <c r="L462" s="21">
        <v>-2.0125000000000002</v>
      </c>
      <c r="M462" s="21">
        <v>4.034808</v>
      </c>
      <c r="N462" s="21"/>
      <c r="O462" s="21" t="s">
        <v>78</v>
      </c>
      <c r="P462" s="21"/>
      <c r="Q462" s="21">
        <v>27.978000000000002</v>
      </c>
      <c r="R462" s="21">
        <v>27.978000000000002</v>
      </c>
      <c r="S462" s="21">
        <v>8.1724999999999994</v>
      </c>
      <c r="T462" s="21">
        <v>3.4659999999999999E-3</v>
      </c>
      <c r="U462" s="21">
        <v>-2.4601700000000002</v>
      </c>
      <c r="V462" s="21">
        <v>4.5398319999999996</v>
      </c>
      <c r="W462" s="21"/>
      <c r="X462" s="21">
        <v>-1.7350000000000001</v>
      </c>
      <c r="Y462" s="21">
        <v>3.3287949999999999</v>
      </c>
      <c r="Z462" s="21"/>
      <c r="AA462" s="21" t="s">
        <v>78</v>
      </c>
      <c r="AB462" s="21"/>
      <c r="AC462" s="21">
        <v>27.988</v>
      </c>
      <c r="AD462" s="21">
        <v>27.988</v>
      </c>
      <c r="AE462" s="21">
        <v>7.6204999999999998</v>
      </c>
      <c r="AF462" s="21">
        <v>5.0819999999999997E-3</v>
      </c>
      <c r="AG462" s="21">
        <v>-2.294</v>
      </c>
      <c r="AH462" s="21">
        <v>4.7060009999999997</v>
      </c>
      <c r="AI462" s="21"/>
      <c r="AJ462" s="21">
        <v>-1.9005000000000001</v>
      </c>
      <c r="AK462" s="21">
        <v>3.7334260000000001</v>
      </c>
      <c r="AL462" s="21" t="s">
        <v>78</v>
      </c>
      <c r="AM462" s="21">
        <v>4.6699780000000004</v>
      </c>
      <c r="AN462" s="21">
        <v>0.116393</v>
      </c>
      <c r="AO462" s="21" t="s">
        <v>78</v>
      </c>
      <c r="AP462" s="21">
        <v>3.6990099999999999</v>
      </c>
      <c r="AQ462" s="21">
        <v>0.35426299999999999</v>
      </c>
      <c r="AR462" s="21"/>
      <c r="AS462" s="21"/>
      <c r="AT462" s="21"/>
      <c r="AU462" s="21"/>
      <c r="AV462" s="21"/>
    </row>
    <row r="463" spans="3:48" x14ac:dyDescent="0.2">
      <c r="C463" s="21" t="s">
        <v>82</v>
      </c>
      <c r="D463" s="21"/>
      <c r="E463" s="21">
        <v>30.699000000000002</v>
      </c>
      <c r="F463" s="21">
        <v>30.699000000000002</v>
      </c>
      <c r="G463" s="21">
        <v>10.474</v>
      </c>
      <c r="H463" s="21">
        <v>7.0299999999999996E-4</v>
      </c>
      <c r="I463" s="21">
        <v>-3.15299</v>
      </c>
      <c r="J463" s="21">
        <v>3.8470119999999999</v>
      </c>
      <c r="K463" s="21"/>
      <c r="L463" s="21">
        <v>0</v>
      </c>
      <c r="M463" s="21">
        <v>1</v>
      </c>
      <c r="N463" s="21"/>
      <c r="O463" s="21" t="s">
        <v>82</v>
      </c>
      <c r="P463" s="21"/>
      <c r="Q463" s="21">
        <v>30.599</v>
      </c>
      <c r="R463" s="21">
        <v>30.599</v>
      </c>
      <c r="S463" s="21">
        <v>10.45</v>
      </c>
      <c r="T463" s="21">
        <v>7.1500000000000003E-4</v>
      </c>
      <c r="U463" s="21">
        <v>-3.1457600000000001</v>
      </c>
      <c r="V463" s="21">
        <v>3.8542369999999999</v>
      </c>
      <c r="W463" s="21"/>
      <c r="X463" s="21">
        <v>0</v>
      </c>
      <c r="Y463" s="21">
        <v>1</v>
      </c>
      <c r="Z463" s="21"/>
      <c r="AA463" s="21" t="s">
        <v>82</v>
      </c>
      <c r="AB463" s="21"/>
      <c r="AC463" s="21">
        <v>30.599</v>
      </c>
      <c r="AD463" s="21">
        <v>30.599</v>
      </c>
      <c r="AE463" s="21">
        <v>10.281000000000001</v>
      </c>
      <c r="AF463" s="21">
        <v>8.0400000000000003E-4</v>
      </c>
      <c r="AG463" s="21">
        <v>-3.0948899999999999</v>
      </c>
      <c r="AH463" s="21">
        <v>3.9051110000000002</v>
      </c>
      <c r="AI463" s="21"/>
      <c r="AJ463" s="21">
        <v>0</v>
      </c>
      <c r="AK463" s="21">
        <v>1</v>
      </c>
      <c r="AL463" s="21" t="s">
        <v>82</v>
      </c>
      <c r="AM463" s="21">
        <v>3.8687860000000001</v>
      </c>
      <c r="AN463" s="21">
        <v>3.1663999999999998E-2</v>
      </c>
      <c r="AO463" s="21" t="s">
        <v>82</v>
      </c>
      <c r="AP463" s="21">
        <v>1</v>
      </c>
      <c r="AQ463" s="21">
        <v>0</v>
      </c>
      <c r="AR463" s="21"/>
      <c r="AS463" s="21"/>
      <c r="AT463" s="21"/>
      <c r="AU463" s="21"/>
      <c r="AV463" s="21"/>
    </row>
    <row r="464" spans="3:48" x14ac:dyDescent="0.2">
      <c r="C464" s="21" t="s">
        <v>79</v>
      </c>
      <c r="D464" s="21"/>
      <c r="E464" s="21">
        <v>30.571000000000002</v>
      </c>
      <c r="F464" s="21">
        <v>30.571000000000002</v>
      </c>
      <c r="G464" s="21">
        <v>11.1275</v>
      </c>
      <c r="H464" s="21">
        <v>4.4700000000000002E-4</v>
      </c>
      <c r="I464" s="21">
        <v>-3.34971</v>
      </c>
      <c r="J464" s="21">
        <v>3.6502889999999999</v>
      </c>
      <c r="K464" s="21"/>
      <c r="L464" s="21">
        <v>0.65349999999999997</v>
      </c>
      <c r="M464" s="21">
        <v>0.63573599999999997</v>
      </c>
      <c r="N464" s="21"/>
      <c r="O464" s="21" t="s">
        <v>79</v>
      </c>
      <c r="P464" s="21"/>
      <c r="Q464" s="21">
        <v>31.536999999999999</v>
      </c>
      <c r="R464" s="21">
        <v>31.536999999999999</v>
      </c>
      <c r="S464" s="21">
        <v>10.734500000000001</v>
      </c>
      <c r="T464" s="21">
        <v>5.8699999999999996E-4</v>
      </c>
      <c r="U464" s="21">
        <v>-3.2314099999999999</v>
      </c>
      <c r="V464" s="21">
        <v>3.7685940000000002</v>
      </c>
      <c r="W464" s="21"/>
      <c r="X464" s="21">
        <v>0.28449999999999998</v>
      </c>
      <c r="Y464" s="21">
        <v>0.82102600000000003</v>
      </c>
      <c r="Z464" s="21"/>
      <c r="AA464" s="21" t="s">
        <v>79</v>
      </c>
      <c r="AB464" s="21"/>
      <c r="AC464" s="21">
        <v>31.497</v>
      </c>
      <c r="AD464" s="21">
        <v>31.497</v>
      </c>
      <c r="AE464" s="21">
        <v>10.662000000000001</v>
      </c>
      <c r="AF464" s="21">
        <v>6.1700000000000004E-4</v>
      </c>
      <c r="AG464" s="21">
        <v>-3.2095799999999999</v>
      </c>
      <c r="AH464" s="21">
        <v>3.7904179999999998</v>
      </c>
      <c r="AI464" s="21"/>
      <c r="AJ464" s="21">
        <v>0.38100000000000001</v>
      </c>
      <c r="AK464" s="21">
        <v>0.76790499999999995</v>
      </c>
      <c r="AL464" s="21" t="s">
        <v>79</v>
      </c>
      <c r="AM464" s="21">
        <v>3.7364329999999999</v>
      </c>
      <c r="AN464" s="21">
        <v>7.5397000000000006E-2</v>
      </c>
      <c r="AO464" s="21" t="s">
        <v>79</v>
      </c>
      <c r="AP464" s="21">
        <v>0.74155599999999999</v>
      </c>
      <c r="AQ464" s="21">
        <v>9.5413999999999999E-2</v>
      </c>
      <c r="AR464" s="21"/>
      <c r="AS464" s="21"/>
      <c r="AT464" s="21"/>
      <c r="AU464" s="21"/>
      <c r="AV464" s="21"/>
    </row>
    <row r="465" spans="3:48" x14ac:dyDescent="0.2">
      <c r="C465" s="21" t="s">
        <v>83</v>
      </c>
      <c r="D465" s="21"/>
      <c r="E465" s="21">
        <v>30.597999999999999</v>
      </c>
      <c r="F465" s="21">
        <v>30.597999999999999</v>
      </c>
      <c r="G465" s="21">
        <v>10.3375</v>
      </c>
      <c r="H465" s="21">
        <v>7.7300000000000003E-4</v>
      </c>
      <c r="I465" s="21">
        <v>-3.1118999999999999</v>
      </c>
      <c r="J465" s="21">
        <v>3.8881019999999999</v>
      </c>
      <c r="K465" s="21"/>
      <c r="L465" s="21">
        <v>0</v>
      </c>
      <c r="M465" s="21">
        <v>1</v>
      </c>
      <c r="N465" s="21"/>
      <c r="O465" s="21" t="s">
        <v>83</v>
      </c>
      <c r="P465" s="21"/>
      <c r="Q465" s="21">
        <v>30.597999999999999</v>
      </c>
      <c r="R465" s="21">
        <v>30.597999999999999</v>
      </c>
      <c r="S465" s="21">
        <v>11.173500000000001</v>
      </c>
      <c r="T465" s="21">
        <v>4.3300000000000001E-4</v>
      </c>
      <c r="U465" s="21">
        <v>-3.3635600000000001</v>
      </c>
      <c r="V465" s="21">
        <v>3.636441</v>
      </c>
      <c r="W465" s="21"/>
      <c r="X465" s="21">
        <v>0</v>
      </c>
      <c r="Y465" s="21">
        <v>1</v>
      </c>
      <c r="Z465" s="21"/>
      <c r="AA465" s="21" t="s">
        <v>83</v>
      </c>
      <c r="AB465" s="21"/>
      <c r="AC465" s="21">
        <v>30.597999999999999</v>
      </c>
      <c r="AD465" s="21">
        <v>30.597999999999999</v>
      </c>
      <c r="AE465" s="21">
        <v>9.8155000000000001</v>
      </c>
      <c r="AF465" s="21">
        <v>1.1100000000000001E-3</v>
      </c>
      <c r="AG465" s="21">
        <v>-2.9547599999999998</v>
      </c>
      <c r="AH465" s="21">
        <v>4.0452399999999997</v>
      </c>
      <c r="AI465" s="21"/>
      <c r="AJ465" s="21">
        <v>0</v>
      </c>
      <c r="AK465" s="21">
        <v>1</v>
      </c>
      <c r="AL465" s="21" t="s">
        <v>83</v>
      </c>
      <c r="AM465" s="21">
        <v>3.856595</v>
      </c>
      <c r="AN465" s="21">
        <v>0.20621300000000001</v>
      </c>
      <c r="AO465" s="21" t="s">
        <v>83</v>
      </c>
      <c r="AP465" s="21">
        <v>1</v>
      </c>
      <c r="AQ465" s="21">
        <v>0</v>
      </c>
      <c r="AR465" s="21"/>
      <c r="AS465" s="21"/>
      <c r="AT465" s="21"/>
      <c r="AU465" s="21"/>
      <c r="AV465" s="21"/>
    </row>
    <row r="466" spans="3:48" x14ac:dyDescent="0.2">
      <c r="C466" s="21" t="s">
        <v>80</v>
      </c>
      <c r="D466" s="21"/>
      <c r="E466" s="21">
        <v>31.591000000000001</v>
      </c>
      <c r="F466" s="21">
        <v>31.591000000000001</v>
      </c>
      <c r="G466" s="21">
        <v>10.83</v>
      </c>
      <c r="H466" s="21">
        <v>5.4900000000000001E-4</v>
      </c>
      <c r="I466" s="21">
        <v>-3.2601499999999999</v>
      </c>
      <c r="J466" s="21">
        <v>3.7398449999999999</v>
      </c>
      <c r="K466" s="21"/>
      <c r="L466" s="21">
        <v>0.49249999999999999</v>
      </c>
      <c r="M466" s="21">
        <v>0.71079199999999998</v>
      </c>
      <c r="N466" s="21"/>
      <c r="O466" s="21" t="s">
        <v>80</v>
      </c>
      <c r="P466" s="21"/>
      <c r="Q466" s="21">
        <v>31.991</v>
      </c>
      <c r="R466" s="21">
        <v>31.991</v>
      </c>
      <c r="S466" s="21">
        <v>11.3605</v>
      </c>
      <c r="T466" s="21">
        <v>3.8000000000000002E-4</v>
      </c>
      <c r="U466" s="21">
        <v>-3.4198499999999998</v>
      </c>
      <c r="V466" s="21">
        <v>3.580149</v>
      </c>
      <c r="W466" s="21"/>
      <c r="X466" s="21">
        <v>0.187</v>
      </c>
      <c r="Y466" s="21">
        <v>0.87843000000000004</v>
      </c>
      <c r="Z466" s="21"/>
      <c r="AA466" s="21" t="s">
        <v>80</v>
      </c>
      <c r="AB466" s="21"/>
      <c r="AC466" s="21">
        <v>31.925000000000001</v>
      </c>
      <c r="AD466" s="21">
        <v>31.925000000000001</v>
      </c>
      <c r="AE466" s="21">
        <v>13.404999999999999</v>
      </c>
      <c r="AF466" s="25">
        <v>9.2200000000000005E-5</v>
      </c>
      <c r="AG466" s="21">
        <v>-4.03531</v>
      </c>
      <c r="AH466" s="21">
        <v>2.964693</v>
      </c>
      <c r="AI466" s="21"/>
      <c r="AJ466" s="21">
        <v>3.5895000000000001</v>
      </c>
      <c r="AK466" s="21">
        <v>8.3071999999999993E-2</v>
      </c>
      <c r="AL466" s="21" t="s">
        <v>80</v>
      </c>
      <c r="AM466" s="21">
        <v>3.428229</v>
      </c>
      <c r="AN466" s="21">
        <v>0.409298</v>
      </c>
      <c r="AO466" s="21" t="s">
        <v>80</v>
      </c>
      <c r="AP466" s="21">
        <v>0.55743100000000001</v>
      </c>
      <c r="AQ466" s="21">
        <v>0.419271</v>
      </c>
      <c r="AR466" s="21"/>
      <c r="AS466" s="21"/>
      <c r="AT466" s="21"/>
      <c r="AU466" s="21"/>
      <c r="AV466" s="21"/>
    </row>
    <row r="467" spans="3:48" x14ac:dyDescent="0.2">
      <c r="C467" s="21"/>
      <c r="D467" s="21"/>
      <c r="E467" s="21"/>
      <c r="F467" s="21"/>
      <c r="G467" s="21"/>
      <c r="H467" s="21"/>
      <c r="I467" s="21"/>
      <c r="J467" s="21"/>
      <c r="K467" s="21"/>
      <c r="L467" s="21"/>
      <c r="M467" s="21"/>
      <c r="N467" s="21"/>
      <c r="O467" s="21"/>
      <c r="P467" s="21"/>
      <c r="Q467" s="21"/>
      <c r="R467" s="21"/>
      <c r="S467" s="21"/>
      <c r="T467" s="21"/>
      <c r="U467" s="21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21"/>
      <c r="AM467" s="21"/>
      <c r="AN467" s="21"/>
      <c r="AO467" s="21"/>
      <c r="AP467" s="21"/>
      <c r="AQ467" s="21"/>
      <c r="AR467" s="21"/>
      <c r="AS467" s="21"/>
      <c r="AT467" s="21"/>
      <c r="AU467" s="21"/>
      <c r="AV467" s="21"/>
    </row>
    <row r="468" spans="3:48" x14ac:dyDescent="0.2">
      <c r="C468" s="21"/>
      <c r="D468" s="21" t="s">
        <v>87</v>
      </c>
      <c r="E468" s="21"/>
      <c r="F468" s="21"/>
      <c r="G468" s="21"/>
      <c r="H468" s="21"/>
      <c r="I468" s="21"/>
      <c r="J468" s="21"/>
      <c r="K468" s="21"/>
      <c r="L468" s="21"/>
      <c r="M468" s="21"/>
      <c r="N468" s="21"/>
      <c r="O468" s="21"/>
      <c r="P468" s="21"/>
      <c r="Q468" s="21"/>
      <c r="R468" s="21"/>
      <c r="S468" s="21"/>
      <c r="T468" s="21"/>
      <c r="U468" s="21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21"/>
      <c r="AM468" s="21"/>
      <c r="AN468" s="21"/>
      <c r="AO468" s="21"/>
      <c r="AP468" s="21"/>
      <c r="AQ468" s="21"/>
      <c r="AR468" s="21"/>
      <c r="AS468" s="21"/>
      <c r="AT468" s="21"/>
      <c r="AU468" s="21"/>
      <c r="AV468" s="21"/>
    </row>
    <row r="469" spans="3:48" x14ac:dyDescent="0.2">
      <c r="C469" s="21" t="s">
        <v>81</v>
      </c>
      <c r="D469" s="21"/>
      <c r="E469" s="21">
        <v>31.719000000000001</v>
      </c>
      <c r="F469" s="21">
        <v>31.719000000000001</v>
      </c>
      <c r="G469" s="21">
        <v>10.994</v>
      </c>
      <c r="H469" s="21">
        <v>4.8999999999999998E-4</v>
      </c>
      <c r="I469" s="21">
        <v>-3.30952</v>
      </c>
      <c r="J469" s="21">
        <v>3.6904759999999999</v>
      </c>
      <c r="K469" s="21"/>
      <c r="L469" s="21">
        <v>0</v>
      </c>
      <c r="M469" s="21">
        <v>1</v>
      </c>
      <c r="N469" s="21"/>
      <c r="O469" s="21" t="s">
        <v>81</v>
      </c>
      <c r="P469" s="21"/>
      <c r="Q469" s="21">
        <v>31.719000000000001</v>
      </c>
      <c r="R469" s="21">
        <v>31.719000000000001</v>
      </c>
      <c r="S469" s="21">
        <v>11.028499999999999</v>
      </c>
      <c r="T469" s="21">
        <v>4.7899999999999999E-4</v>
      </c>
      <c r="U469" s="21">
        <v>-3.3199100000000001</v>
      </c>
      <c r="V469" s="21">
        <v>3.680091</v>
      </c>
      <c r="W469" s="21"/>
      <c r="X469" s="21">
        <v>0</v>
      </c>
      <c r="Y469" s="21">
        <v>1</v>
      </c>
      <c r="Z469" s="21"/>
      <c r="AA469" s="21" t="s">
        <v>81</v>
      </c>
      <c r="AB469" s="21"/>
      <c r="AC469" s="21">
        <v>31.719000000000001</v>
      </c>
      <c r="AD469" s="21">
        <v>31.719000000000001</v>
      </c>
      <c r="AE469" s="21">
        <v>10.641999999999999</v>
      </c>
      <c r="AF469" s="21">
        <v>6.2600000000000004E-4</v>
      </c>
      <c r="AG469" s="21">
        <v>-3.20356</v>
      </c>
      <c r="AH469" s="21">
        <v>3.7964389999999999</v>
      </c>
      <c r="AI469" s="21"/>
      <c r="AJ469" s="21">
        <v>0</v>
      </c>
      <c r="AK469" s="21">
        <v>1</v>
      </c>
      <c r="AL469" s="21" t="s">
        <v>81</v>
      </c>
      <c r="AM469" s="21">
        <v>3.7223350000000002</v>
      </c>
      <c r="AN469" s="21">
        <v>6.4384999999999998E-2</v>
      </c>
      <c r="AO469" s="21" t="s">
        <v>81</v>
      </c>
      <c r="AP469" s="21">
        <v>1</v>
      </c>
      <c r="AQ469" s="21">
        <v>0</v>
      </c>
      <c r="AR469" s="21">
        <v>2.2318800000000001E-4</v>
      </c>
      <c r="AS469" s="21">
        <v>0.44426199999999999</v>
      </c>
      <c r="AT469" s="21">
        <v>0.48971399999999998</v>
      </c>
      <c r="AU469" s="21"/>
      <c r="AV469" s="21"/>
    </row>
    <row r="470" spans="3:48" x14ac:dyDescent="0.2">
      <c r="C470" s="21" t="s">
        <v>78</v>
      </c>
      <c r="D470" s="21"/>
      <c r="E470" s="21">
        <v>27.181000000000001</v>
      </c>
      <c r="F470" s="21">
        <v>27.181000000000001</v>
      </c>
      <c r="G470" s="21">
        <v>6.6105</v>
      </c>
      <c r="H470" s="21">
        <v>1.0234E-2</v>
      </c>
      <c r="I470" s="21">
        <v>-1.98996</v>
      </c>
      <c r="J470" s="21">
        <v>5.0100410000000002</v>
      </c>
      <c r="K470" s="21"/>
      <c r="L470" s="21">
        <v>-4.3834999999999997</v>
      </c>
      <c r="M470" s="21">
        <v>20.872039999999998</v>
      </c>
      <c r="N470" s="21"/>
      <c r="O470" s="21" t="s">
        <v>78</v>
      </c>
      <c r="P470" s="21"/>
      <c r="Q470" s="21">
        <v>27.282</v>
      </c>
      <c r="R470" s="21">
        <v>27.282</v>
      </c>
      <c r="S470" s="21">
        <v>7.4764999999999997</v>
      </c>
      <c r="T470" s="21">
        <v>5.6150000000000002E-3</v>
      </c>
      <c r="U470" s="21">
        <v>-2.2506499999999998</v>
      </c>
      <c r="V470" s="21">
        <v>4.7493489999999996</v>
      </c>
      <c r="W470" s="21"/>
      <c r="X470" s="21">
        <v>-3.552</v>
      </c>
      <c r="Y470" s="21">
        <v>11.72893</v>
      </c>
      <c r="Z470" s="21"/>
      <c r="AA470" s="21" t="s">
        <v>78</v>
      </c>
      <c r="AB470" s="21"/>
      <c r="AC470" s="21">
        <v>26.972000000000001</v>
      </c>
      <c r="AD470" s="21">
        <v>26.972000000000001</v>
      </c>
      <c r="AE470" s="21">
        <v>6.6044999999999998</v>
      </c>
      <c r="AF470" s="21">
        <v>1.0277E-2</v>
      </c>
      <c r="AG470" s="21">
        <v>-1.9881500000000001</v>
      </c>
      <c r="AH470" s="21">
        <v>5.0118470000000004</v>
      </c>
      <c r="AI470" s="21"/>
      <c r="AJ470" s="21">
        <v>-4.0374999999999996</v>
      </c>
      <c r="AK470" s="21">
        <v>16.421340000000001</v>
      </c>
      <c r="AL470" s="21" t="s">
        <v>78</v>
      </c>
      <c r="AM470" s="21">
        <v>4.9237460000000004</v>
      </c>
      <c r="AN470" s="21">
        <v>0.151035</v>
      </c>
      <c r="AO470" s="21" t="s">
        <v>78</v>
      </c>
      <c r="AP470" s="21">
        <v>16.340769999999999</v>
      </c>
      <c r="AQ470" s="21">
        <v>4.5720879999999999</v>
      </c>
      <c r="AR470" s="21"/>
      <c r="AS470" s="21"/>
      <c r="AT470" s="21"/>
      <c r="AU470" s="21"/>
      <c r="AV470" s="21"/>
    </row>
    <row r="471" spans="3:48" x14ac:dyDescent="0.2">
      <c r="C471" s="21" t="s">
        <v>82</v>
      </c>
      <c r="D471" s="21"/>
      <c r="E471" s="21">
        <v>31.811</v>
      </c>
      <c r="F471" s="21">
        <v>31.811</v>
      </c>
      <c r="G471" s="21">
        <v>11.586</v>
      </c>
      <c r="H471" s="21">
        <v>3.2499999999999999E-4</v>
      </c>
      <c r="I471" s="21">
        <v>-3.48773</v>
      </c>
      <c r="J471" s="21">
        <v>3.5122659999999999</v>
      </c>
      <c r="K471" s="21"/>
      <c r="L471" s="21">
        <v>0</v>
      </c>
      <c r="M471" s="21">
        <v>1</v>
      </c>
      <c r="N471" s="21"/>
      <c r="O471" s="21" t="s">
        <v>82</v>
      </c>
      <c r="P471" s="21"/>
      <c r="Q471" s="21">
        <v>31.811</v>
      </c>
      <c r="R471" s="21">
        <v>31.811</v>
      </c>
      <c r="S471" s="21">
        <v>11.662000000000001</v>
      </c>
      <c r="T471" s="21">
        <v>3.0899999999999998E-4</v>
      </c>
      <c r="U471" s="21">
        <v>-3.5106099999999998</v>
      </c>
      <c r="V471" s="21">
        <v>3.4893879999999999</v>
      </c>
      <c r="W471" s="21"/>
      <c r="X471" s="21">
        <v>0</v>
      </c>
      <c r="Y471" s="21">
        <v>1</v>
      </c>
      <c r="Z471" s="21"/>
      <c r="AA471" s="21" t="s">
        <v>82</v>
      </c>
      <c r="AB471" s="21"/>
      <c r="AC471" s="21">
        <v>31.811</v>
      </c>
      <c r="AD471" s="21">
        <v>31.811</v>
      </c>
      <c r="AE471" s="21">
        <v>11.493</v>
      </c>
      <c r="AF471" s="21">
        <v>3.4699999999999998E-4</v>
      </c>
      <c r="AG471" s="21">
        <v>-3.45974</v>
      </c>
      <c r="AH471" s="21">
        <v>3.5402619999999998</v>
      </c>
      <c r="AI471" s="21"/>
      <c r="AJ471" s="21">
        <v>0</v>
      </c>
      <c r="AK471" s="21">
        <v>1</v>
      </c>
      <c r="AL471" s="21" t="s">
        <v>82</v>
      </c>
      <c r="AM471" s="21">
        <v>3.5139719999999999</v>
      </c>
      <c r="AN471" s="21">
        <v>2.5479999999999999E-2</v>
      </c>
      <c r="AO471" s="21" t="s">
        <v>82</v>
      </c>
      <c r="AP471" s="21">
        <v>1</v>
      </c>
      <c r="AQ471" s="21">
        <v>0</v>
      </c>
      <c r="AR471" s="21"/>
      <c r="AS471" s="21"/>
      <c r="AT471" s="21"/>
      <c r="AU471" s="21"/>
      <c r="AV471" s="21"/>
    </row>
    <row r="472" spans="3:48" x14ac:dyDescent="0.2">
      <c r="C472" s="21" t="s">
        <v>79</v>
      </c>
      <c r="D472" s="21"/>
      <c r="E472" s="21">
        <v>31.686</v>
      </c>
      <c r="F472" s="21">
        <v>31.686</v>
      </c>
      <c r="G472" s="21">
        <v>12.2425</v>
      </c>
      <c r="H472" s="21">
        <v>2.0599999999999999E-4</v>
      </c>
      <c r="I472" s="21">
        <v>-3.6853600000000002</v>
      </c>
      <c r="J472" s="21">
        <v>3.3146399999999998</v>
      </c>
      <c r="K472" s="21"/>
      <c r="L472" s="21">
        <v>0.65649999999999997</v>
      </c>
      <c r="M472" s="21">
        <v>0.63441599999999998</v>
      </c>
      <c r="N472" s="21"/>
      <c r="O472" s="21" t="s">
        <v>79</v>
      </c>
      <c r="P472" s="21"/>
      <c r="Q472" s="21">
        <v>31.684000000000001</v>
      </c>
      <c r="R472" s="21">
        <v>31.684000000000001</v>
      </c>
      <c r="S472" s="21">
        <v>10.881500000000001</v>
      </c>
      <c r="T472" s="21">
        <v>5.2999999999999998E-4</v>
      </c>
      <c r="U472" s="21">
        <v>-3.2756599999999998</v>
      </c>
      <c r="V472" s="21">
        <v>3.724342</v>
      </c>
      <c r="W472" s="21"/>
      <c r="X472" s="21">
        <v>-0.78049999999999997</v>
      </c>
      <c r="Y472" s="21">
        <v>1.7177260000000001</v>
      </c>
      <c r="Z472" s="21"/>
      <c r="AA472" s="21" t="s">
        <v>79</v>
      </c>
      <c r="AB472" s="21"/>
      <c r="AC472" s="21">
        <v>30.686</v>
      </c>
      <c r="AD472" s="21">
        <v>30.686</v>
      </c>
      <c r="AE472" s="21">
        <v>9.8510000000000009</v>
      </c>
      <c r="AF472" s="21">
        <v>1.083E-3</v>
      </c>
      <c r="AG472" s="21">
        <v>-2.9654500000000001</v>
      </c>
      <c r="AH472" s="21">
        <v>4.034554</v>
      </c>
      <c r="AI472" s="21"/>
      <c r="AJ472" s="21">
        <v>-1.6419999999999999</v>
      </c>
      <c r="AK472" s="21">
        <v>3.1209820000000001</v>
      </c>
      <c r="AL472" s="21" t="s">
        <v>79</v>
      </c>
      <c r="AM472" s="21">
        <v>3.691179</v>
      </c>
      <c r="AN472" s="21">
        <v>0.36110100000000001</v>
      </c>
      <c r="AO472" s="21" t="s">
        <v>79</v>
      </c>
      <c r="AP472" s="21">
        <v>1.8243750000000001</v>
      </c>
      <c r="AQ472" s="21">
        <v>1.2467090000000001</v>
      </c>
      <c r="AR472" s="21"/>
      <c r="AS472" s="21"/>
      <c r="AT472" s="21"/>
      <c r="AU472" s="21"/>
      <c r="AV472" s="21"/>
    </row>
    <row r="473" spans="3:48" x14ac:dyDescent="0.2">
      <c r="C473" s="21" t="s">
        <v>83</v>
      </c>
      <c r="D473" s="21"/>
      <c r="E473" s="21">
        <v>31.844999999999999</v>
      </c>
      <c r="F473" s="21">
        <v>31.844999999999999</v>
      </c>
      <c r="G473" s="21">
        <v>11.5845</v>
      </c>
      <c r="H473" s="21">
        <v>3.2600000000000001E-4</v>
      </c>
      <c r="I473" s="21">
        <v>-3.4872800000000002</v>
      </c>
      <c r="J473" s="21">
        <v>3.512718</v>
      </c>
      <c r="K473" s="21"/>
      <c r="L473" s="21">
        <v>0</v>
      </c>
      <c r="M473" s="21">
        <v>1</v>
      </c>
      <c r="N473" s="21"/>
      <c r="O473" s="21" t="s">
        <v>83</v>
      </c>
      <c r="P473" s="21"/>
      <c r="Q473" s="21">
        <v>31.844999999999999</v>
      </c>
      <c r="R473" s="21">
        <v>31.844999999999999</v>
      </c>
      <c r="S473" s="21">
        <v>12.420500000000001</v>
      </c>
      <c r="T473" s="21">
        <v>1.8200000000000001E-4</v>
      </c>
      <c r="U473" s="21">
        <v>-3.7389399999999999</v>
      </c>
      <c r="V473" s="21">
        <v>3.2610570000000001</v>
      </c>
      <c r="W473" s="21"/>
      <c r="X473" s="21">
        <v>0</v>
      </c>
      <c r="Y473" s="21">
        <v>1</v>
      </c>
      <c r="Z473" s="21"/>
      <c r="AA473" s="21" t="s">
        <v>83</v>
      </c>
      <c r="AB473" s="21"/>
      <c r="AC473" s="21">
        <v>31.844999999999999</v>
      </c>
      <c r="AD473" s="21">
        <v>31.844999999999999</v>
      </c>
      <c r="AE473" s="21">
        <v>11.0625</v>
      </c>
      <c r="AF473" s="21">
        <v>4.6799999999999999E-4</v>
      </c>
      <c r="AG473" s="21">
        <v>-3.3301400000000001</v>
      </c>
      <c r="AH473" s="21">
        <v>3.6698559999999998</v>
      </c>
      <c r="AI473" s="21"/>
      <c r="AJ473" s="21">
        <v>0</v>
      </c>
      <c r="AK473" s="21">
        <v>1</v>
      </c>
      <c r="AL473" s="21" t="s">
        <v>83</v>
      </c>
      <c r="AM473" s="21">
        <v>3.4812099999999999</v>
      </c>
      <c r="AN473" s="21">
        <v>0.20621300000000001</v>
      </c>
      <c r="AO473" s="21" t="s">
        <v>83</v>
      </c>
      <c r="AP473" s="21">
        <v>1</v>
      </c>
      <c r="AQ473" s="21">
        <v>0</v>
      </c>
      <c r="AR473" s="21"/>
      <c r="AS473" s="21"/>
      <c r="AT473" s="21"/>
      <c r="AU473" s="21"/>
      <c r="AV473" s="21"/>
    </row>
    <row r="474" spans="3:48" x14ac:dyDescent="0.2">
      <c r="C474" s="21" t="s">
        <v>80</v>
      </c>
      <c r="D474" s="21"/>
      <c r="E474" s="21">
        <v>31.495000000000001</v>
      </c>
      <c r="F474" s="21">
        <v>31.495000000000001</v>
      </c>
      <c r="G474" s="21">
        <v>10.734</v>
      </c>
      <c r="H474" s="21">
        <v>5.8699999999999996E-4</v>
      </c>
      <c r="I474" s="21">
        <v>-3.2312599999999998</v>
      </c>
      <c r="J474" s="21">
        <v>3.7687439999999999</v>
      </c>
      <c r="K474" s="21"/>
      <c r="L474" s="21">
        <v>-0.85050000000000003</v>
      </c>
      <c r="M474" s="21">
        <v>1.803126</v>
      </c>
      <c r="N474" s="21"/>
      <c r="O474" s="21" t="s">
        <v>80</v>
      </c>
      <c r="P474" s="21"/>
      <c r="Q474" s="21">
        <v>33.112000000000002</v>
      </c>
      <c r="R474" s="21">
        <v>33.112000000000002</v>
      </c>
      <c r="S474" s="21">
        <v>12.4815</v>
      </c>
      <c r="T474" s="21">
        <v>1.75E-4</v>
      </c>
      <c r="U474" s="21">
        <v>-3.7573099999999999</v>
      </c>
      <c r="V474" s="21">
        <v>3.2426940000000002</v>
      </c>
      <c r="W474" s="21"/>
      <c r="X474" s="21">
        <v>6.0999999999999999E-2</v>
      </c>
      <c r="Y474" s="21">
        <v>0.95859899999999998</v>
      </c>
      <c r="Z474" s="21"/>
      <c r="AA474" s="21" t="s">
        <v>80</v>
      </c>
      <c r="AB474" s="21"/>
      <c r="AC474" s="21">
        <v>32.994999999999997</v>
      </c>
      <c r="AD474" s="21">
        <v>32.994999999999997</v>
      </c>
      <c r="AE474" s="21">
        <v>14.475</v>
      </c>
      <c r="AF474" s="25">
        <v>4.3900000000000003E-5</v>
      </c>
      <c r="AG474" s="21">
        <v>-4.3574099999999998</v>
      </c>
      <c r="AH474" s="21">
        <v>2.6425909999999999</v>
      </c>
      <c r="AI474" s="21"/>
      <c r="AJ474" s="21">
        <v>3.4125000000000001</v>
      </c>
      <c r="AK474" s="21">
        <v>9.3914999999999998E-2</v>
      </c>
      <c r="AL474" s="21" t="s">
        <v>80</v>
      </c>
      <c r="AM474" s="21">
        <v>3.21801</v>
      </c>
      <c r="AN474" s="21">
        <v>0.56348200000000004</v>
      </c>
      <c r="AO474" s="21" t="s">
        <v>80</v>
      </c>
      <c r="AP474" s="21">
        <v>0.95187999999999995</v>
      </c>
      <c r="AQ474" s="21">
        <v>0.85462499999999997</v>
      </c>
      <c r="AR474" s="21"/>
      <c r="AS474" s="21"/>
      <c r="AT474" s="21"/>
      <c r="AU474" s="21"/>
      <c r="AV474" s="21"/>
    </row>
    <row r="475" spans="3:48" x14ac:dyDescent="0.2">
      <c r="C475" s="21"/>
      <c r="D475" s="21"/>
      <c r="E475" s="21"/>
      <c r="F475" s="21"/>
      <c r="G475" s="21"/>
      <c r="H475" s="21"/>
      <c r="I475" s="21"/>
      <c r="J475" s="21"/>
      <c r="K475" s="21"/>
      <c r="L475" s="21"/>
      <c r="M475" s="21"/>
      <c r="N475" s="21"/>
      <c r="O475" s="21"/>
      <c r="P475" s="21"/>
      <c r="Q475" s="21"/>
      <c r="R475" s="21"/>
      <c r="S475" s="21"/>
      <c r="T475" s="21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21"/>
      <c r="AM475" s="21"/>
      <c r="AN475" s="21"/>
      <c r="AO475" s="21"/>
      <c r="AP475" s="21"/>
      <c r="AQ475" s="21"/>
      <c r="AR475" s="21"/>
      <c r="AS475" s="21"/>
      <c r="AT475" s="21"/>
      <c r="AU475" s="21"/>
      <c r="AV475" s="21"/>
    </row>
    <row r="476" spans="3:48" x14ac:dyDescent="0.2">
      <c r="C476" s="21"/>
      <c r="D476" s="21" t="s">
        <v>88</v>
      </c>
      <c r="E476" s="21"/>
      <c r="F476" s="21"/>
      <c r="G476" s="21"/>
      <c r="H476" s="21"/>
      <c r="I476" s="21"/>
      <c r="J476" s="21"/>
      <c r="K476" s="21"/>
      <c r="L476" s="21"/>
      <c r="M476" s="21"/>
      <c r="N476" s="21"/>
      <c r="O476" s="21"/>
      <c r="P476" s="21"/>
      <c r="Q476" s="21"/>
      <c r="R476" s="21"/>
      <c r="S476" s="21"/>
      <c r="T476" s="21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21"/>
      <c r="AM476" s="21"/>
      <c r="AN476" s="21"/>
      <c r="AO476" s="21"/>
      <c r="AP476" s="21"/>
      <c r="AQ476" s="21"/>
      <c r="AR476" s="21"/>
      <c r="AS476" s="21"/>
      <c r="AT476" s="21"/>
      <c r="AU476" s="21"/>
      <c r="AV476" s="21"/>
    </row>
    <row r="477" spans="3:48" x14ac:dyDescent="0.2">
      <c r="C477" s="21" t="s">
        <v>81</v>
      </c>
      <c r="D477" s="21"/>
      <c r="E477" s="21">
        <v>30.468</v>
      </c>
      <c r="F477" s="21">
        <v>30.468</v>
      </c>
      <c r="G477" s="21">
        <v>9.7430000000000003</v>
      </c>
      <c r="H477" s="21">
        <v>1.1670000000000001E-3</v>
      </c>
      <c r="I477" s="21">
        <v>-2.9329399999999999</v>
      </c>
      <c r="J477" s="21">
        <v>4.0670650000000004</v>
      </c>
      <c r="K477" s="21"/>
      <c r="L477" s="21">
        <v>0</v>
      </c>
      <c r="M477" s="21">
        <v>1</v>
      </c>
      <c r="N477" s="21"/>
      <c r="O477" s="21" t="s">
        <v>81</v>
      </c>
      <c r="P477" s="21"/>
      <c r="Q477" s="21">
        <v>30.667999999999999</v>
      </c>
      <c r="R477" s="21">
        <v>30.667999999999999</v>
      </c>
      <c r="S477" s="21">
        <v>9.9774999999999991</v>
      </c>
      <c r="T477" s="21">
        <v>9.9200000000000004E-4</v>
      </c>
      <c r="U477" s="21">
        <v>-3.00353</v>
      </c>
      <c r="V477" s="21">
        <v>3.9964729999999999</v>
      </c>
      <c r="W477" s="21"/>
      <c r="X477" s="21">
        <v>0</v>
      </c>
      <c r="Y477" s="21">
        <v>1</v>
      </c>
      <c r="Z477" s="21"/>
      <c r="AA477" s="21" t="s">
        <v>81</v>
      </c>
      <c r="AB477" s="21"/>
      <c r="AC477" s="21">
        <v>30.568000000000001</v>
      </c>
      <c r="AD477" s="21">
        <v>30.568000000000001</v>
      </c>
      <c r="AE477" s="21">
        <v>9.4909999999999997</v>
      </c>
      <c r="AF477" s="21">
        <v>1.39E-3</v>
      </c>
      <c r="AG477" s="21">
        <v>-2.8570799999999998</v>
      </c>
      <c r="AH477" s="21">
        <v>4.1429239999999998</v>
      </c>
      <c r="AI477" s="21"/>
      <c r="AJ477" s="21">
        <v>0</v>
      </c>
      <c r="AK477" s="21">
        <v>1</v>
      </c>
      <c r="AL477" s="21" t="s">
        <v>81</v>
      </c>
      <c r="AM477" s="21">
        <v>4.0688209999999998</v>
      </c>
      <c r="AN477" s="21">
        <v>7.3241000000000001E-2</v>
      </c>
      <c r="AO477" s="21" t="s">
        <v>81</v>
      </c>
      <c r="AP477" s="21">
        <v>1</v>
      </c>
      <c r="AQ477" s="21">
        <v>0</v>
      </c>
      <c r="AR477" s="21">
        <v>3.4922759999999999E-3</v>
      </c>
      <c r="AS477" s="21">
        <v>0.18243999999999999</v>
      </c>
      <c r="AT477" s="21">
        <v>0.37595800000000001</v>
      </c>
      <c r="AU477" s="21"/>
      <c r="AV477" s="21"/>
    </row>
    <row r="478" spans="3:48" x14ac:dyDescent="0.2">
      <c r="C478" s="21" t="s">
        <v>78</v>
      </c>
      <c r="D478" s="21"/>
      <c r="E478" s="21">
        <v>27.538</v>
      </c>
      <c r="F478" s="21">
        <v>27.538</v>
      </c>
      <c r="G478" s="21">
        <v>6.9675000000000002</v>
      </c>
      <c r="H478" s="21">
        <v>7.9900000000000006E-3</v>
      </c>
      <c r="I478" s="21">
        <v>-2.0974300000000001</v>
      </c>
      <c r="J478" s="21">
        <v>4.9025740000000004</v>
      </c>
      <c r="K478" s="21"/>
      <c r="L478" s="21">
        <v>-2.7755000000000001</v>
      </c>
      <c r="M478" s="21">
        <v>6.8471330000000004</v>
      </c>
      <c r="N478" s="21"/>
      <c r="O478" s="21" t="s">
        <v>78</v>
      </c>
      <c r="P478" s="21"/>
      <c r="Q478" s="21">
        <v>26.937999999999999</v>
      </c>
      <c r="R478" s="21">
        <v>26.937999999999999</v>
      </c>
      <c r="S478" s="21">
        <v>7.1325000000000003</v>
      </c>
      <c r="T478" s="21">
        <v>7.1269999999999997E-3</v>
      </c>
      <c r="U478" s="21">
        <v>-2.1471</v>
      </c>
      <c r="V478" s="21">
        <v>4.8529039999999997</v>
      </c>
      <c r="W478" s="21"/>
      <c r="X478" s="21">
        <v>-3.73</v>
      </c>
      <c r="Y478" s="21">
        <v>13.26911</v>
      </c>
      <c r="Z478" s="21"/>
      <c r="AA478" s="21" t="s">
        <v>78</v>
      </c>
      <c r="AB478" s="21"/>
      <c r="AC478" s="21">
        <v>25.937999999999999</v>
      </c>
      <c r="AD478" s="21">
        <v>25.937999999999999</v>
      </c>
      <c r="AE478" s="21">
        <v>5.5705</v>
      </c>
      <c r="AF478" s="21">
        <v>2.1042999999999999E-2</v>
      </c>
      <c r="AG478" s="21">
        <v>-1.67689</v>
      </c>
      <c r="AH478" s="21">
        <v>5.3231120000000001</v>
      </c>
      <c r="AI478" s="21"/>
      <c r="AJ478" s="21">
        <v>-3.9205000000000001</v>
      </c>
      <c r="AK478" s="21">
        <v>15.14217</v>
      </c>
      <c r="AL478" s="21" t="s">
        <v>78</v>
      </c>
      <c r="AM478" s="21">
        <v>5.0261959999999997</v>
      </c>
      <c r="AN478" s="21">
        <v>0.25833299999999998</v>
      </c>
      <c r="AO478" s="21" t="s">
        <v>78</v>
      </c>
      <c r="AP478" s="21">
        <v>11.752800000000001</v>
      </c>
      <c r="AQ478" s="21">
        <v>4.3504370000000003</v>
      </c>
      <c r="AR478" s="21"/>
      <c r="AS478" s="21"/>
      <c r="AT478" s="21"/>
      <c r="AU478" s="21"/>
      <c r="AV478" s="21"/>
    </row>
    <row r="479" spans="3:48" x14ac:dyDescent="0.2">
      <c r="C479" s="21" t="s">
        <v>82</v>
      </c>
      <c r="D479" s="21"/>
      <c r="E479" s="21">
        <v>31.995000000000001</v>
      </c>
      <c r="F479" s="21">
        <v>31.995000000000001</v>
      </c>
      <c r="G479" s="21">
        <v>11.77</v>
      </c>
      <c r="H479" s="21">
        <v>2.8600000000000001E-4</v>
      </c>
      <c r="I479" s="21">
        <v>-3.54312</v>
      </c>
      <c r="J479" s="21">
        <v>3.456877</v>
      </c>
      <c r="K479" s="21"/>
      <c r="L479" s="21">
        <v>0</v>
      </c>
      <c r="M479" s="21">
        <v>1</v>
      </c>
      <c r="N479" s="21"/>
      <c r="O479" s="21" t="s">
        <v>82</v>
      </c>
      <c r="P479" s="21"/>
      <c r="Q479" s="21">
        <v>31.097000000000001</v>
      </c>
      <c r="R479" s="21">
        <v>31.097000000000001</v>
      </c>
      <c r="S479" s="21">
        <v>10.948</v>
      </c>
      <c r="T479" s="21">
        <v>5.0600000000000005E-4</v>
      </c>
      <c r="U479" s="21">
        <v>-3.2956799999999999</v>
      </c>
      <c r="V479" s="21">
        <v>3.7043240000000002</v>
      </c>
      <c r="W479" s="21"/>
      <c r="X479" s="21">
        <v>0</v>
      </c>
      <c r="Y479" s="21">
        <v>1</v>
      </c>
      <c r="Z479" s="21"/>
      <c r="AA479" s="21" t="s">
        <v>82</v>
      </c>
      <c r="AB479" s="21"/>
      <c r="AC479" s="21">
        <v>31.167000000000002</v>
      </c>
      <c r="AD479" s="21">
        <v>31.167000000000002</v>
      </c>
      <c r="AE479" s="21">
        <v>10.849</v>
      </c>
      <c r="AF479" s="21">
        <v>5.4199999999999995E-4</v>
      </c>
      <c r="AG479" s="21">
        <v>-3.2658700000000001</v>
      </c>
      <c r="AH479" s="21">
        <v>3.7341259999999998</v>
      </c>
      <c r="AI479" s="21"/>
      <c r="AJ479" s="21">
        <v>0</v>
      </c>
      <c r="AK479" s="21">
        <v>1</v>
      </c>
      <c r="AL479" s="21" t="s">
        <v>82</v>
      </c>
      <c r="AM479" s="21">
        <v>3.6317750000000002</v>
      </c>
      <c r="AN479" s="21">
        <v>0.152198</v>
      </c>
      <c r="AO479" s="21" t="s">
        <v>82</v>
      </c>
      <c r="AP479" s="21">
        <v>1</v>
      </c>
      <c r="AQ479" s="21">
        <v>0</v>
      </c>
      <c r="AR479" s="21"/>
      <c r="AS479" s="21"/>
      <c r="AT479" s="21"/>
      <c r="AU479" s="21"/>
      <c r="AV479" s="21"/>
    </row>
    <row r="480" spans="3:48" x14ac:dyDescent="0.2">
      <c r="C480" s="21" t="s">
        <v>79</v>
      </c>
      <c r="D480" s="21"/>
      <c r="E480" s="21">
        <v>30.786999999999999</v>
      </c>
      <c r="F480" s="21">
        <v>30.786999999999999</v>
      </c>
      <c r="G480" s="21">
        <v>11.343500000000001</v>
      </c>
      <c r="H480" s="21">
        <v>3.8499999999999998E-4</v>
      </c>
      <c r="I480" s="21">
        <v>-3.41473</v>
      </c>
      <c r="J480" s="21">
        <v>3.5852659999999998</v>
      </c>
      <c r="K480" s="21"/>
      <c r="L480" s="21">
        <v>-0.42649999999999999</v>
      </c>
      <c r="M480" s="21">
        <v>1.343969</v>
      </c>
      <c r="N480" s="21"/>
      <c r="O480" s="21" t="s">
        <v>79</v>
      </c>
      <c r="P480" s="21"/>
      <c r="Q480" s="21">
        <v>30.219000000000001</v>
      </c>
      <c r="R480" s="21">
        <v>30.219000000000001</v>
      </c>
      <c r="S480" s="21">
        <v>9.4164999999999992</v>
      </c>
      <c r="T480" s="21">
        <v>1.4630000000000001E-3</v>
      </c>
      <c r="U480" s="21">
        <v>-2.8346499999999999</v>
      </c>
      <c r="V480" s="21">
        <v>4.1653510000000002</v>
      </c>
      <c r="W480" s="21"/>
      <c r="X480" s="21">
        <v>-0.878</v>
      </c>
      <c r="Y480" s="21">
        <v>1.837826</v>
      </c>
      <c r="Z480" s="21"/>
      <c r="AA480" s="21" t="s">
        <v>79</v>
      </c>
      <c r="AB480" s="21"/>
      <c r="AC480" s="21">
        <v>29.218</v>
      </c>
      <c r="AD480" s="21">
        <v>29.218</v>
      </c>
      <c r="AE480" s="21">
        <v>8.3829999999999991</v>
      </c>
      <c r="AF480" s="21">
        <v>2.9949999999999998E-3</v>
      </c>
      <c r="AG480" s="21">
        <v>-2.5235300000000001</v>
      </c>
      <c r="AH480" s="21">
        <v>4.4764660000000003</v>
      </c>
      <c r="AI480" s="21"/>
      <c r="AJ480" s="21">
        <v>-1.9490000000000001</v>
      </c>
      <c r="AK480" s="21">
        <v>3.8610679999999999</v>
      </c>
      <c r="AL480" s="21" t="s">
        <v>79</v>
      </c>
      <c r="AM480" s="21">
        <v>4.0756940000000004</v>
      </c>
      <c r="AN480" s="21">
        <v>0.45231399999999999</v>
      </c>
      <c r="AO480" s="21" t="s">
        <v>79</v>
      </c>
      <c r="AP480" s="21">
        <v>2.3476210000000002</v>
      </c>
      <c r="AQ480" s="21">
        <v>1.3337410000000001</v>
      </c>
      <c r="AR480" s="21"/>
      <c r="AS480" s="21"/>
      <c r="AT480" s="21"/>
      <c r="AU480" s="21"/>
      <c r="AV480" s="21"/>
    </row>
    <row r="481" spans="3:48" x14ac:dyDescent="0.2">
      <c r="C481" s="21" t="s">
        <v>83</v>
      </c>
      <c r="D481" s="21"/>
      <c r="E481" s="21">
        <v>30.974</v>
      </c>
      <c r="F481" s="21">
        <v>30.974</v>
      </c>
      <c r="G481" s="21">
        <v>10.7135</v>
      </c>
      <c r="H481" s="21">
        <v>5.9599999999999996E-4</v>
      </c>
      <c r="I481" s="21">
        <v>-3.2250800000000002</v>
      </c>
      <c r="J481" s="21">
        <v>3.774915</v>
      </c>
      <c r="K481" s="21"/>
      <c r="L481" s="21">
        <v>0</v>
      </c>
      <c r="M481" s="21">
        <v>1</v>
      </c>
      <c r="N481" s="21"/>
      <c r="O481" s="21" t="s">
        <v>83</v>
      </c>
      <c r="P481" s="21"/>
      <c r="Q481" s="21">
        <v>29.774000000000001</v>
      </c>
      <c r="R481" s="21">
        <v>29.774000000000001</v>
      </c>
      <c r="S481" s="21">
        <v>10.349500000000001</v>
      </c>
      <c r="T481" s="21">
        <v>7.6599999999999997E-4</v>
      </c>
      <c r="U481" s="21">
        <v>-3.11551</v>
      </c>
      <c r="V481" s="21">
        <v>3.88449</v>
      </c>
      <c r="W481" s="21"/>
      <c r="X481" s="21">
        <v>0</v>
      </c>
      <c r="Y481" s="21">
        <v>1</v>
      </c>
      <c r="Z481" s="21"/>
      <c r="AA481" s="21" t="s">
        <v>83</v>
      </c>
      <c r="AB481" s="21"/>
      <c r="AC481" s="21">
        <v>29.974</v>
      </c>
      <c r="AD481" s="21">
        <v>29.974</v>
      </c>
      <c r="AE481" s="21">
        <v>9.1914999999999996</v>
      </c>
      <c r="AF481" s="21">
        <v>1.7099999999999999E-3</v>
      </c>
      <c r="AG481" s="21">
        <v>-2.7669199999999998</v>
      </c>
      <c r="AH481" s="21">
        <v>4.2330829999999997</v>
      </c>
      <c r="AI481" s="21"/>
      <c r="AJ481" s="21">
        <v>0</v>
      </c>
      <c r="AK481" s="21">
        <v>1</v>
      </c>
      <c r="AL481" s="21" t="s">
        <v>83</v>
      </c>
      <c r="AM481" s="21">
        <v>3.9641630000000001</v>
      </c>
      <c r="AN481" s="21">
        <v>0.23924899999999999</v>
      </c>
      <c r="AO481" s="21" t="s">
        <v>83</v>
      </c>
      <c r="AP481" s="21">
        <v>1</v>
      </c>
      <c r="AQ481" s="21">
        <v>0</v>
      </c>
      <c r="AR481" s="21"/>
      <c r="AS481" s="21"/>
      <c r="AT481" s="21"/>
      <c r="AU481" s="21"/>
      <c r="AV481" s="21"/>
    </row>
    <row r="482" spans="3:48" x14ac:dyDescent="0.2">
      <c r="C482" s="21" t="s">
        <v>80</v>
      </c>
      <c r="D482" s="21"/>
      <c r="E482" s="21">
        <v>30.974</v>
      </c>
      <c r="F482" s="21">
        <v>30.974</v>
      </c>
      <c r="G482" s="21">
        <v>10.212999999999999</v>
      </c>
      <c r="H482" s="21">
        <v>8.43E-4</v>
      </c>
      <c r="I482" s="21">
        <v>-3.0744199999999999</v>
      </c>
      <c r="J482" s="21">
        <v>3.9255810000000002</v>
      </c>
      <c r="K482" s="21"/>
      <c r="L482" s="21">
        <v>-0.50049999999999994</v>
      </c>
      <c r="M482" s="21">
        <v>1.414704</v>
      </c>
      <c r="N482" s="21"/>
      <c r="O482" s="21" t="s">
        <v>80</v>
      </c>
      <c r="P482" s="21"/>
      <c r="Q482" s="21">
        <v>30.873999999999999</v>
      </c>
      <c r="R482" s="21">
        <v>30.873999999999999</v>
      </c>
      <c r="S482" s="21">
        <v>10.243499999999999</v>
      </c>
      <c r="T482" s="21">
        <v>8.25E-4</v>
      </c>
      <c r="U482" s="21">
        <v>-3.0836000000000001</v>
      </c>
      <c r="V482" s="21">
        <v>3.9163990000000002</v>
      </c>
      <c r="W482" s="21"/>
      <c r="X482" s="21">
        <v>-0.106</v>
      </c>
      <c r="Y482" s="21">
        <v>1.0762400000000001</v>
      </c>
      <c r="Z482" s="21"/>
      <c r="AA482" s="21" t="s">
        <v>80</v>
      </c>
      <c r="AB482" s="21"/>
      <c r="AC482" s="21">
        <v>30.673999999999999</v>
      </c>
      <c r="AD482" s="21">
        <v>30.673999999999999</v>
      </c>
      <c r="AE482" s="21">
        <v>12.154</v>
      </c>
      <c r="AF482" s="21">
        <v>2.1900000000000001E-4</v>
      </c>
      <c r="AG482" s="21">
        <v>-3.6587200000000002</v>
      </c>
      <c r="AH482" s="21">
        <v>3.3412809999999999</v>
      </c>
      <c r="AI482" s="21"/>
      <c r="AJ482" s="21">
        <v>2.9624999999999999</v>
      </c>
      <c r="AK482" s="21">
        <v>0.12829199999999999</v>
      </c>
      <c r="AL482" s="21" t="s">
        <v>80</v>
      </c>
      <c r="AM482" s="21">
        <v>3.727754</v>
      </c>
      <c r="AN482" s="21">
        <v>0.33472600000000002</v>
      </c>
      <c r="AO482" s="21" t="s">
        <v>80</v>
      </c>
      <c r="AP482" s="21">
        <v>0.87307900000000005</v>
      </c>
      <c r="AQ482" s="21">
        <v>0.66683599999999998</v>
      </c>
      <c r="AR482" s="21"/>
      <c r="AS482" s="21"/>
      <c r="AT482" s="21"/>
      <c r="AU482" s="21"/>
      <c r="AV482" s="21"/>
    </row>
    <row r="483" spans="3:48" x14ac:dyDescent="0.2">
      <c r="C483" s="21"/>
      <c r="D483" s="21"/>
      <c r="E483" s="21"/>
      <c r="F483" s="21"/>
      <c r="G483" s="21"/>
      <c r="H483" s="21"/>
      <c r="I483" s="21"/>
      <c r="J483" s="21"/>
      <c r="K483" s="21"/>
      <c r="L483" s="21"/>
      <c r="M483" s="21"/>
      <c r="N483" s="21"/>
      <c r="O483" s="21"/>
      <c r="P483" s="21"/>
      <c r="Q483" s="21"/>
      <c r="R483" s="21"/>
      <c r="S483" s="21"/>
      <c r="T483" s="21"/>
      <c r="U483" s="21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21"/>
      <c r="AM483" s="21"/>
      <c r="AN483" s="21"/>
      <c r="AO483" s="21"/>
      <c r="AP483" s="21"/>
      <c r="AQ483" s="21"/>
      <c r="AR483" s="21"/>
      <c r="AS483" s="21"/>
      <c r="AT483" s="21"/>
      <c r="AU483" s="21"/>
      <c r="AV483" s="21"/>
    </row>
    <row r="484" spans="3:48" x14ac:dyDescent="0.2">
      <c r="C484" s="21"/>
      <c r="D484" s="21" t="s">
        <v>89</v>
      </c>
      <c r="E484" s="21"/>
      <c r="F484" s="21"/>
      <c r="G484" s="21"/>
      <c r="H484" s="21"/>
      <c r="I484" s="21"/>
      <c r="J484" s="21"/>
      <c r="K484" s="21"/>
      <c r="L484" s="21"/>
      <c r="M484" s="21"/>
      <c r="N484" s="21"/>
      <c r="O484" s="21"/>
      <c r="P484" s="21"/>
      <c r="Q484" s="21"/>
      <c r="R484" s="21"/>
      <c r="S484" s="21"/>
      <c r="T484" s="21"/>
      <c r="U484" s="21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1"/>
      <c r="AL484" s="21"/>
      <c r="AM484" s="21"/>
      <c r="AN484" s="21"/>
      <c r="AO484" s="21"/>
      <c r="AP484" s="21"/>
      <c r="AQ484" s="21"/>
      <c r="AR484" s="21"/>
      <c r="AS484" s="21"/>
      <c r="AT484" s="21"/>
      <c r="AU484" s="21"/>
      <c r="AV484" s="21"/>
    </row>
    <row r="485" spans="3:48" x14ac:dyDescent="0.2">
      <c r="C485" s="21" t="s">
        <v>81</v>
      </c>
      <c r="D485" s="21"/>
      <c r="E485" s="21">
        <v>32.996000000000002</v>
      </c>
      <c r="F485" s="21">
        <v>32.996000000000002</v>
      </c>
      <c r="G485" s="21">
        <v>12.271000000000001</v>
      </c>
      <c r="H485" s="21">
        <v>2.02E-4</v>
      </c>
      <c r="I485" s="21">
        <v>-3.69394</v>
      </c>
      <c r="J485" s="21">
        <v>3.3060610000000001</v>
      </c>
      <c r="K485" s="21"/>
      <c r="L485" s="21">
        <v>0</v>
      </c>
      <c r="M485" s="21">
        <v>1</v>
      </c>
      <c r="N485" s="21"/>
      <c r="O485" s="21" t="s">
        <v>81</v>
      </c>
      <c r="P485" s="21"/>
      <c r="Q485" s="21">
        <v>32.865000000000002</v>
      </c>
      <c r="R485" s="21">
        <v>32.865000000000002</v>
      </c>
      <c r="S485" s="21">
        <v>12.1745</v>
      </c>
      <c r="T485" s="21">
        <v>2.1599999999999999E-4</v>
      </c>
      <c r="U485" s="21">
        <v>-3.6648900000000002</v>
      </c>
      <c r="V485" s="21">
        <v>3.3351099999999998</v>
      </c>
      <c r="W485" s="21"/>
      <c r="X485" s="21">
        <v>0</v>
      </c>
      <c r="Y485" s="21">
        <v>1</v>
      </c>
      <c r="Z485" s="21"/>
      <c r="AA485" s="21" t="s">
        <v>81</v>
      </c>
      <c r="AB485" s="21"/>
      <c r="AC485" s="21">
        <v>32.588999999999999</v>
      </c>
      <c r="AD485" s="21">
        <v>32.588999999999999</v>
      </c>
      <c r="AE485" s="21">
        <v>11.512</v>
      </c>
      <c r="AF485" s="21">
        <v>3.4200000000000002E-4</v>
      </c>
      <c r="AG485" s="21">
        <v>-3.4654600000000002</v>
      </c>
      <c r="AH485" s="21">
        <v>3.5345430000000002</v>
      </c>
      <c r="AI485" s="21"/>
      <c r="AJ485" s="21">
        <v>0</v>
      </c>
      <c r="AK485" s="21">
        <v>1</v>
      </c>
      <c r="AL485" s="21" t="s">
        <v>81</v>
      </c>
      <c r="AM485" s="21">
        <v>3.3919049999999999</v>
      </c>
      <c r="AN485" s="21">
        <v>0.124379</v>
      </c>
      <c r="AO485" s="21" t="s">
        <v>81</v>
      </c>
      <c r="AP485" s="21">
        <v>1</v>
      </c>
      <c r="AQ485" s="21">
        <v>0</v>
      </c>
      <c r="AR485" s="21">
        <v>2.39301E-4</v>
      </c>
      <c r="AS485" s="21">
        <v>0.86038599999999998</v>
      </c>
      <c r="AT485" s="21">
        <v>0.92073799999999995</v>
      </c>
      <c r="AU485" s="21"/>
      <c r="AV485" s="21"/>
    </row>
    <row r="486" spans="3:48" x14ac:dyDescent="0.2">
      <c r="C486" s="21" t="s">
        <v>78</v>
      </c>
      <c r="D486" s="21"/>
      <c r="E486" s="21">
        <v>27.995999999999999</v>
      </c>
      <c r="F486" s="21">
        <v>27.995999999999999</v>
      </c>
      <c r="G486" s="21">
        <v>7.4255000000000004</v>
      </c>
      <c r="H486" s="21">
        <v>5.8170000000000001E-3</v>
      </c>
      <c r="I486" s="21">
        <v>-2.2353000000000001</v>
      </c>
      <c r="J486" s="21">
        <v>4.7647019999999998</v>
      </c>
      <c r="K486" s="21"/>
      <c r="L486" s="21">
        <v>-4.8455000000000004</v>
      </c>
      <c r="M486" s="21">
        <v>28.7502</v>
      </c>
      <c r="N486" s="21"/>
      <c r="O486" s="21" t="s">
        <v>78</v>
      </c>
      <c r="P486" s="21"/>
      <c r="Q486" s="21">
        <v>26.416</v>
      </c>
      <c r="R486" s="21">
        <v>26.416</v>
      </c>
      <c r="S486" s="21">
        <v>6.6105</v>
      </c>
      <c r="T486" s="21">
        <v>1.0234E-2</v>
      </c>
      <c r="U486" s="21">
        <v>-1.98996</v>
      </c>
      <c r="V486" s="21">
        <v>5.0100410000000002</v>
      </c>
      <c r="W486" s="21"/>
      <c r="X486" s="21">
        <v>-5.5640000000000001</v>
      </c>
      <c r="Y486" s="21">
        <v>47.307600000000001</v>
      </c>
      <c r="Z486" s="21"/>
      <c r="AA486" s="21" t="s">
        <v>78</v>
      </c>
      <c r="AB486" s="21"/>
      <c r="AC486" s="21">
        <v>27.948</v>
      </c>
      <c r="AD486" s="21">
        <v>27.948</v>
      </c>
      <c r="AE486" s="21">
        <v>7.5804999999999998</v>
      </c>
      <c r="AF486" s="21">
        <v>5.2240000000000003E-3</v>
      </c>
      <c r="AG486" s="21">
        <v>-2.2819600000000002</v>
      </c>
      <c r="AH486" s="21">
        <v>4.7180419999999996</v>
      </c>
      <c r="AI486" s="21"/>
      <c r="AJ486" s="21">
        <v>-3.9315000000000002</v>
      </c>
      <c r="AK486" s="21">
        <v>15.25806</v>
      </c>
      <c r="AL486" s="21" t="s">
        <v>78</v>
      </c>
      <c r="AM486" s="21">
        <v>4.8309280000000001</v>
      </c>
      <c r="AN486" s="21">
        <v>0.156861</v>
      </c>
      <c r="AO486" s="21" t="s">
        <v>78</v>
      </c>
      <c r="AP486" s="21">
        <v>30.43862</v>
      </c>
      <c r="AQ486" s="21">
        <v>16.091339999999999</v>
      </c>
      <c r="AR486" s="21"/>
      <c r="AS486" s="21"/>
      <c r="AT486" s="21"/>
      <c r="AU486" s="21"/>
      <c r="AV486" s="21"/>
    </row>
    <row r="487" spans="3:48" x14ac:dyDescent="0.2">
      <c r="C487" s="21" t="s">
        <v>82</v>
      </c>
      <c r="D487" s="21"/>
      <c r="E487" s="21">
        <v>30.948</v>
      </c>
      <c r="F487" s="21">
        <v>30.948</v>
      </c>
      <c r="G487" s="21">
        <v>10.723000000000001</v>
      </c>
      <c r="H487" s="21">
        <v>5.9199999999999997E-4</v>
      </c>
      <c r="I487" s="21">
        <v>-3.2279399999999998</v>
      </c>
      <c r="J487" s="21">
        <v>3.7720549999999999</v>
      </c>
      <c r="K487" s="21"/>
      <c r="L487" s="21">
        <v>0</v>
      </c>
      <c r="M487" s="21">
        <v>1</v>
      </c>
      <c r="N487" s="21"/>
      <c r="O487" s="21" t="s">
        <v>82</v>
      </c>
      <c r="P487" s="21"/>
      <c r="Q487" s="21">
        <v>30.271000000000001</v>
      </c>
      <c r="R487" s="21">
        <v>30.271000000000001</v>
      </c>
      <c r="S487" s="21">
        <v>10.122</v>
      </c>
      <c r="T487" s="21">
        <v>8.9700000000000001E-4</v>
      </c>
      <c r="U487" s="21">
        <v>-3.0470299999999999</v>
      </c>
      <c r="V487" s="21">
        <v>3.9529740000000002</v>
      </c>
      <c r="W487" s="21"/>
      <c r="X487" s="21">
        <v>0</v>
      </c>
      <c r="Y487" s="21">
        <v>1</v>
      </c>
      <c r="Z487" s="21"/>
      <c r="AA487" s="21" t="s">
        <v>82</v>
      </c>
      <c r="AB487" s="21"/>
      <c r="AC487" s="21">
        <v>30.099</v>
      </c>
      <c r="AD487" s="21">
        <v>30.099</v>
      </c>
      <c r="AE487" s="21">
        <v>9.7810000000000006</v>
      </c>
      <c r="AF487" s="21">
        <v>1.137E-3</v>
      </c>
      <c r="AG487" s="21">
        <v>-2.9443700000000002</v>
      </c>
      <c r="AH487" s="21">
        <v>4.0556260000000002</v>
      </c>
      <c r="AI487" s="21"/>
      <c r="AJ487" s="21">
        <v>0</v>
      </c>
      <c r="AK487" s="21">
        <v>1</v>
      </c>
      <c r="AL487" s="21" t="s">
        <v>82</v>
      </c>
      <c r="AM487" s="21">
        <v>3.926885</v>
      </c>
      <c r="AN487" s="21">
        <v>0.14357400000000001</v>
      </c>
      <c r="AO487" s="21" t="s">
        <v>82</v>
      </c>
      <c r="AP487" s="21">
        <v>1</v>
      </c>
      <c r="AQ487" s="21">
        <v>0</v>
      </c>
      <c r="AR487" s="21"/>
      <c r="AS487" s="21"/>
      <c r="AT487" s="21"/>
      <c r="AU487" s="21"/>
      <c r="AV487" s="21"/>
    </row>
    <row r="488" spans="3:48" x14ac:dyDescent="0.2">
      <c r="C488" s="21" t="s">
        <v>79</v>
      </c>
      <c r="D488" s="21"/>
      <c r="E488" s="21">
        <v>30.611999999999998</v>
      </c>
      <c r="F488" s="21">
        <v>30.611999999999998</v>
      </c>
      <c r="G488" s="21">
        <v>11.1685</v>
      </c>
      <c r="H488" s="21">
        <v>4.3399999999999998E-4</v>
      </c>
      <c r="I488" s="21">
        <v>-3.36205</v>
      </c>
      <c r="J488" s="21">
        <v>3.6379459999999999</v>
      </c>
      <c r="K488" s="21"/>
      <c r="L488" s="21">
        <v>0.44550000000000001</v>
      </c>
      <c r="M488" s="21">
        <v>0.73433000000000004</v>
      </c>
      <c r="N488" s="21"/>
      <c r="O488" s="21" t="s">
        <v>79</v>
      </c>
      <c r="P488" s="21"/>
      <c r="Q488" s="21">
        <v>30.643000000000001</v>
      </c>
      <c r="R488" s="21">
        <v>30.643000000000001</v>
      </c>
      <c r="S488" s="21">
        <v>9.8405000000000005</v>
      </c>
      <c r="T488" s="21">
        <v>1.091E-3</v>
      </c>
      <c r="U488" s="21">
        <v>-2.9622899999999999</v>
      </c>
      <c r="V488" s="21">
        <v>4.0377140000000002</v>
      </c>
      <c r="W488" s="21"/>
      <c r="X488" s="21">
        <v>-0.28149999999999997</v>
      </c>
      <c r="Y488" s="21">
        <v>1.2154579999999999</v>
      </c>
      <c r="Z488" s="21"/>
      <c r="AA488" s="21" t="s">
        <v>79</v>
      </c>
      <c r="AB488" s="21"/>
      <c r="AC488" s="21">
        <v>30.099</v>
      </c>
      <c r="AD488" s="21">
        <v>30.099</v>
      </c>
      <c r="AE488" s="21">
        <v>9.2639999999999993</v>
      </c>
      <c r="AF488" s="21">
        <v>1.627E-3</v>
      </c>
      <c r="AG488" s="21">
        <v>-2.7887400000000002</v>
      </c>
      <c r="AH488" s="21">
        <v>4.2112579999999999</v>
      </c>
      <c r="AI488" s="21"/>
      <c r="AJ488" s="21">
        <v>-0.51700000000000002</v>
      </c>
      <c r="AK488" s="21">
        <v>1.4309769999999999</v>
      </c>
      <c r="AL488" s="21" t="s">
        <v>79</v>
      </c>
      <c r="AM488" s="21">
        <v>3.9623059999999999</v>
      </c>
      <c r="AN488" s="21">
        <v>0.29400100000000001</v>
      </c>
      <c r="AO488" s="21" t="s">
        <v>79</v>
      </c>
      <c r="AP488" s="21">
        <v>1.1269210000000001</v>
      </c>
      <c r="AQ488" s="21">
        <v>0.35666300000000001</v>
      </c>
      <c r="AR488" s="21"/>
      <c r="AS488" s="21"/>
      <c r="AT488" s="21"/>
      <c r="AU488" s="21"/>
      <c r="AV488" s="21"/>
    </row>
    <row r="489" spans="3:48" x14ac:dyDescent="0.2">
      <c r="C489" s="21" t="s">
        <v>83</v>
      </c>
      <c r="D489" s="21"/>
      <c r="E489" s="21">
        <v>33.152000000000001</v>
      </c>
      <c r="F489" s="21">
        <v>33.152000000000001</v>
      </c>
      <c r="G489" s="21">
        <v>12.891500000000001</v>
      </c>
      <c r="H489" s="21">
        <v>1.3200000000000001E-4</v>
      </c>
      <c r="I489" s="21">
        <v>-3.8807299999999998</v>
      </c>
      <c r="J489" s="21">
        <v>3.119272</v>
      </c>
      <c r="K489" s="21"/>
      <c r="L489" s="21">
        <v>0</v>
      </c>
      <c r="M489" s="21">
        <v>1</v>
      </c>
      <c r="N489" s="21"/>
      <c r="O489" s="21" t="s">
        <v>83</v>
      </c>
      <c r="P489" s="21"/>
      <c r="Q489" s="21">
        <v>32.655000000000001</v>
      </c>
      <c r="R489" s="21">
        <v>32.655000000000001</v>
      </c>
      <c r="S489" s="21">
        <v>13.230499999999999</v>
      </c>
      <c r="T489" s="21">
        <v>1.0399999999999999E-4</v>
      </c>
      <c r="U489" s="21">
        <v>-3.98278</v>
      </c>
      <c r="V489" s="21">
        <v>3.017223</v>
      </c>
      <c r="W489" s="21"/>
      <c r="X489" s="21">
        <v>0</v>
      </c>
      <c r="Y489" s="21">
        <v>1</v>
      </c>
      <c r="Z489" s="21"/>
      <c r="AA489" s="21" t="s">
        <v>83</v>
      </c>
      <c r="AB489" s="21"/>
      <c r="AC489" s="21">
        <v>32.996000000000002</v>
      </c>
      <c r="AD489" s="21">
        <v>32.996000000000002</v>
      </c>
      <c r="AE489" s="21">
        <v>12.2135</v>
      </c>
      <c r="AF489" s="21">
        <v>2.1100000000000001E-4</v>
      </c>
      <c r="AG489" s="21">
        <v>-3.6766299999999998</v>
      </c>
      <c r="AH489" s="21">
        <v>3.3233700000000002</v>
      </c>
      <c r="AI489" s="21"/>
      <c r="AJ489" s="21">
        <v>0</v>
      </c>
      <c r="AK489" s="21">
        <v>1</v>
      </c>
      <c r="AL489" s="21" t="s">
        <v>83</v>
      </c>
      <c r="AM489" s="21">
        <v>3.1532879999999999</v>
      </c>
      <c r="AN489" s="21">
        <v>0.15588299999999999</v>
      </c>
      <c r="AO489" s="21" t="s">
        <v>83</v>
      </c>
      <c r="AP489" s="21">
        <v>1</v>
      </c>
      <c r="AQ489" s="21">
        <v>0</v>
      </c>
      <c r="AR489" s="21"/>
      <c r="AS489" s="21"/>
      <c r="AT489" s="21"/>
      <c r="AU489" s="21"/>
      <c r="AV489" s="21"/>
    </row>
    <row r="490" spans="3:48" x14ac:dyDescent="0.2">
      <c r="C490" s="21" t="s">
        <v>80</v>
      </c>
      <c r="D490" s="21"/>
      <c r="E490" s="21">
        <v>33.152000000000001</v>
      </c>
      <c r="F490" s="21">
        <v>33.152000000000001</v>
      </c>
      <c r="G490" s="21">
        <v>12.391</v>
      </c>
      <c r="H490" s="21">
        <v>1.8599999999999999E-4</v>
      </c>
      <c r="I490" s="21">
        <v>-3.7300599999999999</v>
      </c>
      <c r="J490" s="21">
        <v>3.2699370000000001</v>
      </c>
      <c r="K490" s="21"/>
      <c r="L490" s="21">
        <v>-0.50049999999999994</v>
      </c>
      <c r="M490" s="21">
        <v>1.414704</v>
      </c>
      <c r="N490" s="21"/>
      <c r="O490" s="21" t="s">
        <v>80</v>
      </c>
      <c r="P490" s="21"/>
      <c r="Q490" s="21">
        <v>32.915999999999997</v>
      </c>
      <c r="R490" s="21">
        <v>32.915999999999997</v>
      </c>
      <c r="S490" s="21">
        <v>12.285500000000001</v>
      </c>
      <c r="T490" s="21">
        <v>2.0000000000000001E-4</v>
      </c>
      <c r="U490" s="21">
        <v>-3.6983000000000001</v>
      </c>
      <c r="V490" s="21">
        <v>3.3016960000000002</v>
      </c>
      <c r="W490" s="21"/>
      <c r="X490" s="21">
        <v>-0.94499999999999995</v>
      </c>
      <c r="Y490" s="21">
        <v>1.925189</v>
      </c>
      <c r="Z490" s="21"/>
      <c r="AA490" s="21" t="s">
        <v>80</v>
      </c>
      <c r="AB490" s="21"/>
      <c r="AC490" s="21">
        <v>32.365000000000002</v>
      </c>
      <c r="AD490" s="21">
        <v>32.365000000000002</v>
      </c>
      <c r="AE490" s="21">
        <v>13.845000000000001</v>
      </c>
      <c r="AF490" s="25">
        <v>6.7999999999999999E-5</v>
      </c>
      <c r="AG490" s="21">
        <v>-4.1677600000000004</v>
      </c>
      <c r="AH490" s="21">
        <v>2.8322400000000001</v>
      </c>
      <c r="AI490" s="21"/>
      <c r="AJ490" s="21">
        <v>1.6315</v>
      </c>
      <c r="AK490" s="21">
        <v>0.32275199999999998</v>
      </c>
      <c r="AL490" s="21" t="s">
        <v>80</v>
      </c>
      <c r="AM490" s="21">
        <v>3.1346240000000001</v>
      </c>
      <c r="AN490" s="21">
        <v>0.26235399999999998</v>
      </c>
      <c r="AO490" s="21" t="s">
        <v>80</v>
      </c>
      <c r="AP490" s="21">
        <v>1.220882</v>
      </c>
      <c r="AQ490" s="21">
        <v>0.81861200000000001</v>
      </c>
      <c r="AR490" s="21"/>
      <c r="AS490" s="21"/>
      <c r="AT490" s="21"/>
      <c r="AU490" s="21"/>
      <c r="AV490" s="21"/>
    </row>
    <row r="491" spans="3:48" x14ac:dyDescent="0.2">
      <c r="C491" s="21"/>
      <c r="D491" s="21"/>
      <c r="E491" s="21"/>
      <c r="F491" s="21"/>
      <c r="G491" s="21"/>
      <c r="H491" s="21"/>
      <c r="I491" s="21"/>
      <c r="J491" s="21"/>
      <c r="K491" s="21"/>
      <c r="L491" s="21"/>
      <c r="M491" s="21"/>
      <c r="N491" s="21"/>
      <c r="O491" s="21"/>
      <c r="P491" s="21"/>
      <c r="Q491" s="21"/>
      <c r="R491" s="21"/>
      <c r="S491" s="21"/>
      <c r="T491" s="21"/>
      <c r="U491" s="21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21"/>
      <c r="AM491" s="21"/>
      <c r="AN491" s="21"/>
      <c r="AO491" s="21"/>
      <c r="AP491" s="21"/>
      <c r="AQ491" s="21"/>
      <c r="AR491" s="21"/>
      <c r="AS491" s="21"/>
      <c r="AT491" s="21"/>
      <c r="AU491" s="21"/>
      <c r="AV491" s="21"/>
    </row>
    <row r="492" spans="3:48" x14ac:dyDescent="0.2">
      <c r="C492" s="21"/>
      <c r="D492" s="21" t="s">
        <v>182</v>
      </c>
      <c r="E492" s="21"/>
      <c r="F492" s="21"/>
      <c r="G492" s="21"/>
      <c r="H492" s="21"/>
      <c r="I492" s="21"/>
      <c r="J492" s="21"/>
      <c r="K492" s="21"/>
      <c r="L492" s="21"/>
      <c r="M492" s="21"/>
      <c r="N492" s="21"/>
      <c r="O492" s="21"/>
      <c r="P492" s="21" t="s">
        <v>182</v>
      </c>
      <c r="Q492" s="21"/>
      <c r="R492" s="21"/>
      <c r="S492" s="21"/>
      <c r="T492" s="21"/>
      <c r="U492" s="21"/>
      <c r="V492" s="21"/>
      <c r="W492" s="21"/>
      <c r="X492" s="21"/>
      <c r="Y492" s="21"/>
      <c r="Z492" s="21"/>
      <c r="AA492" s="21"/>
      <c r="AB492" s="21" t="s">
        <v>182</v>
      </c>
      <c r="AC492" s="21"/>
      <c r="AD492" s="21"/>
      <c r="AE492" s="21"/>
      <c r="AF492" s="21"/>
      <c r="AG492" s="21"/>
      <c r="AH492" s="21"/>
      <c r="AI492" s="21"/>
      <c r="AJ492" s="21"/>
      <c r="AK492" s="21"/>
      <c r="AL492" s="21"/>
      <c r="AM492" s="21"/>
      <c r="AN492" s="21"/>
      <c r="AO492" s="21"/>
      <c r="AP492" s="21"/>
      <c r="AQ492" s="21"/>
      <c r="AR492" s="21"/>
      <c r="AS492" s="21"/>
      <c r="AT492" s="21"/>
      <c r="AU492" s="21"/>
      <c r="AV492" s="21"/>
    </row>
    <row r="493" spans="3:48" x14ac:dyDescent="0.2">
      <c r="C493" s="21" t="s">
        <v>81</v>
      </c>
      <c r="D493" s="21"/>
      <c r="E493" s="21">
        <v>20.725000000000001</v>
      </c>
      <c r="F493" s="21"/>
      <c r="G493" s="21"/>
      <c r="H493" s="21"/>
      <c r="I493" s="21"/>
      <c r="J493" s="21"/>
      <c r="K493" s="21"/>
      <c r="L493" s="21"/>
      <c r="M493" s="21"/>
      <c r="N493" s="21"/>
      <c r="O493" s="21" t="s">
        <v>81</v>
      </c>
      <c r="P493" s="21"/>
      <c r="Q493" s="21">
        <v>20.6905</v>
      </c>
      <c r="R493" s="21"/>
      <c r="S493" s="21"/>
      <c r="T493" s="21"/>
      <c r="U493" s="21"/>
      <c r="V493" s="21"/>
      <c r="W493" s="21"/>
      <c r="X493" s="21"/>
      <c r="Y493" s="21"/>
      <c r="Z493" s="21"/>
      <c r="AA493" s="21" t="s">
        <v>81</v>
      </c>
      <c r="AB493" s="21"/>
      <c r="AC493" s="21">
        <v>21.077000000000002</v>
      </c>
      <c r="AD493" s="21"/>
      <c r="AE493" s="21"/>
      <c r="AF493" s="21"/>
      <c r="AG493" s="21"/>
      <c r="AH493" s="21"/>
      <c r="AI493" s="21"/>
      <c r="AJ493" s="21"/>
      <c r="AK493" s="21"/>
      <c r="AL493" s="21"/>
      <c r="AM493" s="21"/>
      <c r="AN493" s="21"/>
      <c r="AO493" s="21"/>
      <c r="AP493" s="21"/>
      <c r="AQ493" s="21"/>
      <c r="AR493" s="21"/>
      <c r="AS493" s="21"/>
      <c r="AT493" s="21"/>
      <c r="AU493" s="21"/>
      <c r="AV493" s="21"/>
    </row>
    <row r="494" spans="3:48" x14ac:dyDescent="0.2">
      <c r="C494" s="21" t="s">
        <v>78</v>
      </c>
      <c r="D494" s="21"/>
      <c r="E494" s="21">
        <v>20.570499999999999</v>
      </c>
      <c r="F494" s="21"/>
      <c r="G494" s="21"/>
      <c r="H494" s="21"/>
      <c r="I494" s="21"/>
      <c r="J494" s="21"/>
      <c r="K494" s="21"/>
      <c r="L494" s="21"/>
      <c r="M494" s="21"/>
      <c r="N494" s="21"/>
      <c r="O494" s="21" t="s">
        <v>78</v>
      </c>
      <c r="P494" s="21"/>
      <c r="Q494" s="21">
        <v>19.805499999999999</v>
      </c>
      <c r="R494" s="21"/>
      <c r="S494" s="21"/>
      <c r="T494" s="21"/>
      <c r="U494" s="21"/>
      <c r="V494" s="21"/>
      <c r="W494" s="21"/>
      <c r="X494" s="21"/>
      <c r="Y494" s="21"/>
      <c r="Z494" s="21"/>
      <c r="AA494" s="21" t="s">
        <v>78</v>
      </c>
      <c r="AB494" s="21"/>
      <c r="AC494" s="21">
        <v>20.3675</v>
      </c>
      <c r="AD494" s="21"/>
      <c r="AE494" s="21"/>
      <c r="AF494" s="21"/>
      <c r="AG494" s="21"/>
      <c r="AH494" s="21"/>
      <c r="AI494" s="21"/>
      <c r="AJ494" s="21"/>
      <c r="AK494" s="21"/>
      <c r="AL494" s="21"/>
      <c r="AM494" s="21"/>
      <c r="AN494" s="21"/>
      <c r="AO494" s="21"/>
      <c r="AP494" s="21"/>
      <c r="AQ494" s="21"/>
      <c r="AR494" s="21"/>
      <c r="AS494" s="21"/>
      <c r="AT494" s="21"/>
      <c r="AU494" s="21"/>
      <c r="AV494" s="21"/>
    </row>
    <row r="495" spans="3:48" x14ac:dyDescent="0.2">
      <c r="C495" s="21" t="s">
        <v>82</v>
      </c>
      <c r="D495" s="21"/>
      <c r="E495" s="21">
        <v>20.225000000000001</v>
      </c>
      <c r="F495" s="21"/>
      <c r="G495" s="21"/>
      <c r="H495" s="21"/>
      <c r="I495" s="21"/>
      <c r="J495" s="21"/>
      <c r="K495" s="21"/>
      <c r="L495" s="21"/>
      <c r="M495" s="21"/>
      <c r="N495" s="21"/>
      <c r="O495" s="21" t="s">
        <v>82</v>
      </c>
      <c r="P495" s="21"/>
      <c r="Q495" s="21">
        <v>20.149000000000001</v>
      </c>
      <c r="R495" s="21"/>
      <c r="S495" s="21"/>
      <c r="T495" s="21"/>
      <c r="U495" s="21"/>
      <c r="V495" s="21"/>
      <c r="W495" s="21"/>
      <c r="X495" s="21"/>
      <c r="Y495" s="21"/>
      <c r="Z495" s="21"/>
      <c r="AA495" s="21" t="s">
        <v>82</v>
      </c>
      <c r="AB495" s="21"/>
      <c r="AC495" s="21">
        <v>20.318000000000001</v>
      </c>
      <c r="AD495" s="21"/>
      <c r="AE495" s="21"/>
      <c r="AF495" s="21"/>
      <c r="AG495" s="21"/>
      <c r="AH495" s="21"/>
      <c r="AI495" s="21"/>
      <c r="AJ495" s="21"/>
      <c r="AK495" s="21"/>
      <c r="AL495" s="21"/>
      <c r="AM495" s="21"/>
      <c r="AN495" s="21"/>
      <c r="AO495" s="21"/>
      <c r="AP495" s="21"/>
      <c r="AQ495" s="21"/>
      <c r="AR495" s="21"/>
      <c r="AS495" s="21"/>
      <c r="AT495" s="21"/>
      <c r="AU495" s="21"/>
      <c r="AV495" s="21"/>
    </row>
    <row r="496" spans="3:48" x14ac:dyDescent="0.2">
      <c r="C496" s="21" t="s">
        <v>79</v>
      </c>
      <c r="D496" s="21"/>
      <c r="E496" s="21">
        <v>19.4435</v>
      </c>
      <c r="F496" s="21"/>
      <c r="G496" s="21"/>
      <c r="H496" s="21"/>
      <c r="I496" s="21"/>
      <c r="J496" s="21"/>
      <c r="K496" s="21"/>
      <c r="L496" s="21"/>
      <c r="M496" s="21"/>
      <c r="N496" s="21"/>
      <c r="O496" s="21" t="s">
        <v>79</v>
      </c>
      <c r="P496" s="21"/>
      <c r="Q496" s="21">
        <v>20.802499999999998</v>
      </c>
      <c r="R496" s="21"/>
      <c r="S496" s="21"/>
      <c r="T496" s="21"/>
      <c r="U496" s="21"/>
      <c r="V496" s="21"/>
      <c r="W496" s="21"/>
      <c r="X496" s="21"/>
      <c r="Y496" s="21"/>
      <c r="Z496" s="21"/>
      <c r="AA496" s="21" t="s">
        <v>79</v>
      </c>
      <c r="AB496" s="21"/>
      <c r="AC496" s="21">
        <v>20.835000000000001</v>
      </c>
      <c r="AD496" s="21"/>
      <c r="AE496" s="21"/>
      <c r="AF496" s="21"/>
      <c r="AG496" s="21"/>
      <c r="AH496" s="21"/>
      <c r="AI496" s="21"/>
      <c r="AJ496" s="21"/>
      <c r="AK496" s="21"/>
      <c r="AL496" s="21"/>
      <c r="AM496" s="21"/>
      <c r="AN496" s="21"/>
      <c r="AO496" s="21"/>
      <c r="AP496" s="21"/>
      <c r="AQ496" s="21"/>
      <c r="AR496" s="21"/>
      <c r="AS496" s="21"/>
      <c r="AT496" s="21"/>
      <c r="AU496" s="21"/>
      <c r="AV496" s="21"/>
    </row>
    <row r="497" spans="3:48" x14ac:dyDescent="0.2">
      <c r="C497" s="21" t="s">
        <v>83</v>
      </c>
      <c r="D497" s="21"/>
      <c r="E497" s="21">
        <v>20.2605</v>
      </c>
      <c r="F497" s="21"/>
      <c r="G497" s="21"/>
      <c r="H497" s="21"/>
      <c r="I497" s="21"/>
      <c r="J497" s="21"/>
      <c r="K497" s="21"/>
      <c r="L497" s="21"/>
      <c r="M497" s="21"/>
      <c r="N497" s="21"/>
      <c r="O497" s="21" t="s">
        <v>83</v>
      </c>
      <c r="P497" s="21"/>
      <c r="Q497" s="21">
        <v>19.424499999999998</v>
      </c>
      <c r="R497" s="21"/>
      <c r="S497" s="21"/>
      <c r="T497" s="21"/>
      <c r="U497" s="21"/>
      <c r="V497" s="21"/>
      <c r="W497" s="21"/>
      <c r="X497" s="21"/>
      <c r="Y497" s="21"/>
      <c r="Z497" s="21"/>
      <c r="AA497" s="21" t="s">
        <v>83</v>
      </c>
      <c r="AB497" s="21"/>
      <c r="AC497" s="21">
        <v>20.782499999999999</v>
      </c>
      <c r="AD497" s="21"/>
      <c r="AE497" s="21"/>
      <c r="AF497" s="21"/>
      <c r="AG497" s="21"/>
      <c r="AH497" s="21"/>
      <c r="AI497" s="21"/>
      <c r="AJ497" s="21"/>
      <c r="AK497" s="21"/>
      <c r="AL497" s="21"/>
      <c r="AM497" s="21"/>
      <c r="AN497" s="21"/>
      <c r="AO497" s="21"/>
      <c r="AP497" s="21"/>
      <c r="AQ497" s="21"/>
      <c r="AR497" s="21"/>
      <c r="AS497" s="21"/>
      <c r="AT497" s="21"/>
      <c r="AU497" s="21"/>
      <c r="AV497" s="21"/>
    </row>
    <row r="664" spans="40:41" x14ac:dyDescent="0.2">
      <c r="AN664" t="s">
        <v>119</v>
      </c>
      <c r="AO664" t="s">
        <v>120</v>
      </c>
    </row>
    <row r="665" spans="40:41" x14ac:dyDescent="0.2">
      <c r="AN665">
        <f t="shared" ref="AN665:AN670" si="81">_xlfn.T.TEST(L298:N298,U298:W298,2,2)</f>
        <v>1.0505580076039432E-2</v>
      </c>
      <c r="AO665">
        <f t="shared" ref="AO665:AO670" si="82">_xlfn.T.TEST(O298:Q298,X298:Z298,2,2)</f>
        <v>5.3155697203857537E-2</v>
      </c>
    </row>
    <row r="666" spans="40:41" x14ac:dyDescent="0.2">
      <c r="AN666">
        <f t="shared" si="81"/>
        <v>1.4242927639862481E-2</v>
      </c>
      <c r="AO666">
        <f t="shared" si="82"/>
        <v>0.15857140705006603</v>
      </c>
    </row>
    <row r="667" spans="40:41" x14ac:dyDescent="0.2">
      <c r="AN667">
        <f t="shared" si="81"/>
        <v>2.6826051397984881E-2</v>
      </c>
      <c r="AO667">
        <f t="shared" si="82"/>
        <v>1.5353052215732063E-2</v>
      </c>
    </row>
    <row r="668" spans="40:41" x14ac:dyDescent="0.2">
      <c r="AN668">
        <f t="shared" si="81"/>
        <v>5.1196095929370487E-2</v>
      </c>
      <c r="AO668">
        <f t="shared" si="82"/>
        <v>0.21109684520387617</v>
      </c>
    </row>
    <row r="669" spans="40:41" x14ac:dyDescent="0.2">
      <c r="AN669">
        <f t="shared" si="81"/>
        <v>1.1696463540607251E-2</v>
      </c>
      <c r="AO669">
        <f t="shared" si="82"/>
        <v>0.1640674374081017</v>
      </c>
    </row>
    <row r="670" spans="40:41" x14ac:dyDescent="0.2">
      <c r="AN670">
        <f t="shared" si="81"/>
        <v>7.694060247092871E-2</v>
      </c>
      <c r="AO670">
        <f t="shared" si="82"/>
        <v>1.654367141173934E-3</v>
      </c>
    </row>
  </sheetData>
  <conditionalFormatting sqref="AH150:AH160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163:AH173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176:AH186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188:AH198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201:AH210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212:AH222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5:H11"/>
  <sheetViews>
    <sheetView workbookViewId="0">
      <selection activeCell="K26" sqref="K26"/>
    </sheetView>
  </sheetViews>
  <sheetFormatPr baseColWidth="10" defaultColWidth="8.83203125" defaultRowHeight="15" x14ac:dyDescent="0.2"/>
  <cols>
    <col min="2" max="2" width="21.5" customWidth="1"/>
    <col min="3" max="3" width="29.6640625" customWidth="1"/>
    <col min="8" max="8" width="25.33203125" customWidth="1"/>
  </cols>
  <sheetData>
    <row r="5" spans="3:8" x14ac:dyDescent="0.2">
      <c r="C5" s="2"/>
    </row>
    <row r="6" spans="3:8" x14ac:dyDescent="0.2">
      <c r="C6" s="3"/>
    </row>
    <row r="7" spans="3:8" x14ac:dyDescent="0.2">
      <c r="C7" s="3"/>
      <c r="D7" s="4"/>
      <c r="E7" s="4"/>
      <c r="F7" s="4"/>
      <c r="G7" s="4"/>
      <c r="H7" s="4"/>
    </row>
    <row r="8" spans="3:8" x14ac:dyDescent="0.2">
      <c r="C8" s="4"/>
      <c r="D8" s="4"/>
      <c r="E8" s="4"/>
      <c r="F8" s="4"/>
      <c r="G8" s="4"/>
      <c r="H8" s="4"/>
    </row>
    <row r="9" spans="3:8" x14ac:dyDescent="0.2">
      <c r="C9" s="4"/>
      <c r="D9" s="4"/>
      <c r="E9" s="4"/>
      <c r="F9" s="4"/>
      <c r="G9" s="4"/>
      <c r="H9" s="4"/>
    </row>
    <row r="10" spans="3:8" x14ac:dyDescent="0.2">
      <c r="D10" s="4"/>
      <c r="E10" s="4"/>
      <c r="F10" s="4"/>
      <c r="G10" s="4"/>
      <c r="H10" s="4"/>
    </row>
    <row r="11" spans="3:8" x14ac:dyDescent="0.2">
      <c r="C11" s="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B3" sqref="B3:C5"/>
    </sheetView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Supplementary data</vt:lpstr>
      <vt:lpstr>Sheet2</vt:lpstr>
      <vt:lpstr>Sheet3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Chhavi</dc:creator>
  <cp:lastModifiedBy>Microsoft Office User</cp:lastModifiedBy>
  <dcterms:created xsi:type="dcterms:W3CDTF">2018-11-21T07:10:55Z</dcterms:created>
  <dcterms:modified xsi:type="dcterms:W3CDTF">2020-04-29T10:32:44Z</dcterms:modified>
</cp:coreProperties>
</file>