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autoCompressPictures="0"/>
  <mc:AlternateContent xmlns:mc="http://schemas.openxmlformats.org/markup-compatibility/2006">
    <mc:Choice Requires="x15">
      <x15ac:absPath xmlns:x15ac="http://schemas.microsoft.com/office/spreadsheetml/2010/11/ac" url="D:\Alaoui\1_PAPERS\2022\Assessment_Tool\Submitted_3\"/>
    </mc:Choice>
  </mc:AlternateContent>
  <xr:revisionPtr revIDLastSave="0" documentId="8_{501A62B0-34A4-4CC2-89FE-30BC5F2793DB}" xr6:coauthVersionLast="47" xr6:coauthVersionMax="47" xr10:uidLastSave="{00000000-0000-0000-0000-000000000000}"/>
  <bookViews>
    <workbookView xWindow="105" yWindow="255" windowWidth="23040" windowHeight="14970" tabRatio="747" xr2:uid="{00000000-000D-0000-FFFF-FFFF00000000}"/>
  </bookViews>
  <sheets>
    <sheet name="General information" sheetId="12" r:id="rId1"/>
    <sheet name="Overview" sheetId="1" r:id="rId2"/>
    <sheet name="SICS" sheetId="5" r:id="rId3"/>
    <sheet name="Investment costs" sheetId="2" r:id="rId4"/>
    <sheet name="Maintenance costs" sheetId="3" r:id="rId5"/>
    <sheet name="Production costs" sheetId="7" r:id="rId6"/>
    <sheet name="Equipment costs" sheetId="9" r:id="rId7"/>
    <sheet name="Benefits" sheetId="8" r:id="rId8"/>
    <sheet name="Summary" sheetId="11" r:id="rId9"/>
    <sheet name="Codes" sheetId="6" r:id="rId10"/>
  </sheets>
  <definedNames>
    <definedName name="AcivitiesSelect">Codes!$B$35:$B$47</definedName>
    <definedName name="Activities">Codes!$B$35:$B$47</definedName>
    <definedName name="Dropdown_list_Production_costs">Codes!$B$35:$B$41</definedName>
    <definedName name="Production_Activity">Codes!$B$35:$B$55</definedName>
    <definedName name="Treatmentselect">Codes!$C$35:$C$39</definedName>
    <definedName name="Value_select">Codes!$C$49:$C$54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9" i="11" l="1"/>
  <c r="AG13" i="7"/>
  <c r="AG14" i="7"/>
  <c r="AG15" i="7"/>
  <c r="AG16" i="7"/>
  <c r="AG17" i="7"/>
  <c r="AG18" i="7"/>
  <c r="AG19" i="7"/>
  <c r="AG20" i="7"/>
  <c r="AG9" i="7"/>
  <c r="AG10" i="7"/>
  <c r="AG11" i="7"/>
  <c r="AG12" i="7"/>
  <c r="AG21" i="7"/>
  <c r="AG22" i="7"/>
  <c r="AG23" i="7"/>
  <c r="AG24" i="7"/>
  <c r="AG25" i="7"/>
  <c r="AG26" i="7"/>
  <c r="D14" i="11"/>
  <c r="AG27" i="7"/>
  <c r="AG28" i="7"/>
  <c r="AG29" i="7"/>
  <c r="AG30" i="7"/>
  <c r="AG31" i="7"/>
  <c r="AG32" i="7"/>
  <c r="AG33" i="7"/>
  <c r="AG34" i="7"/>
  <c r="AG35" i="7"/>
  <c r="AG36" i="7"/>
  <c r="AG37" i="7"/>
  <c r="AG38" i="7"/>
  <c r="AG39" i="7"/>
  <c r="AG40" i="7"/>
  <c r="AG41" i="7"/>
  <c r="AG42" i="7"/>
  <c r="AG43" i="7"/>
  <c r="AG44" i="7"/>
  <c r="AG45" i="7"/>
  <c r="AG46" i="7"/>
  <c r="AG47" i="7"/>
  <c r="AG48" i="7"/>
  <c r="F14" i="11"/>
  <c r="AG9" i="3"/>
  <c r="AG10" i="3"/>
  <c r="AG11" i="3"/>
  <c r="AG12" i="3"/>
  <c r="AG13" i="3"/>
  <c r="AG14" i="3"/>
  <c r="AG15" i="3"/>
  <c r="AG16" i="3"/>
  <c r="AG17" i="3"/>
  <c r="AG18" i="3"/>
  <c r="AG19" i="3"/>
  <c r="AG20" i="3"/>
  <c r="AG21" i="3"/>
  <c r="AG22" i="3"/>
  <c r="AG23" i="3"/>
  <c r="AG24" i="3"/>
  <c r="AG25" i="3"/>
  <c r="AG26" i="3"/>
  <c r="D12" i="11"/>
  <c r="AG27" i="3"/>
  <c r="AG28" i="3"/>
  <c r="AG29" i="3"/>
  <c r="AG30" i="3"/>
  <c r="AG31" i="3"/>
  <c r="AG32" i="3"/>
  <c r="AG33" i="3"/>
  <c r="AG34" i="3"/>
  <c r="AG35" i="3"/>
  <c r="AG36" i="3"/>
  <c r="AG37" i="3"/>
  <c r="AG38" i="3"/>
  <c r="AG39" i="3"/>
  <c r="AG40" i="3"/>
  <c r="AG41" i="3"/>
  <c r="AG42" i="3"/>
  <c r="AG43" i="3"/>
  <c r="AG44" i="3"/>
  <c r="AG45" i="3"/>
  <c r="AG46" i="3"/>
  <c r="AG47" i="3"/>
  <c r="AG48" i="3"/>
  <c r="F12" i="11"/>
  <c r="AG10" i="2"/>
  <c r="AG11" i="2"/>
  <c r="L12" i="2"/>
  <c r="AG12" i="2"/>
  <c r="AG13" i="2"/>
  <c r="AG14" i="2"/>
  <c r="AG15" i="2"/>
  <c r="L16" i="2"/>
  <c r="AG16" i="2"/>
  <c r="AG17" i="2"/>
  <c r="AG18" i="2"/>
  <c r="L19" i="2"/>
  <c r="AG19" i="2"/>
  <c r="AG20" i="2"/>
  <c r="AG21" i="2"/>
  <c r="AG22" i="2"/>
  <c r="AG23" i="2"/>
  <c r="AG24" i="2"/>
  <c r="AG25" i="2"/>
  <c r="AG26" i="2"/>
  <c r="AG27" i="2"/>
  <c r="AG28" i="2"/>
  <c r="AG29" i="2"/>
  <c r="AG30" i="2"/>
  <c r="AG31" i="2"/>
  <c r="AG32" i="2"/>
  <c r="AG33" i="2"/>
  <c r="AG34" i="2"/>
  <c r="AG35" i="2"/>
  <c r="AG36" i="2"/>
  <c r="AG37" i="2"/>
  <c r="AG38" i="2"/>
  <c r="AG39" i="2"/>
  <c r="AG40" i="2"/>
  <c r="AG41" i="2"/>
  <c r="AG42" i="2"/>
  <c r="AG43" i="2"/>
  <c r="AG44" i="2"/>
  <c r="AG45" i="2"/>
  <c r="AG46" i="2"/>
  <c r="AG47" i="2"/>
  <c r="AG48" i="2"/>
  <c r="L9" i="2"/>
  <c r="F10" i="11"/>
  <c r="Q11" i="8"/>
  <c r="Q12" i="8"/>
  <c r="F16" i="11"/>
  <c r="F19" i="11"/>
  <c r="D6" i="11"/>
  <c r="F6" i="11"/>
  <c r="P10" i="9"/>
  <c r="P11" i="9"/>
  <c r="P12" i="9"/>
  <c r="Q10" i="8"/>
  <c r="Q9" i="8"/>
  <c r="D16" i="11"/>
  <c r="P9" i="9"/>
  <c r="AG9" i="2"/>
  <c r="D10" i="11"/>
  <c r="D19" i="11"/>
  <c r="C39" i="6"/>
  <c r="C38" i="6"/>
  <c r="C37" i="6"/>
  <c r="C36" i="6"/>
  <c r="C3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Bonney, Mara</author>
  </authors>
  <commentList>
    <comment ref="I7" authorId="0" shapeId="0" xr:uid="{00000000-0006-0000-0200-000001000000}">
      <text>
        <r>
          <rPr>
            <b/>
            <sz val="9"/>
            <color indexed="81"/>
            <rFont val="Segoe UI"/>
            <family val="2"/>
          </rPr>
          <t>Bonney, Mara:</t>
        </r>
        <r>
          <rPr>
            <sz val="9"/>
            <color indexed="81"/>
            <rFont val="Segoe UI"/>
            <family val="2"/>
          </rPr>
          <t xml:space="preserve">
Fixkosten</t>
        </r>
      </text>
    </comment>
    <comment ref="I9" authorId="0" shapeId="0" xr:uid="{00000000-0006-0000-0200-000002000000}">
      <text>
        <r>
          <rPr>
            <b/>
            <sz val="9"/>
            <color indexed="81"/>
            <rFont val="Segoe UI"/>
            <family val="2"/>
          </rPr>
          <t>Bonney, Mara:</t>
        </r>
        <r>
          <rPr>
            <sz val="9"/>
            <color indexed="81"/>
            <rFont val="Segoe UI"/>
            <family val="2"/>
          </rPr>
          <t xml:space="preserve">
Dataset of KTBL Germany: https://daten.ktbl.de/feldarbeit/entry.html</t>
        </r>
      </text>
    </comment>
    <comment ref="N9" authorId="0" shapeId="0" xr:uid="{00000000-0006-0000-0200-000003000000}">
      <text>
        <r>
          <rPr>
            <b/>
            <sz val="9"/>
            <color indexed="81"/>
            <rFont val="Segoe UI"/>
            <family val="2"/>
          </rPr>
          <t>Bonney, Mara:</t>
        </r>
        <r>
          <rPr>
            <sz val="9"/>
            <color indexed="81"/>
            <rFont val="Segoe UI"/>
            <family val="2"/>
          </rPr>
          <t xml:space="preserve">
Amortization and interest cost of machinery</t>
        </r>
      </text>
    </comment>
    <comment ref="G20" authorId="0" shapeId="0" xr:uid="{00000000-0006-0000-0200-000004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 ref="G42" authorId="0" shapeId="0" xr:uid="{00000000-0006-0000-0200-000005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Bonney, Mara</author>
  </authors>
  <commentList>
    <comment ref="N7" authorId="0" shapeId="0" xr:uid="{00000000-0006-0000-0300-000001000000}">
      <text>
        <r>
          <rPr>
            <b/>
            <sz val="9"/>
            <color indexed="81"/>
            <rFont val="Segoe UI"/>
            <family val="2"/>
          </rPr>
          <t>Bonney, Mara:</t>
        </r>
        <r>
          <rPr>
            <sz val="9"/>
            <color indexed="81"/>
            <rFont val="Segoe UI"/>
            <family val="2"/>
          </rPr>
          <t xml:space="preserve">
Repair costs per ha</t>
        </r>
      </text>
    </comment>
    <comment ref="N9" authorId="0" shapeId="0" xr:uid="{00000000-0006-0000-0300-000002000000}">
      <text>
        <r>
          <rPr>
            <b/>
            <sz val="9"/>
            <color indexed="81"/>
            <rFont val="Segoe UI"/>
            <family val="2"/>
          </rPr>
          <t>Bonney, Mara:</t>
        </r>
        <r>
          <rPr>
            <sz val="9"/>
            <color indexed="81"/>
            <rFont val="Segoe UI"/>
            <family val="2"/>
          </rPr>
          <t xml:space="preserve">
repair costs: dataset of KTBL Germany: https://daten.ktbl.de/feldarbeit/entry.html</t>
        </r>
      </text>
    </comment>
    <comment ref="G20" authorId="0" shapeId="0" xr:uid="{00000000-0006-0000-0300-000003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 ref="N29" authorId="0" shapeId="0" xr:uid="{00000000-0006-0000-0300-000004000000}">
      <text>
        <r>
          <rPr>
            <b/>
            <sz val="9"/>
            <color indexed="81"/>
            <rFont val="Segoe UI"/>
            <family val="2"/>
          </rPr>
          <t>Bonney, Mara:</t>
        </r>
        <r>
          <rPr>
            <sz val="9"/>
            <color indexed="81"/>
            <rFont val="Segoe UI"/>
            <family val="2"/>
          </rPr>
          <t xml:space="preserve">
Dataset of KTBL Germany: https://daten.ktbl.de/feldarbeit/entry.html</t>
        </r>
      </text>
    </comment>
    <comment ref="G42" authorId="0" shapeId="0" xr:uid="{00000000-0006-0000-0300-000005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Bonney, Mara</author>
  </authors>
  <commentList>
    <comment ref="I7" authorId="0" shapeId="0" xr:uid="{00000000-0006-0000-0400-000001000000}">
      <text>
        <r>
          <rPr>
            <b/>
            <sz val="9"/>
            <color indexed="81"/>
            <rFont val="Segoe UI"/>
            <family val="2"/>
          </rPr>
          <t>Agricultural work can be allocated to both fixed and variable costs. Since this work is not seasonal, such as for permanent crops or special crops, working hours are regarded as fixed costs and therefore allocated to investment costs.</t>
        </r>
      </text>
    </comment>
    <comment ref="N7" authorId="0" shapeId="0" xr:uid="{00000000-0006-0000-0400-000002000000}">
      <text>
        <r>
          <rPr>
            <b/>
            <sz val="9"/>
            <color indexed="81"/>
            <rFont val="Segoe UI"/>
            <family val="2"/>
          </rPr>
          <t>Bonney, Mara:</t>
        </r>
        <r>
          <rPr>
            <sz val="9"/>
            <color indexed="81"/>
            <rFont val="Segoe UI"/>
            <family val="2"/>
          </rPr>
          <t xml:space="preserve">
Diesel and lubricants: dataset of KTBL, Price for fuel (Diesel): 0,75€/l</t>
        </r>
      </text>
    </comment>
    <comment ref="N9" authorId="0" shapeId="0" xr:uid="{00000000-0006-0000-0400-000003000000}">
      <text>
        <r>
          <rPr>
            <b/>
            <sz val="9"/>
            <color indexed="81"/>
            <rFont val="Segoe UI"/>
            <family val="2"/>
          </rPr>
          <t>Bonney, Mara:</t>
        </r>
        <r>
          <rPr>
            <sz val="9"/>
            <color indexed="81"/>
            <rFont val="Segoe UI"/>
            <family val="2"/>
          </rPr>
          <t xml:space="preserve">
Dataset of KTBL Germany: https://daten.ktbl.de/feldarbeit/entry.html</t>
        </r>
      </text>
    </comment>
    <comment ref="G20" authorId="0" shapeId="0" xr:uid="{00000000-0006-0000-0400-000004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 ref="G42" authorId="0" shapeId="0" xr:uid="{00000000-0006-0000-0400-000005000000}">
      <text>
        <r>
          <rPr>
            <b/>
            <sz val="9"/>
            <color indexed="81"/>
            <rFont val="Segoe UI"/>
            <family val="2"/>
          </rPr>
          <t>Bonney, Mara:</t>
        </r>
        <r>
          <rPr>
            <sz val="9"/>
            <color indexed="81"/>
            <rFont val="Segoe UI"/>
            <family val="2"/>
          </rPr>
          <t xml:space="preserve">
In Germany, silage maize is usually sold ex field. The benefit indicated for benefits also refers to a sale ex field. This means that the farmer will not have to pay for the harvest.</t>
        </r>
      </text>
    </comment>
  </commentList>
</comments>
</file>

<file path=xl/sharedStrings.xml><?xml version="1.0" encoding="utf-8"?>
<sst xmlns="http://schemas.openxmlformats.org/spreadsheetml/2006/main" count="1117" uniqueCount="205">
  <si>
    <t>Examples: unit: hectare, size: 2.5 or unit: acre, size: 50, etc.</t>
  </si>
  <si>
    <t>If costs are calculated per area, indicate unit:</t>
  </si>
  <si>
    <t>and size:</t>
  </si>
  <si>
    <t>If using a local area unit, indicate conversion factor to one hectare:</t>
  </si>
  <si>
    <t>If costs are not calculated per area, indicate unit:</t>
  </si>
  <si>
    <t>Examples: unit: dam, terrace wall, grass strip, drainage ditch, etc., size: volume of dam 30’000 m3, length of terrace wall 250 m etc.</t>
  </si>
  <si>
    <t>Activity</t>
  </si>
  <si>
    <t>Quantity</t>
  </si>
  <si>
    <t>Unit</t>
  </si>
  <si>
    <t>Other</t>
  </si>
  <si>
    <t>- Labour costs indicate total person days, either paid or voluntary.</t>
  </si>
  <si>
    <t>- Equipment includes tools, machine hours, animal traction, etc. Cost calculation for machine hours should be based on hiring costs – even if the machinery is owned by the land user.</t>
  </si>
  <si>
    <t>- Agricultural inputs include seeds, seedling, fertilizer, biocides, compost/manure, etc. and indicate quantities needed</t>
  </si>
  <si>
    <t>- Construction material includes stones, wood, earth, sand, etc. and indicate quantities needed</t>
  </si>
  <si>
    <t>Country:</t>
  </si>
  <si>
    <t xml:space="preserve">If using national currency other than Euro, indicate name: </t>
  </si>
  <si>
    <t>Euro will be the default currency if nothing is filled in here</t>
  </si>
  <si>
    <t>Control</t>
  </si>
  <si>
    <t xml:space="preserve">   - Improve production (crops, fodder, wood/fibre, water, energy)</t>
  </si>
  <si>
    <t xml:space="preserve">   </t>
  </si>
  <si>
    <t xml:space="preserve">   - Reduce risk of natural disasters (e.g. droughts, land slides, etc.)</t>
  </si>
  <si>
    <t xml:space="preserve">   - Adapt to climate change and its impacts</t>
  </si>
  <si>
    <t xml:space="preserve">   - Economic impact (e.g. increase income/employment opp.)</t>
  </si>
  <si>
    <t xml:space="preserve">   - Social impact (e.g. reduce conflicts on natural resources)</t>
  </si>
  <si>
    <t xml:space="preserve">   - Other impact (specify):</t>
  </si>
  <si>
    <t>Technical details of treatment</t>
  </si>
  <si>
    <t xml:space="preserve">   - Dimensions (heigth, depth, width, length) of structures and vegetative elements</t>
  </si>
  <si>
    <t>refer to any aspects that applies</t>
  </si>
  <si>
    <t xml:space="preserve">   - Spacing between structures or plants/vegetative measures </t>
  </si>
  <si>
    <t xml:space="preserve">   - Vertical intervals structures or vegetative measures</t>
  </si>
  <si>
    <t xml:space="preserve">   - Slope angle (before and after implementation of SLM technology)</t>
  </si>
  <si>
    <t xml:space="preserve">   - Lateral gradient of structure</t>
  </si>
  <si>
    <t xml:space="preserve">   - Capacity of dams, ponds, etc.</t>
  </si>
  <si>
    <t xml:space="preserve">   - Catchment area and beneficial area of dams, ponds, other water harvesting systems</t>
  </si>
  <si>
    <t xml:space="preserve">   - Construction materials used</t>
  </si>
  <si>
    <t xml:space="preserve">   - Species used</t>
  </si>
  <si>
    <t xml:space="preserve">   - Quantity/density of plants (per ha)</t>
  </si>
  <si>
    <t>Description</t>
  </si>
  <si>
    <t>Notes:</t>
  </si>
  <si>
    <t>Unit price</t>
  </si>
  <si>
    <t>Labour (paid or voluntary)</t>
  </si>
  <si>
    <t>Equipment (tools, machine hours, animal traction, etc)</t>
  </si>
  <si>
    <t>Agricultural inputs (seeds, fertilizer, etc.)</t>
  </si>
  <si>
    <t>Construction material (stones, wood, earth, sand, etc.)</t>
  </si>
  <si>
    <t>Costs and inputs specified in this question should refer to the area/unit defined in the Overview worksheet</t>
  </si>
  <si>
    <t>Dropdown list Production costs</t>
  </si>
  <si>
    <t>Soil mobilization</t>
  </si>
  <si>
    <t>Sowing</t>
  </si>
  <si>
    <t>Grazing</t>
  </si>
  <si>
    <t>Irrigation</t>
  </si>
  <si>
    <t>Fertilization</t>
  </si>
  <si>
    <t>Phytosanitary treatment</t>
  </si>
  <si>
    <t>Transplanting</t>
  </si>
  <si>
    <t>Weeding</t>
  </si>
  <si>
    <t>Pruning</t>
  </si>
  <si>
    <t>Thinning</t>
  </si>
  <si>
    <t>Fencing</t>
  </si>
  <si>
    <t>Harvesting</t>
  </si>
  <si>
    <t xml:space="preserve">Summary costs &amp; benefits </t>
  </si>
  <si>
    <t>Investment costs</t>
  </si>
  <si>
    <t>Maintenance costs</t>
  </si>
  <si>
    <t>Production costs</t>
  </si>
  <si>
    <t>Benefits</t>
  </si>
  <si>
    <t>Dropdown list Treatments</t>
  </si>
  <si>
    <t xml:space="preserve">Always indicate the treatment each entry refers to </t>
  </si>
  <si>
    <t>SUM</t>
  </si>
  <si>
    <t>List here all pieces of equipment required for each of the treatments that is not usually required in the without case (i.e. control conditions)</t>
  </si>
  <si>
    <t>Include the price for these pieces of equipment, regardless of whether in the experimental case the equipment was not actually purchased</t>
  </si>
  <si>
    <t>Comments</t>
  </si>
  <si>
    <t>Estimated economic life</t>
  </si>
  <si>
    <t>(years)</t>
  </si>
  <si>
    <t>Product / service</t>
  </si>
  <si>
    <t>Comment</t>
  </si>
  <si>
    <t>Benefits specified in this question should refer to the area/unit defined in the Overview worksheet</t>
  </si>
  <si>
    <t>Dropdown benefit value</t>
  </si>
  <si>
    <t>Real price obtained</t>
  </si>
  <si>
    <t>Market price</t>
  </si>
  <si>
    <t>Estimated value</t>
  </si>
  <si>
    <t>Surrogate price</t>
  </si>
  <si>
    <t>Opportunity cost</t>
  </si>
  <si>
    <t>Benefits can include:</t>
  </si>
  <si>
    <t>Products harvested (cash and food crops, timber, fuelwood, fruits and nuts, animal fodder, etc.)</t>
  </si>
  <si>
    <t>Grazing/browsing</t>
  </si>
  <si>
    <t>Recreation/tourism</t>
  </si>
  <si>
    <t>Subsidies (e.g. for agri-environmental measures)</t>
  </si>
  <si>
    <t>Protection against natural hazards</t>
  </si>
  <si>
    <t>If benefits are measured but not valued, do include them with unit price '0' and add a comment</t>
  </si>
  <si>
    <t>SS number:</t>
  </si>
  <si>
    <t>Monitoring costs and benefits of the SICS adoption</t>
  </si>
  <si>
    <t>SICS</t>
  </si>
  <si>
    <t>Period (X to Y)</t>
  </si>
  <si>
    <t>SICS overview</t>
  </si>
  <si>
    <t>Crop type:</t>
  </si>
  <si>
    <t xml:space="preserve">Always indicate the crop number each entry refers to </t>
  </si>
  <si>
    <t>Crop</t>
  </si>
  <si>
    <t xml:space="preserve">   - Address other soil threats (mention threats, e.g. OM decline)</t>
  </si>
  <si>
    <t>Crop description</t>
  </si>
  <si>
    <t>Brief description</t>
  </si>
  <si>
    <t>Without SICS</t>
  </si>
  <si>
    <t>Crop 5</t>
  </si>
  <si>
    <t>Crop 6</t>
  </si>
  <si>
    <t>Crop 7</t>
  </si>
  <si>
    <t>An activity refers to a defined task need to establish the SICS (for each crop) and may consist of multiple inputs:</t>
  </si>
  <si>
    <t>List here all one-off investment costs; if it is known that activities need to be performed multiple times over the course of the lifetime of the SICS, include on Worksheet maintenance costs</t>
  </si>
  <si>
    <t xml:space="preserve"> dd-m-yy to dd-m-yy</t>
  </si>
  <si>
    <t>Crop rotation (SICS)</t>
  </si>
  <si>
    <t xml:space="preserve">Always indicate the crop each entry refers to; note benefits may differ per crop, and multiple benefits can be recorded </t>
  </si>
  <si>
    <t>“+2” if the area considered is 2x larger, and “-2” if the area is 2x smaller</t>
  </si>
  <si>
    <t>Crop rotation (control)</t>
  </si>
  <si>
    <t>The SICS addresses:</t>
  </si>
  <si>
    <t>i) Primary soil threat (specify)</t>
  </si>
  <si>
    <t>ii) Soil quality in general</t>
  </si>
  <si>
    <t>crop_control</t>
  </si>
  <si>
    <t>crop_SICS</t>
  </si>
  <si>
    <t>Agr. management technique, AMT</t>
  </si>
  <si>
    <t>AMT_control</t>
  </si>
  <si>
    <t>AMT_SICS</t>
  </si>
  <si>
    <t>Is the technology expected to lead to the following, next to addressing soil quality:</t>
  </si>
  <si>
    <t>Several answers possible (yes/no/specify if necessary)</t>
  </si>
  <si>
    <t>List of establishment activities for the SICS and the control cropping system</t>
  </si>
  <si>
    <t>Crop_control</t>
  </si>
  <si>
    <t>Crop_SICS</t>
  </si>
  <si>
    <t>Cropping syst.</t>
  </si>
  <si>
    <t>List of maintenance/recurrent activities for the SICS and the control cropping systeminvolved</t>
  </si>
  <si>
    <t>An activity refers to a defined task needed to establish (part of) the SICS and may consist of multiple inputs:</t>
  </si>
  <si>
    <t>&gt;&gt; Labour costs indicate total person days, either paid or voluntary.</t>
  </si>
  <si>
    <t>&gt;&gt; Equipment includes tools, machine hours, animal traction, etc. Cost calculation for machine hours should be based on hiring costs, even if the machinery is owned by the land user.</t>
  </si>
  <si>
    <t>&gt;&gt; Agricultural inputs include seeds, seedlings, fertilizers, biocides, compost/manure, etc. Please indicate the quantities needed.</t>
  </si>
  <si>
    <t>&gt;&gt; Construction materials include stones, wood, earth, sand, etc. Please indicate the quantities needed.</t>
  </si>
  <si>
    <t>List of changes in production costs relating to the SICS and the control cropping system</t>
  </si>
  <si>
    <t>Costs and inputs specified in Table 7 should refer to the area/unit defined in the overview worksheet (Section 2.3.1). List here all production costs pertaining to activities or inputs related to activities that have changed as a consequence of introducing a SICS (or a crop). Recurrent costs related to the technology itself should be recorded under maintenance costs (Section 2.3.4: maintenance costs).</t>
  </si>
  <si>
    <t>List of pieces of equipment required for the SICS that are not usually required in the control cropping system</t>
  </si>
  <si>
    <t>List of benefits recorded for the SICS and for the control cropping system</t>
  </si>
  <si>
    <t>Type of price*</t>
  </si>
  <si>
    <t>*Type of price may be: real price obtained, market price, estimated price, surrogate price, opportunity cost, other.</t>
  </si>
  <si>
    <t>Cropping system</t>
  </si>
  <si>
    <t>Contact person:</t>
  </si>
  <si>
    <t>Overview</t>
  </si>
  <si>
    <t>Define the specific area where the SICS is implemented and where the costs and benefits are known</t>
  </si>
  <si>
    <t>This section describes the required information on the SICS (crop_SICS, AMT_SICS) and the control system (crop_control, AMT_control)</t>
  </si>
  <si>
    <t>Germany</t>
  </si>
  <si>
    <t>Moritz Hallama (and Mara Bonney)</t>
  </si>
  <si>
    <t>ha</t>
  </si>
  <si>
    <t>yes</t>
  </si>
  <si>
    <t>Mulch sowing without catch crop (MSoCC/MSoZF)</t>
  </si>
  <si>
    <t>Mulch sowing with catch crop (MSwCC/MSmZF)</t>
  </si>
  <si>
    <t>After winter wheat in the first year, NO catch crop will be established, in the following spring (second year) the maize will be sown and in the further season (third year) winter wheat will be sown again. There is no ploughing before sowing. The soil is only worked on the surface to a maximum depth of 15 cm (with the cultivator).</t>
  </si>
  <si>
    <t>After winter wheat in the first year, a catch crop with at least 5 components will be established, in the following spring (second year) the maize will be sown and in the further season (third year)  winter wheat will be sown again. There is no ploughing before sowing. The soil is only worked on the surface to a maximum depth of 15 cm (with the cultivator).</t>
  </si>
  <si>
    <t>yes by better soil quality and less compaction</t>
  </si>
  <si>
    <t>less wind and water erosion</t>
  </si>
  <si>
    <t>no</t>
  </si>
  <si>
    <t>Yes, better water retention capacity in droughts, less loss of valuable topsoil due to intense rainfall events.</t>
  </si>
  <si>
    <t>Reduced workload</t>
  </si>
  <si>
    <t>Use of an average tractor with 67 - 138 kW depending on the working method and machines with an average working width of 3 - 6 m, as usual in Germany.</t>
  </si>
  <si>
    <t>row distance winter wheat 17,5cm, row distance Maize 30cm</t>
  </si>
  <si>
    <t>does not exist</t>
  </si>
  <si>
    <t>Cultivator, Rotary harrow/seed drill combination</t>
  </si>
  <si>
    <t>Seed mixture intermediate crops (5 components), winter wheat, maize</t>
  </si>
  <si>
    <t>Winter wheat crop coverage: 58.8 % and 62.5 % in SICS. No data available for maize.</t>
  </si>
  <si>
    <t>h</t>
  </si>
  <si>
    <t>cultivate</t>
  </si>
  <si>
    <t>Cultivate the soil deep</t>
  </si>
  <si>
    <t>pest control</t>
  </si>
  <si>
    <t>sowing</t>
  </si>
  <si>
    <t>Mulch sowing</t>
  </si>
  <si>
    <t>Fertilizer spread</t>
  </si>
  <si>
    <t>fertilize</t>
  </si>
  <si>
    <t>Grain skimming</t>
  </si>
  <si>
    <t>transport</t>
  </si>
  <si>
    <t>WW</t>
  </si>
  <si>
    <t>Maize</t>
  </si>
  <si>
    <t>MSoCC</t>
  </si>
  <si>
    <t>Rotary harrow</t>
  </si>
  <si>
    <t>Single seeding maize</t>
  </si>
  <si>
    <t>MSwCC</t>
  </si>
  <si>
    <t>CC</t>
  </si>
  <si>
    <t>Sowing combination</t>
  </si>
  <si>
    <t>harvesting</t>
  </si>
  <si>
    <t>Harvest</t>
  </si>
  <si>
    <t>Depreciation and interest expenses</t>
  </si>
  <si>
    <t>€/ha</t>
  </si>
  <si>
    <t>€/h</t>
  </si>
  <si>
    <t>Drying costs</t>
  </si>
  <si>
    <t>Costs for hail insurance</t>
  </si>
  <si>
    <t>Interest rate for current assets</t>
  </si>
  <si>
    <t>Seeds in €/ha</t>
  </si>
  <si>
    <t>Pesticides/fungicides/herbicides in €/ha</t>
  </si>
  <si>
    <t>Fertilizer in €/ha</t>
  </si>
  <si>
    <t xml:space="preserve">Mulch sowing </t>
  </si>
  <si>
    <t>Yield performance</t>
  </si>
  <si>
    <t>market price</t>
  </si>
  <si>
    <t>The yield performance (for the entire crop rotation) is calculated from the yield*market price. Since the straw is left in the field, it is the pure grain yield (or silage maize yield) multiplied by the average market price in the respective year.</t>
  </si>
  <si>
    <t>There is no</t>
  </si>
  <si>
    <t>Benefits - costs (entire crop rotation)</t>
  </si>
  <si>
    <t>winter wheat, silo maize, winter wheat</t>
  </si>
  <si>
    <t>compaction, biodiversity loss, erosion, SOM decline</t>
  </si>
  <si>
    <t>winter wheat,cover crops, silo maize, winter wheat</t>
  </si>
  <si>
    <t>Authors:</t>
  </si>
  <si>
    <t>Reference:</t>
  </si>
  <si>
    <r>
      <t xml:space="preserve"> Luuk Fleskens</t>
    </r>
    <r>
      <rPr>
        <vertAlign val="superscript"/>
        <sz val="14"/>
        <color theme="1"/>
        <rFont val="Calibri"/>
        <family val="2"/>
        <scheme val="minor"/>
      </rPr>
      <t>(1)</t>
    </r>
    <r>
      <rPr>
        <sz val="14"/>
        <color theme="1"/>
        <rFont val="Calibri"/>
        <family val="2"/>
        <scheme val="minor"/>
      </rPr>
      <t xml:space="preserve"> &amp; Abdallah Alaoui</t>
    </r>
    <r>
      <rPr>
        <vertAlign val="superscript"/>
        <sz val="14"/>
        <color theme="1"/>
        <rFont val="Calibri"/>
        <family val="2"/>
        <scheme val="minor"/>
      </rPr>
      <t>(2)</t>
    </r>
  </si>
  <si>
    <r>
      <rPr>
        <b/>
        <sz val="11"/>
        <color theme="1"/>
        <rFont val="Calibri"/>
        <family val="2"/>
        <scheme val="minor"/>
      </rPr>
      <t>Fleskens L</t>
    </r>
    <r>
      <rPr>
        <sz val="11"/>
        <color theme="1"/>
        <rFont val="Calibri"/>
        <family val="2"/>
        <scheme val="minor"/>
      </rPr>
      <t>, Gaaff M, Verzandvoort S, Irvine B, 2018. Model assessments of the cost- effectiveness of prevention/ remediation/ restoration measures for all Case Study areas. RECARE Deliverable 7.2. Available at: https://www.recare-hub.eu/images/WP7/RECARE_REPORT_29_D72_final.pdf</t>
    </r>
  </si>
  <si>
    <t xml:space="preserve">The economic dimension was assessed by evaluating the costs and benefits of the farm using a spreadsheet formatted questionnaire to ensure ease of use. This question-naire, adapted from *Fleskens L et al. (2018), contained the different types of costs, such as investment costs, maintenance costs, production costs, and benefits related to both the control and the SICS fields. </t>
  </si>
  <si>
    <r>
      <rPr>
        <vertAlign val="superscript"/>
        <sz val="11"/>
        <color theme="1"/>
        <rFont val="Calibri"/>
        <family val="2"/>
        <scheme val="minor"/>
      </rPr>
      <t>(1)</t>
    </r>
    <r>
      <rPr>
        <sz val="11"/>
        <color theme="1"/>
        <rFont val="Calibri"/>
        <family val="2"/>
        <scheme val="minor"/>
      </rPr>
      <t>Soil Physics and Land Management Group, Wageningen University, Droevendaalsesteeg 3, 6708 PB, Wageningen, Netherlands; luuk.fleskens@wur.nl</t>
    </r>
  </si>
  <si>
    <r>
      <rPr>
        <vertAlign val="superscript"/>
        <sz val="11"/>
        <color theme="1"/>
        <rFont val="Calibri"/>
        <family val="2"/>
        <scheme val="minor"/>
      </rPr>
      <t>(2)</t>
    </r>
    <r>
      <rPr>
        <sz val="11"/>
        <color theme="1"/>
        <rFont val="Calibri"/>
        <family val="2"/>
        <scheme val="minor"/>
      </rPr>
      <t>Institute of Geography, University of Bern, Hallerstrasse 12, 3012 Bern, Switzerland; abdallah.alaoui@giub.unibe.ch</t>
    </r>
  </si>
  <si>
    <t>S2 - Excel Tool to assess economic dimension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</si>
</sst>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mmm/yy;@"/>
  </numFmts>
  <fonts count="25" x14ac:knownFonts="1">
    <font>
      <sz val="11"/>
      <color theme="1"/>
      <name val="Calibri"/>
      <family val="2"/>
      <scheme val="minor"/>
    </font>
    <font>
      <b/>
      <sz val="11"/>
      <color theme="1"/>
      <name val="Calibri"/>
      <family val="2"/>
      <scheme val="minor"/>
    </font>
    <font>
      <i/>
      <sz val="11"/>
      <color theme="1"/>
      <name val="Calibri"/>
      <family val="2"/>
      <scheme val="minor"/>
    </font>
    <font>
      <i/>
      <sz val="11"/>
      <color theme="3" tint="0.59999389629810485"/>
      <name val="Calibri"/>
      <family val="2"/>
      <scheme val="minor"/>
    </font>
    <font>
      <b/>
      <sz val="16"/>
      <color theme="1"/>
      <name val="Calibri"/>
      <family val="2"/>
      <scheme val="minor"/>
    </font>
    <font>
      <i/>
      <sz val="11"/>
      <color theme="3" tint="0.39997558519241921"/>
      <name val="Calibri"/>
      <family val="2"/>
      <scheme val="minor"/>
    </font>
    <font>
      <sz val="11"/>
      <color theme="3" tint="0.39997558519241921"/>
      <name val="Calibri"/>
      <family val="2"/>
      <scheme val="minor"/>
    </font>
    <font>
      <u/>
      <sz val="11"/>
      <color theme="10"/>
      <name val="Calibri"/>
      <family val="2"/>
      <scheme val="minor"/>
    </font>
    <font>
      <i/>
      <u/>
      <sz val="11"/>
      <color theme="3" tint="0.39997558519241921"/>
      <name val="Calibri"/>
      <family val="2"/>
      <scheme val="minor"/>
    </font>
    <font>
      <sz val="11"/>
      <color theme="0" tint="-0.499984740745262"/>
      <name val="Calibri"/>
      <family val="2"/>
      <scheme val="minor"/>
    </font>
    <font>
      <i/>
      <sz val="11"/>
      <color theme="0" tint="-0.499984740745262"/>
      <name val="Calibri"/>
      <family val="2"/>
      <scheme val="minor"/>
    </font>
    <font>
      <sz val="11"/>
      <name val="Calibri"/>
      <family val="2"/>
      <scheme val="minor"/>
    </font>
    <font>
      <i/>
      <sz val="11"/>
      <color rgb="FF0070C0"/>
      <name val="Calibri"/>
      <family val="2"/>
      <scheme val="minor"/>
    </font>
    <font>
      <sz val="11"/>
      <color rgb="FF0070C0"/>
      <name val="Calibri"/>
      <family val="2"/>
      <scheme val="minor"/>
    </font>
    <font>
      <b/>
      <sz val="11"/>
      <color rgb="FFC00000"/>
      <name val="Calibri"/>
      <family val="2"/>
      <scheme val="minor"/>
    </font>
    <font>
      <sz val="11"/>
      <color rgb="FFC00000"/>
      <name val="Calibri"/>
      <family val="2"/>
      <scheme val="minor"/>
    </font>
    <font>
      <sz val="11"/>
      <color theme="0"/>
      <name val="Calibri"/>
      <family val="2"/>
      <scheme val="minor"/>
    </font>
    <font>
      <b/>
      <i/>
      <sz val="11"/>
      <color rgb="FF0070C0"/>
      <name val="Calibri"/>
      <family val="2"/>
      <scheme val="minor"/>
    </font>
    <font>
      <sz val="9"/>
      <color indexed="81"/>
      <name val="Segoe UI"/>
      <family val="2"/>
    </font>
    <font>
      <b/>
      <sz val="9"/>
      <color indexed="81"/>
      <name val="Segoe UI"/>
      <family val="2"/>
    </font>
    <font>
      <sz val="14"/>
      <color theme="1"/>
      <name val="Calibri"/>
      <family val="2"/>
      <scheme val="minor"/>
    </font>
    <font>
      <b/>
      <sz val="14"/>
      <color theme="1"/>
      <name val="Calibri"/>
      <family val="2"/>
      <scheme val="minor"/>
    </font>
    <font>
      <vertAlign val="superscript"/>
      <sz val="14"/>
      <color theme="1"/>
      <name val="Calibri"/>
      <family val="2"/>
      <scheme val="minor"/>
    </font>
    <font>
      <vertAlign val="superscript"/>
      <sz val="11"/>
      <color theme="1"/>
      <name val="Calibri"/>
      <family val="2"/>
      <scheme val="minor"/>
    </font>
    <font>
      <b/>
      <sz val="16"/>
      <color theme="1"/>
      <name val="Palatino Linotype"/>
      <family val="1"/>
    </font>
  </fonts>
  <fills count="9">
    <fill>
      <patternFill patternType="none"/>
    </fill>
    <fill>
      <patternFill patternType="gray125"/>
    </fill>
    <fill>
      <patternFill patternType="solid">
        <fgColor theme="6" tint="0.59999389629810485"/>
        <bgColor indexed="64"/>
      </patternFill>
    </fill>
    <fill>
      <patternFill patternType="solid">
        <fgColor rgb="FFCCECFF"/>
        <bgColor indexed="64"/>
      </patternFill>
    </fill>
    <fill>
      <patternFill patternType="solid">
        <fgColor rgb="FFEFF9FF"/>
        <bgColor indexed="64"/>
      </patternFill>
    </fill>
    <fill>
      <patternFill patternType="solid">
        <fgColor theme="4" tint="0.39997558519241921"/>
        <bgColor indexed="64"/>
      </patternFill>
    </fill>
    <fill>
      <patternFill patternType="solid">
        <fgColor rgb="FF92D050"/>
        <bgColor indexed="64"/>
      </patternFill>
    </fill>
    <fill>
      <patternFill patternType="solid">
        <fgColor theme="0"/>
        <bgColor indexed="64"/>
      </patternFill>
    </fill>
    <fill>
      <patternFill patternType="solid">
        <fgColor theme="5"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96">
    <xf numFmtId="0" fontId="0" fillId="0" borderId="0" xfId="0"/>
    <xf numFmtId="0" fontId="2" fillId="0" borderId="0" xfId="0" applyFont="1"/>
    <xf numFmtId="0" fontId="0" fillId="0" borderId="0" xfId="0" applyFill="1"/>
    <xf numFmtId="0" fontId="3" fillId="0" borderId="0" xfId="0" applyFont="1"/>
    <xf numFmtId="0" fontId="1" fillId="0" borderId="0" xfId="0" applyFont="1"/>
    <xf numFmtId="0" fontId="4" fillId="0" borderId="0" xfId="0" applyFont="1"/>
    <xf numFmtId="0" fontId="5" fillId="0" borderId="0" xfId="0" applyFont="1"/>
    <xf numFmtId="0" fontId="6" fillId="0" borderId="0" xfId="0" applyFont="1"/>
    <xf numFmtId="0" fontId="8" fillId="0" borderId="0" xfId="1" applyFont="1" applyFill="1"/>
    <xf numFmtId="0" fontId="0" fillId="0" borderId="0" xfId="0" applyAlignment="1">
      <alignment vertical="top"/>
    </xf>
    <xf numFmtId="0" fontId="9" fillId="0" borderId="0" xfId="0" applyFont="1" applyAlignment="1">
      <alignment vertical="top"/>
    </xf>
    <xf numFmtId="0" fontId="1" fillId="0" borderId="0" xfId="0" applyFont="1" applyBorder="1"/>
    <xf numFmtId="0" fontId="0" fillId="0" borderId="0" xfId="0" applyBorder="1"/>
    <xf numFmtId="0" fontId="5" fillId="0" borderId="0" xfId="0" applyFont="1" applyBorder="1"/>
    <xf numFmtId="0" fontId="0" fillId="0" borderId="0" xfId="0" applyFont="1"/>
    <xf numFmtId="0" fontId="0" fillId="0" borderId="0" xfId="0" applyFont="1" applyBorder="1" applyAlignment="1">
      <alignment vertical="top"/>
    </xf>
    <xf numFmtId="0" fontId="1" fillId="0" borderId="0" xfId="0" applyFont="1" applyFill="1"/>
    <xf numFmtId="0" fontId="0" fillId="0" borderId="0" xfId="0" applyFont="1" applyFill="1" applyBorder="1" applyAlignment="1">
      <alignment vertical="top"/>
    </xf>
    <xf numFmtId="0" fontId="0" fillId="0" borderId="0" xfId="0" applyFill="1" applyBorder="1"/>
    <xf numFmtId="0" fontId="10" fillId="0" borderId="0" xfId="0" applyFont="1" applyFill="1" applyBorder="1" applyAlignment="1">
      <alignment vertical="top"/>
    </xf>
    <xf numFmtId="0" fontId="1" fillId="0" borderId="0" xfId="0" applyFont="1" applyAlignment="1"/>
    <xf numFmtId="0" fontId="0" fillId="0" borderId="0" xfId="0" applyAlignment="1"/>
    <xf numFmtId="0" fontId="12" fillId="0" borderId="0" xfId="0" applyFont="1"/>
    <xf numFmtId="0" fontId="12" fillId="0" borderId="0" xfId="0" quotePrefix="1" applyFont="1"/>
    <xf numFmtId="0" fontId="0" fillId="3" borderId="1" xfId="0" applyFill="1" applyBorder="1"/>
    <xf numFmtId="0" fontId="0" fillId="4" borderId="1" xfId="0" applyFill="1" applyBorder="1"/>
    <xf numFmtId="164" fontId="0" fillId="4" borderId="1" xfId="0" applyNumberFormat="1" applyFill="1" applyBorder="1"/>
    <xf numFmtId="0" fontId="12" fillId="0" borderId="0" xfId="0" applyFont="1" applyBorder="1"/>
    <xf numFmtId="0" fontId="13" fillId="0" borderId="0" xfId="0" applyFont="1"/>
    <xf numFmtId="0" fontId="13" fillId="0" borderId="0" xfId="0" applyFont="1" applyBorder="1"/>
    <xf numFmtId="0" fontId="12" fillId="0" borderId="0" xfId="0" quotePrefix="1" applyFont="1" applyBorder="1"/>
    <xf numFmtId="0" fontId="12" fillId="0" borderId="0" xfId="0" applyFont="1" applyFill="1"/>
    <xf numFmtId="0" fontId="12" fillId="0" borderId="0" xfId="0" quotePrefix="1" applyFont="1" applyFill="1"/>
    <xf numFmtId="0" fontId="14" fillId="0" borderId="0" xfId="0" applyFont="1"/>
    <xf numFmtId="0" fontId="15" fillId="0" borderId="0" xfId="0" applyFont="1"/>
    <xf numFmtId="0" fontId="11" fillId="4" borderId="1" xfId="0" applyFont="1" applyFill="1" applyBorder="1"/>
    <xf numFmtId="0" fontId="0" fillId="5" borderId="2" xfId="0" applyFont="1" applyFill="1" applyBorder="1"/>
    <xf numFmtId="0" fontId="0" fillId="5" borderId="3" xfId="0" applyFont="1" applyFill="1" applyBorder="1"/>
    <xf numFmtId="0" fontId="0" fillId="5" borderId="1" xfId="0" applyFill="1" applyBorder="1"/>
    <xf numFmtId="0" fontId="0" fillId="5" borderId="1" xfId="0" applyFont="1" applyFill="1" applyBorder="1"/>
    <xf numFmtId="0" fontId="0" fillId="5" borderId="2" xfId="0" applyFont="1" applyFill="1" applyBorder="1" applyAlignment="1">
      <alignment vertical="top"/>
    </xf>
    <xf numFmtId="0" fontId="10" fillId="5" borderId="3" xfId="0" applyFont="1" applyFill="1" applyBorder="1" applyAlignment="1">
      <alignment vertical="top"/>
    </xf>
    <xf numFmtId="0" fontId="0" fillId="2" borderId="1" xfId="0" applyFill="1" applyBorder="1"/>
    <xf numFmtId="0" fontId="1" fillId="6" borderId="0" xfId="0" applyFont="1" applyFill="1"/>
    <xf numFmtId="0" fontId="0" fillId="5" borderId="2" xfId="0" applyFont="1" applyFill="1" applyBorder="1" applyAlignment="1">
      <alignment vertical="top"/>
    </xf>
    <xf numFmtId="0" fontId="12" fillId="4" borderId="1" xfId="0" applyFont="1" applyFill="1" applyBorder="1"/>
    <xf numFmtId="0" fontId="12" fillId="0" borderId="0" xfId="0" applyFont="1" applyAlignment="1">
      <alignment horizontal="left" wrapText="1"/>
    </xf>
    <xf numFmtId="0" fontId="16" fillId="0" borderId="0" xfId="0" applyFont="1"/>
    <xf numFmtId="0" fontId="1" fillId="7" borderId="0" xfId="0" applyFont="1" applyFill="1"/>
    <xf numFmtId="0" fontId="1" fillId="7" borderId="0" xfId="0" applyFont="1" applyFill="1" applyBorder="1"/>
    <xf numFmtId="0" fontId="0" fillId="7" borderId="0" xfId="0" applyFill="1"/>
    <xf numFmtId="0" fontId="0" fillId="7" borderId="0" xfId="0" applyFill="1" applyBorder="1"/>
    <xf numFmtId="0" fontId="12" fillId="7" borderId="0" xfId="0" applyFont="1" applyFill="1"/>
    <xf numFmtId="0" fontId="5" fillId="7" borderId="0" xfId="0" applyFont="1" applyFill="1"/>
    <xf numFmtId="0" fontId="0" fillId="7" borderId="0" xfId="0" applyFont="1" applyFill="1" applyBorder="1" applyAlignment="1">
      <alignment vertical="top"/>
    </xf>
    <xf numFmtId="0" fontId="0" fillId="7" borderId="0" xfId="0" applyFont="1" applyFill="1"/>
    <xf numFmtId="0" fontId="10" fillId="7" borderId="0" xfId="0" applyFont="1" applyFill="1" applyBorder="1" applyAlignment="1">
      <alignment vertical="top"/>
    </xf>
    <xf numFmtId="0" fontId="16" fillId="7" borderId="0" xfId="0" applyFont="1" applyFill="1"/>
    <xf numFmtId="0" fontId="17" fillId="7" borderId="0" xfId="0" applyFont="1" applyFill="1"/>
    <xf numFmtId="0" fontId="12" fillId="7" borderId="0" xfId="0" applyFont="1" applyFill="1" applyBorder="1"/>
    <xf numFmtId="0" fontId="13" fillId="7" borderId="0" xfId="0" applyFont="1" applyFill="1"/>
    <xf numFmtId="0" fontId="3" fillId="7" borderId="0" xfId="0" applyFont="1" applyFill="1"/>
    <xf numFmtId="0" fontId="12" fillId="7" borderId="0" xfId="0" quotePrefix="1" applyFont="1" applyFill="1"/>
    <xf numFmtId="0" fontId="12" fillId="7" borderId="0" xfId="0" quotePrefix="1" applyFont="1" applyFill="1" applyBorder="1"/>
    <xf numFmtId="0" fontId="3" fillId="7" borderId="0" xfId="0" applyFont="1" applyFill="1" applyBorder="1"/>
    <xf numFmtId="0" fontId="13" fillId="7" borderId="0" xfId="0" applyFont="1" applyFill="1" applyBorder="1"/>
    <xf numFmtId="0" fontId="1" fillId="7" borderId="0" xfId="0" applyFont="1" applyFill="1" applyAlignment="1">
      <alignment vertical="top" wrapText="1"/>
    </xf>
    <xf numFmtId="0" fontId="0" fillId="7" borderId="0" xfId="0" applyFill="1" applyAlignment="1">
      <alignment vertical="top" wrapText="1"/>
    </xf>
    <xf numFmtId="0" fontId="14" fillId="7" borderId="0" xfId="0" applyFont="1" applyFill="1"/>
    <xf numFmtId="164" fontId="0" fillId="4" borderId="0" xfId="0" applyNumberFormat="1" applyFill="1" applyBorder="1"/>
    <xf numFmtId="0" fontId="0" fillId="4" borderId="0" xfId="0" applyFill="1" applyBorder="1"/>
    <xf numFmtId="0" fontId="0" fillId="5" borderId="0" xfId="0" applyFill="1" applyBorder="1"/>
    <xf numFmtId="0" fontId="0" fillId="0" borderId="0" xfId="0" applyAlignment="1">
      <alignment horizontal="center"/>
    </xf>
    <xf numFmtId="0" fontId="0" fillId="0" borderId="0" xfId="0" applyFill="1" applyAlignment="1">
      <alignment vertical="center"/>
    </xf>
    <xf numFmtId="0" fontId="0" fillId="0" borderId="0" xfId="0" applyAlignment="1">
      <alignment horizontal="center"/>
    </xf>
    <xf numFmtId="0" fontId="21" fillId="0" borderId="0" xfId="0" applyFont="1" applyAlignment="1">
      <alignment horizontal="center" vertical="center"/>
    </xf>
    <xf numFmtId="0" fontId="20" fillId="8" borderId="0" xfId="0" applyFont="1" applyFill="1" applyAlignment="1">
      <alignment horizontal="left" vertical="center"/>
    </xf>
    <xf numFmtId="0" fontId="0" fillId="8" borderId="0" xfId="0" applyFill="1" applyAlignment="1">
      <alignment horizontal="left" vertical="center" wrapText="1"/>
    </xf>
    <xf numFmtId="0" fontId="0" fillId="4" borderId="4" xfId="0" applyFill="1" applyBorder="1" applyAlignment="1">
      <alignment horizontal="left"/>
    </xf>
    <xf numFmtId="0" fontId="0" fillId="4" borderId="5" xfId="0" applyFill="1" applyBorder="1" applyAlignment="1">
      <alignment horizontal="left"/>
    </xf>
    <xf numFmtId="0" fontId="0" fillId="4" borderId="6" xfId="0" applyFill="1" applyBorder="1" applyAlignment="1">
      <alignment horizontal="left"/>
    </xf>
    <xf numFmtId="0" fontId="12" fillId="0" borderId="0" xfId="0" applyFont="1" applyAlignment="1">
      <alignment horizontal="left" wrapText="1"/>
    </xf>
    <xf numFmtId="0" fontId="12" fillId="4" borderId="4" xfId="0" applyFont="1" applyFill="1" applyBorder="1" applyAlignment="1">
      <alignment horizontal="left" wrapText="1"/>
    </xf>
    <xf numFmtId="0" fontId="12" fillId="4" borderId="5" xfId="0" applyFont="1" applyFill="1" applyBorder="1" applyAlignment="1">
      <alignment horizontal="left" wrapText="1"/>
    </xf>
    <xf numFmtId="0" fontId="12" fillId="4" borderId="6" xfId="0" applyFont="1" applyFill="1" applyBorder="1" applyAlignment="1">
      <alignment horizontal="left" wrapText="1"/>
    </xf>
    <xf numFmtId="0" fontId="9" fillId="4" borderId="1" xfId="0" applyFont="1" applyFill="1" applyBorder="1" applyAlignment="1">
      <alignment vertical="top" wrapText="1"/>
    </xf>
    <xf numFmtId="0" fontId="12" fillId="4" borderId="4" xfId="0" applyFont="1" applyFill="1" applyBorder="1" applyAlignment="1">
      <alignment horizontal="left"/>
    </xf>
    <xf numFmtId="0" fontId="12" fillId="4" borderId="5" xfId="0" applyFont="1" applyFill="1" applyBorder="1" applyAlignment="1">
      <alignment horizontal="left"/>
    </xf>
    <xf numFmtId="0" fontId="12" fillId="4" borderId="6" xfId="0" applyFont="1" applyFill="1" applyBorder="1" applyAlignment="1">
      <alignment horizontal="left"/>
    </xf>
    <xf numFmtId="0" fontId="0" fillId="5" borderId="2" xfId="0" applyFont="1" applyFill="1" applyBorder="1" applyAlignment="1">
      <alignment vertical="top"/>
    </xf>
    <xf numFmtId="0" fontId="0" fillId="5" borderId="3" xfId="0" applyFill="1" applyBorder="1" applyAlignment="1">
      <alignment vertical="top"/>
    </xf>
    <xf numFmtId="0" fontId="0" fillId="5" borderId="1" xfId="0" applyFont="1" applyFill="1" applyBorder="1" applyAlignment="1"/>
    <xf numFmtId="0" fontId="0" fillId="5" borderId="1" xfId="0" applyFont="1" applyFill="1" applyBorder="1" applyAlignment="1">
      <alignment vertical="top"/>
    </xf>
    <xf numFmtId="0" fontId="12" fillId="0" borderId="0" xfId="0" applyFont="1" applyAlignment="1">
      <alignment horizontal="left" vertical="top" wrapText="1"/>
    </xf>
    <xf numFmtId="0" fontId="9" fillId="5" borderId="1" xfId="0" applyFont="1" applyFill="1" applyBorder="1" applyAlignment="1">
      <alignment vertical="top" wrapText="1"/>
    </xf>
    <xf numFmtId="0" fontId="24" fillId="0" borderId="0" xfId="0" applyFont="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EFF9FF"/>
      <color rgb="FFCCE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3</xdr:col>
      <xdr:colOff>161925</xdr:colOff>
      <xdr:row>0</xdr:row>
      <xdr:rowOff>638771</xdr:rowOff>
    </xdr:to>
    <xdr:pic>
      <xdr:nvPicPr>
        <xdr:cNvPr id="2" name="Immagine 4">
          <a:extLst>
            <a:ext uri="{FF2B5EF4-FFF2-40B4-BE49-F238E27FC236}">
              <a16:creationId xmlns:a16="http://schemas.microsoft.com/office/drawing/2014/main" id="{4BC0D19A-7946-4B98-81B1-F556A3A4ECD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
          <a:ext cx="2581275" cy="5720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771525</xdr:colOff>
      <xdr:row>2</xdr:row>
      <xdr:rowOff>117013</xdr:rowOff>
    </xdr:to>
    <xdr:pic>
      <xdr:nvPicPr>
        <xdr:cNvPr id="3" name="Immagine 4">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81275" cy="5759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771525</xdr:colOff>
      <xdr:row>3</xdr:row>
      <xdr:rowOff>2328</xdr:rowOff>
    </xdr:to>
    <xdr:pic>
      <xdr:nvPicPr>
        <xdr:cNvPr id="4" name="Immagine 4">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81275" cy="5759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3</xdr:col>
      <xdr:colOff>21431</xdr:colOff>
      <xdr:row>3</xdr:row>
      <xdr:rowOff>23495</xdr:rowOff>
    </xdr:to>
    <xdr:pic>
      <xdr:nvPicPr>
        <xdr:cNvPr id="3" name="Immagine 4">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
          <a:ext cx="2581275" cy="57594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3</xdr:col>
      <xdr:colOff>73025</xdr:colOff>
      <xdr:row>3</xdr:row>
      <xdr:rowOff>13970</xdr:rowOff>
    </xdr:to>
    <xdr:pic>
      <xdr:nvPicPr>
        <xdr:cNvPr id="4" name="Immagine 4">
          <a:extLst>
            <a:ext uri="{FF2B5EF4-FFF2-40B4-BE49-F238E27FC236}">
              <a16:creationId xmlns:a16="http://schemas.microsoft.com/office/drawing/2014/main" id="{00000000-0008-0000-0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2581275" cy="57594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3</xdr:col>
      <xdr:colOff>50346</xdr:colOff>
      <xdr:row>3</xdr:row>
      <xdr:rowOff>13970</xdr:rowOff>
    </xdr:to>
    <xdr:pic>
      <xdr:nvPicPr>
        <xdr:cNvPr id="3" name="Immagine 4">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2581275" cy="57594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4</xdr:col>
      <xdr:colOff>1133475</xdr:colOff>
      <xdr:row>3</xdr:row>
      <xdr:rowOff>13970</xdr:rowOff>
    </xdr:to>
    <xdr:pic>
      <xdr:nvPicPr>
        <xdr:cNvPr id="3" name="Immagine 4">
          <a:extLst>
            <a:ext uri="{FF2B5EF4-FFF2-40B4-BE49-F238E27FC236}">
              <a16:creationId xmlns:a16="http://schemas.microsoft.com/office/drawing/2014/main" id="{00000000-0008-0000-05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525"/>
          <a:ext cx="2581275" cy="57594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4</xdr:col>
      <xdr:colOff>581025</xdr:colOff>
      <xdr:row>3</xdr:row>
      <xdr:rowOff>23495</xdr:rowOff>
    </xdr:to>
    <xdr:pic>
      <xdr:nvPicPr>
        <xdr:cNvPr id="3" name="Immagine 4">
          <a:extLst>
            <a:ext uri="{FF2B5EF4-FFF2-40B4-BE49-F238E27FC236}">
              <a16:creationId xmlns:a16="http://schemas.microsoft.com/office/drawing/2014/main" id="{00000000-0008-0000-06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
          <a:ext cx="2581275" cy="57594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771525</xdr:colOff>
      <xdr:row>2</xdr:row>
      <xdr:rowOff>137795</xdr:rowOff>
    </xdr:to>
    <xdr:pic>
      <xdr:nvPicPr>
        <xdr:cNvPr id="3" name="Immagine 4">
          <a:extLst>
            <a:ext uri="{FF2B5EF4-FFF2-40B4-BE49-F238E27FC236}">
              <a16:creationId xmlns:a16="http://schemas.microsoft.com/office/drawing/2014/main" id="{00000000-0008-0000-07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9050"/>
          <a:ext cx="2581275" cy="57594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1E8B5-AB03-4684-ABD7-AE09D88FDD68}">
  <sheetPr>
    <tabColor rgb="FF00B0F0"/>
  </sheetPr>
  <dimension ref="A1:K24"/>
  <sheetViews>
    <sheetView tabSelected="1" workbookViewId="0">
      <selection activeCell="Q9" sqref="Q9"/>
    </sheetView>
  </sheetViews>
  <sheetFormatPr defaultRowHeight="15" x14ac:dyDescent="0.25"/>
  <cols>
    <col min="1" max="1" width="22.42578125" customWidth="1"/>
    <col min="2" max="2" width="4.7109375" customWidth="1"/>
  </cols>
  <sheetData>
    <row r="1" spans="1:11" ht="52.5" customHeight="1" x14ac:dyDescent="0.25">
      <c r="A1" s="74"/>
      <c r="B1" s="74"/>
      <c r="E1" s="95" t="s">
        <v>204</v>
      </c>
      <c r="F1" s="95"/>
      <c r="G1" s="95"/>
      <c r="H1" s="95"/>
      <c r="I1" s="95"/>
      <c r="J1" s="95"/>
      <c r="K1" s="95"/>
    </row>
    <row r="2" spans="1:11" ht="21" customHeight="1" x14ac:dyDescent="0.25">
      <c r="A2" s="72"/>
      <c r="B2" s="72"/>
    </row>
    <row r="3" spans="1:11" ht="26.25" customHeight="1" x14ac:dyDescent="0.25">
      <c r="A3" s="75" t="s">
        <v>197</v>
      </c>
      <c r="B3" s="75"/>
      <c r="C3" s="76" t="s">
        <v>199</v>
      </c>
      <c r="D3" s="76"/>
      <c r="E3" s="76"/>
      <c r="F3" s="76"/>
      <c r="G3" s="76"/>
      <c r="H3" s="76"/>
      <c r="I3" s="76"/>
      <c r="J3" s="76"/>
      <c r="K3" s="76"/>
    </row>
    <row r="5" spans="1:11" ht="15" customHeight="1" x14ac:dyDescent="0.25">
      <c r="C5" s="77" t="s">
        <v>201</v>
      </c>
      <c r="D5" s="77"/>
      <c r="E5" s="77"/>
      <c r="F5" s="77"/>
      <c r="G5" s="77"/>
      <c r="H5" s="77"/>
      <c r="I5" s="77"/>
      <c r="J5" s="77"/>
      <c r="K5" s="77"/>
    </row>
    <row r="6" spans="1:11" x14ac:dyDescent="0.25">
      <c r="C6" s="77"/>
      <c r="D6" s="77"/>
      <c r="E6" s="77"/>
      <c r="F6" s="77"/>
      <c r="G6" s="77"/>
      <c r="H6" s="77"/>
      <c r="I6" s="77"/>
      <c r="J6" s="77"/>
      <c r="K6" s="77"/>
    </row>
    <row r="7" spans="1:11" x14ac:dyDescent="0.25">
      <c r="C7" s="77"/>
      <c r="D7" s="77"/>
      <c r="E7" s="77"/>
      <c r="F7" s="77"/>
      <c r="G7" s="77"/>
      <c r="H7" s="77"/>
      <c r="I7" s="77"/>
      <c r="J7" s="77"/>
      <c r="K7" s="77"/>
    </row>
    <row r="8" spans="1:11" x14ac:dyDescent="0.25">
      <c r="C8" s="77"/>
      <c r="D8" s="77"/>
      <c r="E8" s="77"/>
      <c r="F8" s="77"/>
      <c r="G8" s="77"/>
      <c r="H8" s="77"/>
      <c r="I8" s="77"/>
      <c r="J8" s="77"/>
      <c r="K8" s="77"/>
    </row>
    <row r="9" spans="1:11" x14ac:dyDescent="0.25">
      <c r="C9" s="77"/>
      <c r="D9" s="77"/>
      <c r="E9" s="77"/>
      <c r="F9" s="77"/>
      <c r="G9" s="77"/>
      <c r="H9" s="77"/>
      <c r="I9" s="77"/>
      <c r="J9" s="77"/>
      <c r="K9" s="77"/>
    </row>
    <row r="10" spans="1:11" x14ac:dyDescent="0.25">
      <c r="C10" s="77"/>
      <c r="D10" s="77"/>
      <c r="E10" s="77"/>
      <c r="F10" s="77"/>
      <c r="G10" s="77"/>
      <c r="H10" s="77"/>
      <c r="I10" s="77"/>
      <c r="J10" s="77"/>
      <c r="K10" s="77"/>
    </row>
    <row r="11" spans="1:11" x14ac:dyDescent="0.25">
      <c r="C11" s="77"/>
      <c r="D11" s="77"/>
      <c r="E11" s="77"/>
      <c r="F11" s="77"/>
      <c r="G11" s="77"/>
      <c r="H11" s="77"/>
      <c r="I11" s="77"/>
      <c r="J11" s="77"/>
      <c r="K11" s="77"/>
    </row>
    <row r="12" spans="1:11" x14ac:dyDescent="0.25">
      <c r="C12" s="77"/>
      <c r="D12" s="77"/>
      <c r="E12" s="77"/>
      <c r="F12" s="77"/>
      <c r="G12" s="77"/>
      <c r="H12" s="77"/>
      <c r="I12" s="77"/>
      <c r="J12" s="77"/>
      <c r="K12" s="77"/>
    </row>
    <row r="13" spans="1:11" x14ac:dyDescent="0.25">
      <c r="C13" s="77"/>
      <c r="D13" s="77"/>
      <c r="E13" s="77"/>
      <c r="F13" s="77"/>
      <c r="G13" s="77"/>
      <c r="H13" s="77"/>
      <c r="I13" s="77"/>
      <c r="J13" s="77"/>
      <c r="K13" s="77"/>
    </row>
    <row r="14" spans="1:11" x14ac:dyDescent="0.25">
      <c r="C14" s="73"/>
      <c r="D14" s="73"/>
      <c r="E14" s="73"/>
      <c r="F14" s="73"/>
      <c r="G14" s="73"/>
      <c r="H14" s="73"/>
      <c r="I14" s="73"/>
      <c r="J14" s="73"/>
      <c r="K14" s="73"/>
    </row>
    <row r="15" spans="1:11" ht="17.25" x14ac:dyDescent="0.25">
      <c r="C15" s="73" t="s">
        <v>202</v>
      </c>
      <c r="D15" s="73"/>
      <c r="E15" s="73"/>
      <c r="F15" s="73"/>
      <c r="G15" s="73"/>
      <c r="H15" s="73"/>
      <c r="I15" s="73"/>
      <c r="J15" s="73"/>
      <c r="K15" s="73"/>
    </row>
    <row r="16" spans="1:11" ht="17.25" x14ac:dyDescent="0.25">
      <c r="C16" s="73" t="s">
        <v>203</v>
      </c>
      <c r="D16" s="73"/>
      <c r="E16" s="73"/>
      <c r="F16" s="73"/>
      <c r="G16" s="73"/>
      <c r="H16" s="73"/>
      <c r="I16" s="73"/>
      <c r="J16" s="73"/>
      <c r="K16" s="73"/>
    </row>
    <row r="17" spans="1:11" x14ac:dyDescent="0.25">
      <c r="C17" s="73"/>
      <c r="D17" s="73"/>
      <c r="E17" s="73"/>
      <c r="F17" s="73"/>
      <c r="G17" s="73"/>
      <c r="H17" s="73"/>
      <c r="I17" s="73"/>
      <c r="J17" s="73"/>
      <c r="K17" s="73"/>
    </row>
    <row r="18" spans="1:11" x14ac:dyDescent="0.25">
      <c r="C18" s="73"/>
      <c r="D18" s="73"/>
      <c r="E18" s="73"/>
      <c r="F18" s="73"/>
      <c r="G18" s="73"/>
      <c r="H18" s="73"/>
      <c r="I18" s="73"/>
      <c r="J18" s="73"/>
      <c r="K18" s="73"/>
    </row>
    <row r="20" spans="1:11" ht="18.75" customHeight="1" x14ac:dyDescent="0.25">
      <c r="A20" s="75" t="s">
        <v>198</v>
      </c>
      <c r="B20" s="75"/>
      <c r="C20" s="77" t="s">
        <v>200</v>
      </c>
      <c r="D20" s="77"/>
      <c r="E20" s="77"/>
      <c r="F20" s="77"/>
      <c r="G20" s="77"/>
      <c r="H20" s="77"/>
      <c r="I20" s="77"/>
      <c r="J20" s="77"/>
      <c r="K20" s="77"/>
    </row>
    <row r="21" spans="1:11" x14ac:dyDescent="0.25">
      <c r="C21" s="77"/>
      <c r="D21" s="77"/>
      <c r="E21" s="77"/>
      <c r="F21" s="77"/>
      <c r="G21" s="77"/>
      <c r="H21" s="77"/>
      <c r="I21" s="77"/>
      <c r="J21" s="77"/>
      <c r="K21" s="77"/>
    </row>
    <row r="22" spans="1:11" x14ac:dyDescent="0.25">
      <c r="C22" s="77"/>
      <c r="D22" s="77"/>
      <c r="E22" s="77"/>
      <c r="F22" s="77"/>
      <c r="G22" s="77"/>
      <c r="H22" s="77"/>
      <c r="I22" s="77"/>
      <c r="J22" s="77"/>
      <c r="K22" s="77"/>
    </row>
    <row r="23" spans="1:11" x14ac:dyDescent="0.25">
      <c r="C23" s="77"/>
      <c r="D23" s="77"/>
      <c r="E23" s="77"/>
      <c r="F23" s="77"/>
      <c r="G23" s="77"/>
      <c r="H23" s="77"/>
      <c r="I23" s="77"/>
      <c r="J23" s="77"/>
      <c r="K23" s="77"/>
    </row>
    <row r="24" spans="1:11" x14ac:dyDescent="0.25">
      <c r="C24" s="77"/>
      <c r="D24" s="77"/>
      <c r="E24" s="77"/>
      <c r="F24" s="77"/>
      <c r="G24" s="77"/>
      <c r="H24" s="77"/>
      <c r="I24" s="77"/>
      <c r="J24" s="77"/>
      <c r="K24" s="77"/>
    </row>
  </sheetData>
  <mergeCells count="7">
    <mergeCell ref="A1:B1"/>
    <mergeCell ref="A3:B3"/>
    <mergeCell ref="A20:B20"/>
    <mergeCell ref="C3:K3"/>
    <mergeCell ref="C20:K24"/>
    <mergeCell ref="C5:K13"/>
    <mergeCell ref="E1:K1"/>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H54"/>
  <sheetViews>
    <sheetView topLeftCell="A34" workbookViewId="0">
      <selection activeCell="F50" sqref="F50"/>
    </sheetView>
  </sheetViews>
  <sheetFormatPr defaultColWidth="9.140625" defaultRowHeight="15" x14ac:dyDescent="0.25"/>
  <cols>
    <col min="1" max="1" width="9.140625" style="50"/>
    <col min="2" max="2" width="31.85546875" style="50" customWidth="1"/>
    <col min="3" max="3" width="44.85546875" style="50" customWidth="1"/>
    <col min="4" max="16384" width="9.140625" style="50"/>
  </cols>
  <sheetData>
    <row r="3" spans="2:8" x14ac:dyDescent="0.25">
      <c r="B3" s="66"/>
      <c r="C3" s="67"/>
      <c r="D3" s="67"/>
    </row>
    <row r="5" spans="2:8" ht="57.6" customHeight="1" x14ac:dyDescent="0.25"/>
    <row r="11" spans="2:8" ht="43.35" customHeight="1" x14ac:dyDescent="0.25">
      <c r="H11" s="68"/>
    </row>
    <row r="19" ht="30.6" customHeight="1" x14ac:dyDescent="0.25"/>
    <row r="34" spans="2:3" x14ac:dyDescent="0.25">
      <c r="B34" s="48" t="s">
        <v>45</v>
      </c>
      <c r="C34" s="48" t="s">
        <v>63</v>
      </c>
    </row>
    <row r="35" spans="2:3" x14ac:dyDescent="0.25">
      <c r="B35" s="50" t="s">
        <v>46</v>
      </c>
      <c r="C35" s="50" t="str">
        <f>SICS!D4</f>
        <v>This section describes the required information on the SICS (crop_SICS, AMT_SICS) and the control system (crop_control, AMT_control)</v>
      </c>
    </row>
    <row r="36" spans="2:3" x14ac:dyDescent="0.25">
      <c r="B36" s="50" t="s">
        <v>47</v>
      </c>
      <c r="C36" s="50">
        <f>SICS!F4</f>
        <v>0</v>
      </c>
    </row>
    <row r="37" spans="2:3" x14ac:dyDescent="0.25">
      <c r="B37" s="50" t="s">
        <v>52</v>
      </c>
      <c r="C37" s="50">
        <f>SICS!H4</f>
        <v>0</v>
      </c>
    </row>
    <row r="38" spans="2:3" x14ac:dyDescent="0.25">
      <c r="B38" s="50" t="s">
        <v>48</v>
      </c>
      <c r="C38" s="50">
        <f>SICS!J4</f>
        <v>0</v>
      </c>
    </row>
    <row r="39" spans="2:3" x14ac:dyDescent="0.25">
      <c r="B39" s="50" t="s">
        <v>49</v>
      </c>
      <c r="C39" s="50">
        <f>SICS!L4</f>
        <v>0</v>
      </c>
    </row>
    <row r="40" spans="2:3" x14ac:dyDescent="0.25">
      <c r="B40" s="50" t="s">
        <v>50</v>
      </c>
      <c r="C40" s="50" t="s">
        <v>99</v>
      </c>
    </row>
    <row r="41" spans="2:3" x14ac:dyDescent="0.25">
      <c r="B41" s="50" t="s">
        <v>51</v>
      </c>
      <c r="C41" s="50" t="s">
        <v>100</v>
      </c>
    </row>
    <row r="42" spans="2:3" x14ac:dyDescent="0.25">
      <c r="B42" s="50" t="s">
        <v>53</v>
      </c>
      <c r="C42" s="50" t="s">
        <v>101</v>
      </c>
    </row>
    <row r="43" spans="2:3" x14ac:dyDescent="0.25">
      <c r="B43" s="50" t="s">
        <v>54</v>
      </c>
    </row>
    <row r="44" spans="2:3" x14ac:dyDescent="0.25">
      <c r="B44" s="50" t="s">
        <v>55</v>
      </c>
    </row>
    <row r="45" spans="2:3" x14ac:dyDescent="0.25">
      <c r="B45" s="50" t="s">
        <v>56</v>
      </c>
    </row>
    <row r="46" spans="2:3" x14ac:dyDescent="0.25">
      <c r="B46" s="50" t="s">
        <v>57</v>
      </c>
    </row>
    <row r="48" spans="2:3" x14ac:dyDescent="0.25">
      <c r="C48" s="48" t="s">
        <v>74</v>
      </c>
    </row>
    <row r="49" spans="3:3" x14ac:dyDescent="0.25">
      <c r="C49" s="50" t="s">
        <v>75</v>
      </c>
    </row>
    <row r="50" spans="3:3" x14ac:dyDescent="0.25">
      <c r="C50" s="50" t="s">
        <v>76</v>
      </c>
    </row>
    <row r="51" spans="3:3" x14ac:dyDescent="0.25">
      <c r="C51" s="50" t="s">
        <v>77</v>
      </c>
    </row>
    <row r="52" spans="3:3" x14ac:dyDescent="0.25">
      <c r="C52" s="50" t="s">
        <v>78</v>
      </c>
    </row>
    <row r="53" spans="3:3" x14ac:dyDescent="0.25">
      <c r="C53" s="50" t="s">
        <v>79</v>
      </c>
    </row>
    <row r="54" spans="3:3" x14ac:dyDescent="0.25">
      <c r="C54" s="50" t="s">
        <v>9</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C2:J25"/>
  <sheetViews>
    <sheetView showGridLines="0" zoomScale="90" zoomScaleNormal="90" zoomScalePageLayoutView="90" workbookViewId="0">
      <selection activeCell="F11" sqref="F11"/>
    </sheetView>
  </sheetViews>
  <sheetFormatPr defaultColWidth="9.140625" defaultRowHeight="15" x14ac:dyDescent="0.25"/>
  <cols>
    <col min="1" max="1" width="27.140625" customWidth="1"/>
    <col min="2" max="2" width="13.140625" customWidth="1"/>
    <col min="6" max="6" width="36.42578125" customWidth="1"/>
    <col min="9" max="9" width="10.140625" customWidth="1"/>
  </cols>
  <sheetData>
    <row r="2" spans="3:10" ht="21" x14ac:dyDescent="0.35">
      <c r="C2" s="5" t="s">
        <v>88</v>
      </c>
    </row>
    <row r="3" spans="3:10" ht="21" x14ac:dyDescent="0.35">
      <c r="C3" s="5"/>
    </row>
    <row r="4" spans="3:10" ht="21" x14ac:dyDescent="0.35">
      <c r="C4" s="5" t="s">
        <v>137</v>
      </c>
    </row>
    <row r="6" spans="3:10" x14ac:dyDescent="0.25">
      <c r="C6" s="4" t="s">
        <v>14</v>
      </c>
      <c r="F6" s="25" t="s">
        <v>140</v>
      </c>
    </row>
    <row r="7" spans="3:10" ht="6" customHeight="1" x14ac:dyDescent="0.25">
      <c r="C7" s="4"/>
      <c r="F7" s="2"/>
    </row>
    <row r="8" spans="3:10" x14ac:dyDescent="0.25">
      <c r="C8" s="4" t="s">
        <v>87</v>
      </c>
      <c r="F8" s="25">
        <v>5</v>
      </c>
    </row>
    <row r="9" spans="3:10" ht="6" customHeight="1" x14ac:dyDescent="0.25"/>
    <row r="10" spans="3:10" x14ac:dyDescent="0.25">
      <c r="C10" s="22"/>
    </row>
    <row r="11" spans="3:10" x14ac:dyDescent="0.25">
      <c r="C11" s="4" t="s">
        <v>136</v>
      </c>
      <c r="F11" s="25" t="s">
        <v>141</v>
      </c>
    </row>
    <row r="13" spans="3:10" x14ac:dyDescent="0.25">
      <c r="C13" s="4"/>
    </row>
    <row r="15" spans="3:10" ht="17.25" customHeight="1" x14ac:dyDescent="0.25">
      <c r="C15" s="20" t="s">
        <v>138</v>
      </c>
      <c r="D15" s="21"/>
      <c r="E15" s="21"/>
      <c r="F15" s="21"/>
    </row>
    <row r="16" spans="3:10" ht="16.5" customHeight="1" x14ac:dyDescent="0.25">
      <c r="C16" s="21" t="s">
        <v>1</v>
      </c>
      <c r="D16" s="21"/>
      <c r="E16" s="21"/>
      <c r="F16" s="21"/>
      <c r="G16" s="45" t="s">
        <v>142</v>
      </c>
      <c r="I16" t="s">
        <v>2</v>
      </c>
      <c r="J16" s="25">
        <v>1</v>
      </c>
    </row>
    <row r="17" spans="3:10" ht="17.25" customHeight="1" x14ac:dyDescent="0.25">
      <c r="C17" s="22" t="s">
        <v>0</v>
      </c>
      <c r="G17" s="1"/>
      <c r="J17" s="1"/>
    </row>
    <row r="18" spans="3:10" x14ac:dyDescent="0.25">
      <c r="C18" s="1"/>
      <c r="G18" s="1"/>
      <c r="J18" s="1"/>
    </row>
    <row r="19" spans="3:10" x14ac:dyDescent="0.25">
      <c r="C19" t="s">
        <v>3</v>
      </c>
      <c r="G19" s="25"/>
    </row>
    <row r="20" spans="3:10" ht="15" customHeight="1" x14ac:dyDescent="0.25">
      <c r="C20" s="22" t="s">
        <v>107</v>
      </c>
      <c r="G20" s="2"/>
    </row>
    <row r="21" spans="3:10" x14ac:dyDescent="0.25">
      <c r="C21" t="s">
        <v>4</v>
      </c>
      <c r="G21" s="25"/>
      <c r="I21" t="s">
        <v>2</v>
      </c>
      <c r="J21" s="25"/>
    </row>
    <row r="22" spans="3:10" x14ac:dyDescent="0.25">
      <c r="C22" s="22" t="s">
        <v>5</v>
      </c>
    </row>
    <row r="24" spans="3:10" x14ac:dyDescent="0.25">
      <c r="C24" t="s">
        <v>15</v>
      </c>
      <c r="G24" s="25"/>
    </row>
    <row r="25" spans="3:10" x14ac:dyDescent="0.25">
      <c r="C25" s="22" t="s">
        <v>16</v>
      </c>
    </row>
  </sheetData>
  <pageMargins left="0.7" right="0.7" top="0.75" bottom="0.75" header="0.3" footer="0.3"/>
  <pageSetup paperSize="9" scale="91" orientation="landscape"/>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2:M60"/>
  <sheetViews>
    <sheetView showGridLines="0" zoomScale="90" zoomScaleNormal="90" zoomScalePageLayoutView="90" workbookViewId="0">
      <selection activeCell="C2" sqref="C2"/>
    </sheetView>
  </sheetViews>
  <sheetFormatPr defaultColWidth="9.140625" defaultRowHeight="15" x14ac:dyDescent="0.25"/>
  <cols>
    <col min="1" max="1" width="27.140625" customWidth="1"/>
    <col min="2" max="2" width="13.7109375" customWidth="1"/>
    <col min="3" max="3" width="33.42578125" customWidth="1"/>
    <col min="4" max="4" width="18.7109375" customWidth="1"/>
    <col min="5" max="5" width="7.140625" customWidth="1"/>
    <col min="6" max="6" width="18.7109375" customWidth="1"/>
    <col min="7" max="7" width="3.7109375" customWidth="1"/>
    <col min="8" max="8" width="18.7109375" customWidth="1"/>
    <col min="9" max="9" width="3.7109375" customWidth="1"/>
    <col min="10" max="10" width="18.7109375" customWidth="1"/>
    <col min="11" max="11" width="3.7109375" customWidth="1"/>
    <col min="12" max="12" width="18.7109375" customWidth="1"/>
    <col min="13" max="13" width="3.7109375" customWidth="1"/>
  </cols>
  <sheetData>
    <row r="2" spans="3:13" x14ac:dyDescent="0.25">
      <c r="L2" s="6"/>
    </row>
    <row r="3" spans="3:13" x14ac:dyDescent="0.25">
      <c r="L3" s="33"/>
    </row>
    <row r="4" spans="3:13" ht="18" customHeight="1" x14ac:dyDescent="0.35">
      <c r="C4" s="5" t="s">
        <v>91</v>
      </c>
      <c r="D4" s="81" t="s">
        <v>139</v>
      </c>
      <c r="E4" s="81"/>
      <c r="F4" s="81"/>
      <c r="G4" s="81"/>
      <c r="H4" s="81"/>
      <c r="I4" s="81"/>
      <c r="J4" s="81"/>
      <c r="K4" s="81"/>
      <c r="L4" s="81"/>
      <c r="M4" s="81"/>
    </row>
    <row r="7" spans="3:13" ht="15" customHeight="1" x14ac:dyDescent="0.25">
      <c r="C7" s="4" t="s">
        <v>105</v>
      </c>
      <c r="D7" s="82" t="s">
        <v>196</v>
      </c>
      <c r="E7" s="83"/>
      <c r="F7" s="83"/>
      <c r="G7" s="83"/>
      <c r="H7" s="83"/>
      <c r="I7" s="83"/>
      <c r="J7" s="84"/>
    </row>
    <row r="8" spans="3:13" ht="15" customHeight="1" x14ac:dyDescent="0.25">
      <c r="C8" s="4"/>
      <c r="G8" s="22"/>
      <c r="H8" s="22"/>
    </row>
    <row r="9" spans="3:13" ht="15" customHeight="1" x14ac:dyDescent="0.25">
      <c r="C9" s="4" t="s">
        <v>108</v>
      </c>
      <c r="D9" s="82" t="s">
        <v>194</v>
      </c>
      <c r="E9" s="83"/>
      <c r="F9" s="83"/>
      <c r="G9" s="83"/>
      <c r="H9" s="83"/>
      <c r="I9" s="83"/>
      <c r="J9" s="84"/>
    </row>
    <row r="10" spans="3:13" ht="15" customHeight="1" x14ac:dyDescent="0.25">
      <c r="C10" s="4"/>
    </row>
    <row r="11" spans="3:13" ht="15" customHeight="1" x14ac:dyDescent="0.25">
      <c r="C11" s="81" t="s">
        <v>109</v>
      </c>
      <c r="D11" s="81"/>
      <c r="E11" s="81"/>
      <c r="F11" s="81"/>
      <c r="G11" s="81"/>
      <c r="H11" s="81"/>
      <c r="I11" s="81"/>
      <c r="J11" s="81"/>
      <c r="K11" s="81"/>
      <c r="L11" s="81"/>
    </row>
    <row r="12" spans="3:13" ht="15" customHeight="1" x14ac:dyDescent="0.25">
      <c r="C12" s="4" t="s">
        <v>110</v>
      </c>
      <c r="D12" s="86" t="s">
        <v>195</v>
      </c>
      <c r="E12" s="87"/>
      <c r="F12" s="88"/>
      <c r="G12" s="46"/>
      <c r="H12" s="46"/>
      <c r="I12" s="46"/>
      <c r="J12" s="46"/>
      <c r="K12" s="46"/>
      <c r="L12" s="46"/>
    </row>
    <row r="13" spans="3:13" ht="15" customHeight="1" x14ac:dyDescent="0.25">
      <c r="C13" s="46"/>
      <c r="D13" s="46"/>
      <c r="E13" s="46"/>
      <c r="F13" s="46"/>
      <c r="G13" s="46"/>
      <c r="H13" s="46"/>
      <c r="I13" s="46"/>
      <c r="J13" s="46"/>
      <c r="K13" s="46"/>
      <c r="L13" s="46"/>
    </row>
    <row r="14" spans="3:13" ht="15" customHeight="1" x14ac:dyDescent="0.25">
      <c r="C14" s="4" t="s">
        <v>111</v>
      </c>
      <c r="D14" s="86" t="s">
        <v>143</v>
      </c>
      <c r="E14" s="87"/>
      <c r="F14" s="88"/>
    </row>
    <row r="15" spans="3:13" ht="18" customHeight="1" x14ac:dyDescent="0.25">
      <c r="C15" s="4"/>
      <c r="D15" s="22" t="s">
        <v>112</v>
      </c>
      <c r="F15" s="22" t="s">
        <v>113</v>
      </c>
      <c r="G15" s="22"/>
      <c r="H15" s="22"/>
    </row>
    <row r="16" spans="3:13" x14ac:dyDescent="0.25">
      <c r="C16" s="4" t="s">
        <v>92</v>
      </c>
      <c r="D16" s="25" t="s">
        <v>144</v>
      </c>
      <c r="F16" s="25" t="s">
        <v>145</v>
      </c>
      <c r="H16" s="22"/>
      <c r="J16" s="22"/>
      <c r="L16" s="22"/>
    </row>
    <row r="17" spans="1:8" s="2" customFormat="1" ht="18" customHeight="1" x14ac:dyDescent="0.25">
      <c r="C17" s="8"/>
      <c r="D17" s="22" t="s">
        <v>115</v>
      </c>
      <c r="F17" s="22" t="s">
        <v>116</v>
      </c>
    </row>
    <row r="18" spans="1:8" s="2" customFormat="1" x14ac:dyDescent="0.25">
      <c r="C18" s="4" t="s">
        <v>114</v>
      </c>
      <c r="D18" s="25" t="s">
        <v>188</v>
      </c>
      <c r="F18" s="25" t="s">
        <v>164</v>
      </c>
    </row>
    <row r="19" spans="1:8" ht="15" customHeight="1" x14ac:dyDescent="0.25"/>
    <row r="20" spans="1:8" x14ac:dyDescent="0.25">
      <c r="C20" s="4" t="s">
        <v>96</v>
      </c>
      <c r="D20" s="85" t="s">
        <v>146</v>
      </c>
      <c r="E20" s="10"/>
      <c r="F20" s="85" t="s">
        <v>147</v>
      </c>
      <c r="G20" s="9"/>
    </row>
    <row r="21" spans="1:8" x14ac:dyDescent="0.25">
      <c r="C21" s="6"/>
      <c r="D21" s="85"/>
      <c r="E21" s="10"/>
      <c r="F21" s="85"/>
      <c r="G21" s="9"/>
    </row>
    <row r="22" spans="1:8" x14ac:dyDescent="0.25">
      <c r="C22" s="6" t="s">
        <v>97</v>
      </c>
      <c r="D22" s="85"/>
      <c r="E22" s="10"/>
      <c r="F22" s="85"/>
      <c r="G22" s="9"/>
    </row>
    <row r="23" spans="1:8" ht="18" customHeight="1" x14ac:dyDescent="0.25">
      <c r="D23" s="6" t="s">
        <v>98</v>
      </c>
      <c r="E23" s="6"/>
      <c r="F23" s="6"/>
    </row>
    <row r="24" spans="1:8" x14ac:dyDescent="0.25">
      <c r="C24" s="4" t="s">
        <v>117</v>
      </c>
    </row>
    <row r="25" spans="1:8" x14ac:dyDescent="0.25">
      <c r="C25" s="6" t="s">
        <v>118</v>
      </c>
    </row>
    <row r="26" spans="1:8" x14ac:dyDescent="0.25">
      <c r="A26" s="33"/>
      <c r="C26" t="s">
        <v>18</v>
      </c>
      <c r="F26" s="78" t="s">
        <v>148</v>
      </c>
      <c r="G26" s="79"/>
      <c r="H26" s="80"/>
    </row>
    <row r="27" spans="1:8" ht="6" customHeight="1" x14ac:dyDescent="0.25">
      <c r="C27" s="7" t="s">
        <v>19</v>
      </c>
    </row>
    <row r="28" spans="1:8" x14ac:dyDescent="0.25">
      <c r="C28" t="s">
        <v>95</v>
      </c>
      <c r="F28" s="78" t="s">
        <v>149</v>
      </c>
      <c r="G28" s="79"/>
      <c r="H28" s="80"/>
    </row>
    <row r="29" spans="1:8" ht="6" customHeight="1" x14ac:dyDescent="0.25"/>
    <row r="30" spans="1:8" x14ac:dyDescent="0.25">
      <c r="C30" t="s">
        <v>20</v>
      </c>
      <c r="F30" s="78" t="s">
        <v>150</v>
      </c>
      <c r="G30" s="79"/>
      <c r="H30" s="80"/>
    </row>
    <row r="31" spans="1:8" ht="6" customHeight="1" x14ac:dyDescent="0.25"/>
    <row r="32" spans="1:8" x14ac:dyDescent="0.25">
      <c r="C32" t="s">
        <v>21</v>
      </c>
      <c r="F32" s="78" t="s">
        <v>151</v>
      </c>
      <c r="G32" s="79"/>
      <c r="H32" s="80"/>
    </row>
    <row r="33" spans="3:11" ht="6" customHeight="1" x14ac:dyDescent="0.25"/>
    <row r="34" spans="3:11" x14ac:dyDescent="0.25">
      <c r="C34" t="s">
        <v>22</v>
      </c>
      <c r="F34" s="78" t="s">
        <v>152</v>
      </c>
      <c r="G34" s="79"/>
      <c r="H34" s="80"/>
    </row>
    <row r="35" spans="3:11" ht="6" customHeight="1" x14ac:dyDescent="0.25"/>
    <row r="36" spans="3:11" x14ac:dyDescent="0.25">
      <c r="C36" t="s">
        <v>23</v>
      </c>
      <c r="F36" s="78" t="s">
        <v>150</v>
      </c>
      <c r="G36" s="79"/>
      <c r="H36" s="80"/>
    </row>
    <row r="37" spans="3:11" ht="6" customHeight="1" x14ac:dyDescent="0.25"/>
    <row r="38" spans="3:11" x14ac:dyDescent="0.25">
      <c r="C38" t="s">
        <v>24</v>
      </c>
      <c r="F38" s="78"/>
      <c r="G38" s="79"/>
      <c r="H38" s="80"/>
    </row>
    <row r="40" spans="3:11" x14ac:dyDescent="0.25">
      <c r="C40" s="4" t="s">
        <v>25</v>
      </c>
    </row>
    <row r="41" spans="3:11" x14ac:dyDescent="0.25">
      <c r="C41" s="6" t="s">
        <v>27</v>
      </c>
    </row>
    <row r="42" spans="3:11" x14ac:dyDescent="0.25">
      <c r="C42" t="s">
        <v>26</v>
      </c>
      <c r="H42" s="78" t="s">
        <v>153</v>
      </c>
      <c r="I42" s="79"/>
      <c r="J42" s="79"/>
      <c r="K42" s="80"/>
    </row>
    <row r="43" spans="3:11" ht="6" customHeight="1" x14ac:dyDescent="0.25"/>
    <row r="44" spans="3:11" x14ac:dyDescent="0.25">
      <c r="C44" t="s">
        <v>28</v>
      </c>
      <c r="H44" s="78" t="s">
        <v>154</v>
      </c>
      <c r="I44" s="79"/>
      <c r="J44" s="79"/>
      <c r="K44" s="80"/>
    </row>
    <row r="45" spans="3:11" ht="6" customHeight="1" x14ac:dyDescent="0.25"/>
    <row r="46" spans="3:11" x14ac:dyDescent="0.25">
      <c r="C46" t="s">
        <v>29</v>
      </c>
      <c r="H46" s="78" t="s">
        <v>155</v>
      </c>
      <c r="I46" s="79"/>
      <c r="J46" s="79"/>
      <c r="K46" s="80"/>
    </row>
    <row r="47" spans="3:11" ht="6" customHeight="1" x14ac:dyDescent="0.25"/>
    <row r="48" spans="3:11" x14ac:dyDescent="0.25">
      <c r="C48" t="s">
        <v>30</v>
      </c>
      <c r="H48" s="78" t="s">
        <v>155</v>
      </c>
      <c r="I48" s="79"/>
      <c r="J48" s="79"/>
      <c r="K48" s="80"/>
    </row>
    <row r="49" spans="3:11" ht="6" customHeight="1" x14ac:dyDescent="0.25"/>
    <row r="50" spans="3:11" x14ac:dyDescent="0.25">
      <c r="C50" t="s">
        <v>31</v>
      </c>
      <c r="H50" s="78" t="s">
        <v>155</v>
      </c>
      <c r="I50" s="79"/>
      <c r="J50" s="79"/>
      <c r="K50" s="80"/>
    </row>
    <row r="51" spans="3:11" ht="6" customHeight="1" x14ac:dyDescent="0.25"/>
    <row r="52" spans="3:11" x14ac:dyDescent="0.25">
      <c r="C52" t="s">
        <v>32</v>
      </c>
      <c r="H52" s="78" t="s">
        <v>155</v>
      </c>
      <c r="I52" s="79"/>
      <c r="J52" s="79"/>
      <c r="K52" s="80"/>
    </row>
    <row r="53" spans="3:11" ht="6" customHeight="1" x14ac:dyDescent="0.25"/>
    <row r="54" spans="3:11" x14ac:dyDescent="0.25">
      <c r="C54" t="s">
        <v>33</v>
      </c>
      <c r="H54" s="78" t="s">
        <v>155</v>
      </c>
      <c r="I54" s="79"/>
      <c r="J54" s="79"/>
      <c r="K54" s="80"/>
    </row>
    <row r="55" spans="3:11" ht="6" customHeight="1" x14ac:dyDescent="0.25"/>
    <row r="56" spans="3:11" x14ac:dyDescent="0.25">
      <c r="C56" t="s">
        <v>34</v>
      </c>
      <c r="H56" s="78" t="s">
        <v>156</v>
      </c>
      <c r="I56" s="79"/>
      <c r="J56" s="79"/>
      <c r="K56" s="80"/>
    </row>
    <row r="57" spans="3:11" ht="6" customHeight="1" x14ac:dyDescent="0.25"/>
    <row r="58" spans="3:11" x14ac:dyDescent="0.25">
      <c r="C58" t="s">
        <v>35</v>
      </c>
      <c r="H58" s="78" t="s">
        <v>157</v>
      </c>
      <c r="I58" s="79"/>
      <c r="J58" s="79"/>
      <c r="K58" s="80"/>
    </row>
    <row r="59" spans="3:11" ht="6" customHeight="1" x14ac:dyDescent="0.25"/>
    <row r="60" spans="3:11" x14ac:dyDescent="0.25">
      <c r="C60" t="s">
        <v>36</v>
      </c>
      <c r="H60" s="78" t="s">
        <v>158</v>
      </c>
      <c r="I60" s="79"/>
      <c r="J60" s="79"/>
      <c r="K60" s="80"/>
    </row>
  </sheetData>
  <mergeCells count="25">
    <mergeCell ref="H42:K42"/>
    <mergeCell ref="H44:K44"/>
    <mergeCell ref="H46:K46"/>
    <mergeCell ref="F30:H30"/>
    <mergeCell ref="F32:H32"/>
    <mergeCell ref="F34:H34"/>
    <mergeCell ref="F36:H36"/>
    <mergeCell ref="F38:H38"/>
    <mergeCell ref="H58:K58"/>
    <mergeCell ref="H60:K60"/>
    <mergeCell ref="H48:K48"/>
    <mergeCell ref="H50:K50"/>
    <mergeCell ref="H52:K52"/>
    <mergeCell ref="H54:K54"/>
    <mergeCell ref="H56:K56"/>
    <mergeCell ref="F26:H26"/>
    <mergeCell ref="F28:H28"/>
    <mergeCell ref="D4:M4"/>
    <mergeCell ref="D7:J7"/>
    <mergeCell ref="D9:J9"/>
    <mergeCell ref="D20:D22"/>
    <mergeCell ref="F20:F22"/>
    <mergeCell ref="C11:L11"/>
    <mergeCell ref="D12:F12"/>
    <mergeCell ref="D14:F14"/>
  </mergeCells>
  <pageMargins left="0.7" right="0.7" top="0.75" bottom="0.75" header="0.3" footer="0.3"/>
  <pageSetup paperSize="9" scale="68" orientation="landscape"/>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5:AI70"/>
  <sheetViews>
    <sheetView showGridLines="0" topLeftCell="A6" zoomScale="80" zoomScaleNormal="80" zoomScalePageLayoutView="80" workbookViewId="0">
      <selection activeCell="G42" sqref="G42"/>
    </sheetView>
  </sheetViews>
  <sheetFormatPr defaultColWidth="9.140625" defaultRowHeight="15" x14ac:dyDescent="0.25"/>
  <cols>
    <col min="1" max="1" width="7.42578125" customWidth="1"/>
    <col min="2" max="2" width="8.28515625" customWidth="1"/>
    <col min="3" max="3" width="22.42578125" customWidth="1"/>
    <col min="4" max="4" width="2.7109375" style="12" customWidth="1"/>
    <col min="5" max="5" width="14.28515625" style="12" customWidth="1"/>
    <col min="6" max="6" width="2.7109375" style="12" customWidth="1"/>
    <col min="7" max="7" width="29.85546875" customWidth="1"/>
    <col min="8" max="8" width="2.7109375" style="12" customWidth="1"/>
    <col min="9" max="9" width="18.140625" customWidth="1"/>
    <col min="13" max="13" width="2.7109375" customWidth="1"/>
    <col min="14" max="14" width="17.7109375" customWidth="1"/>
    <col min="18" max="18" width="2.7109375" customWidth="1"/>
    <col min="19" max="19" width="17.7109375" customWidth="1"/>
    <col min="22" max="22" width="2.7109375" customWidth="1"/>
    <col min="23" max="23" width="18" customWidth="1"/>
    <col min="27" max="27" width="2.7109375" customWidth="1"/>
    <col min="28" max="28" width="17.7109375" customWidth="1"/>
    <col min="32" max="32" width="2.85546875" customWidth="1"/>
    <col min="35" max="35" width="17.140625" customWidth="1"/>
  </cols>
  <sheetData>
    <row r="5" spans="1:35" x14ac:dyDescent="0.25">
      <c r="C5" s="4" t="s">
        <v>119</v>
      </c>
      <c r="D5" s="11"/>
      <c r="E5" s="11"/>
      <c r="F5" s="11"/>
    </row>
    <row r="6" spans="1:35" x14ac:dyDescent="0.25">
      <c r="C6" s="22" t="s">
        <v>93</v>
      </c>
    </row>
    <row r="7" spans="1:35" s="14" customFormat="1" x14ac:dyDescent="0.25">
      <c r="C7" s="40" t="s">
        <v>90</v>
      </c>
      <c r="D7" s="15"/>
      <c r="E7" s="89" t="s">
        <v>122</v>
      </c>
      <c r="F7" s="15"/>
      <c r="G7" s="92" t="s">
        <v>6</v>
      </c>
      <c r="H7" s="15"/>
      <c r="I7" s="91" t="s">
        <v>40</v>
      </c>
      <c r="J7" s="91"/>
      <c r="K7" s="91"/>
      <c r="L7" s="91"/>
      <c r="N7" s="91" t="s">
        <v>41</v>
      </c>
      <c r="O7" s="91"/>
      <c r="P7" s="91"/>
      <c r="Q7" s="91"/>
      <c r="S7" s="91" t="s">
        <v>42</v>
      </c>
      <c r="T7" s="91"/>
      <c r="U7" s="91"/>
      <c r="W7" s="91" t="s">
        <v>43</v>
      </c>
      <c r="X7" s="91"/>
      <c r="Y7" s="91"/>
      <c r="Z7" s="91"/>
      <c r="AB7" s="91" t="s">
        <v>9</v>
      </c>
      <c r="AC7" s="91"/>
      <c r="AD7" s="91"/>
      <c r="AE7" s="91"/>
      <c r="AG7" s="36" t="s">
        <v>65</v>
      </c>
    </row>
    <row r="8" spans="1:35" s="14" customFormat="1" x14ac:dyDescent="0.25">
      <c r="C8" s="41" t="s">
        <v>104</v>
      </c>
      <c r="D8" s="15"/>
      <c r="E8" s="90"/>
      <c r="F8" s="15"/>
      <c r="G8" s="92"/>
      <c r="H8" s="15"/>
      <c r="I8" s="39" t="s">
        <v>37</v>
      </c>
      <c r="J8" s="39" t="s">
        <v>8</v>
      </c>
      <c r="K8" s="39" t="s">
        <v>39</v>
      </c>
      <c r="L8" s="39" t="s">
        <v>7</v>
      </c>
      <c r="N8" s="39" t="s">
        <v>37</v>
      </c>
      <c r="O8" s="39" t="s">
        <v>8</v>
      </c>
      <c r="P8" s="39" t="s">
        <v>39</v>
      </c>
      <c r="Q8" s="39" t="s">
        <v>7</v>
      </c>
      <c r="S8" s="39" t="s">
        <v>37</v>
      </c>
      <c r="T8" s="39" t="s">
        <v>8</v>
      </c>
      <c r="U8" s="39" t="s">
        <v>7</v>
      </c>
      <c r="W8" s="39" t="s">
        <v>37</v>
      </c>
      <c r="X8" s="39" t="s">
        <v>8</v>
      </c>
      <c r="Y8" s="39" t="s">
        <v>39</v>
      </c>
      <c r="Z8" s="39" t="s">
        <v>7</v>
      </c>
      <c r="AB8" s="39" t="s">
        <v>37</v>
      </c>
      <c r="AC8" s="39" t="s">
        <v>8</v>
      </c>
      <c r="AD8" s="39" t="s">
        <v>39</v>
      </c>
      <c r="AE8" s="39" t="s">
        <v>7</v>
      </c>
      <c r="AG8" s="37"/>
      <c r="AI8" s="47"/>
    </row>
    <row r="9" spans="1:35" x14ac:dyDescent="0.25">
      <c r="A9" t="s">
        <v>171</v>
      </c>
      <c r="B9" t="s">
        <v>169</v>
      </c>
      <c r="C9" s="26">
        <v>41926</v>
      </c>
      <c r="E9" s="25" t="s">
        <v>120</v>
      </c>
      <c r="G9" s="25" t="s">
        <v>161</v>
      </c>
      <c r="I9" s="25" t="s">
        <v>160</v>
      </c>
      <c r="J9" s="25" t="s">
        <v>181</v>
      </c>
      <c r="K9" s="25">
        <v>20</v>
      </c>
      <c r="L9" s="25">
        <f>1.07*2</f>
        <v>2.14</v>
      </c>
      <c r="N9" s="25" t="s">
        <v>179</v>
      </c>
      <c r="O9" s="25" t="s">
        <v>180</v>
      </c>
      <c r="P9" s="25">
        <v>16.45</v>
      </c>
      <c r="Q9" s="25">
        <v>2</v>
      </c>
      <c r="S9" s="25"/>
      <c r="T9" s="25"/>
      <c r="U9" s="25"/>
      <c r="W9" s="25"/>
      <c r="X9" s="25"/>
      <c r="Y9" s="25"/>
      <c r="Z9" s="25"/>
      <c r="AB9" s="25"/>
      <c r="AC9" s="25"/>
      <c r="AD9" s="25"/>
      <c r="AE9" s="25"/>
      <c r="AG9" s="38">
        <f>K9*L9+P9*Q9+T9*U9+Y9*Z9+AD9*AE9</f>
        <v>75.7</v>
      </c>
      <c r="AI9" s="47" t="s">
        <v>120</v>
      </c>
    </row>
    <row r="10" spans="1:35" x14ac:dyDescent="0.25">
      <c r="A10" t="s">
        <v>171</v>
      </c>
      <c r="B10" t="s">
        <v>169</v>
      </c>
      <c r="C10" s="26"/>
      <c r="E10" s="25" t="s">
        <v>120</v>
      </c>
      <c r="G10" s="25" t="s">
        <v>164</v>
      </c>
      <c r="I10" s="25" t="s">
        <v>163</v>
      </c>
      <c r="J10" s="25" t="s">
        <v>181</v>
      </c>
      <c r="K10" s="25">
        <v>20</v>
      </c>
      <c r="L10" s="25">
        <v>0.91</v>
      </c>
      <c r="N10" s="25" t="s">
        <v>179</v>
      </c>
      <c r="O10" s="25" t="s">
        <v>180</v>
      </c>
      <c r="P10" s="25">
        <v>24.92</v>
      </c>
      <c r="Q10" s="25">
        <v>1</v>
      </c>
      <c r="S10" s="25"/>
      <c r="T10" s="25"/>
      <c r="U10" s="25"/>
      <c r="W10" s="25"/>
      <c r="X10" s="25"/>
      <c r="Y10" s="25"/>
      <c r="Z10" s="25"/>
      <c r="AB10" s="25"/>
      <c r="AC10" s="25"/>
      <c r="AD10" s="25"/>
      <c r="AE10" s="25"/>
      <c r="AG10" s="38">
        <f t="shared" ref="AG10:AG48" si="0">K10*L10+P10*Q10+T10*U10+Y10*Z10+AD10*AE10</f>
        <v>43.120000000000005</v>
      </c>
      <c r="AI10" s="47"/>
    </row>
    <row r="11" spans="1:35" x14ac:dyDescent="0.25">
      <c r="A11" t="s">
        <v>171</v>
      </c>
      <c r="B11" t="s">
        <v>169</v>
      </c>
      <c r="C11" s="26"/>
      <c r="E11" s="25" t="s">
        <v>120</v>
      </c>
      <c r="G11" s="25" t="s">
        <v>51</v>
      </c>
      <c r="I11" s="25" t="s">
        <v>162</v>
      </c>
      <c r="J11" s="25" t="s">
        <v>181</v>
      </c>
      <c r="K11" s="25">
        <v>20</v>
      </c>
      <c r="L11" s="25">
        <v>0.66</v>
      </c>
      <c r="N11" s="25" t="s">
        <v>179</v>
      </c>
      <c r="O11" s="25" t="s">
        <v>180</v>
      </c>
      <c r="P11" s="25">
        <v>4.67</v>
      </c>
      <c r="Q11" s="25">
        <v>1</v>
      </c>
      <c r="S11" s="25"/>
      <c r="T11" s="25"/>
      <c r="U11" s="25"/>
      <c r="W11" s="25"/>
      <c r="X11" s="25"/>
      <c r="Y11" s="25"/>
      <c r="Z11" s="25"/>
      <c r="AB11" s="25"/>
      <c r="AC11" s="25"/>
      <c r="AD11" s="25"/>
      <c r="AE11" s="25"/>
      <c r="AG11" s="38">
        <f t="shared" si="0"/>
        <v>17.87</v>
      </c>
      <c r="AI11" s="47"/>
    </row>
    <row r="12" spans="1:35" x14ac:dyDescent="0.25">
      <c r="A12" t="s">
        <v>171</v>
      </c>
      <c r="B12" t="s">
        <v>169</v>
      </c>
      <c r="C12" s="26"/>
      <c r="E12" s="25" t="s">
        <v>120</v>
      </c>
      <c r="G12" s="25" t="s">
        <v>165</v>
      </c>
      <c r="I12" s="25" t="s">
        <v>166</v>
      </c>
      <c r="J12" s="25" t="s">
        <v>181</v>
      </c>
      <c r="K12" s="25">
        <v>20</v>
      </c>
      <c r="L12" s="25">
        <f>3*0.19</f>
        <v>0.57000000000000006</v>
      </c>
      <c r="N12" s="25" t="s">
        <v>179</v>
      </c>
      <c r="O12" s="25" t="s">
        <v>180</v>
      </c>
      <c r="P12" s="25">
        <v>5.3</v>
      </c>
      <c r="Q12" s="25">
        <v>3</v>
      </c>
      <c r="S12" s="25"/>
      <c r="T12" s="25"/>
      <c r="U12" s="25"/>
      <c r="W12" s="25"/>
      <c r="X12" s="25"/>
      <c r="Y12" s="25"/>
      <c r="Z12" s="25"/>
      <c r="AB12" s="25"/>
      <c r="AC12" s="25"/>
      <c r="AD12" s="25"/>
      <c r="AE12" s="25"/>
      <c r="AG12" s="38">
        <f t="shared" si="0"/>
        <v>27.3</v>
      </c>
      <c r="AI12" s="47" t="s">
        <v>121</v>
      </c>
    </row>
    <row r="13" spans="1:35" x14ac:dyDescent="0.25">
      <c r="A13" t="s">
        <v>171</v>
      </c>
      <c r="B13" t="s">
        <v>169</v>
      </c>
      <c r="C13" s="26"/>
      <c r="E13" s="25" t="s">
        <v>120</v>
      </c>
      <c r="G13" s="25" t="s">
        <v>178</v>
      </c>
      <c r="I13" s="25" t="s">
        <v>177</v>
      </c>
      <c r="J13" s="25" t="s">
        <v>181</v>
      </c>
      <c r="K13" s="25">
        <v>20</v>
      </c>
      <c r="L13" s="25">
        <v>1.32</v>
      </c>
      <c r="N13" s="25" t="s">
        <v>179</v>
      </c>
      <c r="O13" s="25" t="s">
        <v>180</v>
      </c>
      <c r="P13" s="25">
        <v>122.1</v>
      </c>
      <c r="Q13" s="25">
        <v>1</v>
      </c>
      <c r="S13" s="25"/>
      <c r="T13" s="25"/>
      <c r="U13" s="25"/>
      <c r="W13" s="25"/>
      <c r="X13" s="25"/>
      <c r="Y13" s="25"/>
      <c r="Z13" s="25"/>
      <c r="AB13" s="25"/>
      <c r="AC13" s="25"/>
      <c r="AD13" s="25"/>
      <c r="AE13" s="25"/>
      <c r="AG13" s="38">
        <f t="shared" si="0"/>
        <v>148.5</v>
      </c>
      <c r="AI13" s="47"/>
    </row>
    <row r="14" spans="1:35" x14ac:dyDescent="0.25">
      <c r="A14" t="s">
        <v>171</v>
      </c>
      <c r="B14" t="s">
        <v>169</v>
      </c>
      <c r="C14" s="26"/>
      <c r="E14" s="25" t="s">
        <v>120</v>
      </c>
      <c r="G14" s="25" t="s">
        <v>167</v>
      </c>
      <c r="I14" s="25" t="s">
        <v>168</v>
      </c>
      <c r="J14" s="25" t="s">
        <v>181</v>
      </c>
      <c r="K14" s="25">
        <v>20</v>
      </c>
      <c r="L14" s="25">
        <v>2.23</v>
      </c>
      <c r="N14" s="25" t="s">
        <v>179</v>
      </c>
      <c r="O14" s="25" t="s">
        <v>180</v>
      </c>
      <c r="P14" s="25">
        <v>8.49</v>
      </c>
      <c r="Q14" s="25">
        <v>1</v>
      </c>
      <c r="S14" s="25"/>
      <c r="T14" s="25"/>
      <c r="U14" s="25"/>
      <c r="W14" s="25"/>
      <c r="X14" s="25"/>
      <c r="Y14" s="25"/>
      <c r="Z14" s="25"/>
      <c r="AB14" s="25"/>
      <c r="AC14" s="25"/>
      <c r="AD14" s="25"/>
      <c r="AE14" s="25"/>
      <c r="AG14" s="38">
        <f t="shared" si="0"/>
        <v>53.09</v>
      </c>
      <c r="AI14" s="47"/>
    </row>
    <row r="15" spans="1:35" x14ac:dyDescent="0.25">
      <c r="A15" t="s">
        <v>171</v>
      </c>
      <c r="B15" t="s">
        <v>170</v>
      </c>
      <c r="C15" s="26"/>
      <c r="E15" s="25" t="s">
        <v>120</v>
      </c>
      <c r="G15" s="25" t="s">
        <v>161</v>
      </c>
      <c r="I15" s="25" t="s">
        <v>160</v>
      </c>
      <c r="J15" s="25" t="s">
        <v>181</v>
      </c>
      <c r="K15" s="25">
        <v>20</v>
      </c>
      <c r="L15" s="25">
        <v>1.07</v>
      </c>
      <c r="N15" s="25" t="s">
        <v>179</v>
      </c>
      <c r="O15" s="25" t="s">
        <v>180</v>
      </c>
      <c r="P15" s="25">
        <v>16.45</v>
      </c>
      <c r="Q15" s="25">
        <v>1</v>
      </c>
      <c r="S15" s="25"/>
      <c r="T15" s="25"/>
      <c r="U15" s="25"/>
      <c r="W15" s="25" t="s">
        <v>184</v>
      </c>
      <c r="X15" s="25" t="s">
        <v>180</v>
      </c>
      <c r="Y15" s="25">
        <v>12</v>
      </c>
      <c r="Z15" s="25">
        <v>1</v>
      </c>
      <c r="AB15" s="25"/>
      <c r="AC15" s="25"/>
      <c r="AD15" s="25"/>
      <c r="AE15" s="25"/>
      <c r="AG15" s="38">
        <f t="shared" si="0"/>
        <v>49.85</v>
      </c>
      <c r="AI15" s="47"/>
    </row>
    <row r="16" spans="1:35" x14ac:dyDescent="0.25">
      <c r="A16" t="s">
        <v>171</v>
      </c>
      <c r="B16" t="s">
        <v>170</v>
      </c>
      <c r="C16" s="26"/>
      <c r="E16" s="25" t="s">
        <v>120</v>
      </c>
      <c r="G16" s="25" t="s">
        <v>172</v>
      </c>
      <c r="I16" s="25" t="s">
        <v>160</v>
      </c>
      <c r="J16" s="25" t="s">
        <v>181</v>
      </c>
      <c r="K16" s="25">
        <v>20</v>
      </c>
      <c r="L16" s="25">
        <f>2*1.18</f>
        <v>2.36</v>
      </c>
      <c r="N16" s="25" t="s">
        <v>179</v>
      </c>
      <c r="O16" s="25" t="s">
        <v>180</v>
      </c>
      <c r="P16" s="25">
        <v>18.510000000000002</v>
      </c>
      <c r="Q16" s="25">
        <v>2</v>
      </c>
      <c r="S16" s="25"/>
      <c r="T16" s="25"/>
      <c r="U16" s="25"/>
      <c r="W16" s="25"/>
      <c r="X16" s="25"/>
      <c r="Y16" s="25"/>
      <c r="Z16" s="25"/>
      <c r="AB16" s="25"/>
      <c r="AC16" s="25"/>
      <c r="AD16" s="25"/>
      <c r="AE16" s="25"/>
      <c r="AG16" s="38">
        <f t="shared" si="0"/>
        <v>84.22</v>
      </c>
      <c r="AI16" s="47"/>
    </row>
    <row r="17" spans="1:35" x14ac:dyDescent="0.25">
      <c r="A17" t="s">
        <v>171</v>
      </c>
      <c r="B17" t="s">
        <v>170</v>
      </c>
      <c r="C17" s="26"/>
      <c r="E17" s="25" t="s">
        <v>120</v>
      </c>
      <c r="G17" s="25" t="s">
        <v>173</v>
      </c>
      <c r="I17" s="25" t="s">
        <v>163</v>
      </c>
      <c r="J17" s="25" t="s">
        <v>181</v>
      </c>
      <c r="K17" s="25">
        <v>20</v>
      </c>
      <c r="L17" s="25">
        <v>0.7</v>
      </c>
      <c r="N17" s="25" t="s">
        <v>179</v>
      </c>
      <c r="O17" s="25" t="s">
        <v>180</v>
      </c>
      <c r="P17" s="25">
        <v>29.12</v>
      </c>
      <c r="Q17" s="25">
        <v>1</v>
      </c>
      <c r="S17" s="25"/>
      <c r="T17" s="25"/>
      <c r="U17" s="25"/>
      <c r="W17" s="25"/>
      <c r="X17" s="25"/>
      <c r="Y17" s="25"/>
      <c r="Z17" s="25"/>
      <c r="AB17" s="25"/>
      <c r="AC17" s="25"/>
      <c r="AD17" s="25"/>
      <c r="AE17" s="25"/>
      <c r="AG17" s="38">
        <f t="shared" si="0"/>
        <v>43.120000000000005</v>
      </c>
      <c r="AI17" s="47"/>
    </row>
    <row r="18" spans="1:35" x14ac:dyDescent="0.25">
      <c r="A18" t="s">
        <v>171</v>
      </c>
      <c r="B18" t="s">
        <v>170</v>
      </c>
      <c r="C18" s="26"/>
      <c r="E18" s="25" t="s">
        <v>120</v>
      </c>
      <c r="G18" s="25" t="s">
        <v>51</v>
      </c>
      <c r="I18" s="25" t="s">
        <v>162</v>
      </c>
      <c r="J18" s="25" t="s">
        <v>181</v>
      </c>
      <c r="K18" s="25">
        <v>20</v>
      </c>
      <c r="L18" s="25">
        <v>0.22</v>
      </c>
      <c r="N18" s="25" t="s">
        <v>179</v>
      </c>
      <c r="O18" s="25" t="s">
        <v>180</v>
      </c>
      <c r="P18" s="25">
        <v>4.67</v>
      </c>
      <c r="Q18" s="25">
        <v>1</v>
      </c>
      <c r="S18" s="25"/>
      <c r="T18" s="25"/>
      <c r="U18" s="25"/>
      <c r="W18" s="25"/>
      <c r="X18" s="25"/>
      <c r="Y18" s="25"/>
      <c r="Z18" s="25"/>
      <c r="AB18" s="25"/>
      <c r="AC18" s="25"/>
      <c r="AD18" s="25"/>
      <c r="AE18" s="25"/>
      <c r="AG18" s="38">
        <f t="shared" si="0"/>
        <v>9.07</v>
      </c>
      <c r="AI18" s="47"/>
    </row>
    <row r="19" spans="1:35" x14ac:dyDescent="0.25">
      <c r="A19" t="s">
        <v>171</v>
      </c>
      <c r="B19" t="s">
        <v>170</v>
      </c>
      <c r="C19" s="26"/>
      <c r="E19" s="25" t="s">
        <v>120</v>
      </c>
      <c r="G19" s="25" t="s">
        <v>165</v>
      </c>
      <c r="I19" s="25" t="s">
        <v>166</v>
      </c>
      <c r="J19" s="25" t="s">
        <v>181</v>
      </c>
      <c r="K19" s="25">
        <v>20</v>
      </c>
      <c r="L19" s="25">
        <f>2*0.19</f>
        <v>0.38</v>
      </c>
      <c r="N19" s="25" t="s">
        <v>179</v>
      </c>
      <c r="O19" s="25" t="s">
        <v>180</v>
      </c>
      <c r="P19" s="25">
        <v>5.3</v>
      </c>
      <c r="Q19" s="25">
        <v>2</v>
      </c>
      <c r="S19" s="25"/>
      <c r="T19" s="25"/>
      <c r="U19" s="25"/>
      <c r="W19" s="25"/>
      <c r="X19" s="25"/>
      <c r="Y19" s="25"/>
      <c r="Z19" s="25"/>
      <c r="AB19" s="25"/>
      <c r="AC19" s="25"/>
      <c r="AD19" s="25"/>
      <c r="AE19" s="25"/>
      <c r="AG19" s="38">
        <f t="shared" si="0"/>
        <v>18.2</v>
      </c>
      <c r="AI19" s="47"/>
    </row>
    <row r="20" spans="1:35" x14ac:dyDescent="0.25">
      <c r="A20" t="s">
        <v>171</v>
      </c>
      <c r="B20" t="s">
        <v>170</v>
      </c>
      <c r="C20" s="26"/>
      <c r="E20" s="25" t="s">
        <v>120</v>
      </c>
      <c r="G20" s="25" t="s">
        <v>178</v>
      </c>
      <c r="I20" s="25" t="s">
        <v>177</v>
      </c>
      <c r="J20" s="25" t="s">
        <v>181</v>
      </c>
      <c r="K20" s="25">
        <v>20</v>
      </c>
      <c r="L20" s="25">
        <v>0</v>
      </c>
      <c r="N20" s="25" t="s">
        <v>179</v>
      </c>
      <c r="O20" s="25" t="s">
        <v>180</v>
      </c>
      <c r="P20" s="25">
        <v>0</v>
      </c>
      <c r="Q20" s="25">
        <v>1</v>
      </c>
      <c r="S20" s="25"/>
      <c r="T20" s="25"/>
      <c r="U20" s="25"/>
      <c r="W20" s="25"/>
      <c r="X20" s="25"/>
      <c r="Y20" s="25"/>
      <c r="Z20" s="25"/>
      <c r="AB20" s="25"/>
      <c r="AC20" s="25"/>
      <c r="AD20" s="25"/>
      <c r="AE20" s="25"/>
      <c r="AG20" s="38">
        <f t="shared" si="0"/>
        <v>0</v>
      </c>
      <c r="AI20" s="47"/>
    </row>
    <row r="21" spans="1:35" x14ac:dyDescent="0.25">
      <c r="A21" t="s">
        <v>171</v>
      </c>
      <c r="B21" t="s">
        <v>169</v>
      </c>
      <c r="C21" s="26"/>
      <c r="E21" s="25" t="s">
        <v>120</v>
      </c>
      <c r="G21" s="25" t="s">
        <v>161</v>
      </c>
      <c r="I21" s="25" t="s">
        <v>160</v>
      </c>
      <c r="J21" s="25" t="s">
        <v>181</v>
      </c>
      <c r="K21" s="25">
        <v>20</v>
      </c>
      <c r="L21" s="25">
        <v>2.14</v>
      </c>
      <c r="N21" s="25" t="s">
        <v>179</v>
      </c>
      <c r="O21" s="25" t="s">
        <v>180</v>
      </c>
      <c r="P21" s="25">
        <v>16.45</v>
      </c>
      <c r="Q21" s="25">
        <v>1</v>
      </c>
      <c r="S21" s="25"/>
      <c r="T21" s="25"/>
      <c r="U21" s="25"/>
      <c r="W21" s="25" t="s">
        <v>184</v>
      </c>
      <c r="X21" s="25" t="s">
        <v>180</v>
      </c>
      <c r="Y21" s="25">
        <v>9</v>
      </c>
      <c r="Z21" s="25">
        <v>1</v>
      </c>
      <c r="AB21" s="25"/>
      <c r="AC21" s="25"/>
      <c r="AD21" s="25"/>
      <c r="AE21" s="25"/>
      <c r="AG21" s="38">
        <f t="shared" si="0"/>
        <v>68.25</v>
      </c>
      <c r="AI21" s="47"/>
    </row>
    <row r="22" spans="1:35" x14ac:dyDescent="0.25">
      <c r="A22" t="s">
        <v>171</v>
      </c>
      <c r="B22" t="s">
        <v>169</v>
      </c>
      <c r="C22" s="26"/>
      <c r="E22" s="25" t="s">
        <v>120</v>
      </c>
      <c r="G22" s="25" t="s">
        <v>164</v>
      </c>
      <c r="I22" s="25" t="s">
        <v>163</v>
      </c>
      <c r="J22" s="25" t="s">
        <v>181</v>
      </c>
      <c r="K22" s="25">
        <v>20</v>
      </c>
      <c r="L22" s="25">
        <v>0.91</v>
      </c>
      <c r="N22" s="25" t="s">
        <v>179</v>
      </c>
      <c r="O22" s="25" t="s">
        <v>180</v>
      </c>
      <c r="P22" s="25">
        <v>24.92</v>
      </c>
      <c r="Q22" s="25">
        <v>1</v>
      </c>
      <c r="S22" s="25"/>
      <c r="T22" s="25"/>
      <c r="U22" s="25"/>
      <c r="W22" s="25"/>
      <c r="X22" s="25"/>
      <c r="Y22" s="25"/>
      <c r="Z22" s="25"/>
      <c r="AB22" s="25"/>
      <c r="AC22" s="25"/>
      <c r="AD22" s="25"/>
      <c r="AE22" s="25"/>
      <c r="AG22" s="38">
        <f t="shared" si="0"/>
        <v>43.120000000000005</v>
      </c>
      <c r="AI22" s="47"/>
    </row>
    <row r="23" spans="1:35" x14ac:dyDescent="0.25">
      <c r="A23" t="s">
        <v>171</v>
      </c>
      <c r="B23" t="s">
        <v>169</v>
      </c>
      <c r="C23" s="26"/>
      <c r="E23" s="25" t="s">
        <v>120</v>
      </c>
      <c r="G23" s="25" t="s">
        <v>51</v>
      </c>
      <c r="I23" s="25" t="s">
        <v>162</v>
      </c>
      <c r="J23" s="25" t="s">
        <v>181</v>
      </c>
      <c r="K23" s="25">
        <v>20</v>
      </c>
      <c r="L23" s="25">
        <v>0.66</v>
      </c>
      <c r="N23" s="25" t="s">
        <v>179</v>
      </c>
      <c r="O23" s="25" t="s">
        <v>180</v>
      </c>
      <c r="P23" s="25">
        <v>4.67</v>
      </c>
      <c r="Q23" s="25">
        <v>1</v>
      </c>
      <c r="S23" s="25"/>
      <c r="T23" s="25"/>
      <c r="U23" s="25"/>
      <c r="W23" s="25"/>
      <c r="X23" s="25"/>
      <c r="Y23" s="25"/>
      <c r="Z23" s="25"/>
      <c r="AB23" s="25"/>
      <c r="AC23" s="25"/>
      <c r="AD23" s="25"/>
      <c r="AE23" s="25"/>
      <c r="AG23" s="38">
        <f t="shared" si="0"/>
        <v>17.87</v>
      </c>
      <c r="AI23" s="47"/>
    </row>
    <row r="24" spans="1:35" x14ac:dyDescent="0.25">
      <c r="A24" t="s">
        <v>171</v>
      </c>
      <c r="B24" t="s">
        <v>169</v>
      </c>
      <c r="C24" s="26"/>
      <c r="E24" s="25" t="s">
        <v>120</v>
      </c>
      <c r="G24" s="25" t="s">
        <v>165</v>
      </c>
      <c r="I24" s="25" t="s">
        <v>166</v>
      </c>
      <c r="J24" s="25" t="s">
        <v>181</v>
      </c>
      <c r="K24" s="25">
        <v>20</v>
      </c>
      <c r="L24" s="25">
        <v>0.57000000000000006</v>
      </c>
      <c r="N24" s="25" t="s">
        <v>179</v>
      </c>
      <c r="O24" s="25" t="s">
        <v>180</v>
      </c>
      <c r="P24" s="25">
        <v>5.3</v>
      </c>
      <c r="Q24" s="25">
        <v>1</v>
      </c>
      <c r="S24" s="25"/>
      <c r="T24" s="25"/>
      <c r="U24" s="25"/>
      <c r="W24" s="25"/>
      <c r="X24" s="25"/>
      <c r="Y24" s="25"/>
      <c r="Z24" s="25"/>
      <c r="AB24" s="25"/>
      <c r="AC24" s="25"/>
      <c r="AD24" s="25"/>
      <c r="AE24" s="25"/>
      <c r="AG24" s="38">
        <f t="shared" si="0"/>
        <v>16.700000000000003</v>
      </c>
      <c r="AI24" s="47"/>
    </row>
    <row r="25" spans="1:35" x14ac:dyDescent="0.25">
      <c r="A25" t="s">
        <v>171</v>
      </c>
      <c r="B25" t="s">
        <v>169</v>
      </c>
      <c r="C25" s="26">
        <v>42593</v>
      </c>
      <c r="E25" s="25" t="s">
        <v>120</v>
      </c>
      <c r="G25" s="25" t="s">
        <v>178</v>
      </c>
      <c r="I25" s="25" t="s">
        <v>177</v>
      </c>
      <c r="J25" s="25" t="s">
        <v>181</v>
      </c>
      <c r="K25" s="25">
        <v>20</v>
      </c>
      <c r="L25" s="25">
        <v>1.32</v>
      </c>
      <c r="N25" s="25" t="s">
        <v>179</v>
      </c>
      <c r="O25" s="25" t="s">
        <v>180</v>
      </c>
      <c r="P25" s="25">
        <v>122.1</v>
      </c>
      <c r="Q25" s="25">
        <v>1</v>
      </c>
      <c r="S25" s="25"/>
      <c r="T25" s="25"/>
      <c r="U25" s="25"/>
      <c r="W25" s="25"/>
      <c r="X25" s="25"/>
      <c r="Y25" s="25"/>
      <c r="Z25" s="25"/>
      <c r="AB25" s="25"/>
      <c r="AC25" s="25"/>
      <c r="AD25" s="25"/>
      <c r="AE25" s="25"/>
      <c r="AG25" s="38">
        <f t="shared" si="0"/>
        <v>148.5</v>
      </c>
      <c r="AI25" s="47"/>
    </row>
    <row r="26" spans="1:35" x14ac:dyDescent="0.25">
      <c r="C26" s="26">
        <v>42593</v>
      </c>
      <c r="E26" s="25" t="s">
        <v>120</v>
      </c>
      <c r="G26" s="25" t="s">
        <v>167</v>
      </c>
      <c r="I26" s="25" t="s">
        <v>168</v>
      </c>
      <c r="J26" s="25" t="s">
        <v>181</v>
      </c>
      <c r="K26" s="25">
        <v>20</v>
      </c>
      <c r="L26" s="25">
        <v>2.23</v>
      </c>
      <c r="N26" s="25" t="s">
        <v>179</v>
      </c>
      <c r="O26" s="25" t="s">
        <v>180</v>
      </c>
      <c r="P26" s="25">
        <v>8.49</v>
      </c>
      <c r="Q26" s="25">
        <v>1</v>
      </c>
      <c r="S26" s="25"/>
      <c r="T26" s="25"/>
      <c r="U26" s="25"/>
      <c r="W26" s="25" t="s">
        <v>184</v>
      </c>
      <c r="X26" s="25" t="s">
        <v>180</v>
      </c>
      <c r="Y26" s="25">
        <v>12</v>
      </c>
      <c r="Z26" s="25">
        <v>1</v>
      </c>
      <c r="AB26" s="25"/>
      <c r="AC26" s="25"/>
      <c r="AD26" s="25"/>
      <c r="AE26" s="25"/>
      <c r="AG26" s="38">
        <f t="shared" si="0"/>
        <v>65.09</v>
      </c>
      <c r="AI26" s="47"/>
    </row>
    <row r="27" spans="1:35" x14ac:dyDescent="0.25">
      <c r="C27" s="26"/>
      <c r="E27" s="25"/>
      <c r="G27" s="25"/>
      <c r="I27" s="25"/>
      <c r="J27" s="25"/>
      <c r="K27" s="25"/>
      <c r="L27" s="25"/>
      <c r="N27" s="25"/>
      <c r="O27" s="25"/>
      <c r="P27" s="25"/>
      <c r="Q27" s="25"/>
      <c r="S27" s="25"/>
      <c r="T27" s="25"/>
      <c r="U27" s="25"/>
      <c r="W27" s="25"/>
      <c r="X27" s="25"/>
      <c r="Y27" s="25"/>
      <c r="Z27" s="25"/>
      <c r="AB27" s="25"/>
      <c r="AC27" s="25"/>
      <c r="AD27" s="25"/>
      <c r="AE27" s="25"/>
      <c r="AG27" s="38">
        <f t="shared" si="0"/>
        <v>0</v>
      </c>
      <c r="AI27" s="47"/>
    </row>
    <row r="28" spans="1:35" x14ac:dyDescent="0.25">
      <c r="C28" s="26"/>
      <c r="E28" s="25"/>
      <c r="G28" s="25"/>
      <c r="I28" s="25"/>
      <c r="J28" s="25"/>
      <c r="K28" s="25"/>
      <c r="L28" s="25"/>
      <c r="N28" s="25"/>
      <c r="O28" s="25"/>
      <c r="P28" s="25"/>
      <c r="Q28" s="25"/>
      <c r="S28" s="25"/>
      <c r="T28" s="25"/>
      <c r="U28" s="25"/>
      <c r="W28" s="25"/>
      <c r="X28" s="25"/>
      <c r="Y28" s="25"/>
      <c r="Z28" s="25"/>
      <c r="AB28" s="25"/>
      <c r="AC28" s="25"/>
      <c r="AD28" s="25"/>
      <c r="AE28" s="25"/>
      <c r="AG28" s="38">
        <f t="shared" si="0"/>
        <v>0</v>
      </c>
      <c r="AI28" s="47"/>
    </row>
    <row r="29" spans="1:35" x14ac:dyDescent="0.25">
      <c r="A29" t="s">
        <v>174</v>
      </c>
      <c r="B29" t="s">
        <v>169</v>
      </c>
      <c r="C29" s="26">
        <v>41926</v>
      </c>
      <c r="E29" s="25" t="s">
        <v>121</v>
      </c>
      <c r="G29" s="25" t="s">
        <v>161</v>
      </c>
      <c r="I29" s="25" t="s">
        <v>160</v>
      </c>
      <c r="J29" s="25" t="s">
        <v>181</v>
      </c>
      <c r="K29" s="25">
        <v>20</v>
      </c>
      <c r="L29" s="25">
        <v>2.14</v>
      </c>
      <c r="N29" s="25" t="s">
        <v>179</v>
      </c>
      <c r="O29" s="25" t="s">
        <v>180</v>
      </c>
      <c r="P29" s="25">
        <v>16.45</v>
      </c>
      <c r="Q29" s="25">
        <v>2</v>
      </c>
      <c r="S29" s="25"/>
      <c r="T29" s="25"/>
      <c r="U29" s="25"/>
      <c r="W29" s="25"/>
      <c r="X29" s="25"/>
      <c r="Y29" s="25"/>
      <c r="Z29" s="25"/>
      <c r="AB29" s="25"/>
      <c r="AC29" s="25"/>
      <c r="AD29" s="25"/>
      <c r="AE29" s="25"/>
      <c r="AG29" s="38">
        <f t="shared" si="0"/>
        <v>75.7</v>
      </c>
      <c r="AI29" s="47"/>
    </row>
    <row r="30" spans="1:35" x14ac:dyDescent="0.25">
      <c r="A30" t="s">
        <v>174</v>
      </c>
      <c r="B30" t="s">
        <v>169</v>
      </c>
      <c r="C30" s="26"/>
      <c r="E30" s="25" t="s">
        <v>121</v>
      </c>
      <c r="G30" s="25" t="s">
        <v>164</v>
      </c>
      <c r="I30" s="25" t="s">
        <v>163</v>
      </c>
      <c r="J30" s="25" t="s">
        <v>181</v>
      </c>
      <c r="K30" s="25">
        <v>20</v>
      </c>
      <c r="L30" s="25">
        <v>0.91</v>
      </c>
      <c r="N30" s="25" t="s">
        <v>179</v>
      </c>
      <c r="O30" s="25" t="s">
        <v>180</v>
      </c>
      <c r="P30" s="25">
        <v>24.92</v>
      </c>
      <c r="Q30" s="25">
        <v>1</v>
      </c>
      <c r="S30" s="25"/>
      <c r="T30" s="25"/>
      <c r="U30" s="25"/>
      <c r="W30" s="25"/>
      <c r="X30" s="25"/>
      <c r="Y30" s="25"/>
      <c r="Z30" s="25"/>
      <c r="AB30" s="25"/>
      <c r="AC30" s="25"/>
      <c r="AD30" s="25"/>
      <c r="AE30" s="25"/>
      <c r="AG30" s="38">
        <f t="shared" si="0"/>
        <v>43.120000000000005</v>
      </c>
      <c r="AI30" s="47"/>
    </row>
    <row r="31" spans="1:35" x14ac:dyDescent="0.25">
      <c r="A31" t="s">
        <v>174</v>
      </c>
      <c r="B31" t="s">
        <v>169</v>
      </c>
      <c r="C31" s="26"/>
      <c r="E31" s="25" t="s">
        <v>121</v>
      </c>
      <c r="G31" s="25" t="s">
        <v>51</v>
      </c>
      <c r="I31" s="25" t="s">
        <v>162</v>
      </c>
      <c r="J31" s="25" t="s">
        <v>181</v>
      </c>
      <c r="K31" s="25">
        <v>20</v>
      </c>
      <c r="L31" s="25">
        <v>0.66</v>
      </c>
      <c r="N31" s="25" t="s">
        <v>179</v>
      </c>
      <c r="O31" s="25" t="s">
        <v>180</v>
      </c>
      <c r="P31" s="25">
        <v>4.67</v>
      </c>
      <c r="Q31" s="25">
        <v>1</v>
      </c>
      <c r="S31" s="25"/>
      <c r="T31" s="25"/>
      <c r="U31" s="25"/>
      <c r="W31" s="25"/>
      <c r="X31" s="25"/>
      <c r="Y31" s="25"/>
      <c r="Z31" s="25"/>
      <c r="AB31" s="25"/>
      <c r="AC31" s="25"/>
      <c r="AD31" s="25"/>
      <c r="AE31" s="25"/>
      <c r="AG31" s="38">
        <f t="shared" si="0"/>
        <v>17.87</v>
      </c>
      <c r="AI31" s="47"/>
    </row>
    <row r="32" spans="1:35" x14ac:dyDescent="0.25">
      <c r="A32" t="s">
        <v>174</v>
      </c>
      <c r="B32" t="s">
        <v>169</v>
      </c>
      <c r="C32" s="26"/>
      <c r="E32" s="25" t="s">
        <v>121</v>
      </c>
      <c r="G32" s="25" t="s">
        <v>165</v>
      </c>
      <c r="I32" s="25" t="s">
        <v>166</v>
      </c>
      <c r="J32" s="25" t="s">
        <v>181</v>
      </c>
      <c r="K32" s="25">
        <v>20</v>
      </c>
      <c r="L32" s="25">
        <v>0.57000000000000006</v>
      </c>
      <c r="N32" s="25" t="s">
        <v>179</v>
      </c>
      <c r="O32" s="25" t="s">
        <v>180</v>
      </c>
      <c r="P32" s="25">
        <v>5.3</v>
      </c>
      <c r="Q32" s="25">
        <v>3</v>
      </c>
      <c r="S32" s="25"/>
      <c r="T32" s="25"/>
      <c r="U32" s="25"/>
      <c r="W32" s="25"/>
      <c r="X32" s="25"/>
      <c r="Y32" s="25"/>
      <c r="Z32" s="25"/>
      <c r="AB32" s="25"/>
      <c r="AC32" s="25"/>
      <c r="AD32" s="25"/>
      <c r="AE32" s="25"/>
      <c r="AG32" s="38">
        <f t="shared" si="0"/>
        <v>27.3</v>
      </c>
      <c r="AI32" s="47"/>
    </row>
    <row r="33" spans="1:35" x14ac:dyDescent="0.25">
      <c r="A33" t="s">
        <v>174</v>
      </c>
      <c r="B33" t="s">
        <v>169</v>
      </c>
      <c r="C33" s="26"/>
      <c r="E33" s="25" t="s">
        <v>121</v>
      </c>
      <c r="G33" s="25" t="s">
        <v>178</v>
      </c>
      <c r="I33" s="25" t="s">
        <v>177</v>
      </c>
      <c r="J33" s="25" t="s">
        <v>181</v>
      </c>
      <c r="K33" s="25">
        <v>20</v>
      </c>
      <c r="L33" s="25">
        <v>1.32</v>
      </c>
      <c r="N33" s="25" t="s">
        <v>179</v>
      </c>
      <c r="O33" s="25" t="s">
        <v>180</v>
      </c>
      <c r="P33" s="25">
        <v>122.1</v>
      </c>
      <c r="Q33" s="25">
        <v>1</v>
      </c>
      <c r="S33" s="25"/>
      <c r="T33" s="25"/>
      <c r="U33" s="25"/>
      <c r="W33" s="25"/>
      <c r="X33" s="25"/>
      <c r="Y33" s="25"/>
      <c r="Z33" s="25"/>
      <c r="AB33" s="25"/>
      <c r="AC33" s="25"/>
      <c r="AD33" s="25"/>
      <c r="AE33" s="25"/>
      <c r="AG33" s="38">
        <f t="shared" si="0"/>
        <v>148.5</v>
      </c>
      <c r="AI33" s="47"/>
    </row>
    <row r="34" spans="1:35" x14ac:dyDescent="0.25">
      <c r="A34" t="s">
        <v>174</v>
      </c>
      <c r="B34" t="s">
        <v>169</v>
      </c>
      <c r="C34" s="26"/>
      <c r="E34" s="25" t="s">
        <v>121</v>
      </c>
      <c r="G34" s="25" t="s">
        <v>167</v>
      </c>
      <c r="I34" s="25" t="s">
        <v>168</v>
      </c>
      <c r="J34" s="25" t="s">
        <v>181</v>
      </c>
      <c r="K34" s="25">
        <v>20</v>
      </c>
      <c r="L34" s="25">
        <v>2.23</v>
      </c>
      <c r="N34" s="25" t="s">
        <v>179</v>
      </c>
      <c r="O34" s="25" t="s">
        <v>180</v>
      </c>
      <c r="P34" s="25">
        <v>8.49</v>
      </c>
      <c r="Q34" s="25">
        <v>1</v>
      </c>
      <c r="S34" s="25"/>
      <c r="T34" s="25"/>
      <c r="U34" s="25"/>
      <c r="W34" s="25" t="s">
        <v>184</v>
      </c>
      <c r="X34" s="25" t="s">
        <v>180</v>
      </c>
      <c r="Y34" s="25">
        <v>12</v>
      </c>
      <c r="Z34" s="25">
        <v>1</v>
      </c>
      <c r="AB34" s="25"/>
      <c r="AC34" s="25"/>
      <c r="AD34" s="25"/>
      <c r="AE34" s="25"/>
      <c r="AG34" s="38">
        <f t="shared" si="0"/>
        <v>65.09</v>
      </c>
      <c r="AI34" s="47"/>
    </row>
    <row r="35" spans="1:35" x14ac:dyDescent="0.25">
      <c r="A35" t="s">
        <v>174</v>
      </c>
      <c r="B35" t="s">
        <v>175</v>
      </c>
      <c r="C35" s="26"/>
      <c r="E35" s="25" t="s">
        <v>121</v>
      </c>
      <c r="G35" s="25" t="s">
        <v>161</v>
      </c>
      <c r="I35" s="25" t="s">
        <v>160</v>
      </c>
      <c r="J35" s="25" t="s">
        <v>181</v>
      </c>
      <c r="K35" s="25">
        <v>20</v>
      </c>
      <c r="L35" s="25">
        <v>2.14</v>
      </c>
      <c r="N35" s="25" t="s">
        <v>179</v>
      </c>
      <c r="O35" s="25" t="s">
        <v>180</v>
      </c>
      <c r="P35" s="25">
        <v>16.45</v>
      </c>
      <c r="Q35" s="25">
        <v>1</v>
      </c>
      <c r="S35" s="25"/>
      <c r="T35" s="25"/>
      <c r="U35" s="25"/>
      <c r="W35" s="25"/>
      <c r="X35" s="25"/>
      <c r="Y35" s="25"/>
      <c r="Z35" s="25"/>
      <c r="AB35" s="25"/>
      <c r="AC35" s="25"/>
      <c r="AD35" s="25"/>
      <c r="AE35" s="25"/>
      <c r="AG35" s="38">
        <f t="shared" si="0"/>
        <v>59.25</v>
      </c>
      <c r="AI35" s="47"/>
    </row>
    <row r="36" spans="1:35" x14ac:dyDescent="0.25">
      <c r="A36" t="s">
        <v>174</v>
      </c>
      <c r="B36" t="s">
        <v>175</v>
      </c>
      <c r="C36" s="26"/>
      <c r="E36" s="25" t="s">
        <v>121</v>
      </c>
      <c r="G36" s="25" t="s">
        <v>176</v>
      </c>
      <c r="I36" s="25" t="s">
        <v>163</v>
      </c>
      <c r="J36" s="25" t="s">
        <v>181</v>
      </c>
      <c r="K36" s="25">
        <v>20</v>
      </c>
      <c r="L36" s="25">
        <v>1.1599999999999999</v>
      </c>
      <c r="N36" s="25" t="s">
        <v>179</v>
      </c>
      <c r="O36" s="25" t="s">
        <v>180</v>
      </c>
      <c r="P36" s="25">
        <v>23.68</v>
      </c>
      <c r="Q36" s="25">
        <v>1</v>
      </c>
      <c r="S36" s="25"/>
      <c r="T36" s="25"/>
      <c r="U36" s="25"/>
      <c r="W36" s="25"/>
      <c r="X36" s="25"/>
      <c r="Y36" s="25"/>
      <c r="Z36" s="25"/>
      <c r="AB36" s="25"/>
      <c r="AC36" s="25"/>
      <c r="AD36" s="25"/>
      <c r="AE36" s="25"/>
      <c r="AG36" s="38">
        <f t="shared" si="0"/>
        <v>46.879999999999995</v>
      </c>
      <c r="AI36" s="47"/>
    </row>
    <row r="37" spans="1:35" x14ac:dyDescent="0.25">
      <c r="A37" t="s">
        <v>174</v>
      </c>
      <c r="B37" t="s">
        <v>170</v>
      </c>
      <c r="C37" s="26"/>
      <c r="E37" s="25" t="s">
        <v>121</v>
      </c>
      <c r="G37" s="25" t="s">
        <v>161</v>
      </c>
      <c r="I37" s="25" t="s">
        <v>160</v>
      </c>
      <c r="J37" s="25" t="s">
        <v>181</v>
      </c>
      <c r="K37" s="25">
        <v>20</v>
      </c>
      <c r="L37" s="25">
        <v>1.07</v>
      </c>
      <c r="N37" s="25" t="s">
        <v>179</v>
      </c>
      <c r="O37" s="25" t="s">
        <v>180</v>
      </c>
      <c r="P37" s="25">
        <v>16.45</v>
      </c>
      <c r="Q37" s="25">
        <v>1</v>
      </c>
      <c r="S37" s="25"/>
      <c r="T37" s="25"/>
      <c r="U37" s="25"/>
      <c r="W37" s="25"/>
      <c r="X37" s="25"/>
      <c r="Y37" s="25"/>
      <c r="Z37" s="25"/>
      <c r="AB37" s="25"/>
      <c r="AC37" s="25"/>
      <c r="AD37" s="25"/>
      <c r="AE37" s="25"/>
      <c r="AG37" s="38">
        <f t="shared" si="0"/>
        <v>37.85</v>
      </c>
      <c r="AI37" s="47"/>
    </row>
    <row r="38" spans="1:35" x14ac:dyDescent="0.25">
      <c r="A38" t="s">
        <v>174</v>
      </c>
      <c r="B38" t="s">
        <v>170</v>
      </c>
      <c r="C38" s="26"/>
      <c r="E38" s="25" t="s">
        <v>121</v>
      </c>
      <c r="G38" s="25" t="s">
        <v>172</v>
      </c>
      <c r="I38" s="25" t="s">
        <v>160</v>
      </c>
      <c r="J38" s="25" t="s">
        <v>181</v>
      </c>
      <c r="K38" s="25">
        <v>20</v>
      </c>
      <c r="L38" s="25">
        <v>2.36</v>
      </c>
      <c r="N38" s="25" t="s">
        <v>179</v>
      </c>
      <c r="O38" s="25" t="s">
        <v>180</v>
      </c>
      <c r="P38" s="25">
        <v>18.510000000000002</v>
      </c>
      <c r="Q38" s="25">
        <v>2</v>
      </c>
      <c r="S38" s="25"/>
      <c r="T38" s="25"/>
      <c r="U38" s="25"/>
      <c r="W38" s="25"/>
      <c r="X38" s="25"/>
      <c r="Y38" s="25"/>
      <c r="Z38" s="25"/>
      <c r="AB38" s="25"/>
      <c r="AC38" s="25"/>
      <c r="AD38" s="25"/>
      <c r="AE38" s="25"/>
      <c r="AG38" s="38">
        <f t="shared" si="0"/>
        <v>84.22</v>
      </c>
      <c r="AI38" s="47"/>
    </row>
    <row r="39" spans="1:35" x14ac:dyDescent="0.25">
      <c r="A39" t="s">
        <v>174</v>
      </c>
      <c r="B39" t="s">
        <v>170</v>
      </c>
      <c r="C39" s="26"/>
      <c r="E39" s="25" t="s">
        <v>121</v>
      </c>
      <c r="G39" s="25" t="s">
        <v>173</v>
      </c>
      <c r="I39" s="25" t="s">
        <v>163</v>
      </c>
      <c r="J39" s="25" t="s">
        <v>181</v>
      </c>
      <c r="K39" s="25">
        <v>20</v>
      </c>
      <c r="L39" s="25">
        <v>0.7</v>
      </c>
      <c r="N39" s="25" t="s">
        <v>179</v>
      </c>
      <c r="O39" s="25" t="s">
        <v>180</v>
      </c>
      <c r="P39" s="25">
        <v>29.12</v>
      </c>
      <c r="Q39" s="25">
        <v>1</v>
      </c>
      <c r="S39" s="25"/>
      <c r="T39" s="25"/>
      <c r="U39" s="25"/>
      <c r="W39" s="25"/>
      <c r="X39" s="25"/>
      <c r="Y39" s="25"/>
      <c r="Z39" s="25"/>
      <c r="AB39" s="25"/>
      <c r="AC39" s="25"/>
      <c r="AD39" s="25"/>
      <c r="AE39" s="25"/>
      <c r="AG39" s="38">
        <f t="shared" si="0"/>
        <v>43.120000000000005</v>
      </c>
      <c r="AI39" s="47"/>
    </row>
    <row r="40" spans="1:35" x14ac:dyDescent="0.25">
      <c r="A40" t="s">
        <v>174</v>
      </c>
      <c r="B40" t="s">
        <v>170</v>
      </c>
      <c r="C40" s="26"/>
      <c r="E40" s="25" t="s">
        <v>121</v>
      </c>
      <c r="G40" s="25" t="s">
        <v>51</v>
      </c>
      <c r="I40" s="25" t="s">
        <v>162</v>
      </c>
      <c r="J40" s="25" t="s">
        <v>181</v>
      </c>
      <c r="K40" s="25">
        <v>20</v>
      </c>
      <c r="L40" s="25">
        <v>0.22</v>
      </c>
      <c r="N40" s="25" t="s">
        <v>179</v>
      </c>
      <c r="O40" s="25" t="s">
        <v>180</v>
      </c>
      <c r="P40" s="25">
        <v>4.67</v>
      </c>
      <c r="Q40" s="25">
        <v>1</v>
      </c>
      <c r="S40" s="25"/>
      <c r="T40" s="25"/>
      <c r="U40" s="25"/>
      <c r="W40" s="25"/>
      <c r="X40" s="25"/>
      <c r="Y40" s="25"/>
      <c r="Z40" s="25"/>
      <c r="AB40" s="25"/>
      <c r="AC40" s="25"/>
      <c r="AD40" s="25"/>
      <c r="AE40" s="25"/>
      <c r="AG40" s="38">
        <f t="shared" si="0"/>
        <v>9.07</v>
      </c>
      <c r="AI40" s="47"/>
    </row>
    <row r="41" spans="1:35" x14ac:dyDescent="0.25">
      <c r="A41" t="s">
        <v>174</v>
      </c>
      <c r="B41" t="s">
        <v>170</v>
      </c>
      <c r="C41" s="26"/>
      <c r="E41" s="25" t="s">
        <v>121</v>
      </c>
      <c r="G41" s="25" t="s">
        <v>165</v>
      </c>
      <c r="I41" s="25" t="s">
        <v>166</v>
      </c>
      <c r="J41" s="25" t="s">
        <v>181</v>
      </c>
      <c r="K41" s="25">
        <v>20</v>
      </c>
      <c r="L41" s="25">
        <v>0.38</v>
      </c>
      <c r="N41" s="25" t="s">
        <v>179</v>
      </c>
      <c r="O41" s="25" t="s">
        <v>180</v>
      </c>
      <c r="P41" s="25">
        <v>5.3</v>
      </c>
      <c r="Q41" s="25">
        <v>2</v>
      </c>
      <c r="S41" s="25"/>
      <c r="T41" s="25"/>
      <c r="U41" s="25"/>
      <c r="W41" s="25"/>
      <c r="X41" s="25"/>
      <c r="Y41" s="25"/>
      <c r="Z41" s="25"/>
      <c r="AB41" s="25"/>
      <c r="AC41" s="25"/>
      <c r="AD41" s="25"/>
      <c r="AE41" s="25"/>
      <c r="AG41" s="38">
        <f t="shared" si="0"/>
        <v>18.2</v>
      </c>
      <c r="AI41" s="47"/>
    </row>
    <row r="42" spans="1:35" x14ac:dyDescent="0.25">
      <c r="A42" t="s">
        <v>174</v>
      </c>
      <c r="B42" t="s">
        <v>170</v>
      </c>
      <c r="C42" s="26"/>
      <c r="E42" s="25" t="s">
        <v>121</v>
      </c>
      <c r="G42" s="25" t="s">
        <v>178</v>
      </c>
      <c r="I42" s="25" t="s">
        <v>177</v>
      </c>
      <c r="J42" s="25" t="s">
        <v>181</v>
      </c>
      <c r="K42" s="25">
        <v>20</v>
      </c>
      <c r="L42" s="25">
        <v>0</v>
      </c>
      <c r="N42" s="25" t="s">
        <v>179</v>
      </c>
      <c r="O42" s="25" t="s">
        <v>180</v>
      </c>
      <c r="P42" s="25">
        <v>0</v>
      </c>
      <c r="Q42" s="25">
        <v>1</v>
      </c>
      <c r="S42" s="25"/>
      <c r="T42" s="25"/>
      <c r="U42" s="25"/>
      <c r="W42" s="25"/>
      <c r="X42" s="25"/>
      <c r="Y42" s="25"/>
      <c r="Z42" s="25"/>
      <c r="AB42" s="25"/>
      <c r="AC42" s="25"/>
      <c r="AD42" s="25"/>
      <c r="AE42" s="25"/>
      <c r="AG42" s="38">
        <f t="shared" si="0"/>
        <v>0</v>
      </c>
      <c r="AI42" s="47"/>
    </row>
    <row r="43" spans="1:35" x14ac:dyDescent="0.25">
      <c r="A43" t="s">
        <v>174</v>
      </c>
      <c r="B43" t="s">
        <v>169</v>
      </c>
      <c r="C43" s="26"/>
      <c r="E43" s="25" t="s">
        <v>121</v>
      </c>
      <c r="G43" s="25" t="s">
        <v>161</v>
      </c>
      <c r="I43" s="25" t="s">
        <v>160</v>
      </c>
      <c r="J43" s="25" t="s">
        <v>181</v>
      </c>
      <c r="K43" s="25">
        <v>20</v>
      </c>
      <c r="L43" s="25">
        <v>2.14</v>
      </c>
      <c r="N43" s="25" t="s">
        <v>179</v>
      </c>
      <c r="O43" s="25" t="s">
        <v>180</v>
      </c>
      <c r="P43" s="25">
        <v>16.45</v>
      </c>
      <c r="Q43" s="25">
        <v>1</v>
      </c>
      <c r="S43" s="25"/>
      <c r="T43" s="25"/>
      <c r="U43" s="25"/>
      <c r="W43" s="25" t="s">
        <v>184</v>
      </c>
      <c r="X43" s="25" t="s">
        <v>180</v>
      </c>
      <c r="Y43" s="25">
        <v>9</v>
      </c>
      <c r="Z43" s="25">
        <v>1</v>
      </c>
      <c r="AB43" s="25"/>
      <c r="AC43" s="25"/>
      <c r="AD43" s="25"/>
      <c r="AE43" s="25"/>
      <c r="AG43" s="38">
        <f t="shared" si="0"/>
        <v>68.25</v>
      </c>
      <c r="AI43" s="47"/>
    </row>
    <row r="44" spans="1:35" x14ac:dyDescent="0.25">
      <c r="A44" t="s">
        <v>174</v>
      </c>
      <c r="B44" t="s">
        <v>169</v>
      </c>
      <c r="C44" s="26"/>
      <c r="E44" s="25" t="s">
        <v>121</v>
      </c>
      <c r="G44" s="25" t="s">
        <v>164</v>
      </c>
      <c r="I44" s="25" t="s">
        <v>163</v>
      </c>
      <c r="J44" s="25" t="s">
        <v>181</v>
      </c>
      <c r="K44" s="25">
        <v>20</v>
      </c>
      <c r="L44" s="25">
        <v>0.91</v>
      </c>
      <c r="N44" s="25" t="s">
        <v>179</v>
      </c>
      <c r="O44" s="25" t="s">
        <v>180</v>
      </c>
      <c r="P44" s="25">
        <v>24.92</v>
      </c>
      <c r="Q44" s="25">
        <v>1</v>
      </c>
      <c r="S44" s="25"/>
      <c r="T44" s="25"/>
      <c r="U44" s="25"/>
      <c r="W44" s="25"/>
      <c r="X44" s="25"/>
      <c r="Y44" s="25"/>
      <c r="Z44" s="25"/>
      <c r="AB44" s="25"/>
      <c r="AC44" s="25"/>
      <c r="AD44" s="25"/>
      <c r="AE44" s="25"/>
      <c r="AG44" s="38">
        <f t="shared" si="0"/>
        <v>43.120000000000005</v>
      </c>
      <c r="AI44" s="47"/>
    </row>
    <row r="45" spans="1:35" x14ac:dyDescent="0.25">
      <c r="A45" t="s">
        <v>174</v>
      </c>
      <c r="B45" t="s">
        <v>169</v>
      </c>
      <c r="C45" s="26"/>
      <c r="E45" s="25" t="s">
        <v>121</v>
      </c>
      <c r="G45" s="25" t="s">
        <v>51</v>
      </c>
      <c r="I45" s="25" t="s">
        <v>162</v>
      </c>
      <c r="J45" s="25" t="s">
        <v>181</v>
      </c>
      <c r="K45" s="25">
        <v>20</v>
      </c>
      <c r="L45" s="25">
        <v>0.66</v>
      </c>
      <c r="N45" s="25" t="s">
        <v>179</v>
      </c>
      <c r="O45" s="25" t="s">
        <v>180</v>
      </c>
      <c r="P45" s="25">
        <v>4.67</v>
      </c>
      <c r="Q45" s="25">
        <v>1</v>
      </c>
      <c r="S45" s="25"/>
      <c r="T45" s="25"/>
      <c r="U45" s="25"/>
      <c r="W45" s="25"/>
      <c r="X45" s="25"/>
      <c r="Y45" s="25"/>
      <c r="Z45" s="25"/>
      <c r="AB45" s="25"/>
      <c r="AC45" s="25"/>
      <c r="AD45" s="25"/>
      <c r="AE45" s="25"/>
      <c r="AG45" s="38">
        <f t="shared" si="0"/>
        <v>17.87</v>
      </c>
      <c r="AI45" s="47"/>
    </row>
    <row r="46" spans="1:35" x14ac:dyDescent="0.25">
      <c r="A46" t="s">
        <v>174</v>
      </c>
      <c r="B46" t="s">
        <v>169</v>
      </c>
      <c r="C46" s="26"/>
      <c r="E46" s="25" t="s">
        <v>121</v>
      </c>
      <c r="G46" s="25" t="s">
        <v>165</v>
      </c>
      <c r="I46" s="25" t="s">
        <v>166</v>
      </c>
      <c r="J46" s="25" t="s">
        <v>181</v>
      </c>
      <c r="K46" s="25">
        <v>20</v>
      </c>
      <c r="L46" s="25">
        <v>0.57000000000000006</v>
      </c>
      <c r="N46" s="25" t="s">
        <v>179</v>
      </c>
      <c r="O46" s="25" t="s">
        <v>180</v>
      </c>
      <c r="P46" s="25">
        <v>5.3</v>
      </c>
      <c r="Q46" s="25">
        <v>1</v>
      </c>
      <c r="S46" s="25"/>
      <c r="T46" s="25"/>
      <c r="U46" s="25"/>
      <c r="W46" s="25"/>
      <c r="X46" s="25"/>
      <c r="Y46" s="25"/>
      <c r="Z46" s="25"/>
      <c r="AB46" s="25"/>
      <c r="AC46" s="25"/>
      <c r="AD46" s="25"/>
      <c r="AE46" s="25"/>
      <c r="AG46" s="38">
        <f t="shared" si="0"/>
        <v>16.700000000000003</v>
      </c>
      <c r="AI46" s="47"/>
    </row>
    <row r="47" spans="1:35" x14ac:dyDescent="0.25">
      <c r="A47" t="s">
        <v>174</v>
      </c>
      <c r="B47" t="s">
        <v>169</v>
      </c>
      <c r="C47" s="26">
        <v>42593</v>
      </c>
      <c r="E47" s="25" t="s">
        <v>121</v>
      </c>
      <c r="G47" s="25" t="s">
        <v>178</v>
      </c>
      <c r="I47" s="25" t="s">
        <v>177</v>
      </c>
      <c r="J47" s="25" t="s">
        <v>159</v>
      </c>
      <c r="K47" s="25">
        <v>20</v>
      </c>
      <c r="L47" s="25">
        <v>1.32</v>
      </c>
      <c r="N47" s="25" t="s">
        <v>179</v>
      </c>
      <c r="O47" s="25" t="s">
        <v>180</v>
      </c>
      <c r="P47" s="25">
        <v>122.1</v>
      </c>
      <c r="Q47" s="25">
        <v>1</v>
      </c>
      <c r="S47" s="25"/>
      <c r="T47" s="25"/>
      <c r="U47" s="25"/>
      <c r="W47" s="25"/>
      <c r="X47" s="25"/>
      <c r="Y47" s="25"/>
      <c r="Z47" s="25"/>
      <c r="AB47" s="25"/>
      <c r="AC47" s="25"/>
      <c r="AD47" s="25"/>
      <c r="AE47" s="25"/>
      <c r="AG47" s="38">
        <f t="shared" si="0"/>
        <v>148.5</v>
      </c>
      <c r="AI47" s="47"/>
    </row>
    <row r="48" spans="1:35" x14ac:dyDescent="0.25">
      <c r="A48" t="s">
        <v>174</v>
      </c>
      <c r="B48" t="s">
        <v>169</v>
      </c>
      <c r="C48" s="26">
        <v>42593</v>
      </c>
      <c r="E48" s="25" t="s">
        <v>121</v>
      </c>
      <c r="G48" s="25" t="s">
        <v>167</v>
      </c>
      <c r="I48" s="25" t="s">
        <v>168</v>
      </c>
      <c r="J48" s="25" t="s">
        <v>159</v>
      </c>
      <c r="K48" s="25">
        <v>20</v>
      </c>
      <c r="L48" s="25">
        <v>2.23</v>
      </c>
      <c r="N48" s="25" t="s">
        <v>179</v>
      </c>
      <c r="O48" s="25" t="s">
        <v>180</v>
      </c>
      <c r="P48" s="25">
        <v>8.49</v>
      </c>
      <c r="Q48" s="25">
        <v>1</v>
      </c>
      <c r="S48" s="25"/>
      <c r="T48" s="25"/>
      <c r="U48" s="25"/>
      <c r="W48" s="25" t="s">
        <v>184</v>
      </c>
      <c r="X48" s="25" t="s">
        <v>180</v>
      </c>
      <c r="Y48" s="25">
        <v>12</v>
      </c>
      <c r="Z48" s="25">
        <v>1</v>
      </c>
      <c r="AB48" s="25"/>
      <c r="AC48" s="25"/>
      <c r="AD48" s="25"/>
      <c r="AE48" s="25"/>
      <c r="AG48" s="38">
        <f t="shared" si="0"/>
        <v>65.09</v>
      </c>
      <c r="AI48" s="47"/>
    </row>
    <row r="49" spans="2:35" x14ac:dyDescent="0.25">
      <c r="C49" s="69"/>
      <c r="E49" s="70"/>
      <c r="G49" s="70"/>
      <c r="I49" s="70"/>
      <c r="J49" s="70"/>
      <c r="K49" s="70"/>
      <c r="L49" s="70"/>
      <c r="N49" s="70"/>
      <c r="O49" s="70"/>
      <c r="P49" s="70"/>
      <c r="Q49" s="70"/>
      <c r="S49" s="70"/>
      <c r="T49" s="70"/>
      <c r="U49" s="70"/>
      <c r="W49" s="70"/>
      <c r="X49" s="70"/>
      <c r="Y49" s="70"/>
      <c r="Z49" s="70"/>
      <c r="AB49" s="70"/>
      <c r="AC49" s="70"/>
      <c r="AD49" s="70"/>
      <c r="AE49" s="70"/>
      <c r="AG49" s="71"/>
      <c r="AI49" s="47"/>
    </row>
    <row r="50" spans="2:35" x14ac:dyDescent="0.25">
      <c r="E50"/>
      <c r="H50"/>
      <c r="AI50" s="47" t="s">
        <v>116</v>
      </c>
    </row>
    <row r="51" spans="2:35" x14ac:dyDescent="0.25">
      <c r="C51" s="22" t="s">
        <v>38</v>
      </c>
      <c r="D51" s="13"/>
      <c r="E51" s="13"/>
      <c r="F51" s="13"/>
    </row>
    <row r="52" spans="2:35" x14ac:dyDescent="0.25">
      <c r="C52" s="22" t="s">
        <v>44</v>
      </c>
      <c r="D52" s="27"/>
      <c r="E52" s="27"/>
      <c r="F52" s="27"/>
      <c r="G52" s="28"/>
      <c r="H52" s="29"/>
      <c r="I52" s="28"/>
      <c r="J52" s="28"/>
      <c r="K52" s="28"/>
      <c r="L52" s="28"/>
    </row>
    <row r="53" spans="2:35" x14ac:dyDescent="0.25">
      <c r="C53" s="22" t="s">
        <v>103</v>
      </c>
      <c r="D53" s="27"/>
      <c r="E53" s="27"/>
      <c r="F53" s="27"/>
      <c r="G53" s="28"/>
      <c r="H53" s="29"/>
      <c r="I53" s="28"/>
      <c r="J53" s="28"/>
      <c r="K53" s="28"/>
      <c r="L53" s="28"/>
    </row>
    <row r="54" spans="2:35" x14ac:dyDescent="0.25">
      <c r="C54" s="22" t="s">
        <v>102</v>
      </c>
      <c r="D54" s="27"/>
      <c r="E54" s="27"/>
      <c r="F54" s="27"/>
      <c r="G54" s="28"/>
      <c r="H54" s="29"/>
      <c r="I54" s="28"/>
      <c r="J54" s="28"/>
      <c r="K54" s="28"/>
      <c r="L54" s="28"/>
    </row>
    <row r="55" spans="2:35" x14ac:dyDescent="0.25">
      <c r="B55" s="3"/>
      <c r="C55" s="23" t="s">
        <v>10</v>
      </c>
      <c r="D55" s="30"/>
      <c r="E55" s="30"/>
      <c r="F55" s="30"/>
      <c r="G55" s="22"/>
      <c r="H55" s="27"/>
      <c r="I55" s="28"/>
      <c r="J55" s="28"/>
      <c r="K55" s="28"/>
      <c r="L55" s="28"/>
    </row>
    <row r="56" spans="2:35" x14ac:dyDescent="0.25">
      <c r="B56" s="3"/>
      <c r="C56" s="23" t="s">
        <v>11</v>
      </c>
      <c r="D56" s="30"/>
      <c r="E56" s="30"/>
      <c r="F56" s="30"/>
      <c r="G56" s="22"/>
      <c r="H56" s="27"/>
      <c r="I56" s="28"/>
      <c r="J56" s="28"/>
      <c r="K56" s="28"/>
      <c r="L56" s="28"/>
    </row>
    <row r="57" spans="2:35" x14ac:dyDescent="0.25">
      <c r="B57" s="3"/>
      <c r="C57" s="23" t="s">
        <v>12</v>
      </c>
      <c r="D57" s="30"/>
      <c r="E57" s="30"/>
      <c r="F57" s="30"/>
      <c r="G57" s="22"/>
      <c r="H57" s="27"/>
      <c r="I57" s="28"/>
      <c r="J57" s="28"/>
      <c r="K57" s="28"/>
      <c r="L57" s="28"/>
    </row>
    <row r="58" spans="2:35" x14ac:dyDescent="0.25">
      <c r="B58" s="3"/>
      <c r="C58" s="23" t="s">
        <v>13</v>
      </c>
      <c r="D58" s="30"/>
      <c r="E58" s="30"/>
      <c r="F58" s="30"/>
      <c r="G58" s="22"/>
      <c r="H58" s="27"/>
      <c r="I58" s="28"/>
      <c r="J58" s="28"/>
      <c r="K58" s="28"/>
      <c r="L58" s="28"/>
    </row>
    <row r="61" spans="2:35" x14ac:dyDescent="0.25">
      <c r="C61" s="33"/>
      <c r="G61" s="33"/>
    </row>
    <row r="62" spans="2:35" x14ac:dyDescent="0.25">
      <c r="C62" s="33"/>
      <c r="G62" s="34"/>
    </row>
    <row r="63" spans="2:35" x14ac:dyDescent="0.25">
      <c r="G63" s="34"/>
    </row>
    <row r="64" spans="2:35" x14ac:dyDescent="0.25">
      <c r="G64" s="34"/>
    </row>
    <row r="65" spans="3:7" x14ac:dyDescent="0.25">
      <c r="G65" s="34"/>
    </row>
    <row r="66" spans="3:7" x14ac:dyDescent="0.25">
      <c r="G66" s="34"/>
    </row>
    <row r="67" spans="3:7" x14ac:dyDescent="0.25">
      <c r="G67" s="34"/>
    </row>
    <row r="69" spans="3:7" x14ac:dyDescent="0.25">
      <c r="C69" s="33"/>
      <c r="G69" s="33"/>
    </row>
    <row r="70" spans="3:7" x14ac:dyDescent="0.25">
      <c r="G70" s="34"/>
    </row>
  </sheetData>
  <mergeCells count="7">
    <mergeCell ref="E7:E8"/>
    <mergeCell ref="AB7:AE7"/>
    <mergeCell ref="G7:G8"/>
    <mergeCell ref="I7:L7"/>
    <mergeCell ref="N7:Q7"/>
    <mergeCell ref="S7:U7"/>
    <mergeCell ref="W7:Z7"/>
  </mergeCells>
  <dataValidations count="2">
    <dataValidation type="list" allowBlank="1" showInputMessage="1" showErrorMessage="1" sqref="E26:E49" xr:uid="{00000000-0002-0000-0200-000000000000}">
      <formula1>$AI$10:$AI$50</formula1>
    </dataValidation>
    <dataValidation type="list" allowBlank="1" showInputMessage="1" showErrorMessage="1" sqref="E9:E25" xr:uid="{00000000-0002-0000-0200-000001000000}">
      <formula1>$AI$8:$AI$9</formula1>
    </dataValidation>
  </dataValidations>
  <pageMargins left="0.25" right="0.25" top="0.75" bottom="0.75" header="0.3" footer="0.3"/>
  <pageSetup paperSize="9" scale="44" orientation="landscape"/>
  <drawing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5:AI58"/>
  <sheetViews>
    <sheetView showGridLines="0" zoomScale="80" zoomScaleNormal="80" zoomScalePageLayoutView="80" workbookViewId="0">
      <selection activeCell="T18" sqref="T18"/>
    </sheetView>
  </sheetViews>
  <sheetFormatPr defaultColWidth="9.140625" defaultRowHeight="15" x14ac:dyDescent="0.25"/>
  <cols>
    <col min="1" max="1" width="7.140625" customWidth="1"/>
    <col min="2" max="2" width="7.85546875" customWidth="1"/>
    <col min="3" max="3" width="22.42578125" customWidth="1"/>
    <col min="4" max="4" width="2.7109375" style="2" customWidth="1"/>
    <col min="5" max="5" width="14.28515625" customWidth="1"/>
    <col min="6" max="6" width="2.7109375" style="12" customWidth="1"/>
    <col min="7" max="7" width="29.85546875" customWidth="1"/>
    <col min="8" max="8" width="2.7109375" style="12" customWidth="1"/>
    <col min="9" max="9" width="18.140625" customWidth="1"/>
    <col min="13" max="13" width="2.7109375" customWidth="1"/>
    <col min="14" max="14" width="17.7109375" customWidth="1"/>
    <col min="18" max="18" width="2.7109375" customWidth="1"/>
    <col min="19" max="19" width="17.7109375" customWidth="1"/>
    <col min="22" max="22" width="2.7109375" customWidth="1"/>
    <col min="23" max="23" width="18" customWidth="1"/>
    <col min="27" max="27" width="2.7109375" customWidth="1"/>
    <col min="28" max="28" width="17.7109375" customWidth="1"/>
    <col min="32" max="32" width="2.85546875" customWidth="1"/>
    <col min="35" max="35" width="16.140625" customWidth="1"/>
  </cols>
  <sheetData>
    <row r="5" spans="1:35" x14ac:dyDescent="0.25">
      <c r="C5" s="4" t="s">
        <v>123</v>
      </c>
      <c r="D5" s="16"/>
      <c r="E5" s="4"/>
      <c r="F5" s="11"/>
    </row>
    <row r="6" spans="1:35" x14ac:dyDescent="0.25">
      <c r="C6" s="22" t="s">
        <v>64</v>
      </c>
    </row>
    <row r="7" spans="1:35" s="14" customFormat="1" x14ac:dyDescent="0.25">
      <c r="C7" s="40" t="s">
        <v>90</v>
      </c>
      <c r="D7" s="17"/>
      <c r="E7" s="89" t="s">
        <v>122</v>
      </c>
      <c r="F7" s="15"/>
      <c r="G7" s="92" t="s">
        <v>6</v>
      </c>
      <c r="H7" s="15"/>
      <c r="I7" s="91" t="s">
        <v>40</v>
      </c>
      <c r="J7" s="91"/>
      <c r="K7" s="91"/>
      <c r="L7" s="91"/>
      <c r="N7" s="91" t="s">
        <v>41</v>
      </c>
      <c r="O7" s="91"/>
      <c r="P7" s="91"/>
      <c r="Q7" s="91"/>
      <c r="S7" s="91" t="s">
        <v>42</v>
      </c>
      <c r="T7" s="91"/>
      <c r="U7" s="91"/>
      <c r="W7" s="91" t="s">
        <v>43</v>
      </c>
      <c r="X7" s="91"/>
      <c r="Y7" s="91"/>
      <c r="Z7" s="91"/>
      <c r="AB7" s="91" t="s">
        <v>9</v>
      </c>
      <c r="AC7" s="91"/>
      <c r="AD7" s="91"/>
      <c r="AE7" s="91"/>
      <c r="AG7" s="36" t="s">
        <v>65</v>
      </c>
      <c r="AI7" s="47"/>
    </row>
    <row r="8" spans="1:35" s="14" customFormat="1" x14ac:dyDescent="0.25">
      <c r="C8" s="41" t="s">
        <v>104</v>
      </c>
      <c r="D8" s="17"/>
      <c r="E8" s="90"/>
      <c r="F8" s="15"/>
      <c r="G8" s="92"/>
      <c r="H8" s="15"/>
      <c r="I8" s="39" t="s">
        <v>37</v>
      </c>
      <c r="J8" s="39" t="s">
        <v>8</v>
      </c>
      <c r="K8" s="39" t="s">
        <v>39</v>
      </c>
      <c r="L8" s="39" t="s">
        <v>7</v>
      </c>
      <c r="N8" s="39" t="s">
        <v>37</v>
      </c>
      <c r="O8" s="39" t="s">
        <v>8</v>
      </c>
      <c r="P8" s="39" t="s">
        <v>39</v>
      </c>
      <c r="Q8" s="39" t="s">
        <v>7</v>
      </c>
      <c r="S8" s="39" t="s">
        <v>37</v>
      </c>
      <c r="T8" s="39" t="s">
        <v>8</v>
      </c>
      <c r="U8" s="39" t="s">
        <v>7</v>
      </c>
      <c r="W8" s="39" t="s">
        <v>37</v>
      </c>
      <c r="X8" s="39" t="s">
        <v>8</v>
      </c>
      <c r="Y8" s="39" t="s">
        <v>39</v>
      </c>
      <c r="Z8" s="39" t="s">
        <v>7</v>
      </c>
      <c r="AB8" s="39" t="s">
        <v>37</v>
      </c>
      <c r="AC8" s="39" t="s">
        <v>8</v>
      </c>
      <c r="AD8" s="39" t="s">
        <v>39</v>
      </c>
      <c r="AE8" s="39" t="s">
        <v>7</v>
      </c>
      <c r="AG8" s="37"/>
      <c r="AI8" s="47"/>
    </row>
    <row r="9" spans="1:35" x14ac:dyDescent="0.25">
      <c r="A9" t="s">
        <v>171</v>
      </c>
      <c r="B9" t="s">
        <v>169</v>
      </c>
      <c r="C9" s="26">
        <v>41926</v>
      </c>
      <c r="D9" s="12"/>
      <c r="E9" s="25" t="s">
        <v>120</v>
      </c>
      <c r="G9" s="25" t="s">
        <v>161</v>
      </c>
      <c r="I9" s="25"/>
      <c r="J9" s="25"/>
      <c r="K9" s="25"/>
      <c r="L9" s="25"/>
      <c r="N9" s="25" t="s">
        <v>160</v>
      </c>
      <c r="O9" s="25" t="s">
        <v>180</v>
      </c>
      <c r="P9" s="25">
        <v>13.71</v>
      </c>
      <c r="Q9" s="25">
        <v>2</v>
      </c>
      <c r="S9" s="25"/>
      <c r="T9" s="25"/>
      <c r="U9" s="25"/>
      <c r="W9" s="25"/>
      <c r="X9" s="25"/>
      <c r="Y9" s="25"/>
      <c r="Z9" s="25"/>
      <c r="AB9" s="25"/>
      <c r="AC9" s="25"/>
      <c r="AD9" s="25"/>
      <c r="AE9" s="25"/>
      <c r="AG9" s="38">
        <f>K9*L9+P9*Q9+T9*U9+Y9*Z9+AD9*AE9</f>
        <v>27.42</v>
      </c>
      <c r="AI9" s="47"/>
    </row>
    <row r="10" spans="1:35" x14ac:dyDescent="0.25">
      <c r="A10" t="s">
        <v>171</v>
      </c>
      <c r="B10" t="s">
        <v>169</v>
      </c>
      <c r="C10" s="26"/>
      <c r="D10" s="12"/>
      <c r="E10" s="25" t="s">
        <v>120</v>
      </c>
      <c r="G10" s="25" t="s">
        <v>164</v>
      </c>
      <c r="I10" s="25"/>
      <c r="J10" s="25"/>
      <c r="K10" s="25"/>
      <c r="L10" s="25"/>
      <c r="N10" s="25" t="s">
        <v>163</v>
      </c>
      <c r="O10" s="25" t="s">
        <v>180</v>
      </c>
      <c r="P10" s="25">
        <v>14.42</v>
      </c>
      <c r="Q10" s="25">
        <v>1</v>
      </c>
      <c r="S10" s="25"/>
      <c r="T10" s="25"/>
      <c r="U10" s="25"/>
      <c r="W10" s="25"/>
      <c r="X10" s="25"/>
      <c r="Y10" s="25"/>
      <c r="Z10" s="25"/>
      <c r="AB10" s="25"/>
      <c r="AC10" s="25"/>
      <c r="AD10" s="25"/>
      <c r="AE10" s="25"/>
      <c r="AG10" s="38">
        <f t="shared" ref="AG10:AG12" si="0">K10*L10+P10*Q10+T10*U10+Y10*Z10+AD10*AE10</f>
        <v>14.42</v>
      </c>
      <c r="AI10" s="47" t="s">
        <v>120</v>
      </c>
    </row>
    <row r="11" spans="1:35" x14ac:dyDescent="0.25">
      <c r="A11" t="s">
        <v>171</v>
      </c>
      <c r="B11" t="s">
        <v>169</v>
      </c>
      <c r="C11" s="26"/>
      <c r="D11" s="12"/>
      <c r="E11" s="25" t="s">
        <v>120</v>
      </c>
      <c r="G11" s="25" t="s">
        <v>51</v>
      </c>
      <c r="I11" s="25"/>
      <c r="J11" s="25"/>
      <c r="K11" s="25"/>
      <c r="L11" s="25"/>
      <c r="N11" s="25" t="s">
        <v>162</v>
      </c>
      <c r="O11" s="25" t="s">
        <v>180</v>
      </c>
      <c r="P11" s="25">
        <v>2.2000000000000002</v>
      </c>
      <c r="Q11" s="25">
        <v>1</v>
      </c>
      <c r="S11" s="25"/>
      <c r="T11" s="25"/>
      <c r="U11" s="25"/>
      <c r="W11" s="25"/>
      <c r="X11" s="25"/>
      <c r="Y11" s="25"/>
      <c r="Z11" s="25"/>
      <c r="AB11" s="25"/>
      <c r="AC11" s="25"/>
      <c r="AD11" s="25"/>
      <c r="AE11" s="25"/>
      <c r="AG11" s="38">
        <f t="shared" si="0"/>
        <v>2.2000000000000002</v>
      </c>
      <c r="AI11" s="47" t="s">
        <v>115</v>
      </c>
    </row>
    <row r="12" spans="1:35" x14ac:dyDescent="0.25">
      <c r="A12" t="s">
        <v>171</v>
      </c>
      <c r="B12" t="s">
        <v>169</v>
      </c>
      <c r="C12" s="26"/>
      <c r="D12" s="12"/>
      <c r="E12" s="25" t="s">
        <v>120</v>
      </c>
      <c r="G12" s="25" t="s">
        <v>165</v>
      </c>
      <c r="I12" s="25"/>
      <c r="J12" s="25"/>
      <c r="K12" s="25"/>
      <c r="L12" s="25"/>
      <c r="N12" s="25" t="s">
        <v>166</v>
      </c>
      <c r="O12" s="25" t="s">
        <v>180</v>
      </c>
      <c r="P12" s="25">
        <v>2.1800000000000002</v>
      </c>
      <c r="Q12" s="25">
        <v>3</v>
      </c>
      <c r="S12" s="25"/>
      <c r="T12" s="25"/>
      <c r="U12" s="25"/>
      <c r="W12" s="25"/>
      <c r="X12" s="25"/>
      <c r="Y12" s="25"/>
      <c r="Z12" s="25"/>
      <c r="AB12" s="25"/>
      <c r="AC12" s="25"/>
      <c r="AD12" s="25"/>
      <c r="AE12" s="25"/>
      <c r="AG12" s="38">
        <f t="shared" si="0"/>
        <v>6.5400000000000009</v>
      </c>
      <c r="AI12" s="47"/>
    </row>
    <row r="13" spans="1:35" x14ac:dyDescent="0.25">
      <c r="A13" t="s">
        <v>171</v>
      </c>
      <c r="B13" t="s">
        <v>169</v>
      </c>
      <c r="C13" s="26"/>
      <c r="D13" s="12"/>
      <c r="E13" s="25" t="s">
        <v>120</v>
      </c>
      <c r="G13" s="25" t="s">
        <v>178</v>
      </c>
      <c r="I13" s="25"/>
      <c r="J13" s="25"/>
      <c r="K13" s="25"/>
      <c r="L13" s="25"/>
      <c r="N13" s="25" t="s">
        <v>177</v>
      </c>
      <c r="O13" s="25" t="s">
        <v>180</v>
      </c>
      <c r="P13" s="25">
        <v>24.91</v>
      </c>
      <c r="Q13" s="25">
        <v>1</v>
      </c>
      <c r="S13" s="25"/>
      <c r="T13" s="25"/>
      <c r="U13" s="25"/>
      <c r="W13" s="25"/>
      <c r="X13" s="25"/>
      <c r="Y13" s="25"/>
      <c r="Z13" s="25"/>
      <c r="AB13" s="25"/>
      <c r="AC13" s="25"/>
      <c r="AD13" s="25"/>
      <c r="AE13" s="25"/>
      <c r="AG13" s="38">
        <f t="shared" ref="AG13:AG48" si="1">K13*L13+P13*Q13+T13*U13+Y13*Z13+AD13*AE13</f>
        <v>24.91</v>
      </c>
      <c r="AI13" s="47"/>
    </row>
    <row r="14" spans="1:35" x14ac:dyDescent="0.25">
      <c r="A14" t="s">
        <v>171</v>
      </c>
      <c r="B14" t="s">
        <v>169</v>
      </c>
      <c r="C14" s="26"/>
      <c r="D14" s="12"/>
      <c r="E14" s="25" t="s">
        <v>120</v>
      </c>
      <c r="G14" s="25" t="s">
        <v>167</v>
      </c>
      <c r="I14" s="25"/>
      <c r="J14" s="25"/>
      <c r="K14" s="25"/>
      <c r="L14" s="25"/>
      <c r="N14" s="25" t="s">
        <v>168</v>
      </c>
      <c r="O14" s="25" t="s">
        <v>180</v>
      </c>
      <c r="P14" s="25">
        <v>5.74</v>
      </c>
      <c r="Q14" s="25">
        <v>1</v>
      </c>
      <c r="S14" s="25"/>
      <c r="T14" s="25"/>
      <c r="U14" s="25"/>
      <c r="W14" s="25"/>
      <c r="X14" s="25"/>
      <c r="Y14" s="25"/>
      <c r="Z14" s="25"/>
      <c r="AB14" s="25"/>
      <c r="AC14" s="25"/>
      <c r="AD14" s="25"/>
      <c r="AE14" s="25"/>
      <c r="AG14" s="38">
        <f t="shared" si="1"/>
        <v>5.74</v>
      </c>
      <c r="AI14" s="47"/>
    </row>
    <row r="15" spans="1:35" x14ac:dyDescent="0.25">
      <c r="A15" t="s">
        <v>171</v>
      </c>
      <c r="B15" t="s">
        <v>170</v>
      </c>
      <c r="C15" s="26"/>
      <c r="D15" s="12"/>
      <c r="E15" s="25" t="s">
        <v>120</v>
      </c>
      <c r="G15" s="25" t="s">
        <v>161</v>
      </c>
      <c r="I15" s="25"/>
      <c r="J15" s="25"/>
      <c r="K15" s="25"/>
      <c r="L15" s="25"/>
      <c r="N15" s="25" t="s">
        <v>160</v>
      </c>
      <c r="O15" s="25" t="s">
        <v>180</v>
      </c>
      <c r="P15" s="25">
        <v>13.71</v>
      </c>
      <c r="Q15" s="25">
        <v>1</v>
      </c>
      <c r="S15" s="25"/>
      <c r="T15" s="25"/>
      <c r="U15" s="25"/>
      <c r="W15" s="25"/>
      <c r="X15" s="25"/>
      <c r="Y15" s="25"/>
      <c r="Z15" s="25"/>
      <c r="AB15" s="25"/>
      <c r="AC15" s="25"/>
      <c r="AD15" s="25"/>
      <c r="AE15" s="25"/>
      <c r="AG15" s="38">
        <f t="shared" si="1"/>
        <v>13.71</v>
      </c>
      <c r="AI15" s="47"/>
    </row>
    <row r="16" spans="1:35" x14ac:dyDescent="0.25">
      <c r="A16" t="s">
        <v>171</v>
      </c>
      <c r="B16" t="s">
        <v>170</v>
      </c>
      <c r="C16" s="26"/>
      <c r="D16" s="12"/>
      <c r="E16" s="25" t="s">
        <v>120</v>
      </c>
      <c r="G16" s="25" t="s">
        <v>172</v>
      </c>
      <c r="I16" s="25"/>
      <c r="J16" s="25"/>
      <c r="K16" s="25"/>
      <c r="L16" s="25"/>
      <c r="N16" s="25" t="s">
        <v>160</v>
      </c>
      <c r="O16" s="25" t="s">
        <v>180</v>
      </c>
      <c r="P16" s="25">
        <v>16.64</v>
      </c>
      <c r="Q16" s="25">
        <v>2</v>
      </c>
      <c r="S16" s="25"/>
      <c r="T16" s="25"/>
      <c r="U16" s="25"/>
      <c r="W16" s="25"/>
      <c r="X16" s="25"/>
      <c r="Y16" s="25"/>
      <c r="Z16" s="25"/>
      <c r="AB16" s="25"/>
      <c r="AC16" s="25"/>
      <c r="AD16" s="25"/>
      <c r="AE16" s="25"/>
      <c r="AG16" s="38">
        <f t="shared" si="1"/>
        <v>33.28</v>
      </c>
      <c r="AI16" s="47"/>
    </row>
    <row r="17" spans="1:35" x14ac:dyDescent="0.25">
      <c r="A17" t="s">
        <v>171</v>
      </c>
      <c r="B17" t="s">
        <v>170</v>
      </c>
      <c r="C17" s="26"/>
      <c r="D17" s="12"/>
      <c r="E17" s="25" t="s">
        <v>120</v>
      </c>
      <c r="G17" s="25" t="s">
        <v>173</v>
      </c>
      <c r="I17" s="25"/>
      <c r="J17" s="25"/>
      <c r="K17" s="25"/>
      <c r="L17" s="25"/>
      <c r="N17" s="25" t="s">
        <v>163</v>
      </c>
      <c r="O17" s="25" t="s">
        <v>180</v>
      </c>
      <c r="P17" s="25">
        <v>12.31</v>
      </c>
      <c r="Q17" s="25">
        <v>1</v>
      </c>
      <c r="S17" s="25"/>
      <c r="T17" s="25"/>
      <c r="U17" s="25"/>
      <c r="W17" s="25"/>
      <c r="X17" s="25"/>
      <c r="Y17" s="25"/>
      <c r="Z17" s="25"/>
      <c r="AB17" s="25"/>
      <c r="AC17" s="25"/>
      <c r="AD17" s="25"/>
      <c r="AE17" s="25"/>
      <c r="AG17" s="38">
        <f t="shared" si="1"/>
        <v>12.31</v>
      </c>
      <c r="AI17" s="47"/>
    </row>
    <row r="18" spans="1:35" x14ac:dyDescent="0.25">
      <c r="A18" t="s">
        <v>171</v>
      </c>
      <c r="B18" t="s">
        <v>170</v>
      </c>
      <c r="C18" s="26"/>
      <c r="D18" s="12"/>
      <c r="E18" s="25" t="s">
        <v>120</v>
      </c>
      <c r="G18" s="25" t="s">
        <v>51</v>
      </c>
      <c r="I18" s="25"/>
      <c r="J18" s="25"/>
      <c r="K18" s="25"/>
      <c r="L18" s="25"/>
      <c r="N18" s="25" t="s">
        <v>162</v>
      </c>
      <c r="O18" s="25" t="s">
        <v>180</v>
      </c>
      <c r="P18" s="25">
        <v>2.2000000000000002</v>
      </c>
      <c r="Q18" s="25">
        <v>1</v>
      </c>
      <c r="S18" s="25"/>
      <c r="T18" s="25"/>
      <c r="U18" s="25"/>
      <c r="W18" s="25"/>
      <c r="X18" s="25"/>
      <c r="Y18" s="25"/>
      <c r="Z18" s="25"/>
      <c r="AB18" s="25"/>
      <c r="AC18" s="25"/>
      <c r="AD18" s="25"/>
      <c r="AE18" s="25"/>
      <c r="AG18" s="38">
        <f t="shared" si="1"/>
        <v>2.2000000000000002</v>
      </c>
      <c r="AI18" s="47"/>
    </row>
    <row r="19" spans="1:35" x14ac:dyDescent="0.25">
      <c r="A19" t="s">
        <v>171</v>
      </c>
      <c r="B19" t="s">
        <v>170</v>
      </c>
      <c r="C19" s="26"/>
      <c r="D19" s="12"/>
      <c r="E19" s="25" t="s">
        <v>120</v>
      </c>
      <c r="G19" s="25" t="s">
        <v>165</v>
      </c>
      <c r="I19" s="25"/>
      <c r="J19" s="25"/>
      <c r="K19" s="25"/>
      <c r="L19" s="25"/>
      <c r="N19" s="25" t="s">
        <v>166</v>
      </c>
      <c r="O19" s="25" t="s">
        <v>180</v>
      </c>
      <c r="P19" s="25">
        <v>2.1800000000000002</v>
      </c>
      <c r="Q19" s="25">
        <v>2</v>
      </c>
      <c r="S19" s="25"/>
      <c r="T19" s="25"/>
      <c r="U19" s="25"/>
      <c r="W19" s="25"/>
      <c r="X19" s="25"/>
      <c r="Y19" s="25"/>
      <c r="Z19" s="25"/>
      <c r="AB19" s="25"/>
      <c r="AC19" s="25"/>
      <c r="AD19" s="25"/>
      <c r="AE19" s="25"/>
      <c r="AG19" s="38">
        <f t="shared" si="1"/>
        <v>4.3600000000000003</v>
      </c>
      <c r="AI19" s="47"/>
    </row>
    <row r="20" spans="1:35" x14ac:dyDescent="0.25">
      <c r="A20" t="s">
        <v>171</v>
      </c>
      <c r="B20" t="s">
        <v>170</v>
      </c>
      <c r="C20" s="26"/>
      <c r="D20" s="12"/>
      <c r="E20" s="25" t="s">
        <v>120</v>
      </c>
      <c r="G20" s="25" t="s">
        <v>178</v>
      </c>
      <c r="I20" s="25"/>
      <c r="J20" s="25"/>
      <c r="K20" s="25"/>
      <c r="L20" s="25"/>
      <c r="N20" s="25" t="s">
        <v>177</v>
      </c>
      <c r="O20" s="25" t="s">
        <v>180</v>
      </c>
      <c r="P20" s="25">
        <v>0</v>
      </c>
      <c r="Q20" s="25">
        <v>1</v>
      </c>
      <c r="S20" s="25"/>
      <c r="T20" s="25"/>
      <c r="U20" s="25"/>
      <c r="W20" s="25"/>
      <c r="X20" s="25"/>
      <c r="Y20" s="25"/>
      <c r="Z20" s="25"/>
      <c r="AB20" s="25"/>
      <c r="AC20" s="25"/>
      <c r="AD20" s="25"/>
      <c r="AE20" s="25"/>
      <c r="AG20" s="38">
        <f t="shared" si="1"/>
        <v>0</v>
      </c>
      <c r="AI20" s="47"/>
    </row>
    <row r="21" spans="1:35" x14ac:dyDescent="0.25">
      <c r="A21" t="s">
        <v>171</v>
      </c>
      <c r="B21" t="s">
        <v>169</v>
      </c>
      <c r="C21" s="26"/>
      <c r="D21" s="12"/>
      <c r="E21" s="25" t="s">
        <v>120</v>
      </c>
      <c r="G21" s="25" t="s">
        <v>161</v>
      </c>
      <c r="I21" s="25"/>
      <c r="J21" s="25"/>
      <c r="K21" s="25"/>
      <c r="L21" s="25"/>
      <c r="N21" s="25" t="s">
        <v>160</v>
      </c>
      <c r="O21" s="25" t="s">
        <v>180</v>
      </c>
      <c r="P21" s="25">
        <v>13.71</v>
      </c>
      <c r="Q21" s="25">
        <v>1</v>
      </c>
      <c r="S21" s="25"/>
      <c r="T21" s="25"/>
      <c r="U21" s="25"/>
      <c r="W21" s="25"/>
      <c r="X21" s="25"/>
      <c r="Y21" s="25"/>
      <c r="Z21" s="25"/>
      <c r="AB21" s="25"/>
      <c r="AC21" s="25"/>
      <c r="AD21" s="25"/>
      <c r="AE21" s="25"/>
      <c r="AG21" s="38">
        <f t="shared" si="1"/>
        <v>13.71</v>
      </c>
      <c r="AI21" s="47"/>
    </row>
    <row r="22" spans="1:35" x14ac:dyDescent="0.25">
      <c r="A22" t="s">
        <v>171</v>
      </c>
      <c r="B22" t="s">
        <v>169</v>
      </c>
      <c r="C22" s="26"/>
      <c r="D22" s="12"/>
      <c r="E22" s="25" t="s">
        <v>120</v>
      </c>
      <c r="G22" s="25" t="s">
        <v>164</v>
      </c>
      <c r="I22" s="25"/>
      <c r="J22" s="25"/>
      <c r="K22" s="25"/>
      <c r="L22" s="25"/>
      <c r="N22" s="25" t="s">
        <v>163</v>
      </c>
      <c r="O22" s="25" t="s">
        <v>180</v>
      </c>
      <c r="P22" s="25">
        <v>14.42</v>
      </c>
      <c r="Q22" s="25">
        <v>1</v>
      </c>
      <c r="S22" s="25"/>
      <c r="T22" s="25"/>
      <c r="U22" s="25"/>
      <c r="W22" s="25"/>
      <c r="X22" s="25"/>
      <c r="Y22" s="25"/>
      <c r="Z22" s="25"/>
      <c r="AB22" s="25"/>
      <c r="AC22" s="25"/>
      <c r="AD22" s="25"/>
      <c r="AE22" s="25"/>
      <c r="AG22" s="38">
        <f t="shared" si="1"/>
        <v>14.42</v>
      </c>
      <c r="AI22" s="47"/>
    </row>
    <row r="23" spans="1:35" x14ac:dyDescent="0.25">
      <c r="A23" t="s">
        <v>171</v>
      </c>
      <c r="B23" t="s">
        <v>169</v>
      </c>
      <c r="C23" s="26"/>
      <c r="D23" s="12"/>
      <c r="E23" s="25" t="s">
        <v>120</v>
      </c>
      <c r="G23" s="25" t="s">
        <v>51</v>
      </c>
      <c r="I23" s="25"/>
      <c r="J23" s="25"/>
      <c r="K23" s="25"/>
      <c r="L23" s="25"/>
      <c r="N23" s="25" t="s">
        <v>162</v>
      </c>
      <c r="O23" s="25" t="s">
        <v>180</v>
      </c>
      <c r="P23" s="25">
        <v>2.2000000000000002</v>
      </c>
      <c r="Q23" s="25">
        <v>1</v>
      </c>
      <c r="S23" s="25"/>
      <c r="T23" s="25"/>
      <c r="U23" s="25"/>
      <c r="W23" s="25"/>
      <c r="X23" s="25"/>
      <c r="Y23" s="25"/>
      <c r="Z23" s="25"/>
      <c r="AB23" s="25"/>
      <c r="AC23" s="25"/>
      <c r="AD23" s="25"/>
      <c r="AE23" s="25"/>
      <c r="AG23" s="38">
        <f t="shared" si="1"/>
        <v>2.2000000000000002</v>
      </c>
      <c r="AI23" s="47"/>
    </row>
    <row r="24" spans="1:35" x14ac:dyDescent="0.25">
      <c r="A24" t="s">
        <v>171</v>
      </c>
      <c r="B24" t="s">
        <v>169</v>
      </c>
      <c r="C24" s="26"/>
      <c r="D24" s="12"/>
      <c r="E24" s="25" t="s">
        <v>120</v>
      </c>
      <c r="G24" s="25" t="s">
        <v>165</v>
      </c>
      <c r="I24" s="25"/>
      <c r="J24" s="25"/>
      <c r="K24" s="25"/>
      <c r="L24" s="25"/>
      <c r="N24" s="25" t="s">
        <v>166</v>
      </c>
      <c r="O24" s="25" t="s">
        <v>180</v>
      </c>
      <c r="P24" s="25">
        <v>2.1800000000000002</v>
      </c>
      <c r="Q24" s="25">
        <v>1</v>
      </c>
      <c r="S24" s="25"/>
      <c r="T24" s="25"/>
      <c r="U24" s="25"/>
      <c r="W24" s="25"/>
      <c r="X24" s="25"/>
      <c r="Y24" s="25"/>
      <c r="Z24" s="25"/>
      <c r="AB24" s="25"/>
      <c r="AC24" s="25"/>
      <c r="AD24" s="25"/>
      <c r="AE24" s="25"/>
      <c r="AG24" s="38">
        <f t="shared" si="1"/>
        <v>2.1800000000000002</v>
      </c>
      <c r="AI24" s="47"/>
    </row>
    <row r="25" spans="1:35" x14ac:dyDescent="0.25">
      <c r="A25" t="s">
        <v>171</v>
      </c>
      <c r="B25" t="s">
        <v>169</v>
      </c>
      <c r="C25" s="26">
        <v>42593</v>
      </c>
      <c r="D25" s="12"/>
      <c r="E25" s="25" t="s">
        <v>120</v>
      </c>
      <c r="G25" s="25" t="s">
        <v>178</v>
      </c>
      <c r="I25" s="25"/>
      <c r="J25" s="25"/>
      <c r="K25" s="25"/>
      <c r="L25" s="25"/>
      <c r="N25" s="25" t="s">
        <v>177</v>
      </c>
      <c r="O25" s="25" t="s">
        <v>180</v>
      </c>
      <c r="P25" s="25">
        <v>40.270000000000003</v>
      </c>
      <c r="Q25" s="25">
        <v>1</v>
      </c>
      <c r="S25" s="25"/>
      <c r="T25" s="25"/>
      <c r="U25" s="25"/>
      <c r="W25" s="25"/>
      <c r="X25" s="25"/>
      <c r="Y25" s="25"/>
      <c r="Z25" s="25"/>
      <c r="AB25" s="25"/>
      <c r="AC25" s="25"/>
      <c r="AD25" s="25"/>
      <c r="AE25" s="25"/>
      <c r="AG25" s="38">
        <f t="shared" si="1"/>
        <v>40.270000000000003</v>
      </c>
      <c r="AI25" s="47"/>
    </row>
    <row r="26" spans="1:35" x14ac:dyDescent="0.25">
      <c r="C26" s="26">
        <v>42593</v>
      </c>
      <c r="D26" s="12"/>
      <c r="E26" s="25" t="s">
        <v>120</v>
      </c>
      <c r="G26" s="25" t="s">
        <v>167</v>
      </c>
      <c r="I26" s="25"/>
      <c r="J26" s="25"/>
      <c r="K26" s="25"/>
      <c r="L26" s="25"/>
      <c r="N26" s="25" t="s">
        <v>168</v>
      </c>
      <c r="O26" s="25" t="s">
        <v>180</v>
      </c>
      <c r="P26" s="25">
        <v>5.74</v>
      </c>
      <c r="Q26" s="25">
        <v>1</v>
      </c>
      <c r="S26" s="25"/>
      <c r="T26" s="25"/>
      <c r="U26" s="25"/>
      <c r="W26" s="25"/>
      <c r="X26" s="25"/>
      <c r="Y26" s="25"/>
      <c r="Z26" s="25"/>
      <c r="AB26" s="25"/>
      <c r="AC26" s="25"/>
      <c r="AD26" s="25"/>
      <c r="AE26" s="25"/>
      <c r="AG26" s="38">
        <f t="shared" si="1"/>
        <v>5.74</v>
      </c>
      <c r="AI26" s="47"/>
    </row>
    <row r="27" spans="1:35" x14ac:dyDescent="0.25">
      <c r="C27" s="26"/>
      <c r="D27" s="12"/>
      <c r="E27" s="25"/>
      <c r="G27" s="25"/>
      <c r="I27" s="25"/>
      <c r="J27" s="25"/>
      <c r="K27" s="25"/>
      <c r="L27" s="25"/>
      <c r="N27" s="25"/>
      <c r="O27" s="25" t="s">
        <v>180</v>
      </c>
      <c r="P27" s="25"/>
      <c r="Q27" s="25"/>
      <c r="S27" s="25"/>
      <c r="T27" s="25"/>
      <c r="U27" s="25"/>
      <c r="W27" s="25"/>
      <c r="X27" s="25"/>
      <c r="Y27" s="25"/>
      <c r="Z27" s="25"/>
      <c r="AB27" s="25"/>
      <c r="AC27" s="25"/>
      <c r="AD27" s="25"/>
      <c r="AE27" s="25"/>
      <c r="AG27" s="38">
        <f t="shared" si="1"/>
        <v>0</v>
      </c>
      <c r="AI27" s="47"/>
    </row>
    <row r="28" spans="1:35" x14ac:dyDescent="0.25">
      <c r="C28" s="26"/>
      <c r="D28" s="12"/>
      <c r="E28" s="25"/>
      <c r="G28" s="25"/>
      <c r="I28" s="25"/>
      <c r="J28" s="25"/>
      <c r="K28" s="25"/>
      <c r="L28" s="25"/>
      <c r="N28" s="25"/>
      <c r="O28" s="25" t="s">
        <v>180</v>
      </c>
      <c r="P28" s="25"/>
      <c r="Q28" s="25"/>
      <c r="S28" s="25"/>
      <c r="T28" s="25"/>
      <c r="U28" s="25"/>
      <c r="W28" s="25"/>
      <c r="X28" s="25"/>
      <c r="Y28" s="25"/>
      <c r="Z28" s="25"/>
      <c r="AB28" s="25"/>
      <c r="AC28" s="25"/>
      <c r="AD28" s="25"/>
      <c r="AE28" s="25"/>
      <c r="AG28" s="38">
        <f t="shared" si="1"/>
        <v>0</v>
      </c>
      <c r="AI28" s="47"/>
    </row>
    <row r="29" spans="1:35" x14ac:dyDescent="0.25">
      <c r="A29" t="s">
        <v>174</v>
      </c>
      <c r="B29" t="s">
        <v>169</v>
      </c>
      <c r="C29" s="26">
        <v>41926</v>
      </c>
      <c r="D29" s="12"/>
      <c r="E29" s="25" t="s">
        <v>121</v>
      </c>
      <c r="G29" s="25" t="s">
        <v>161</v>
      </c>
      <c r="I29" s="25"/>
      <c r="J29" s="25"/>
      <c r="K29" s="25"/>
      <c r="L29" s="25"/>
      <c r="N29" s="25" t="s">
        <v>160</v>
      </c>
      <c r="O29" s="25" t="s">
        <v>180</v>
      </c>
      <c r="P29" s="25">
        <v>13.71</v>
      </c>
      <c r="Q29" s="25">
        <v>2</v>
      </c>
      <c r="S29" s="25"/>
      <c r="T29" s="25"/>
      <c r="U29" s="25"/>
      <c r="W29" s="25"/>
      <c r="X29" s="25"/>
      <c r="Y29" s="25"/>
      <c r="Z29" s="25"/>
      <c r="AB29" s="25"/>
      <c r="AC29" s="25"/>
      <c r="AD29" s="25"/>
      <c r="AE29" s="25"/>
      <c r="AG29" s="38">
        <f t="shared" si="1"/>
        <v>27.42</v>
      </c>
      <c r="AI29" s="47"/>
    </row>
    <row r="30" spans="1:35" x14ac:dyDescent="0.25">
      <c r="A30" t="s">
        <v>174</v>
      </c>
      <c r="B30" t="s">
        <v>169</v>
      </c>
      <c r="C30" s="26"/>
      <c r="D30" s="12"/>
      <c r="E30" s="25" t="s">
        <v>121</v>
      </c>
      <c r="G30" s="25" t="s">
        <v>164</v>
      </c>
      <c r="I30" s="25"/>
      <c r="J30" s="25"/>
      <c r="K30" s="25"/>
      <c r="L30" s="25"/>
      <c r="N30" s="25" t="s">
        <v>163</v>
      </c>
      <c r="O30" s="25" t="s">
        <v>180</v>
      </c>
      <c r="P30" s="25">
        <v>14.42</v>
      </c>
      <c r="Q30" s="25">
        <v>1</v>
      </c>
      <c r="S30" s="25"/>
      <c r="T30" s="25"/>
      <c r="U30" s="25"/>
      <c r="W30" s="25"/>
      <c r="X30" s="25"/>
      <c r="Y30" s="25"/>
      <c r="Z30" s="25"/>
      <c r="AB30" s="25"/>
      <c r="AC30" s="25"/>
      <c r="AD30" s="25"/>
      <c r="AE30" s="25"/>
      <c r="AG30" s="38">
        <f t="shared" si="1"/>
        <v>14.42</v>
      </c>
      <c r="AI30" s="47"/>
    </row>
    <row r="31" spans="1:35" x14ac:dyDescent="0.25">
      <c r="A31" t="s">
        <v>174</v>
      </c>
      <c r="B31" t="s">
        <v>169</v>
      </c>
      <c r="C31" s="26"/>
      <c r="D31" s="12"/>
      <c r="E31" s="25" t="s">
        <v>121</v>
      </c>
      <c r="G31" s="25" t="s">
        <v>51</v>
      </c>
      <c r="I31" s="25"/>
      <c r="J31" s="25"/>
      <c r="K31" s="25"/>
      <c r="L31" s="25"/>
      <c r="N31" s="25" t="s">
        <v>162</v>
      </c>
      <c r="O31" s="25" t="s">
        <v>180</v>
      </c>
      <c r="P31" s="25">
        <v>2.2000000000000002</v>
      </c>
      <c r="Q31" s="25">
        <v>1</v>
      </c>
      <c r="S31" s="25"/>
      <c r="T31" s="25"/>
      <c r="U31" s="25"/>
      <c r="W31" s="25"/>
      <c r="X31" s="25"/>
      <c r="Y31" s="25"/>
      <c r="Z31" s="25"/>
      <c r="AB31" s="25"/>
      <c r="AC31" s="25"/>
      <c r="AD31" s="25"/>
      <c r="AE31" s="25"/>
      <c r="AG31" s="38">
        <f t="shared" si="1"/>
        <v>2.2000000000000002</v>
      </c>
      <c r="AI31" s="47"/>
    </row>
    <row r="32" spans="1:35" x14ac:dyDescent="0.25">
      <c r="A32" t="s">
        <v>174</v>
      </c>
      <c r="B32" t="s">
        <v>169</v>
      </c>
      <c r="C32" s="26"/>
      <c r="D32" s="12"/>
      <c r="E32" s="25" t="s">
        <v>121</v>
      </c>
      <c r="G32" s="25" t="s">
        <v>165</v>
      </c>
      <c r="I32" s="25"/>
      <c r="J32" s="25"/>
      <c r="K32" s="25"/>
      <c r="L32" s="25"/>
      <c r="N32" s="25" t="s">
        <v>166</v>
      </c>
      <c r="O32" s="25" t="s">
        <v>180</v>
      </c>
      <c r="P32" s="25">
        <v>2.1800000000000002</v>
      </c>
      <c r="Q32" s="25">
        <v>3</v>
      </c>
      <c r="S32" s="25"/>
      <c r="T32" s="25"/>
      <c r="U32" s="25"/>
      <c r="W32" s="25"/>
      <c r="X32" s="25"/>
      <c r="Y32" s="25"/>
      <c r="Z32" s="25"/>
      <c r="AB32" s="25"/>
      <c r="AC32" s="25"/>
      <c r="AD32" s="25"/>
      <c r="AE32" s="25"/>
      <c r="AG32" s="38">
        <f t="shared" si="1"/>
        <v>6.5400000000000009</v>
      </c>
      <c r="AI32" s="47"/>
    </row>
    <row r="33" spans="1:35" x14ac:dyDescent="0.25">
      <c r="A33" t="s">
        <v>174</v>
      </c>
      <c r="B33" t="s">
        <v>169</v>
      </c>
      <c r="C33" s="26"/>
      <c r="D33" s="12"/>
      <c r="E33" s="25" t="s">
        <v>121</v>
      </c>
      <c r="G33" s="25" t="s">
        <v>178</v>
      </c>
      <c r="I33" s="25"/>
      <c r="J33" s="25"/>
      <c r="K33" s="25"/>
      <c r="L33" s="25"/>
      <c r="N33" s="25" t="s">
        <v>177</v>
      </c>
      <c r="O33" s="25" t="s">
        <v>180</v>
      </c>
      <c r="P33" s="25">
        <v>24.91</v>
      </c>
      <c r="Q33" s="25">
        <v>1</v>
      </c>
      <c r="S33" s="25"/>
      <c r="T33" s="25"/>
      <c r="U33" s="25"/>
      <c r="W33" s="25"/>
      <c r="X33" s="25"/>
      <c r="Y33" s="25"/>
      <c r="Z33" s="25"/>
      <c r="AB33" s="25"/>
      <c r="AC33" s="25"/>
      <c r="AD33" s="25"/>
      <c r="AE33" s="25"/>
      <c r="AG33" s="38">
        <f t="shared" si="1"/>
        <v>24.91</v>
      </c>
      <c r="AI33" s="47"/>
    </row>
    <row r="34" spans="1:35" x14ac:dyDescent="0.25">
      <c r="A34" t="s">
        <v>174</v>
      </c>
      <c r="B34" t="s">
        <v>169</v>
      </c>
      <c r="C34" s="26"/>
      <c r="D34" s="12"/>
      <c r="E34" s="25" t="s">
        <v>121</v>
      </c>
      <c r="G34" s="25" t="s">
        <v>167</v>
      </c>
      <c r="I34" s="25"/>
      <c r="J34" s="25"/>
      <c r="K34" s="25"/>
      <c r="L34" s="25"/>
      <c r="N34" s="25" t="s">
        <v>168</v>
      </c>
      <c r="O34" s="25" t="s">
        <v>180</v>
      </c>
      <c r="P34" s="25">
        <v>5.74</v>
      </c>
      <c r="Q34" s="25">
        <v>1</v>
      </c>
      <c r="S34" s="25"/>
      <c r="T34" s="25"/>
      <c r="U34" s="25"/>
      <c r="W34" s="25"/>
      <c r="X34" s="25"/>
      <c r="Y34" s="25"/>
      <c r="Z34" s="25"/>
      <c r="AB34" s="25"/>
      <c r="AC34" s="25"/>
      <c r="AD34" s="25"/>
      <c r="AE34" s="25"/>
      <c r="AG34" s="38">
        <f t="shared" si="1"/>
        <v>5.74</v>
      </c>
      <c r="AI34" s="47"/>
    </row>
    <row r="35" spans="1:35" x14ac:dyDescent="0.25">
      <c r="A35" t="s">
        <v>174</v>
      </c>
      <c r="B35" t="s">
        <v>175</v>
      </c>
      <c r="C35" s="26"/>
      <c r="D35" s="12"/>
      <c r="E35" s="25" t="s">
        <v>121</v>
      </c>
      <c r="G35" s="25" t="s">
        <v>161</v>
      </c>
      <c r="I35" s="25"/>
      <c r="J35" s="25"/>
      <c r="K35" s="25"/>
      <c r="L35" s="25"/>
      <c r="N35" s="25" t="s">
        <v>160</v>
      </c>
      <c r="O35" s="25" t="s">
        <v>180</v>
      </c>
      <c r="P35" s="25">
        <v>13.71</v>
      </c>
      <c r="Q35" s="25">
        <v>1</v>
      </c>
      <c r="S35" s="25"/>
      <c r="T35" s="25"/>
      <c r="U35" s="25"/>
      <c r="W35" s="25"/>
      <c r="X35" s="25"/>
      <c r="Y35" s="25"/>
      <c r="Z35" s="25"/>
      <c r="AB35" s="25"/>
      <c r="AC35" s="25"/>
      <c r="AD35" s="25"/>
      <c r="AE35" s="25"/>
      <c r="AG35" s="38">
        <f t="shared" si="1"/>
        <v>13.71</v>
      </c>
      <c r="AI35" s="47"/>
    </row>
    <row r="36" spans="1:35" x14ac:dyDescent="0.25">
      <c r="A36" t="s">
        <v>174</v>
      </c>
      <c r="B36" t="s">
        <v>175</v>
      </c>
      <c r="C36" s="26"/>
      <c r="D36" s="12"/>
      <c r="E36" s="25" t="s">
        <v>121</v>
      </c>
      <c r="G36" s="25" t="s">
        <v>176</v>
      </c>
      <c r="I36" s="25"/>
      <c r="J36" s="25"/>
      <c r="K36" s="25"/>
      <c r="L36" s="25"/>
      <c r="N36" s="25" t="s">
        <v>163</v>
      </c>
      <c r="O36" s="25" t="s">
        <v>180</v>
      </c>
      <c r="P36" s="25">
        <v>19</v>
      </c>
      <c r="Q36" s="25">
        <v>1</v>
      </c>
      <c r="S36" s="25"/>
      <c r="T36" s="25"/>
      <c r="U36" s="25"/>
      <c r="W36" s="25"/>
      <c r="X36" s="25"/>
      <c r="Y36" s="25"/>
      <c r="Z36" s="25"/>
      <c r="AB36" s="25"/>
      <c r="AC36" s="25"/>
      <c r="AD36" s="25"/>
      <c r="AE36" s="25"/>
      <c r="AG36" s="38">
        <f t="shared" si="1"/>
        <v>19</v>
      </c>
      <c r="AI36" s="47"/>
    </row>
    <row r="37" spans="1:35" x14ac:dyDescent="0.25">
      <c r="A37" t="s">
        <v>174</v>
      </c>
      <c r="B37" t="s">
        <v>170</v>
      </c>
      <c r="C37" s="26"/>
      <c r="D37" s="12"/>
      <c r="E37" s="25" t="s">
        <v>121</v>
      </c>
      <c r="G37" s="25" t="s">
        <v>161</v>
      </c>
      <c r="I37" s="25"/>
      <c r="J37" s="25"/>
      <c r="K37" s="25"/>
      <c r="L37" s="25"/>
      <c r="N37" s="25" t="s">
        <v>160</v>
      </c>
      <c r="O37" s="25" t="s">
        <v>180</v>
      </c>
      <c r="P37" s="25">
        <v>13.71</v>
      </c>
      <c r="Q37" s="25">
        <v>1</v>
      </c>
      <c r="S37" s="25"/>
      <c r="T37" s="25"/>
      <c r="U37" s="25"/>
      <c r="W37" s="25"/>
      <c r="X37" s="25"/>
      <c r="Y37" s="25"/>
      <c r="Z37" s="25"/>
      <c r="AB37" s="25"/>
      <c r="AC37" s="25"/>
      <c r="AD37" s="25"/>
      <c r="AE37" s="25"/>
      <c r="AG37" s="38">
        <f t="shared" si="1"/>
        <v>13.71</v>
      </c>
      <c r="AI37" s="47"/>
    </row>
    <row r="38" spans="1:35" x14ac:dyDescent="0.25">
      <c r="A38" t="s">
        <v>174</v>
      </c>
      <c r="B38" t="s">
        <v>170</v>
      </c>
      <c r="C38" s="26"/>
      <c r="D38" s="12"/>
      <c r="E38" s="25" t="s">
        <v>121</v>
      </c>
      <c r="G38" s="25" t="s">
        <v>172</v>
      </c>
      <c r="I38" s="25"/>
      <c r="J38" s="25"/>
      <c r="K38" s="25"/>
      <c r="L38" s="25"/>
      <c r="N38" s="25" t="s">
        <v>160</v>
      </c>
      <c r="O38" s="25" t="s">
        <v>180</v>
      </c>
      <c r="P38" s="25">
        <v>16.64</v>
      </c>
      <c r="Q38" s="25">
        <v>2</v>
      </c>
      <c r="S38" s="25"/>
      <c r="T38" s="25"/>
      <c r="U38" s="25"/>
      <c r="W38" s="25"/>
      <c r="X38" s="25"/>
      <c r="Y38" s="25"/>
      <c r="Z38" s="25"/>
      <c r="AB38" s="25"/>
      <c r="AC38" s="25"/>
      <c r="AD38" s="25"/>
      <c r="AE38" s="25"/>
      <c r="AG38" s="38">
        <f t="shared" si="1"/>
        <v>33.28</v>
      </c>
      <c r="AI38" s="47"/>
    </row>
    <row r="39" spans="1:35" x14ac:dyDescent="0.25">
      <c r="A39" t="s">
        <v>174</v>
      </c>
      <c r="B39" t="s">
        <v>170</v>
      </c>
      <c r="C39" s="26"/>
      <c r="D39" s="12"/>
      <c r="E39" s="25" t="s">
        <v>121</v>
      </c>
      <c r="G39" s="25" t="s">
        <v>173</v>
      </c>
      <c r="I39" s="25"/>
      <c r="J39" s="25"/>
      <c r="K39" s="25"/>
      <c r="L39" s="25"/>
      <c r="N39" s="25" t="s">
        <v>163</v>
      </c>
      <c r="O39" s="25" t="s">
        <v>180</v>
      </c>
      <c r="P39" s="25">
        <v>12.31</v>
      </c>
      <c r="Q39" s="25">
        <v>1</v>
      </c>
      <c r="S39" s="25"/>
      <c r="T39" s="25"/>
      <c r="U39" s="25"/>
      <c r="W39" s="25"/>
      <c r="X39" s="25"/>
      <c r="Y39" s="25"/>
      <c r="Z39" s="25"/>
      <c r="AB39" s="25"/>
      <c r="AC39" s="25"/>
      <c r="AD39" s="25"/>
      <c r="AE39" s="25"/>
      <c r="AG39" s="38">
        <f t="shared" si="1"/>
        <v>12.31</v>
      </c>
      <c r="AI39" s="47"/>
    </row>
    <row r="40" spans="1:35" x14ac:dyDescent="0.25">
      <c r="A40" t="s">
        <v>174</v>
      </c>
      <c r="B40" t="s">
        <v>170</v>
      </c>
      <c r="C40" s="26"/>
      <c r="D40" s="12"/>
      <c r="E40" s="25" t="s">
        <v>121</v>
      </c>
      <c r="G40" s="25" t="s">
        <v>51</v>
      </c>
      <c r="I40" s="25"/>
      <c r="J40" s="25"/>
      <c r="K40" s="25"/>
      <c r="L40" s="25"/>
      <c r="N40" s="25" t="s">
        <v>162</v>
      </c>
      <c r="O40" s="25" t="s">
        <v>180</v>
      </c>
      <c r="P40" s="25">
        <v>2.2000000000000002</v>
      </c>
      <c r="Q40" s="25">
        <v>1</v>
      </c>
      <c r="S40" s="25"/>
      <c r="T40" s="25"/>
      <c r="U40" s="25"/>
      <c r="W40" s="25"/>
      <c r="X40" s="25"/>
      <c r="Y40" s="25"/>
      <c r="Z40" s="25"/>
      <c r="AB40" s="25"/>
      <c r="AC40" s="25"/>
      <c r="AD40" s="25"/>
      <c r="AE40" s="25"/>
      <c r="AG40" s="38">
        <f t="shared" si="1"/>
        <v>2.2000000000000002</v>
      </c>
      <c r="AI40" s="47"/>
    </row>
    <row r="41" spans="1:35" x14ac:dyDescent="0.25">
      <c r="A41" t="s">
        <v>174</v>
      </c>
      <c r="B41" t="s">
        <v>170</v>
      </c>
      <c r="C41" s="26"/>
      <c r="D41" s="12"/>
      <c r="E41" s="25" t="s">
        <v>121</v>
      </c>
      <c r="G41" s="25" t="s">
        <v>165</v>
      </c>
      <c r="I41" s="25"/>
      <c r="J41" s="25"/>
      <c r="K41" s="25"/>
      <c r="L41" s="25"/>
      <c r="N41" s="25" t="s">
        <v>166</v>
      </c>
      <c r="O41" s="25" t="s">
        <v>180</v>
      </c>
      <c r="P41" s="25">
        <v>2.1800000000000002</v>
      </c>
      <c r="Q41" s="25">
        <v>2</v>
      </c>
      <c r="S41" s="25"/>
      <c r="T41" s="25"/>
      <c r="U41" s="25"/>
      <c r="W41" s="25"/>
      <c r="X41" s="25"/>
      <c r="Y41" s="25"/>
      <c r="Z41" s="25"/>
      <c r="AB41" s="25"/>
      <c r="AC41" s="25"/>
      <c r="AD41" s="25"/>
      <c r="AE41" s="25"/>
      <c r="AG41" s="38">
        <f t="shared" si="1"/>
        <v>4.3600000000000003</v>
      </c>
      <c r="AI41" s="47"/>
    </row>
    <row r="42" spans="1:35" x14ac:dyDescent="0.25">
      <c r="A42" t="s">
        <v>174</v>
      </c>
      <c r="B42" t="s">
        <v>170</v>
      </c>
      <c r="C42" s="26"/>
      <c r="D42" s="12"/>
      <c r="E42" s="25" t="s">
        <v>121</v>
      </c>
      <c r="G42" s="25" t="s">
        <v>178</v>
      </c>
      <c r="I42" s="25"/>
      <c r="J42" s="25"/>
      <c r="K42" s="25"/>
      <c r="L42" s="25"/>
      <c r="N42" s="25" t="s">
        <v>177</v>
      </c>
      <c r="O42" s="25" t="s">
        <v>180</v>
      </c>
      <c r="P42" s="25">
        <v>0</v>
      </c>
      <c r="Q42" s="25">
        <v>1</v>
      </c>
      <c r="S42" s="25"/>
      <c r="T42" s="25"/>
      <c r="U42" s="25"/>
      <c r="W42" s="25"/>
      <c r="X42" s="25"/>
      <c r="Y42" s="25"/>
      <c r="Z42" s="25"/>
      <c r="AB42" s="25"/>
      <c r="AC42" s="25"/>
      <c r="AD42" s="25"/>
      <c r="AE42" s="25"/>
      <c r="AG42" s="38">
        <f t="shared" si="1"/>
        <v>0</v>
      </c>
      <c r="AI42" s="47"/>
    </row>
    <row r="43" spans="1:35" x14ac:dyDescent="0.25">
      <c r="A43" t="s">
        <v>174</v>
      </c>
      <c r="B43" t="s">
        <v>169</v>
      </c>
      <c r="C43" s="26"/>
      <c r="D43" s="12"/>
      <c r="E43" s="25" t="s">
        <v>121</v>
      </c>
      <c r="G43" s="25" t="s">
        <v>161</v>
      </c>
      <c r="I43" s="25"/>
      <c r="J43" s="25"/>
      <c r="K43" s="25"/>
      <c r="L43" s="25"/>
      <c r="N43" s="25" t="s">
        <v>160</v>
      </c>
      <c r="O43" s="25" t="s">
        <v>180</v>
      </c>
      <c r="P43" s="25">
        <v>13.71</v>
      </c>
      <c r="Q43" s="25">
        <v>1</v>
      </c>
      <c r="S43" s="25"/>
      <c r="T43" s="25"/>
      <c r="U43" s="25"/>
      <c r="W43" s="25"/>
      <c r="X43" s="25"/>
      <c r="Y43" s="25"/>
      <c r="Z43" s="25"/>
      <c r="AB43" s="25"/>
      <c r="AC43" s="25"/>
      <c r="AD43" s="25"/>
      <c r="AE43" s="25"/>
      <c r="AG43" s="38">
        <f t="shared" si="1"/>
        <v>13.71</v>
      </c>
      <c r="AI43" s="47"/>
    </row>
    <row r="44" spans="1:35" x14ac:dyDescent="0.25">
      <c r="A44" t="s">
        <v>174</v>
      </c>
      <c r="B44" t="s">
        <v>169</v>
      </c>
      <c r="C44" s="26"/>
      <c r="D44" s="12"/>
      <c r="E44" s="25" t="s">
        <v>121</v>
      </c>
      <c r="G44" s="25" t="s">
        <v>164</v>
      </c>
      <c r="I44" s="25"/>
      <c r="J44" s="25"/>
      <c r="K44" s="25"/>
      <c r="L44" s="25"/>
      <c r="N44" s="25" t="s">
        <v>163</v>
      </c>
      <c r="O44" s="25" t="s">
        <v>180</v>
      </c>
      <c r="P44" s="25">
        <v>14.42</v>
      </c>
      <c r="Q44" s="25">
        <v>1</v>
      </c>
      <c r="S44" s="25"/>
      <c r="T44" s="25"/>
      <c r="U44" s="25"/>
      <c r="W44" s="25"/>
      <c r="X44" s="25"/>
      <c r="Y44" s="25"/>
      <c r="Z44" s="25"/>
      <c r="AB44" s="25"/>
      <c r="AC44" s="25"/>
      <c r="AD44" s="25"/>
      <c r="AE44" s="25"/>
      <c r="AG44" s="38">
        <f t="shared" si="1"/>
        <v>14.42</v>
      </c>
      <c r="AI44" s="47"/>
    </row>
    <row r="45" spans="1:35" x14ac:dyDescent="0.25">
      <c r="A45" t="s">
        <v>174</v>
      </c>
      <c r="B45" t="s">
        <v>169</v>
      </c>
      <c r="C45" s="26"/>
      <c r="D45" s="12"/>
      <c r="E45" s="25" t="s">
        <v>121</v>
      </c>
      <c r="G45" s="25" t="s">
        <v>51</v>
      </c>
      <c r="I45" s="25"/>
      <c r="J45" s="25"/>
      <c r="K45" s="25"/>
      <c r="L45" s="25"/>
      <c r="N45" s="25" t="s">
        <v>162</v>
      </c>
      <c r="O45" s="25" t="s">
        <v>180</v>
      </c>
      <c r="P45" s="25">
        <v>2.2000000000000002</v>
      </c>
      <c r="Q45" s="25">
        <v>1</v>
      </c>
      <c r="S45" s="25"/>
      <c r="T45" s="25"/>
      <c r="U45" s="25"/>
      <c r="W45" s="25"/>
      <c r="X45" s="25"/>
      <c r="Y45" s="25"/>
      <c r="Z45" s="25"/>
      <c r="AB45" s="25"/>
      <c r="AC45" s="25"/>
      <c r="AD45" s="25"/>
      <c r="AE45" s="25"/>
      <c r="AG45" s="38">
        <f t="shared" si="1"/>
        <v>2.2000000000000002</v>
      </c>
      <c r="AI45" s="47"/>
    </row>
    <row r="46" spans="1:35" x14ac:dyDescent="0.25">
      <c r="A46" t="s">
        <v>174</v>
      </c>
      <c r="B46" t="s">
        <v>169</v>
      </c>
      <c r="C46" s="26"/>
      <c r="D46" s="12"/>
      <c r="E46" s="25" t="s">
        <v>121</v>
      </c>
      <c r="G46" s="25" t="s">
        <v>165</v>
      </c>
      <c r="I46" s="25"/>
      <c r="J46" s="25"/>
      <c r="K46" s="25"/>
      <c r="L46" s="25"/>
      <c r="N46" s="25" t="s">
        <v>166</v>
      </c>
      <c r="O46" s="25" t="s">
        <v>180</v>
      </c>
      <c r="P46" s="25">
        <v>2.1800000000000002</v>
      </c>
      <c r="Q46" s="25">
        <v>1</v>
      </c>
      <c r="S46" s="25"/>
      <c r="T46" s="25"/>
      <c r="U46" s="25"/>
      <c r="W46" s="25"/>
      <c r="X46" s="25"/>
      <c r="Y46" s="25"/>
      <c r="Z46" s="25"/>
      <c r="AB46" s="25"/>
      <c r="AC46" s="25"/>
      <c r="AD46" s="25"/>
      <c r="AE46" s="25"/>
      <c r="AG46" s="38">
        <f t="shared" si="1"/>
        <v>2.1800000000000002</v>
      </c>
      <c r="AI46" s="47"/>
    </row>
    <row r="47" spans="1:35" x14ac:dyDescent="0.25">
      <c r="A47" t="s">
        <v>174</v>
      </c>
      <c r="B47" t="s">
        <v>169</v>
      </c>
      <c r="C47" s="26">
        <v>42593</v>
      </c>
      <c r="D47" s="12"/>
      <c r="E47" s="25" t="s">
        <v>121</v>
      </c>
      <c r="G47" s="25" t="s">
        <v>178</v>
      </c>
      <c r="I47" s="25"/>
      <c r="J47" s="25"/>
      <c r="K47" s="25"/>
      <c r="L47" s="25"/>
      <c r="N47" s="25" t="s">
        <v>177</v>
      </c>
      <c r="O47" s="25" t="s">
        <v>180</v>
      </c>
      <c r="P47" s="25">
        <v>40.270000000000003</v>
      </c>
      <c r="Q47" s="25">
        <v>1</v>
      </c>
      <c r="S47" s="25"/>
      <c r="T47" s="25"/>
      <c r="U47" s="25"/>
      <c r="W47" s="25"/>
      <c r="X47" s="25"/>
      <c r="Y47" s="25"/>
      <c r="Z47" s="25"/>
      <c r="AB47" s="25"/>
      <c r="AC47" s="25"/>
      <c r="AD47" s="25"/>
      <c r="AE47" s="25"/>
      <c r="AG47" s="38">
        <f t="shared" si="1"/>
        <v>40.270000000000003</v>
      </c>
      <c r="AI47" s="47"/>
    </row>
    <row r="48" spans="1:35" x14ac:dyDescent="0.25">
      <c r="A48" t="s">
        <v>174</v>
      </c>
      <c r="B48" t="s">
        <v>169</v>
      </c>
      <c r="C48" s="26">
        <v>42593</v>
      </c>
      <c r="D48" s="12"/>
      <c r="E48" s="25" t="s">
        <v>121</v>
      </c>
      <c r="G48" s="25" t="s">
        <v>167</v>
      </c>
      <c r="I48" s="25"/>
      <c r="J48" s="25"/>
      <c r="K48" s="25"/>
      <c r="L48" s="25"/>
      <c r="N48" s="25" t="s">
        <v>168</v>
      </c>
      <c r="O48" s="25" t="s">
        <v>180</v>
      </c>
      <c r="P48" s="25">
        <v>5.74</v>
      </c>
      <c r="Q48" s="25">
        <v>1</v>
      </c>
      <c r="S48" s="25"/>
      <c r="T48" s="25"/>
      <c r="U48" s="25"/>
      <c r="W48" s="25"/>
      <c r="X48" s="25"/>
      <c r="Y48" s="25"/>
      <c r="Z48" s="25"/>
      <c r="AB48" s="25"/>
      <c r="AC48" s="25"/>
      <c r="AD48" s="25"/>
      <c r="AE48" s="25"/>
      <c r="AG48" s="38">
        <f t="shared" si="1"/>
        <v>5.74</v>
      </c>
      <c r="AI48" s="47"/>
    </row>
    <row r="49" spans="2:35" x14ac:dyDescent="0.25">
      <c r="C49" s="22"/>
      <c r="D49" s="18"/>
      <c r="E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I49" s="47" t="s">
        <v>121</v>
      </c>
    </row>
    <row r="50" spans="2:35" x14ac:dyDescent="0.25">
      <c r="C50" s="22"/>
      <c r="D50" s="18"/>
      <c r="E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I50" s="47" t="s">
        <v>116</v>
      </c>
    </row>
    <row r="51" spans="2:35" x14ac:dyDescent="0.25">
      <c r="C51" s="22" t="s">
        <v>38</v>
      </c>
      <c r="D51" s="31"/>
      <c r="E51" s="22"/>
      <c r="F51" s="27"/>
      <c r="G51" s="28"/>
      <c r="H51" s="29"/>
      <c r="I51" s="28"/>
      <c r="J51" s="28"/>
      <c r="K51" s="28"/>
      <c r="L51" s="28"/>
      <c r="M51" s="28"/>
      <c r="N51" s="28"/>
      <c r="AI51" s="47"/>
    </row>
    <row r="52" spans="2:35" x14ac:dyDescent="0.25">
      <c r="C52" s="22" t="s">
        <v>124</v>
      </c>
      <c r="D52" s="31"/>
      <c r="E52" s="22"/>
      <c r="F52" s="27"/>
      <c r="G52" s="28"/>
      <c r="H52" s="29"/>
      <c r="I52" s="28"/>
      <c r="J52" s="28"/>
      <c r="K52" s="28"/>
      <c r="L52" s="28"/>
      <c r="M52" s="28"/>
      <c r="N52" s="28"/>
      <c r="AI52" s="47"/>
    </row>
    <row r="53" spans="2:35" x14ac:dyDescent="0.25">
      <c r="C53" s="22" t="s">
        <v>125</v>
      </c>
      <c r="D53" s="31"/>
      <c r="E53" s="22"/>
      <c r="F53" s="27"/>
      <c r="G53" s="28"/>
      <c r="H53" s="29"/>
      <c r="I53" s="28"/>
      <c r="J53" s="28"/>
      <c r="K53" s="28"/>
      <c r="L53" s="28"/>
      <c r="M53" s="28"/>
      <c r="N53" s="28"/>
    </row>
    <row r="54" spans="2:35" x14ac:dyDescent="0.25">
      <c r="C54" s="22" t="s">
        <v>126</v>
      </c>
      <c r="D54" s="31"/>
      <c r="E54" s="22"/>
      <c r="F54" s="27"/>
      <c r="G54" s="28"/>
      <c r="H54" s="29"/>
      <c r="I54" s="28"/>
      <c r="J54" s="28"/>
      <c r="K54" s="28"/>
      <c r="L54" s="28"/>
      <c r="M54" s="28"/>
      <c r="N54" s="28"/>
    </row>
    <row r="55" spans="2:35" x14ac:dyDescent="0.25">
      <c r="B55" s="3"/>
      <c r="C55" s="23" t="s">
        <v>127</v>
      </c>
      <c r="D55" s="32"/>
      <c r="E55" s="23"/>
      <c r="F55" s="30"/>
      <c r="G55" s="22"/>
      <c r="H55" s="27"/>
      <c r="I55" s="28"/>
      <c r="J55" s="28"/>
      <c r="K55" s="28"/>
      <c r="L55" s="28"/>
      <c r="M55" s="28"/>
      <c r="N55" s="28"/>
    </row>
    <row r="56" spans="2:35" x14ac:dyDescent="0.25">
      <c r="B56" s="3"/>
      <c r="C56" s="23" t="s">
        <v>128</v>
      </c>
      <c r="D56" s="32"/>
      <c r="E56" s="23"/>
      <c r="F56" s="30"/>
      <c r="G56" s="22"/>
      <c r="H56" s="27"/>
      <c r="I56" s="28"/>
      <c r="J56" s="28"/>
      <c r="K56" s="28"/>
      <c r="L56" s="28"/>
      <c r="M56" s="28"/>
      <c r="N56" s="28"/>
    </row>
    <row r="57" spans="2:35" x14ac:dyDescent="0.25">
      <c r="B57" s="3"/>
      <c r="C57" s="23"/>
      <c r="D57" s="32"/>
      <c r="E57" s="23"/>
      <c r="F57" s="30"/>
      <c r="G57" s="22"/>
      <c r="H57" s="27"/>
      <c r="I57" s="28"/>
      <c r="J57" s="28"/>
      <c r="K57" s="28"/>
      <c r="L57" s="28"/>
      <c r="M57" s="28"/>
      <c r="N57" s="28"/>
    </row>
    <row r="58" spans="2:35" x14ac:dyDescent="0.25">
      <c r="B58" s="3"/>
      <c r="C58" s="23"/>
      <c r="D58" s="32"/>
      <c r="E58" s="23"/>
      <c r="F58" s="30"/>
      <c r="G58" s="22"/>
      <c r="H58" s="27"/>
      <c r="I58" s="28"/>
      <c r="J58" s="28"/>
      <c r="K58" s="28"/>
      <c r="L58" s="28"/>
      <c r="M58" s="28"/>
      <c r="N58" s="28"/>
    </row>
  </sheetData>
  <mergeCells count="7">
    <mergeCell ref="AB7:AE7"/>
    <mergeCell ref="E7:E8"/>
    <mergeCell ref="G7:G8"/>
    <mergeCell ref="I7:L7"/>
    <mergeCell ref="N7:Q7"/>
    <mergeCell ref="S7:U7"/>
    <mergeCell ref="W7:Z7"/>
  </mergeCells>
  <dataValidations count="2">
    <dataValidation type="list" allowBlank="1" showInputMessage="1" showErrorMessage="1" sqref="E9:E25" xr:uid="{00000000-0002-0000-0300-000000000000}">
      <formula1>$AI$8:$AI$9</formula1>
    </dataValidation>
    <dataValidation type="list" allowBlank="1" showInputMessage="1" showErrorMessage="1" sqref="E26:E48" xr:uid="{00000000-0002-0000-0300-000001000000}">
      <formula1>$AI$10:$AI$49</formula1>
    </dataValidation>
  </dataValidations>
  <pageMargins left="0.25" right="0.25" top="0.75" bottom="0.75" header="0.3" footer="0.3"/>
  <pageSetup paperSize="9" scale="44" orientation="landscape"/>
  <drawing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5:AI58"/>
  <sheetViews>
    <sheetView showGridLines="0" topLeftCell="F1" zoomScale="90" zoomScaleNormal="90" zoomScalePageLayoutView="70" workbookViewId="0">
      <selection activeCell="S17" sqref="S17"/>
    </sheetView>
  </sheetViews>
  <sheetFormatPr defaultColWidth="9.140625" defaultRowHeight="15" x14ac:dyDescent="0.25"/>
  <cols>
    <col min="1" max="1" width="8.140625" customWidth="1"/>
    <col min="2" max="2" width="7.140625" customWidth="1"/>
    <col min="3" max="3" width="22.42578125" customWidth="1"/>
    <col min="4" max="4" width="2.7109375" customWidth="1"/>
    <col min="5" max="5" width="14.28515625" customWidth="1"/>
    <col min="6" max="6" width="2.7109375" style="12" customWidth="1"/>
    <col min="7" max="7" width="34.28515625" customWidth="1"/>
    <col min="8" max="8" width="2.7109375" style="12" customWidth="1"/>
    <col min="9" max="9" width="18.140625" customWidth="1"/>
    <col min="13" max="13" width="2.7109375" customWidth="1"/>
    <col min="14" max="14" width="17.7109375" customWidth="1"/>
    <col min="18" max="18" width="2.7109375" customWidth="1"/>
    <col min="19" max="19" width="17.7109375" customWidth="1"/>
    <col min="22" max="22" width="2.7109375" customWidth="1"/>
    <col min="23" max="23" width="18" customWidth="1"/>
    <col min="27" max="27" width="2.7109375" customWidth="1"/>
    <col min="28" max="28" width="17.7109375" customWidth="1"/>
    <col min="32" max="32" width="2.85546875" customWidth="1"/>
    <col min="35" max="35" width="15.42578125" customWidth="1"/>
  </cols>
  <sheetData>
    <row r="5" spans="1:35" x14ac:dyDescent="0.25">
      <c r="C5" s="4" t="s">
        <v>129</v>
      </c>
      <c r="D5" s="4"/>
      <c r="E5" s="4"/>
      <c r="F5" s="11"/>
    </row>
    <row r="6" spans="1:35" x14ac:dyDescent="0.25">
      <c r="C6" s="22" t="s">
        <v>64</v>
      </c>
      <c r="D6" s="6"/>
      <c r="E6" s="6"/>
    </row>
    <row r="7" spans="1:35" s="14" customFormat="1" x14ac:dyDescent="0.25">
      <c r="C7" s="40" t="s">
        <v>90</v>
      </c>
      <c r="D7" s="17"/>
      <c r="E7" s="89" t="s">
        <v>94</v>
      </c>
      <c r="F7" s="15"/>
      <c r="G7" s="92" t="s">
        <v>6</v>
      </c>
      <c r="H7" s="15"/>
      <c r="I7" s="91" t="s">
        <v>40</v>
      </c>
      <c r="J7" s="91"/>
      <c r="K7" s="91"/>
      <c r="L7" s="91"/>
      <c r="N7" s="91" t="s">
        <v>41</v>
      </c>
      <c r="O7" s="91"/>
      <c r="P7" s="91"/>
      <c r="Q7" s="91"/>
      <c r="S7" s="91" t="s">
        <v>42</v>
      </c>
      <c r="T7" s="91"/>
      <c r="U7" s="91"/>
      <c r="W7" s="91" t="s">
        <v>43</v>
      </c>
      <c r="X7" s="91"/>
      <c r="Y7" s="91"/>
      <c r="Z7" s="91"/>
      <c r="AB7" s="91" t="s">
        <v>9</v>
      </c>
      <c r="AC7" s="91"/>
      <c r="AD7" s="91"/>
      <c r="AE7" s="91"/>
      <c r="AG7" s="36" t="s">
        <v>65</v>
      </c>
    </row>
    <row r="8" spans="1:35" s="14" customFormat="1" x14ac:dyDescent="0.25">
      <c r="C8" s="41" t="s">
        <v>104</v>
      </c>
      <c r="D8" s="19"/>
      <c r="E8" s="90"/>
      <c r="F8" s="15"/>
      <c r="G8" s="92"/>
      <c r="H8" s="15"/>
      <c r="I8" s="39" t="s">
        <v>37</v>
      </c>
      <c r="J8" s="39" t="s">
        <v>8</v>
      </c>
      <c r="K8" s="39" t="s">
        <v>39</v>
      </c>
      <c r="L8" s="39" t="s">
        <v>7</v>
      </c>
      <c r="N8" s="39" t="s">
        <v>37</v>
      </c>
      <c r="O8" s="39" t="s">
        <v>8</v>
      </c>
      <c r="P8" s="39" t="s">
        <v>39</v>
      </c>
      <c r="Q8" s="39" t="s">
        <v>7</v>
      </c>
      <c r="S8" s="39" t="s">
        <v>37</v>
      </c>
      <c r="T8" s="39" t="s">
        <v>8</v>
      </c>
      <c r="U8" s="39" t="s">
        <v>7</v>
      </c>
      <c r="W8" s="39" t="s">
        <v>37</v>
      </c>
      <c r="X8" s="39" t="s">
        <v>8</v>
      </c>
      <c r="Y8" s="39" t="s">
        <v>39</v>
      </c>
      <c r="Z8" s="39" t="s">
        <v>7</v>
      </c>
      <c r="AB8" s="39" t="s">
        <v>37</v>
      </c>
      <c r="AC8" s="39" t="s">
        <v>8</v>
      </c>
      <c r="AD8" s="39" t="s">
        <v>39</v>
      </c>
      <c r="AE8" s="39" t="s">
        <v>7</v>
      </c>
      <c r="AG8" s="37"/>
      <c r="AI8" s="47"/>
    </row>
    <row r="9" spans="1:35" x14ac:dyDescent="0.25">
      <c r="A9" t="s">
        <v>171</v>
      </c>
      <c r="B9" t="s">
        <v>169</v>
      </c>
      <c r="C9" s="26">
        <v>41926</v>
      </c>
      <c r="D9" s="12"/>
      <c r="E9" s="25" t="s">
        <v>120</v>
      </c>
      <c r="G9" s="25" t="s">
        <v>161</v>
      </c>
      <c r="I9" s="25"/>
      <c r="J9" s="25"/>
      <c r="K9" s="25"/>
      <c r="L9" s="25"/>
      <c r="N9" s="25" t="s">
        <v>160</v>
      </c>
      <c r="O9" s="25" t="s">
        <v>180</v>
      </c>
      <c r="P9" s="25">
        <v>10.47</v>
      </c>
      <c r="Q9" s="25">
        <v>2</v>
      </c>
      <c r="S9" s="25"/>
      <c r="T9" s="25"/>
      <c r="U9" s="25"/>
      <c r="W9" s="25"/>
      <c r="X9" s="25"/>
      <c r="Y9" s="25"/>
      <c r="Z9" s="25"/>
      <c r="AB9" s="25"/>
      <c r="AC9" s="25"/>
      <c r="AD9" s="25"/>
      <c r="AE9" s="25"/>
      <c r="AG9" s="38">
        <f>K9*L9+P9*Q9+T9*U9+Y9*Z9+AD9*AE9</f>
        <v>20.94</v>
      </c>
      <c r="AI9" s="47"/>
    </row>
    <row r="10" spans="1:35" x14ac:dyDescent="0.25">
      <c r="A10" t="s">
        <v>171</v>
      </c>
      <c r="B10" t="s">
        <v>169</v>
      </c>
      <c r="C10" s="26"/>
      <c r="D10" s="12"/>
      <c r="E10" s="25" t="s">
        <v>120</v>
      </c>
      <c r="G10" s="25" t="s">
        <v>164</v>
      </c>
      <c r="I10" s="25"/>
      <c r="J10" s="25"/>
      <c r="K10" s="25"/>
      <c r="L10" s="25"/>
      <c r="N10" s="25" t="s">
        <v>163</v>
      </c>
      <c r="O10" s="25" t="s">
        <v>180</v>
      </c>
      <c r="P10" s="25">
        <v>8.58</v>
      </c>
      <c r="Q10" s="25">
        <v>1</v>
      </c>
      <c r="S10" s="25" t="s">
        <v>185</v>
      </c>
      <c r="T10" s="25">
        <v>99</v>
      </c>
      <c r="U10" s="25">
        <v>1</v>
      </c>
      <c r="W10" s="25"/>
      <c r="X10" s="25"/>
      <c r="Y10" s="25"/>
      <c r="Z10" s="25"/>
      <c r="AB10" s="25"/>
      <c r="AC10" s="25"/>
      <c r="AD10" s="25"/>
      <c r="AE10" s="25"/>
      <c r="AG10" s="38">
        <f t="shared" ref="AG10:AG12" si="0">K10*L10+P10*Q10+T10*U10+Y10*Z10+AD10*AE10</f>
        <v>107.58</v>
      </c>
      <c r="AI10" s="47" t="s">
        <v>120</v>
      </c>
    </row>
    <row r="11" spans="1:35" x14ac:dyDescent="0.25">
      <c r="A11" t="s">
        <v>171</v>
      </c>
      <c r="B11" t="s">
        <v>169</v>
      </c>
      <c r="C11" s="26"/>
      <c r="D11" s="12"/>
      <c r="E11" s="25" t="s">
        <v>120</v>
      </c>
      <c r="G11" s="25" t="s">
        <v>51</v>
      </c>
      <c r="I11" s="25"/>
      <c r="J11" s="25"/>
      <c r="K11" s="25"/>
      <c r="L11" s="25"/>
      <c r="N11" s="25" t="s">
        <v>162</v>
      </c>
      <c r="O11" s="25" t="s">
        <v>180</v>
      </c>
      <c r="P11" s="25">
        <v>1.04</v>
      </c>
      <c r="Q11" s="25">
        <v>1</v>
      </c>
      <c r="S11" s="25" t="s">
        <v>186</v>
      </c>
      <c r="T11" s="25">
        <v>260</v>
      </c>
      <c r="U11" s="25">
        <v>1</v>
      </c>
      <c r="W11" s="25"/>
      <c r="X11" s="25"/>
      <c r="Y11" s="25"/>
      <c r="Z11" s="25"/>
      <c r="AB11" s="25"/>
      <c r="AC11" s="25"/>
      <c r="AD11" s="25"/>
      <c r="AE11" s="25"/>
      <c r="AG11" s="38">
        <f t="shared" si="0"/>
        <v>261.04000000000002</v>
      </c>
      <c r="AI11" s="47" t="s">
        <v>115</v>
      </c>
    </row>
    <row r="12" spans="1:35" x14ac:dyDescent="0.25">
      <c r="A12" t="s">
        <v>171</v>
      </c>
      <c r="B12" t="s">
        <v>169</v>
      </c>
      <c r="C12" s="26"/>
      <c r="D12" s="12"/>
      <c r="E12" s="25" t="s">
        <v>120</v>
      </c>
      <c r="G12" s="25" t="s">
        <v>165</v>
      </c>
      <c r="I12" s="25"/>
      <c r="J12" s="25"/>
      <c r="K12" s="25"/>
      <c r="L12" s="25"/>
      <c r="N12" s="25" t="s">
        <v>166</v>
      </c>
      <c r="O12" s="25" t="s">
        <v>180</v>
      </c>
      <c r="P12" s="25">
        <v>1.08</v>
      </c>
      <c r="Q12" s="25">
        <v>3</v>
      </c>
      <c r="S12" s="25" t="s">
        <v>187</v>
      </c>
      <c r="T12" s="25">
        <v>176</v>
      </c>
      <c r="U12" s="25">
        <v>1</v>
      </c>
      <c r="W12" s="25"/>
      <c r="X12" s="25"/>
      <c r="Y12" s="25"/>
      <c r="Z12" s="25"/>
      <c r="AB12" s="25"/>
      <c r="AC12" s="25"/>
      <c r="AD12" s="25"/>
      <c r="AE12" s="25"/>
      <c r="AG12" s="38">
        <f t="shared" si="0"/>
        <v>179.24</v>
      </c>
      <c r="AI12" s="47"/>
    </row>
    <row r="13" spans="1:35" x14ac:dyDescent="0.25">
      <c r="A13" t="s">
        <v>171</v>
      </c>
      <c r="B13" t="s">
        <v>169</v>
      </c>
      <c r="C13" s="26"/>
      <c r="D13" s="12"/>
      <c r="E13" s="25" t="s">
        <v>120</v>
      </c>
      <c r="G13" s="25" t="s">
        <v>178</v>
      </c>
      <c r="I13" s="25"/>
      <c r="J13" s="25"/>
      <c r="K13" s="25"/>
      <c r="L13" s="25"/>
      <c r="N13" s="25" t="s">
        <v>177</v>
      </c>
      <c r="O13" s="25" t="s">
        <v>180</v>
      </c>
      <c r="P13" s="25">
        <v>17.14</v>
      </c>
      <c r="Q13" s="25">
        <v>1</v>
      </c>
      <c r="S13" s="25"/>
      <c r="T13" s="25"/>
      <c r="U13" s="25"/>
      <c r="W13" s="25" t="s">
        <v>183</v>
      </c>
      <c r="X13" s="25"/>
      <c r="Y13" s="25">
        <v>15</v>
      </c>
      <c r="Z13" s="25">
        <v>1</v>
      </c>
      <c r="AB13" s="25"/>
      <c r="AC13" s="25"/>
      <c r="AD13" s="25"/>
      <c r="AE13" s="25"/>
      <c r="AG13" s="38">
        <f t="shared" ref="AG13:AG48" si="1">K13*L13+P13*Q13+T13*U13+Y13*Z13+AD13*AE13</f>
        <v>32.14</v>
      </c>
      <c r="AI13" s="47"/>
    </row>
    <row r="14" spans="1:35" x14ac:dyDescent="0.25">
      <c r="A14" t="s">
        <v>171</v>
      </c>
      <c r="B14" t="s">
        <v>169</v>
      </c>
      <c r="C14" s="26"/>
      <c r="D14" s="12"/>
      <c r="E14" s="25" t="s">
        <v>120</v>
      </c>
      <c r="G14" s="25" t="s">
        <v>167</v>
      </c>
      <c r="I14" s="25"/>
      <c r="J14" s="25"/>
      <c r="K14" s="25"/>
      <c r="L14" s="25"/>
      <c r="N14" s="25" t="s">
        <v>168</v>
      </c>
      <c r="O14" s="25" t="s">
        <v>180</v>
      </c>
      <c r="P14" s="25">
        <v>5.19</v>
      </c>
      <c r="Q14" s="25">
        <v>1</v>
      </c>
      <c r="S14" s="25"/>
      <c r="T14" s="25"/>
      <c r="U14" s="25"/>
      <c r="W14" s="25" t="s">
        <v>182</v>
      </c>
      <c r="X14" s="25"/>
      <c r="Y14" s="25">
        <v>54</v>
      </c>
      <c r="Z14" s="25">
        <v>1</v>
      </c>
      <c r="AB14" s="25"/>
      <c r="AC14" s="25"/>
      <c r="AD14" s="25"/>
      <c r="AE14" s="25"/>
      <c r="AG14" s="38">
        <f t="shared" si="1"/>
        <v>59.19</v>
      </c>
      <c r="AI14" s="47"/>
    </row>
    <row r="15" spans="1:35" x14ac:dyDescent="0.25">
      <c r="A15" t="s">
        <v>171</v>
      </c>
      <c r="B15" t="s">
        <v>170</v>
      </c>
      <c r="C15" s="26"/>
      <c r="D15" s="12"/>
      <c r="E15" s="25" t="s">
        <v>120</v>
      </c>
      <c r="G15" s="25" t="s">
        <v>161</v>
      </c>
      <c r="I15" s="25"/>
      <c r="J15" s="25"/>
      <c r="K15" s="25"/>
      <c r="L15" s="25"/>
      <c r="N15" s="25" t="s">
        <v>160</v>
      </c>
      <c r="O15" s="25" t="s">
        <v>180</v>
      </c>
      <c r="P15" s="25">
        <v>10.47</v>
      </c>
      <c r="Q15" s="25">
        <v>1</v>
      </c>
      <c r="S15" s="25"/>
      <c r="T15" s="25"/>
      <c r="U15" s="25"/>
      <c r="W15" s="25"/>
      <c r="X15" s="25"/>
      <c r="Y15" s="25"/>
      <c r="Z15" s="25"/>
      <c r="AB15" s="25"/>
      <c r="AC15" s="25"/>
      <c r="AD15" s="25"/>
      <c r="AE15" s="25"/>
      <c r="AG15" s="38">
        <f t="shared" si="1"/>
        <v>10.47</v>
      </c>
      <c r="AI15" s="47"/>
    </row>
    <row r="16" spans="1:35" x14ac:dyDescent="0.25">
      <c r="A16" t="s">
        <v>171</v>
      </c>
      <c r="B16" t="s">
        <v>170</v>
      </c>
      <c r="C16" s="26"/>
      <c r="D16" s="12"/>
      <c r="E16" s="25" t="s">
        <v>120</v>
      </c>
      <c r="G16" s="25" t="s">
        <v>172</v>
      </c>
      <c r="I16" s="25"/>
      <c r="J16" s="25"/>
      <c r="K16" s="25"/>
      <c r="L16" s="25"/>
      <c r="N16" s="25" t="s">
        <v>160</v>
      </c>
      <c r="O16" s="25" t="s">
        <v>180</v>
      </c>
      <c r="P16" s="25">
        <v>9.48</v>
      </c>
      <c r="Q16" s="25">
        <v>2</v>
      </c>
      <c r="S16" s="25"/>
      <c r="T16" s="25"/>
      <c r="U16" s="25"/>
      <c r="W16" s="25"/>
      <c r="X16" s="25"/>
      <c r="Y16" s="25"/>
      <c r="Z16" s="25"/>
      <c r="AB16" s="25"/>
      <c r="AC16" s="25"/>
      <c r="AD16" s="25"/>
      <c r="AE16" s="25"/>
      <c r="AG16" s="38">
        <f t="shared" si="1"/>
        <v>18.96</v>
      </c>
      <c r="AI16" s="47"/>
    </row>
    <row r="17" spans="1:35" x14ac:dyDescent="0.25">
      <c r="A17" t="s">
        <v>171</v>
      </c>
      <c r="B17" t="s">
        <v>170</v>
      </c>
      <c r="C17" s="26"/>
      <c r="D17" s="12"/>
      <c r="E17" s="25" t="s">
        <v>120</v>
      </c>
      <c r="G17" s="25" t="s">
        <v>173</v>
      </c>
      <c r="I17" s="25"/>
      <c r="J17" s="25"/>
      <c r="K17" s="25"/>
      <c r="L17" s="25"/>
      <c r="N17" s="25" t="s">
        <v>163</v>
      </c>
      <c r="O17" s="25" t="s">
        <v>180</v>
      </c>
      <c r="P17" s="25">
        <v>2.1800000000000002</v>
      </c>
      <c r="Q17" s="25">
        <v>1</v>
      </c>
      <c r="S17" s="25" t="s">
        <v>185</v>
      </c>
      <c r="T17" s="25">
        <v>159</v>
      </c>
      <c r="U17" s="25">
        <v>1</v>
      </c>
      <c r="W17" s="25"/>
      <c r="X17" s="25"/>
      <c r="Y17" s="25"/>
      <c r="Z17" s="25"/>
      <c r="AB17" s="25"/>
      <c r="AC17" s="25"/>
      <c r="AD17" s="25"/>
      <c r="AE17" s="25"/>
      <c r="AG17" s="38">
        <f t="shared" si="1"/>
        <v>161.18</v>
      </c>
      <c r="AI17" s="47"/>
    </row>
    <row r="18" spans="1:35" x14ac:dyDescent="0.25">
      <c r="A18" t="s">
        <v>171</v>
      </c>
      <c r="B18" t="s">
        <v>170</v>
      </c>
      <c r="C18" s="26"/>
      <c r="D18" s="12"/>
      <c r="E18" s="25" t="s">
        <v>120</v>
      </c>
      <c r="G18" s="25" t="s">
        <v>51</v>
      </c>
      <c r="I18" s="25"/>
      <c r="J18" s="25"/>
      <c r="K18" s="25"/>
      <c r="L18" s="25"/>
      <c r="N18" s="25" t="s">
        <v>162</v>
      </c>
      <c r="O18" s="25" t="s">
        <v>180</v>
      </c>
      <c r="P18" s="25">
        <v>1.04</v>
      </c>
      <c r="Q18" s="25">
        <v>1</v>
      </c>
      <c r="S18" s="25" t="s">
        <v>186</v>
      </c>
      <c r="T18" s="25">
        <v>82</v>
      </c>
      <c r="U18" s="25">
        <v>1</v>
      </c>
      <c r="W18" s="25"/>
      <c r="X18" s="25"/>
      <c r="Y18" s="25"/>
      <c r="Z18" s="25"/>
      <c r="AB18" s="25"/>
      <c r="AC18" s="25"/>
      <c r="AD18" s="25"/>
      <c r="AE18" s="25"/>
      <c r="AG18" s="38">
        <f t="shared" si="1"/>
        <v>83.04</v>
      </c>
      <c r="AI18" s="47"/>
    </row>
    <row r="19" spans="1:35" x14ac:dyDescent="0.25">
      <c r="A19" t="s">
        <v>171</v>
      </c>
      <c r="B19" t="s">
        <v>170</v>
      </c>
      <c r="C19" s="26"/>
      <c r="D19" s="12"/>
      <c r="E19" s="25" t="s">
        <v>120</v>
      </c>
      <c r="G19" s="25" t="s">
        <v>165</v>
      </c>
      <c r="I19" s="25"/>
      <c r="J19" s="25"/>
      <c r="K19" s="25"/>
      <c r="L19" s="25"/>
      <c r="N19" s="25" t="s">
        <v>166</v>
      </c>
      <c r="O19" s="25" t="s">
        <v>180</v>
      </c>
      <c r="P19" s="25">
        <v>1.08</v>
      </c>
      <c r="Q19" s="25">
        <v>2</v>
      </c>
      <c r="S19" s="25" t="s">
        <v>187</v>
      </c>
      <c r="T19" s="25">
        <v>321</v>
      </c>
      <c r="U19" s="25">
        <v>1</v>
      </c>
      <c r="W19" s="25" t="s">
        <v>183</v>
      </c>
      <c r="X19" s="25" t="s">
        <v>180</v>
      </c>
      <c r="Y19" s="25">
        <v>15</v>
      </c>
      <c r="Z19" s="25">
        <v>1</v>
      </c>
      <c r="AB19" s="25"/>
      <c r="AC19" s="25"/>
      <c r="AD19" s="25"/>
      <c r="AE19" s="25"/>
      <c r="AG19" s="38">
        <f t="shared" si="1"/>
        <v>338.16</v>
      </c>
      <c r="AI19" s="47"/>
    </row>
    <row r="20" spans="1:35" x14ac:dyDescent="0.25">
      <c r="A20" t="s">
        <v>171</v>
      </c>
      <c r="B20" t="s">
        <v>170</v>
      </c>
      <c r="C20" s="26"/>
      <c r="D20" s="12"/>
      <c r="E20" s="25" t="s">
        <v>120</v>
      </c>
      <c r="G20" s="25" t="s">
        <v>178</v>
      </c>
      <c r="I20" s="25"/>
      <c r="J20" s="25"/>
      <c r="K20" s="25"/>
      <c r="L20" s="25"/>
      <c r="N20" s="25" t="s">
        <v>177</v>
      </c>
      <c r="O20" s="25" t="s">
        <v>180</v>
      </c>
      <c r="P20" s="25">
        <v>0</v>
      </c>
      <c r="Q20" s="25">
        <v>1</v>
      </c>
      <c r="S20" s="25"/>
      <c r="T20" s="25"/>
      <c r="U20" s="25"/>
      <c r="W20" s="25" t="s">
        <v>182</v>
      </c>
      <c r="X20" s="25" t="s">
        <v>180</v>
      </c>
      <c r="Y20" s="25">
        <v>0</v>
      </c>
      <c r="Z20" s="25">
        <v>1</v>
      </c>
      <c r="AB20" s="25"/>
      <c r="AC20" s="25"/>
      <c r="AD20" s="25"/>
      <c r="AE20" s="25"/>
      <c r="AG20" s="38">
        <f t="shared" si="1"/>
        <v>0</v>
      </c>
      <c r="AI20" s="47"/>
    </row>
    <row r="21" spans="1:35" x14ac:dyDescent="0.25">
      <c r="A21" t="s">
        <v>171</v>
      </c>
      <c r="B21" t="s">
        <v>169</v>
      </c>
      <c r="C21" s="26"/>
      <c r="D21" s="12"/>
      <c r="E21" s="25" t="s">
        <v>120</v>
      </c>
      <c r="G21" s="25" t="s">
        <v>161</v>
      </c>
      <c r="I21" s="25"/>
      <c r="J21" s="25"/>
      <c r="K21" s="25"/>
      <c r="L21" s="25"/>
      <c r="N21" s="25" t="s">
        <v>160</v>
      </c>
      <c r="O21" s="25" t="s">
        <v>180</v>
      </c>
      <c r="P21" s="25">
        <v>10.47</v>
      </c>
      <c r="Q21" s="25">
        <v>1</v>
      </c>
      <c r="S21" s="25"/>
      <c r="T21" s="25"/>
      <c r="U21" s="25"/>
      <c r="W21" s="25"/>
      <c r="X21" s="25"/>
      <c r="Y21" s="25"/>
      <c r="Z21" s="25"/>
      <c r="AB21" s="25"/>
      <c r="AC21" s="25"/>
      <c r="AD21" s="25"/>
      <c r="AE21" s="25"/>
      <c r="AG21" s="38">
        <f t="shared" si="1"/>
        <v>10.47</v>
      </c>
      <c r="AI21" s="47"/>
    </row>
    <row r="22" spans="1:35" x14ac:dyDescent="0.25">
      <c r="A22" t="s">
        <v>171</v>
      </c>
      <c r="B22" t="s">
        <v>169</v>
      </c>
      <c r="C22" s="26"/>
      <c r="D22" s="12"/>
      <c r="E22" s="25" t="s">
        <v>120</v>
      </c>
      <c r="G22" s="25" t="s">
        <v>164</v>
      </c>
      <c r="I22" s="25"/>
      <c r="J22" s="25"/>
      <c r="K22" s="25"/>
      <c r="L22" s="25"/>
      <c r="N22" s="25" t="s">
        <v>163</v>
      </c>
      <c r="O22" s="25" t="s">
        <v>180</v>
      </c>
      <c r="P22" s="25">
        <v>8.58</v>
      </c>
      <c r="Q22" s="25">
        <v>1</v>
      </c>
      <c r="S22" s="25" t="s">
        <v>185</v>
      </c>
      <c r="T22" s="25">
        <v>99</v>
      </c>
      <c r="U22" s="25">
        <v>1</v>
      </c>
      <c r="W22" s="25"/>
      <c r="X22" s="25"/>
      <c r="Y22" s="25"/>
      <c r="Z22" s="25"/>
      <c r="AB22" s="25"/>
      <c r="AC22" s="25"/>
      <c r="AD22" s="25"/>
      <c r="AE22" s="25"/>
      <c r="AG22" s="38">
        <f t="shared" si="1"/>
        <v>107.58</v>
      </c>
      <c r="AI22" s="47"/>
    </row>
    <row r="23" spans="1:35" x14ac:dyDescent="0.25">
      <c r="A23" t="s">
        <v>171</v>
      </c>
      <c r="B23" t="s">
        <v>169</v>
      </c>
      <c r="C23" s="26"/>
      <c r="D23" s="12"/>
      <c r="E23" s="25" t="s">
        <v>120</v>
      </c>
      <c r="G23" s="25" t="s">
        <v>51</v>
      </c>
      <c r="I23" s="25"/>
      <c r="J23" s="25"/>
      <c r="K23" s="25"/>
      <c r="L23" s="25"/>
      <c r="N23" s="25" t="s">
        <v>162</v>
      </c>
      <c r="O23" s="25" t="s">
        <v>180</v>
      </c>
      <c r="P23" s="25">
        <v>1.04</v>
      </c>
      <c r="Q23" s="25">
        <v>1</v>
      </c>
      <c r="S23" s="25" t="s">
        <v>186</v>
      </c>
      <c r="T23" s="25">
        <v>260</v>
      </c>
      <c r="U23" s="25">
        <v>1</v>
      </c>
      <c r="W23" s="25"/>
      <c r="X23" s="25"/>
      <c r="Y23" s="25"/>
      <c r="Z23" s="25"/>
      <c r="AB23" s="25"/>
      <c r="AC23" s="25"/>
      <c r="AD23" s="25"/>
      <c r="AE23" s="25"/>
      <c r="AG23" s="38">
        <f t="shared" si="1"/>
        <v>261.04000000000002</v>
      </c>
      <c r="AI23" s="47"/>
    </row>
    <row r="24" spans="1:35" x14ac:dyDescent="0.25">
      <c r="A24" t="s">
        <v>171</v>
      </c>
      <c r="B24" t="s">
        <v>169</v>
      </c>
      <c r="C24" s="26"/>
      <c r="D24" s="12"/>
      <c r="E24" s="25" t="s">
        <v>120</v>
      </c>
      <c r="G24" s="25" t="s">
        <v>165</v>
      </c>
      <c r="I24" s="25"/>
      <c r="J24" s="25"/>
      <c r="K24" s="25"/>
      <c r="L24" s="25"/>
      <c r="N24" s="25" t="s">
        <v>166</v>
      </c>
      <c r="O24" s="25" t="s">
        <v>180</v>
      </c>
      <c r="P24" s="25">
        <v>1.08</v>
      </c>
      <c r="Q24" s="25">
        <v>1</v>
      </c>
      <c r="S24" s="25" t="s">
        <v>187</v>
      </c>
      <c r="T24" s="25">
        <v>176</v>
      </c>
      <c r="U24" s="25">
        <v>1</v>
      </c>
      <c r="W24" s="25" t="s">
        <v>183</v>
      </c>
      <c r="X24" s="25" t="s">
        <v>180</v>
      </c>
      <c r="Y24" s="25">
        <v>18</v>
      </c>
      <c r="Z24" s="25">
        <v>1</v>
      </c>
      <c r="AB24" s="25"/>
      <c r="AC24" s="25"/>
      <c r="AD24" s="25"/>
      <c r="AE24" s="25"/>
      <c r="AG24" s="38">
        <f t="shared" si="1"/>
        <v>195.08</v>
      </c>
      <c r="AI24" s="47"/>
    </row>
    <row r="25" spans="1:35" x14ac:dyDescent="0.25">
      <c r="A25" t="s">
        <v>171</v>
      </c>
      <c r="B25" t="s">
        <v>169</v>
      </c>
      <c r="C25" s="26">
        <v>42593</v>
      </c>
      <c r="D25" s="12"/>
      <c r="E25" s="25" t="s">
        <v>120</v>
      </c>
      <c r="G25" s="25" t="s">
        <v>178</v>
      </c>
      <c r="I25" s="25"/>
      <c r="J25" s="25"/>
      <c r="K25" s="25"/>
      <c r="L25" s="25"/>
      <c r="N25" s="25" t="s">
        <v>177</v>
      </c>
      <c r="O25" s="25" t="s">
        <v>180</v>
      </c>
      <c r="P25" s="25">
        <v>21.06</v>
      </c>
      <c r="Q25" s="25">
        <v>1</v>
      </c>
      <c r="S25" s="25"/>
      <c r="T25" s="25"/>
      <c r="U25" s="25"/>
      <c r="W25" s="25" t="s">
        <v>182</v>
      </c>
      <c r="X25" s="25" t="s">
        <v>180</v>
      </c>
      <c r="Y25" s="25">
        <v>70</v>
      </c>
      <c r="Z25" s="25">
        <v>1</v>
      </c>
      <c r="AB25" s="25"/>
      <c r="AC25" s="25"/>
      <c r="AD25" s="25"/>
      <c r="AE25" s="25"/>
      <c r="AG25" s="38">
        <f t="shared" si="1"/>
        <v>91.06</v>
      </c>
      <c r="AI25" s="47"/>
    </row>
    <row r="26" spans="1:35" x14ac:dyDescent="0.25">
      <c r="C26" s="26">
        <v>42593</v>
      </c>
      <c r="D26" s="12"/>
      <c r="E26" s="25" t="s">
        <v>120</v>
      </c>
      <c r="G26" s="25" t="s">
        <v>167</v>
      </c>
      <c r="I26" s="25"/>
      <c r="J26" s="25"/>
      <c r="K26" s="25"/>
      <c r="L26" s="25"/>
      <c r="N26" s="25" t="s">
        <v>168</v>
      </c>
      <c r="O26" s="25" t="s">
        <v>180</v>
      </c>
      <c r="P26" s="25">
        <v>5.19</v>
      </c>
      <c r="Q26" s="25">
        <v>1</v>
      </c>
      <c r="S26" s="25"/>
      <c r="T26" s="25"/>
      <c r="U26" s="25"/>
      <c r="W26" s="25"/>
      <c r="X26" s="25"/>
      <c r="Y26" s="25"/>
      <c r="Z26" s="25"/>
      <c r="AB26" s="25"/>
      <c r="AC26" s="25"/>
      <c r="AD26" s="25"/>
      <c r="AE26" s="25"/>
      <c r="AG26" s="38">
        <f t="shared" si="1"/>
        <v>5.19</v>
      </c>
      <c r="AI26" s="47"/>
    </row>
    <row r="27" spans="1:35" x14ac:dyDescent="0.25">
      <c r="C27" s="26"/>
      <c r="D27" s="12"/>
      <c r="E27" s="25"/>
      <c r="G27" s="25"/>
      <c r="I27" s="25"/>
      <c r="J27" s="25"/>
      <c r="K27" s="25"/>
      <c r="L27" s="25"/>
      <c r="N27" s="25"/>
      <c r="O27" s="25"/>
      <c r="P27" s="25"/>
      <c r="Q27" s="25"/>
      <c r="S27" s="25"/>
      <c r="T27" s="25"/>
      <c r="U27" s="25"/>
      <c r="W27" s="25"/>
      <c r="X27" s="25"/>
      <c r="Y27" s="25"/>
      <c r="Z27" s="25"/>
      <c r="AB27" s="25"/>
      <c r="AC27" s="25"/>
      <c r="AD27" s="25"/>
      <c r="AE27" s="25"/>
      <c r="AG27" s="38">
        <f t="shared" si="1"/>
        <v>0</v>
      </c>
      <c r="AI27" s="47"/>
    </row>
    <row r="28" spans="1:35" x14ac:dyDescent="0.25">
      <c r="C28" s="26"/>
      <c r="D28" s="12"/>
      <c r="E28" s="25"/>
      <c r="G28" s="25"/>
      <c r="I28" s="25"/>
      <c r="J28" s="25"/>
      <c r="K28" s="25"/>
      <c r="L28" s="25"/>
      <c r="N28" s="25"/>
      <c r="O28" s="25"/>
      <c r="P28" s="25"/>
      <c r="Q28" s="25"/>
      <c r="S28" s="25"/>
      <c r="T28" s="25"/>
      <c r="U28" s="25"/>
      <c r="W28" s="25"/>
      <c r="X28" s="25"/>
      <c r="Y28" s="25"/>
      <c r="Z28" s="25"/>
      <c r="AB28" s="25"/>
      <c r="AC28" s="25"/>
      <c r="AD28" s="25"/>
      <c r="AE28" s="25"/>
      <c r="AG28" s="38">
        <f t="shared" si="1"/>
        <v>0</v>
      </c>
      <c r="AI28" s="47"/>
    </row>
    <row r="29" spans="1:35" x14ac:dyDescent="0.25">
      <c r="A29" t="s">
        <v>174</v>
      </c>
      <c r="B29" t="s">
        <v>169</v>
      </c>
      <c r="C29" s="26">
        <v>41926</v>
      </c>
      <c r="D29" s="12"/>
      <c r="E29" s="25" t="s">
        <v>121</v>
      </c>
      <c r="G29" s="25" t="s">
        <v>161</v>
      </c>
      <c r="I29" s="25"/>
      <c r="J29" s="25"/>
      <c r="K29" s="25"/>
      <c r="L29" s="25"/>
      <c r="N29" s="25" t="s">
        <v>160</v>
      </c>
      <c r="O29" s="25" t="s">
        <v>180</v>
      </c>
      <c r="P29" s="25">
        <v>10.47</v>
      </c>
      <c r="Q29" s="25">
        <v>2</v>
      </c>
      <c r="S29" s="25"/>
      <c r="T29" s="25"/>
      <c r="U29" s="25"/>
      <c r="W29" s="25"/>
      <c r="X29" s="25"/>
      <c r="Y29" s="25"/>
      <c r="Z29" s="25"/>
      <c r="AB29" s="25"/>
      <c r="AC29" s="25"/>
      <c r="AD29" s="25"/>
      <c r="AE29" s="25"/>
      <c r="AG29" s="38">
        <f t="shared" si="1"/>
        <v>20.94</v>
      </c>
      <c r="AI29" s="47"/>
    </row>
    <row r="30" spans="1:35" x14ac:dyDescent="0.25">
      <c r="A30" t="s">
        <v>174</v>
      </c>
      <c r="B30" t="s">
        <v>169</v>
      </c>
      <c r="C30" s="26"/>
      <c r="D30" s="12"/>
      <c r="E30" s="25" t="s">
        <v>121</v>
      </c>
      <c r="G30" s="25" t="s">
        <v>164</v>
      </c>
      <c r="I30" s="25"/>
      <c r="J30" s="25"/>
      <c r="K30" s="25"/>
      <c r="L30" s="25"/>
      <c r="N30" s="25" t="s">
        <v>163</v>
      </c>
      <c r="O30" s="25" t="s">
        <v>180</v>
      </c>
      <c r="P30" s="25">
        <v>8.58</v>
      </c>
      <c r="Q30" s="25">
        <v>1</v>
      </c>
      <c r="S30" s="25" t="s">
        <v>185</v>
      </c>
      <c r="T30" s="25">
        <v>99</v>
      </c>
      <c r="U30" s="25">
        <v>1</v>
      </c>
      <c r="W30" s="25"/>
      <c r="X30" s="25"/>
      <c r="Y30" s="25"/>
      <c r="Z30" s="25"/>
      <c r="AB30" s="25"/>
      <c r="AC30" s="25"/>
      <c r="AD30" s="25"/>
      <c r="AE30" s="25"/>
      <c r="AG30" s="38">
        <f t="shared" si="1"/>
        <v>107.58</v>
      </c>
      <c r="AI30" s="47"/>
    </row>
    <row r="31" spans="1:35" x14ac:dyDescent="0.25">
      <c r="A31" t="s">
        <v>174</v>
      </c>
      <c r="B31" t="s">
        <v>169</v>
      </c>
      <c r="C31" s="26"/>
      <c r="D31" s="12"/>
      <c r="E31" s="25" t="s">
        <v>121</v>
      </c>
      <c r="G31" s="25" t="s">
        <v>51</v>
      </c>
      <c r="I31" s="25"/>
      <c r="J31" s="25"/>
      <c r="K31" s="25"/>
      <c r="L31" s="25"/>
      <c r="N31" s="25" t="s">
        <v>162</v>
      </c>
      <c r="O31" s="25" t="s">
        <v>180</v>
      </c>
      <c r="P31" s="25">
        <v>1.04</v>
      </c>
      <c r="Q31" s="25">
        <v>1</v>
      </c>
      <c r="S31" s="25" t="s">
        <v>186</v>
      </c>
      <c r="T31" s="25">
        <v>260</v>
      </c>
      <c r="U31" s="25">
        <v>1</v>
      </c>
      <c r="W31" s="25"/>
      <c r="X31" s="25"/>
      <c r="Y31" s="25"/>
      <c r="Z31" s="25"/>
      <c r="AB31" s="25"/>
      <c r="AC31" s="25"/>
      <c r="AD31" s="25"/>
      <c r="AE31" s="25"/>
      <c r="AG31" s="38">
        <f t="shared" si="1"/>
        <v>261.04000000000002</v>
      </c>
      <c r="AI31" s="47"/>
    </row>
    <row r="32" spans="1:35" x14ac:dyDescent="0.25">
      <c r="A32" t="s">
        <v>174</v>
      </c>
      <c r="B32" t="s">
        <v>169</v>
      </c>
      <c r="C32" s="26"/>
      <c r="D32" s="12"/>
      <c r="E32" s="25" t="s">
        <v>121</v>
      </c>
      <c r="G32" s="25" t="s">
        <v>165</v>
      </c>
      <c r="I32" s="25"/>
      <c r="J32" s="25"/>
      <c r="K32" s="25"/>
      <c r="L32" s="25"/>
      <c r="N32" s="25" t="s">
        <v>166</v>
      </c>
      <c r="O32" s="25" t="s">
        <v>180</v>
      </c>
      <c r="P32" s="25">
        <v>1.08</v>
      </c>
      <c r="Q32" s="25">
        <v>3</v>
      </c>
      <c r="S32" s="25" t="s">
        <v>187</v>
      </c>
      <c r="T32" s="25">
        <v>195</v>
      </c>
      <c r="U32" s="25">
        <v>1</v>
      </c>
      <c r="W32" s="25" t="s">
        <v>183</v>
      </c>
      <c r="X32" s="25" t="s">
        <v>180</v>
      </c>
      <c r="Y32" s="25">
        <v>17</v>
      </c>
      <c r="Z32" s="25">
        <v>1</v>
      </c>
      <c r="AB32" s="25"/>
      <c r="AC32" s="25"/>
      <c r="AD32" s="25"/>
      <c r="AE32" s="25"/>
      <c r="AG32" s="38">
        <f t="shared" si="1"/>
        <v>215.24</v>
      </c>
      <c r="AI32" s="47"/>
    </row>
    <row r="33" spans="1:35" x14ac:dyDescent="0.25">
      <c r="A33" t="s">
        <v>174</v>
      </c>
      <c r="B33" t="s">
        <v>169</v>
      </c>
      <c r="C33" s="26"/>
      <c r="D33" s="12"/>
      <c r="E33" s="25" t="s">
        <v>121</v>
      </c>
      <c r="G33" s="25" t="s">
        <v>178</v>
      </c>
      <c r="I33" s="25"/>
      <c r="J33" s="25"/>
      <c r="K33" s="25"/>
      <c r="L33" s="25"/>
      <c r="N33" s="25" t="s">
        <v>177</v>
      </c>
      <c r="O33" s="25" t="s">
        <v>180</v>
      </c>
      <c r="P33" s="25">
        <v>17.14</v>
      </c>
      <c r="Q33" s="25">
        <v>1</v>
      </c>
      <c r="S33" s="25"/>
      <c r="T33" s="25"/>
      <c r="U33" s="25"/>
      <c r="W33" s="25" t="s">
        <v>182</v>
      </c>
      <c r="X33" s="25" t="s">
        <v>180</v>
      </c>
      <c r="Y33" s="25">
        <v>60</v>
      </c>
      <c r="Z33" s="25">
        <v>1</v>
      </c>
      <c r="AB33" s="25"/>
      <c r="AC33" s="25"/>
      <c r="AD33" s="25"/>
      <c r="AE33" s="25"/>
      <c r="AG33" s="38">
        <f t="shared" si="1"/>
        <v>77.14</v>
      </c>
      <c r="AI33" s="47"/>
    </row>
    <row r="34" spans="1:35" x14ac:dyDescent="0.25">
      <c r="A34" t="s">
        <v>174</v>
      </c>
      <c r="B34" t="s">
        <v>169</v>
      </c>
      <c r="C34" s="26"/>
      <c r="D34" s="12"/>
      <c r="E34" s="25" t="s">
        <v>121</v>
      </c>
      <c r="G34" s="25" t="s">
        <v>167</v>
      </c>
      <c r="I34" s="25"/>
      <c r="J34" s="25"/>
      <c r="K34" s="25"/>
      <c r="L34" s="25"/>
      <c r="N34" s="25" t="s">
        <v>168</v>
      </c>
      <c r="O34" s="25" t="s">
        <v>180</v>
      </c>
      <c r="P34" s="25">
        <v>5.19</v>
      </c>
      <c r="Q34" s="25">
        <v>1</v>
      </c>
      <c r="S34" s="25"/>
      <c r="T34" s="25"/>
      <c r="U34" s="25"/>
      <c r="W34" s="25"/>
      <c r="X34" s="25"/>
      <c r="Y34" s="25"/>
      <c r="Z34" s="25"/>
      <c r="AB34" s="25"/>
      <c r="AC34" s="25"/>
      <c r="AD34" s="25"/>
      <c r="AE34" s="25"/>
      <c r="AG34" s="38">
        <f t="shared" si="1"/>
        <v>5.19</v>
      </c>
      <c r="AI34" s="47"/>
    </row>
    <row r="35" spans="1:35" x14ac:dyDescent="0.25">
      <c r="A35" t="s">
        <v>174</v>
      </c>
      <c r="B35" t="s">
        <v>175</v>
      </c>
      <c r="C35" s="26"/>
      <c r="D35" s="12"/>
      <c r="E35" s="25" t="s">
        <v>121</v>
      </c>
      <c r="G35" s="25" t="s">
        <v>161</v>
      </c>
      <c r="I35" s="25"/>
      <c r="J35" s="25"/>
      <c r="K35" s="25"/>
      <c r="L35" s="25"/>
      <c r="N35" s="25" t="s">
        <v>160</v>
      </c>
      <c r="O35" s="25" t="s">
        <v>180</v>
      </c>
      <c r="P35" s="25">
        <v>10.47</v>
      </c>
      <c r="Q35" s="25">
        <v>1</v>
      </c>
      <c r="S35" s="25"/>
      <c r="T35" s="25"/>
      <c r="U35" s="25"/>
      <c r="W35" s="25"/>
      <c r="X35" s="25"/>
      <c r="Y35" s="25"/>
      <c r="Z35" s="25"/>
      <c r="AB35" s="25"/>
      <c r="AC35" s="25"/>
      <c r="AD35" s="25"/>
      <c r="AE35" s="25"/>
      <c r="AG35" s="38">
        <f t="shared" si="1"/>
        <v>10.47</v>
      </c>
      <c r="AI35" s="47"/>
    </row>
    <row r="36" spans="1:35" x14ac:dyDescent="0.25">
      <c r="A36" t="s">
        <v>174</v>
      </c>
      <c r="B36" t="s">
        <v>175</v>
      </c>
      <c r="C36" s="26"/>
      <c r="D36" s="12"/>
      <c r="E36" s="25" t="s">
        <v>121</v>
      </c>
      <c r="G36" s="25" t="s">
        <v>176</v>
      </c>
      <c r="I36" s="25"/>
      <c r="J36" s="25"/>
      <c r="K36" s="25"/>
      <c r="L36" s="25"/>
      <c r="N36" s="25" t="s">
        <v>163</v>
      </c>
      <c r="O36" s="25" t="s">
        <v>180</v>
      </c>
      <c r="P36" s="25">
        <v>15.05</v>
      </c>
      <c r="Q36" s="25">
        <v>1</v>
      </c>
      <c r="S36" s="25" t="s">
        <v>185</v>
      </c>
      <c r="T36" s="25">
        <v>75.349999999999994</v>
      </c>
      <c r="U36" s="25">
        <v>1</v>
      </c>
      <c r="W36" s="25"/>
      <c r="X36" s="25"/>
      <c r="Y36" s="25"/>
      <c r="Z36" s="25"/>
      <c r="AB36" s="25"/>
      <c r="AC36" s="25"/>
      <c r="AD36" s="25"/>
      <c r="AE36" s="25"/>
      <c r="AG36" s="38">
        <f t="shared" si="1"/>
        <v>90.399999999999991</v>
      </c>
      <c r="AI36" s="47"/>
    </row>
    <row r="37" spans="1:35" x14ac:dyDescent="0.25">
      <c r="A37" t="s">
        <v>174</v>
      </c>
      <c r="B37" t="s">
        <v>170</v>
      </c>
      <c r="C37" s="26"/>
      <c r="D37" s="12"/>
      <c r="E37" s="25" t="s">
        <v>121</v>
      </c>
      <c r="G37" s="25" t="s">
        <v>161</v>
      </c>
      <c r="I37" s="25"/>
      <c r="J37" s="25"/>
      <c r="K37" s="25"/>
      <c r="L37" s="25"/>
      <c r="N37" s="25" t="s">
        <v>160</v>
      </c>
      <c r="O37" s="25" t="s">
        <v>180</v>
      </c>
      <c r="P37" s="25">
        <v>10.47</v>
      </c>
      <c r="Q37" s="25">
        <v>1</v>
      </c>
      <c r="S37" s="25"/>
      <c r="T37" s="25"/>
      <c r="U37" s="25"/>
      <c r="W37" s="25"/>
      <c r="X37" s="25"/>
      <c r="Y37" s="25"/>
      <c r="Z37" s="25"/>
      <c r="AB37" s="25"/>
      <c r="AC37" s="25"/>
      <c r="AD37" s="25"/>
      <c r="AE37" s="25"/>
      <c r="AG37" s="38">
        <f t="shared" si="1"/>
        <v>10.47</v>
      </c>
      <c r="AI37" s="47"/>
    </row>
    <row r="38" spans="1:35" x14ac:dyDescent="0.25">
      <c r="A38" t="s">
        <v>174</v>
      </c>
      <c r="B38" t="s">
        <v>170</v>
      </c>
      <c r="C38" s="26"/>
      <c r="D38" s="12"/>
      <c r="E38" s="25" t="s">
        <v>121</v>
      </c>
      <c r="G38" s="25" t="s">
        <v>172</v>
      </c>
      <c r="I38" s="25"/>
      <c r="J38" s="25"/>
      <c r="K38" s="25"/>
      <c r="L38" s="25"/>
      <c r="N38" s="25" t="s">
        <v>160</v>
      </c>
      <c r="O38" s="25" t="s">
        <v>180</v>
      </c>
      <c r="P38" s="25">
        <v>9.48</v>
      </c>
      <c r="Q38" s="25">
        <v>2</v>
      </c>
      <c r="S38" s="25"/>
      <c r="T38" s="25"/>
      <c r="U38" s="25"/>
      <c r="W38" s="25"/>
      <c r="X38" s="25"/>
      <c r="Y38" s="25"/>
      <c r="Z38" s="25"/>
      <c r="AB38" s="25"/>
      <c r="AC38" s="25"/>
      <c r="AD38" s="25"/>
      <c r="AE38" s="25"/>
      <c r="AG38" s="38">
        <f t="shared" si="1"/>
        <v>18.96</v>
      </c>
      <c r="AI38" s="47"/>
    </row>
    <row r="39" spans="1:35" x14ac:dyDescent="0.25">
      <c r="A39" t="s">
        <v>174</v>
      </c>
      <c r="B39" t="s">
        <v>170</v>
      </c>
      <c r="C39" s="26"/>
      <c r="D39" s="12"/>
      <c r="E39" s="25" t="s">
        <v>121</v>
      </c>
      <c r="G39" s="25" t="s">
        <v>173</v>
      </c>
      <c r="I39" s="25"/>
      <c r="J39" s="25"/>
      <c r="K39" s="25"/>
      <c r="L39" s="25"/>
      <c r="N39" s="25" t="s">
        <v>163</v>
      </c>
      <c r="O39" s="25" t="s">
        <v>180</v>
      </c>
      <c r="P39" s="25">
        <v>2.1800000000000002</v>
      </c>
      <c r="Q39" s="25">
        <v>1</v>
      </c>
      <c r="S39" s="25" t="s">
        <v>185</v>
      </c>
      <c r="T39" s="25">
        <v>159</v>
      </c>
      <c r="U39" s="25">
        <v>1</v>
      </c>
      <c r="W39" s="25"/>
      <c r="X39" s="25"/>
      <c r="Y39" s="25"/>
      <c r="Z39" s="25"/>
      <c r="AB39" s="25"/>
      <c r="AC39" s="25"/>
      <c r="AD39" s="25"/>
      <c r="AE39" s="25"/>
      <c r="AG39" s="38">
        <f t="shared" si="1"/>
        <v>161.18</v>
      </c>
      <c r="AI39" s="47"/>
    </row>
    <row r="40" spans="1:35" x14ac:dyDescent="0.25">
      <c r="A40" t="s">
        <v>174</v>
      </c>
      <c r="B40" t="s">
        <v>170</v>
      </c>
      <c r="C40" s="26"/>
      <c r="D40" s="12"/>
      <c r="E40" s="25" t="s">
        <v>121</v>
      </c>
      <c r="G40" s="25" t="s">
        <v>51</v>
      </c>
      <c r="I40" s="25"/>
      <c r="J40" s="25"/>
      <c r="K40" s="25"/>
      <c r="L40" s="25"/>
      <c r="N40" s="25" t="s">
        <v>162</v>
      </c>
      <c r="O40" s="25" t="s">
        <v>180</v>
      </c>
      <c r="P40" s="25">
        <v>1.04</v>
      </c>
      <c r="Q40" s="25">
        <v>1</v>
      </c>
      <c r="S40" s="25" t="s">
        <v>186</v>
      </c>
      <c r="T40" s="25">
        <v>82</v>
      </c>
      <c r="U40" s="25">
        <v>1</v>
      </c>
      <c r="W40" s="25"/>
      <c r="X40" s="25"/>
      <c r="Y40" s="25"/>
      <c r="Z40" s="25"/>
      <c r="AB40" s="25"/>
      <c r="AC40" s="25"/>
      <c r="AD40" s="25"/>
      <c r="AE40" s="25"/>
      <c r="AG40" s="38">
        <f t="shared" si="1"/>
        <v>83.04</v>
      </c>
      <c r="AI40" s="47"/>
    </row>
    <row r="41" spans="1:35" x14ac:dyDescent="0.25">
      <c r="A41" t="s">
        <v>174</v>
      </c>
      <c r="B41" t="s">
        <v>170</v>
      </c>
      <c r="C41" s="26"/>
      <c r="D41" s="12"/>
      <c r="E41" s="25" t="s">
        <v>121</v>
      </c>
      <c r="G41" s="25" t="s">
        <v>165</v>
      </c>
      <c r="I41" s="25"/>
      <c r="J41" s="25"/>
      <c r="K41" s="25"/>
      <c r="L41" s="25"/>
      <c r="N41" s="25" t="s">
        <v>166</v>
      </c>
      <c r="O41" s="25" t="s">
        <v>180</v>
      </c>
      <c r="P41" s="25">
        <v>1.08</v>
      </c>
      <c r="Q41" s="25">
        <v>2</v>
      </c>
      <c r="S41" s="25" t="s">
        <v>187</v>
      </c>
      <c r="T41" s="25">
        <v>333</v>
      </c>
      <c r="U41" s="25">
        <v>1</v>
      </c>
      <c r="W41" s="25" t="s">
        <v>183</v>
      </c>
      <c r="X41" s="25" t="s">
        <v>180</v>
      </c>
      <c r="Y41" s="25">
        <v>15</v>
      </c>
      <c r="Z41" s="25">
        <v>1</v>
      </c>
      <c r="AB41" s="25"/>
      <c r="AC41" s="25"/>
      <c r="AD41" s="25"/>
      <c r="AE41" s="25"/>
      <c r="AG41" s="38">
        <f t="shared" si="1"/>
        <v>350.16</v>
      </c>
      <c r="AI41" s="47"/>
    </row>
    <row r="42" spans="1:35" x14ac:dyDescent="0.25">
      <c r="A42" t="s">
        <v>174</v>
      </c>
      <c r="B42" t="s">
        <v>170</v>
      </c>
      <c r="C42" s="26"/>
      <c r="D42" s="12"/>
      <c r="E42" s="25" t="s">
        <v>121</v>
      </c>
      <c r="G42" s="25" t="s">
        <v>178</v>
      </c>
      <c r="I42" s="25"/>
      <c r="J42" s="25"/>
      <c r="K42" s="25"/>
      <c r="L42" s="25"/>
      <c r="N42" s="25" t="s">
        <v>177</v>
      </c>
      <c r="O42" s="25" t="s">
        <v>180</v>
      </c>
      <c r="P42" s="25">
        <v>0</v>
      </c>
      <c r="Q42" s="25">
        <v>1</v>
      </c>
      <c r="S42" s="25"/>
      <c r="T42" s="25"/>
      <c r="U42" s="25"/>
      <c r="W42" s="25" t="s">
        <v>182</v>
      </c>
      <c r="X42" s="25" t="s">
        <v>180</v>
      </c>
      <c r="Y42" s="25">
        <v>0</v>
      </c>
      <c r="Z42" s="25">
        <v>1</v>
      </c>
      <c r="AB42" s="25"/>
      <c r="AC42" s="25"/>
      <c r="AD42" s="25"/>
      <c r="AE42" s="25"/>
      <c r="AG42" s="38">
        <f t="shared" si="1"/>
        <v>0</v>
      </c>
      <c r="AI42" s="47"/>
    </row>
    <row r="43" spans="1:35" x14ac:dyDescent="0.25">
      <c r="A43" t="s">
        <v>174</v>
      </c>
      <c r="B43" t="s">
        <v>169</v>
      </c>
      <c r="C43" s="26"/>
      <c r="D43" s="12"/>
      <c r="E43" s="25" t="s">
        <v>121</v>
      </c>
      <c r="G43" s="25" t="s">
        <v>161</v>
      </c>
      <c r="I43" s="25"/>
      <c r="J43" s="25"/>
      <c r="K43" s="25"/>
      <c r="L43" s="25"/>
      <c r="N43" s="25" t="s">
        <v>160</v>
      </c>
      <c r="O43" s="25" t="s">
        <v>180</v>
      </c>
      <c r="P43" s="25">
        <v>10.47</v>
      </c>
      <c r="Q43" s="25">
        <v>1</v>
      </c>
      <c r="S43" s="25"/>
      <c r="T43" s="25"/>
      <c r="U43" s="25"/>
      <c r="W43" s="25"/>
      <c r="X43" s="25"/>
      <c r="Y43" s="25"/>
      <c r="Z43" s="25"/>
      <c r="AB43" s="25"/>
      <c r="AC43" s="25"/>
      <c r="AD43" s="25"/>
      <c r="AE43" s="25"/>
      <c r="AG43" s="38">
        <f t="shared" si="1"/>
        <v>10.47</v>
      </c>
      <c r="AI43" s="47"/>
    </row>
    <row r="44" spans="1:35" x14ac:dyDescent="0.25">
      <c r="A44" t="s">
        <v>174</v>
      </c>
      <c r="B44" t="s">
        <v>169</v>
      </c>
      <c r="C44" s="26"/>
      <c r="D44" s="12"/>
      <c r="E44" s="25" t="s">
        <v>121</v>
      </c>
      <c r="G44" s="25" t="s">
        <v>164</v>
      </c>
      <c r="I44" s="25"/>
      <c r="J44" s="25"/>
      <c r="K44" s="25"/>
      <c r="L44" s="25"/>
      <c r="N44" s="25" t="s">
        <v>163</v>
      </c>
      <c r="O44" s="25" t="s">
        <v>180</v>
      </c>
      <c r="P44" s="25">
        <v>8.58</v>
      </c>
      <c r="Q44" s="25">
        <v>1</v>
      </c>
      <c r="S44" s="25" t="s">
        <v>185</v>
      </c>
      <c r="T44" s="25">
        <v>99</v>
      </c>
      <c r="U44" s="25">
        <v>1</v>
      </c>
      <c r="W44" s="25"/>
      <c r="X44" s="25"/>
      <c r="Y44" s="25"/>
      <c r="Z44" s="25"/>
      <c r="AB44" s="25"/>
      <c r="AC44" s="25"/>
      <c r="AD44" s="25"/>
      <c r="AE44" s="25"/>
      <c r="AG44" s="38">
        <f t="shared" si="1"/>
        <v>107.58</v>
      </c>
      <c r="AI44" s="47"/>
    </row>
    <row r="45" spans="1:35" x14ac:dyDescent="0.25">
      <c r="A45" t="s">
        <v>174</v>
      </c>
      <c r="B45" t="s">
        <v>169</v>
      </c>
      <c r="C45" s="26"/>
      <c r="D45" s="12"/>
      <c r="E45" s="25" t="s">
        <v>121</v>
      </c>
      <c r="G45" s="25" t="s">
        <v>51</v>
      </c>
      <c r="I45" s="25"/>
      <c r="J45" s="25"/>
      <c r="K45" s="25"/>
      <c r="L45" s="25"/>
      <c r="N45" s="25" t="s">
        <v>162</v>
      </c>
      <c r="O45" s="25" t="s">
        <v>180</v>
      </c>
      <c r="P45" s="25">
        <v>1.04</v>
      </c>
      <c r="Q45" s="25">
        <v>1</v>
      </c>
      <c r="S45" s="25" t="s">
        <v>186</v>
      </c>
      <c r="T45" s="25">
        <v>188</v>
      </c>
      <c r="U45" s="25">
        <v>1</v>
      </c>
      <c r="W45" s="25"/>
      <c r="X45" s="25"/>
      <c r="Y45" s="25"/>
      <c r="Z45" s="25"/>
      <c r="AB45" s="25"/>
      <c r="AC45" s="25"/>
      <c r="AD45" s="25"/>
      <c r="AE45" s="25"/>
      <c r="AG45" s="38">
        <f t="shared" si="1"/>
        <v>189.04</v>
      </c>
      <c r="AI45" s="47"/>
    </row>
    <row r="46" spans="1:35" x14ac:dyDescent="0.25">
      <c r="A46" t="s">
        <v>174</v>
      </c>
      <c r="B46" t="s">
        <v>169</v>
      </c>
      <c r="C46" s="26"/>
      <c r="D46" s="12"/>
      <c r="E46" s="25" t="s">
        <v>121</v>
      </c>
      <c r="G46" s="25" t="s">
        <v>165</v>
      </c>
      <c r="I46" s="25"/>
      <c r="J46" s="25"/>
      <c r="K46" s="25"/>
      <c r="L46" s="25"/>
      <c r="N46" s="25" t="s">
        <v>166</v>
      </c>
      <c r="O46" s="25" t="s">
        <v>180</v>
      </c>
      <c r="P46" s="25">
        <v>1.08</v>
      </c>
      <c r="Q46" s="25">
        <v>1</v>
      </c>
      <c r="S46" s="25" t="s">
        <v>187</v>
      </c>
      <c r="T46" s="25">
        <v>234</v>
      </c>
      <c r="U46" s="25">
        <v>1</v>
      </c>
      <c r="W46" s="25" t="s">
        <v>183</v>
      </c>
      <c r="X46" s="25" t="s">
        <v>180</v>
      </c>
      <c r="Y46" s="25">
        <v>19</v>
      </c>
      <c r="Z46" s="25">
        <v>1</v>
      </c>
      <c r="AB46" s="25"/>
      <c r="AC46" s="25"/>
      <c r="AD46" s="25"/>
      <c r="AE46" s="25"/>
      <c r="AG46" s="38">
        <f t="shared" si="1"/>
        <v>254.08</v>
      </c>
      <c r="AI46" s="47"/>
    </row>
    <row r="47" spans="1:35" x14ac:dyDescent="0.25">
      <c r="A47" t="s">
        <v>174</v>
      </c>
      <c r="B47" t="s">
        <v>169</v>
      </c>
      <c r="C47" s="26">
        <v>42593</v>
      </c>
      <c r="D47" s="12"/>
      <c r="E47" s="25" t="s">
        <v>121</v>
      </c>
      <c r="G47" s="25" t="s">
        <v>178</v>
      </c>
      <c r="I47" s="25"/>
      <c r="J47" s="25"/>
      <c r="K47" s="25"/>
      <c r="L47" s="25"/>
      <c r="N47" s="25" t="s">
        <v>177</v>
      </c>
      <c r="O47" s="25" t="s">
        <v>180</v>
      </c>
      <c r="P47" s="25">
        <v>21.06</v>
      </c>
      <c r="Q47" s="25">
        <v>1</v>
      </c>
      <c r="S47" s="25"/>
      <c r="T47" s="25"/>
      <c r="U47" s="25"/>
      <c r="W47" s="25" t="s">
        <v>182</v>
      </c>
      <c r="X47" s="25" t="s">
        <v>180</v>
      </c>
      <c r="Y47" s="25">
        <v>72</v>
      </c>
      <c r="Z47" s="25">
        <v>1</v>
      </c>
      <c r="AB47" s="25"/>
      <c r="AC47" s="25"/>
      <c r="AD47" s="25"/>
      <c r="AE47" s="25"/>
      <c r="AG47" s="38">
        <f t="shared" si="1"/>
        <v>93.06</v>
      </c>
      <c r="AI47" s="47"/>
    </row>
    <row r="48" spans="1:35" x14ac:dyDescent="0.25">
      <c r="A48" t="s">
        <v>174</v>
      </c>
      <c r="B48" t="s">
        <v>169</v>
      </c>
      <c r="C48" s="26">
        <v>42593</v>
      </c>
      <c r="D48" s="12"/>
      <c r="E48" s="25" t="s">
        <v>121</v>
      </c>
      <c r="G48" s="25" t="s">
        <v>167</v>
      </c>
      <c r="I48" s="25"/>
      <c r="J48" s="25"/>
      <c r="K48" s="25"/>
      <c r="L48" s="25"/>
      <c r="N48" s="25" t="s">
        <v>168</v>
      </c>
      <c r="O48" s="25" t="s">
        <v>180</v>
      </c>
      <c r="P48" s="25">
        <v>5.19</v>
      </c>
      <c r="Q48" s="25">
        <v>1</v>
      </c>
      <c r="S48" s="25"/>
      <c r="T48" s="25"/>
      <c r="U48" s="25"/>
      <c r="W48" s="25"/>
      <c r="X48" s="25"/>
      <c r="Y48" s="25"/>
      <c r="Z48" s="25"/>
      <c r="AB48" s="25"/>
      <c r="AC48" s="25"/>
      <c r="AD48" s="25"/>
      <c r="AE48" s="25"/>
      <c r="AG48" s="38">
        <f t="shared" si="1"/>
        <v>5.19</v>
      </c>
      <c r="AI48" s="47"/>
    </row>
    <row r="49" spans="2:35" x14ac:dyDescent="0.25">
      <c r="C49" s="22"/>
      <c r="D49" s="18"/>
      <c r="E49" s="22"/>
      <c r="G49" s="28"/>
      <c r="H49" s="22"/>
      <c r="I49" s="22"/>
      <c r="J49" s="22"/>
      <c r="K49" s="22"/>
      <c r="L49" s="22"/>
      <c r="M49" s="22"/>
      <c r="N49" s="22"/>
      <c r="O49" s="22"/>
      <c r="P49" s="22"/>
      <c r="Q49" s="22"/>
      <c r="R49" s="22"/>
      <c r="S49" s="22"/>
      <c r="T49" s="22"/>
      <c r="U49" s="22"/>
      <c r="V49" s="22"/>
      <c r="W49" s="22"/>
      <c r="X49" s="22"/>
      <c r="Y49" s="22"/>
      <c r="Z49" s="22"/>
      <c r="AA49" s="22"/>
      <c r="AB49" s="22"/>
      <c r="AC49" s="22"/>
      <c r="AD49" s="22"/>
      <c r="AE49" s="22"/>
      <c r="AI49" s="47" t="s">
        <v>121</v>
      </c>
    </row>
    <row r="50" spans="2:35" x14ac:dyDescent="0.25">
      <c r="C50" s="22"/>
      <c r="D50" s="18"/>
      <c r="E50" s="22"/>
      <c r="G50" s="28"/>
      <c r="H50" s="22"/>
      <c r="I50" s="22"/>
      <c r="J50" s="22"/>
      <c r="K50" s="22"/>
      <c r="L50" s="22"/>
      <c r="M50" s="22"/>
      <c r="N50" s="22"/>
      <c r="O50" s="22"/>
      <c r="P50" s="22"/>
      <c r="Q50" s="22"/>
      <c r="R50" s="22"/>
      <c r="S50" s="22"/>
      <c r="T50" s="22"/>
      <c r="U50" s="22"/>
      <c r="V50" s="22"/>
      <c r="W50" s="22"/>
      <c r="X50" s="22"/>
      <c r="Y50" s="22"/>
      <c r="Z50" s="22"/>
      <c r="AA50" s="22"/>
      <c r="AB50" s="22"/>
      <c r="AC50" s="22"/>
      <c r="AD50" s="22"/>
      <c r="AE50" s="22"/>
      <c r="AI50" s="47" t="s">
        <v>116</v>
      </c>
    </row>
    <row r="51" spans="2:35" x14ac:dyDescent="0.25">
      <c r="C51" s="22" t="s">
        <v>38</v>
      </c>
      <c r="D51" s="22"/>
      <c r="E51" s="22"/>
      <c r="F51" s="27"/>
      <c r="G51" s="28"/>
      <c r="H51" s="29"/>
      <c r="I51" s="28"/>
      <c r="J51" s="28"/>
    </row>
    <row r="52" spans="2:35" ht="35.25" customHeight="1" x14ac:dyDescent="0.25">
      <c r="C52" s="93" t="s">
        <v>130</v>
      </c>
      <c r="D52" s="93"/>
      <c r="E52" s="93"/>
      <c r="F52" s="93"/>
      <c r="G52" s="93"/>
      <c r="H52" s="93"/>
      <c r="I52" s="93"/>
      <c r="J52" s="93"/>
      <c r="K52" s="93"/>
      <c r="L52" s="93"/>
      <c r="M52" s="93"/>
      <c r="N52" s="93"/>
      <c r="O52" s="93"/>
      <c r="P52" s="93"/>
      <c r="Q52" s="93"/>
      <c r="R52" s="93"/>
      <c r="S52" s="93"/>
      <c r="T52" s="93"/>
      <c r="U52" s="93"/>
      <c r="V52" s="93"/>
      <c r="W52" s="93"/>
    </row>
    <row r="53" spans="2:35" x14ac:dyDescent="0.25">
      <c r="C53" s="93"/>
      <c r="D53" s="93"/>
      <c r="E53" s="93"/>
      <c r="F53" s="93"/>
      <c r="G53" s="93"/>
      <c r="H53" s="93"/>
      <c r="I53" s="93"/>
      <c r="J53" s="93"/>
      <c r="K53" s="93"/>
      <c r="L53" s="93"/>
      <c r="M53" s="93"/>
      <c r="N53" s="93"/>
      <c r="O53" s="93"/>
      <c r="P53" s="93"/>
      <c r="Q53" s="93"/>
      <c r="R53" s="93"/>
      <c r="S53" s="93"/>
      <c r="T53" s="93"/>
      <c r="U53" s="93"/>
      <c r="V53" s="93"/>
      <c r="W53" s="93"/>
    </row>
    <row r="54" spans="2:35" x14ac:dyDescent="0.25">
      <c r="C54" s="22" t="s">
        <v>124</v>
      </c>
      <c r="D54" s="22"/>
      <c r="E54" s="22"/>
      <c r="F54" s="27"/>
      <c r="G54" s="28"/>
      <c r="H54" s="29"/>
      <c r="I54" s="28"/>
      <c r="J54" s="28"/>
    </row>
    <row r="55" spans="2:35" x14ac:dyDescent="0.25">
      <c r="B55" s="3"/>
      <c r="C55" s="23" t="s">
        <v>125</v>
      </c>
      <c r="D55" s="23"/>
      <c r="E55" s="23"/>
      <c r="F55" s="30"/>
      <c r="G55" s="22"/>
      <c r="H55" s="27"/>
      <c r="I55" s="28"/>
      <c r="J55" s="28"/>
    </row>
    <row r="56" spans="2:35" x14ac:dyDescent="0.25">
      <c r="B56" s="3"/>
      <c r="C56" s="23" t="s">
        <v>126</v>
      </c>
      <c r="D56" s="23"/>
      <c r="E56" s="23"/>
      <c r="F56" s="30"/>
      <c r="G56" s="22"/>
      <c r="H56" s="27"/>
      <c r="I56" s="28"/>
      <c r="J56" s="28"/>
    </row>
    <row r="57" spans="2:35" x14ac:dyDescent="0.25">
      <c r="B57" s="3"/>
      <c r="C57" s="23" t="s">
        <v>127</v>
      </c>
      <c r="D57" s="23"/>
      <c r="E57" s="23"/>
      <c r="F57" s="30"/>
      <c r="G57" s="22"/>
      <c r="H57" s="27"/>
      <c r="I57" s="28"/>
      <c r="J57" s="28"/>
    </row>
    <row r="58" spans="2:35" x14ac:dyDescent="0.25">
      <c r="B58" s="3"/>
      <c r="C58" s="23" t="s">
        <v>128</v>
      </c>
      <c r="D58" s="23"/>
      <c r="E58" s="23"/>
      <c r="F58" s="30"/>
      <c r="G58" s="22"/>
      <c r="H58" s="27"/>
      <c r="I58" s="28"/>
      <c r="J58" s="28"/>
    </row>
  </sheetData>
  <mergeCells count="8">
    <mergeCell ref="C52:W53"/>
    <mergeCell ref="AB7:AE7"/>
    <mergeCell ref="E7:E8"/>
    <mergeCell ref="G7:G8"/>
    <mergeCell ref="I7:L7"/>
    <mergeCell ref="N7:Q7"/>
    <mergeCell ref="S7:U7"/>
    <mergeCell ref="W7:Z7"/>
  </mergeCells>
  <dataValidations count="2">
    <dataValidation type="list" allowBlank="1" showInputMessage="1" showErrorMessage="1" sqref="E26:E48" xr:uid="{00000000-0002-0000-0400-000000000000}">
      <formula1>$AI$10:$AI$49</formula1>
    </dataValidation>
    <dataValidation type="list" allowBlank="1" showInputMessage="1" showErrorMessage="1" sqref="E9:E25" xr:uid="{00000000-0002-0000-0400-000001000000}">
      <formula1>$AI$8:$AI$9</formula1>
    </dataValidation>
  </dataValidations>
  <pageMargins left="0.25" right="0.25" top="0.75" bottom="0.75" header="0.3" footer="0.3"/>
  <pageSetup paperSize="9" scale="44" orientation="landscape"/>
  <drawing r:id="rId1"/>
  <legacyDrawing r:id="rId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5:R21"/>
  <sheetViews>
    <sheetView showGridLines="0" zoomScale="70" zoomScaleNormal="70" zoomScalePageLayoutView="70" workbookViewId="0">
      <selection activeCell="P19" sqref="P19"/>
    </sheetView>
  </sheetViews>
  <sheetFormatPr defaultColWidth="9.140625" defaultRowHeight="15" x14ac:dyDescent="0.25"/>
  <cols>
    <col min="1" max="1" width="1.85546875" customWidth="1"/>
    <col min="2" max="2" width="2.85546875" customWidth="1"/>
    <col min="3" max="3" width="14.28515625" customWidth="1"/>
    <col min="4" max="4" width="2.7109375" style="12" customWidth="1"/>
    <col min="5" max="5" width="29.85546875" customWidth="1"/>
    <col min="6" max="6" width="2.7109375" style="12" customWidth="1"/>
    <col min="7" max="7" width="17.7109375" customWidth="1"/>
    <col min="11" max="11" width="2.7109375" customWidth="1"/>
    <col min="12" max="12" width="21.42578125" customWidth="1"/>
    <col min="13" max="13" width="2.7109375" customWidth="1"/>
    <col min="14" max="14" width="29.85546875" customWidth="1"/>
    <col min="15" max="15" width="2.85546875" customWidth="1"/>
    <col min="18" max="18" width="16.140625" customWidth="1"/>
  </cols>
  <sheetData>
    <row r="5" spans="3:18" x14ac:dyDescent="0.25">
      <c r="C5" s="4" t="s">
        <v>131</v>
      </c>
      <c r="D5" s="11"/>
    </row>
    <row r="6" spans="3:18" x14ac:dyDescent="0.25">
      <c r="C6" s="6" t="s">
        <v>64</v>
      </c>
    </row>
    <row r="7" spans="3:18" s="14" customFormat="1" x14ac:dyDescent="0.25">
      <c r="C7" s="89" t="s">
        <v>94</v>
      </c>
      <c r="D7" s="15"/>
      <c r="E7" s="92" t="s">
        <v>6</v>
      </c>
      <c r="F7" s="15"/>
      <c r="G7" s="91" t="s">
        <v>41</v>
      </c>
      <c r="H7" s="91"/>
      <c r="I7" s="91"/>
      <c r="J7" s="91"/>
      <c r="L7" s="36" t="s">
        <v>69</v>
      </c>
      <c r="N7" s="36" t="s">
        <v>68</v>
      </c>
      <c r="P7" s="36" t="s">
        <v>65</v>
      </c>
      <c r="R7" s="47"/>
    </row>
    <row r="8" spans="3:18" s="14" customFormat="1" x14ac:dyDescent="0.25">
      <c r="C8" s="90"/>
      <c r="D8" s="15"/>
      <c r="E8" s="92"/>
      <c r="F8" s="15"/>
      <c r="G8" s="39" t="s">
        <v>37</v>
      </c>
      <c r="H8" s="39" t="s">
        <v>8</v>
      </c>
      <c r="I8" s="39" t="s">
        <v>39</v>
      </c>
      <c r="J8" s="39" t="s">
        <v>7</v>
      </c>
      <c r="L8" s="37" t="s">
        <v>70</v>
      </c>
      <c r="N8" s="37"/>
      <c r="P8" s="37"/>
      <c r="R8" s="47"/>
    </row>
    <row r="9" spans="3:18" x14ac:dyDescent="0.25">
      <c r="C9" s="25"/>
      <c r="E9" s="25"/>
      <c r="G9" s="25"/>
      <c r="H9" s="25"/>
      <c r="I9" s="25"/>
      <c r="J9" s="25"/>
      <c r="L9" s="35"/>
      <c r="N9" s="35" t="s">
        <v>192</v>
      </c>
      <c r="P9" s="38">
        <f>I9*J9</f>
        <v>0</v>
      </c>
      <c r="R9" s="47" t="s">
        <v>120</v>
      </c>
    </row>
    <row r="10" spans="3:18" x14ac:dyDescent="0.25">
      <c r="C10" s="25"/>
      <c r="E10" s="25"/>
      <c r="G10" s="25"/>
      <c r="H10" s="25"/>
      <c r="I10" s="25"/>
      <c r="J10" s="25"/>
      <c r="L10" s="35"/>
      <c r="N10" s="35"/>
      <c r="P10" s="38">
        <f t="shared" ref="P10:P12" si="0">I10*J10</f>
        <v>0</v>
      </c>
      <c r="R10" s="47" t="s">
        <v>115</v>
      </c>
    </row>
    <row r="11" spans="3:18" x14ac:dyDescent="0.25">
      <c r="C11" s="25"/>
      <c r="E11" s="25"/>
      <c r="G11" s="25"/>
      <c r="H11" s="25"/>
      <c r="I11" s="25"/>
      <c r="J11" s="25"/>
      <c r="L11" s="35"/>
      <c r="N11" s="35"/>
      <c r="P11" s="38">
        <f t="shared" si="0"/>
        <v>0</v>
      </c>
      <c r="R11" s="47"/>
    </row>
    <row r="12" spans="3:18" x14ac:dyDescent="0.25">
      <c r="C12" s="25"/>
      <c r="E12" s="25"/>
      <c r="G12" s="25"/>
      <c r="H12" s="25"/>
      <c r="I12" s="25"/>
      <c r="J12" s="25"/>
      <c r="L12" s="35"/>
      <c r="N12" s="35"/>
      <c r="P12" s="38">
        <f t="shared" si="0"/>
        <v>0</v>
      </c>
      <c r="R12" s="47" t="s">
        <v>121</v>
      </c>
    </row>
    <row r="13" spans="3:18" x14ac:dyDescent="0.25">
      <c r="C13" s="6"/>
      <c r="R13" s="47" t="s">
        <v>116</v>
      </c>
    </row>
    <row r="14" spans="3:18" x14ac:dyDescent="0.25">
      <c r="C14" s="6"/>
      <c r="R14" s="47"/>
    </row>
    <row r="15" spans="3:18" x14ac:dyDescent="0.25">
      <c r="C15" s="6"/>
    </row>
    <row r="16" spans="3:18" x14ac:dyDescent="0.25">
      <c r="C16" s="6"/>
    </row>
    <row r="17" spans="3:4" x14ac:dyDescent="0.25">
      <c r="C17" s="6"/>
    </row>
    <row r="18" spans="3:4" x14ac:dyDescent="0.25">
      <c r="C18" s="6"/>
    </row>
    <row r="19" spans="3:4" x14ac:dyDescent="0.25">
      <c r="C19" s="6" t="s">
        <v>38</v>
      </c>
      <c r="D19" s="13"/>
    </row>
    <row r="20" spans="3:4" x14ac:dyDescent="0.25">
      <c r="C20" s="6" t="s">
        <v>66</v>
      </c>
      <c r="D20" s="13"/>
    </row>
    <row r="21" spans="3:4" x14ac:dyDescent="0.25">
      <c r="C21" s="6" t="s">
        <v>67</v>
      </c>
      <c r="D21" s="13"/>
    </row>
  </sheetData>
  <mergeCells count="3">
    <mergeCell ref="C7:C8"/>
    <mergeCell ref="E7:E8"/>
    <mergeCell ref="G7:J7"/>
  </mergeCells>
  <dataValidations count="3">
    <dataValidation type="list" allowBlank="1" showInputMessage="1" showErrorMessage="1" sqref="E9:E12" xr:uid="{00000000-0002-0000-0500-000000000000}">
      <formula1>AcivitiesSelect</formula1>
    </dataValidation>
    <dataValidation type="list" allowBlank="1" showInputMessage="1" showErrorMessage="1" sqref="C9:C10" xr:uid="{00000000-0002-0000-0500-000001000000}">
      <formula1>$R$8:$R$10</formula1>
    </dataValidation>
    <dataValidation type="list" allowBlank="1" showInputMessage="1" showErrorMessage="1" sqref="C11:C12" xr:uid="{00000000-0002-0000-0500-000002000000}">
      <formula1>$R$11:$R$13</formula1>
    </dataValidation>
  </dataValidations>
  <pageMargins left="0.25" right="0.25" top="0.75" bottom="0.75" header="0.3" footer="0.3"/>
  <pageSetup paperSize="9" scale="85" orientation="landscape"/>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5:S26"/>
  <sheetViews>
    <sheetView zoomScale="82" zoomScaleNormal="82" zoomScalePageLayoutView="82" workbookViewId="0">
      <selection activeCell="Q18" sqref="Q18"/>
    </sheetView>
  </sheetViews>
  <sheetFormatPr defaultColWidth="9.140625" defaultRowHeight="15" x14ac:dyDescent="0.25"/>
  <cols>
    <col min="1" max="1" width="1.85546875" style="50" customWidth="1"/>
    <col min="2" max="2" width="2.85546875" style="50" customWidth="1"/>
    <col min="3" max="3" width="22.42578125" style="50" customWidth="1"/>
    <col min="4" max="4" width="2.7109375" style="50" customWidth="1"/>
    <col min="5" max="5" width="14.28515625" style="50" customWidth="1"/>
    <col min="6" max="6" width="2.7109375" style="51" customWidth="1"/>
    <col min="7" max="7" width="18.140625" style="50" customWidth="1"/>
    <col min="8" max="10" width="9.140625" style="50"/>
    <col min="11" max="11" width="2.7109375" style="50" customWidth="1"/>
    <col min="12" max="12" width="14.140625" style="50" customWidth="1"/>
    <col min="13" max="13" width="2.7109375" style="50" customWidth="1"/>
    <col min="14" max="14" width="29.85546875" style="50" customWidth="1"/>
    <col min="15" max="15" width="2.7109375" style="51" customWidth="1"/>
    <col min="16" max="16" width="2.85546875" style="50" customWidth="1"/>
    <col min="17" max="18" width="9.140625" style="50"/>
    <col min="19" max="19" width="19.28515625" style="50" customWidth="1"/>
    <col min="20" max="16384" width="9.140625" style="50"/>
  </cols>
  <sheetData>
    <row r="5" spans="3:19" x14ac:dyDescent="0.25">
      <c r="C5" s="48" t="s">
        <v>132</v>
      </c>
      <c r="D5" s="48"/>
      <c r="E5" s="48"/>
      <c r="F5" s="49"/>
    </row>
    <row r="6" spans="3:19" x14ac:dyDescent="0.25">
      <c r="C6" s="52" t="s">
        <v>106</v>
      </c>
      <c r="D6" s="53"/>
      <c r="E6" s="53"/>
    </row>
    <row r="7" spans="3:19" s="55" customFormat="1" x14ac:dyDescent="0.25">
      <c r="C7" s="44" t="s">
        <v>90</v>
      </c>
      <c r="D7" s="54"/>
      <c r="E7" s="89" t="s">
        <v>94</v>
      </c>
      <c r="F7" s="54"/>
      <c r="G7" s="91" t="s">
        <v>71</v>
      </c>
      <c r="H7" s="91"/>
      <c r="I7" s="91"/>
      <c r="J7" s="91"/>
      <c r="L7" s="92" t="s">
        <v>133</v>
      </c>
      <c r="N7" s="92" t="s">
        <v>72</v>
      </c>
      <c r="O7" s="54"/>
      <c r="Q7" s="36" t="s">
        <v>65</v>
      </c>
    </row>
    <row r="8" spans="3:19" s="55" customFormat="1" x14ac:dyDescent="0.25">
      <c r="C8" s="41" t="s">
        <v>104</v>
      </c>
      <c r="D8" s="56"/>
      <c r="E8" s="90"/>
      <c r="F8" s="54"/>
      <c r="G8" s="39" t="s">
        <v>37</v>
      </c>
      <c r="H8" s="39" t="s">
        <v>8</v>
      </c>
      <c r="I8" s="39" t="s">
        <v>39</v>
      </c>
      <c r="J8" s="39" t="s">
        <v>7</v>
      </c>
      <c r="L8" s="92"/>
      <c r="N8" s="92"/>
      <c r="O8" s="54"/>
      <c r="Q8" s="37"/>
    </row>
    <row r="9" spans="3:19" x14ac:dyDescent="0.25">
      <c r="C9" s="25"/>
      <c r="D9" s="51"/>
      <c r="E9" s="25" t="s">
        <v>120</v>
      </c>
      <c r="G9" s="25" t="s">
        <v>189</v>
      </c>
      <c r="H9" s="25" t="s">
        <v>180</v>
      </c>
      <c r="I9" s="25">
        <v>2837</v>
      </c>
      <c r="J9" s="25">
        <v>1</v>
      </c>
      <c r="L9" s="25" t="s">
        <v>190</v>
      </c>
      <c r="N9" s="25" t="s">
        <v>191</v>
      </c>
      <c r="Q9" s="38">
        <f>I9*J9</f>
        <v>2837</v>
      </c>
      <c r="S9" s="57" t="s">
        <v>120</v>
      </c>
    </row>
    <row r="10" spans="3:19" x14ac:dyDescent="0.25">
      <c r="C10" s="25"/>
      <c r="D10" s="51"/>
      <c r="E10" s="25"/>
      <c r="G10" s="25"/>
      <c r="H10" s="25"/>
      <c r="I10" s="25"/>
      <c r="J10" s="25"/>
      <c r="L10" s="25"/>
      <c r="N10" s="25"/>
      <c r="Q10" s="38">
        <f t="shared" ref="Q10:Q12" si="0">I10*J10</f>
        <v>0</v>
      </c>
      <c r="S10" s="57" t="s">
        <v>115</v>
      </c>
    </row>
    <row r="11" spans="3:19" x14ac:dyDescent="0.25">
      <c r="C11" s="25"/>
      <c r="D11" s="51"/>
      <c r="E11" s="25" t="s">
        <v>121</v>
      </c>
      <c r="G11" s="25" t="s">
        <v>189</v>
      </c>
      <c r="H11" s="25" t="s">
        <v>180</v>
      </c>
      <c r="I11" s="25">
        <v>2999</v>
      </c>
      <c r="J11" s="25">
        <v>1</v>
      </c>
      <c r="L11" s="25" t="s">
        <v>190</v>
      </c>
      <c r="N11" s="25" t="s">
        <v>191</v>
      </c>
      <c r="Q11" s="38">
        <f t="shared" si="0"/>
        <v>2999</v>
      </c>
      <c r="S11" s="57"/>
    </row>
    <row r="12" spans="3:19" x14ac:dyDescent="0.25">
      <c r="C12" s="25"/>
      <c r="D12" s="51"/>
      <c r="E12" s="25"/>
      <c r="G12" s="25"/>
      <c r="H12" s="25"/>
      <c r="I12" s="25"/>
      <c r="J12" s="25"/>
      <c r="L12" s="25"/>
      <c r="N12" s="25"/>
      <c r="Q12" s="38">
        <f t="shared" si="0"/>
        <v>0</v>
      </c>
      <c r="S12" s="57" t="s">
        <v>121</v>
      </c>
    </row>
    <row r="13" spans="3:19" x14ac:dyDescent="0.25">
      <c r="C13" s="52"/>
      <c r="D13" s="51"/>
      <c r="E13" s="52"/>
      <c r="G13" s="52"/>
      <c r="H13" s="52"/>
      <c r="I13" s="52"/>
      <c r="J13" s="52"/>
      <c r="K13" s="52"/>
      <c r="L13" s="52"/>
      <c r="M13" s="52"/>
      <c r="N13" s="52"/>
      <c r="S13" s="57" t="s">
        <v>116</v>
      </c>
    </row>
    <row r="14" spans="3:19" x14ac:dyDescent="0.25">
      <c r="C14" s="52"/>
      <c r="D14" s="51"/>
      <c r="E14" s="52"/>
      <c r="G14" s="52"/>
      <c r="H14" s="52"/>
      <c r="I14" s="52"/>
      <c r="J14" s="52"/>
      <c r="K14" s="52"/>
      <c r="L14" s="52"/>
      <c r="M14" s="52"/>
      <c r="N14" s="52"/>
    </row>
    <row r="15" spans="3:19" x14ac:dyDescent="0.25">
      <c r="C15" s="52"/>
      <c r="D15" s="51"/>
      <c r="E15" s="52"/>
      <c r="G15" s="52"/>
      <c r="H15" s="52"/>
      <c r="I15" s="52"/>
      <c r="J15" s="52"/>
      <c r="K15" s="52"/>
      <c r="L15" s="52"/>
      <c r="M15" s="52"/>
      <c r="N15" s="52"/>
    </row>
    <row r="16" spans="3:19" x14ac:dyDescent="0.25">
      <c r="C16" s="52"/>
      <c r="D16" s="51"/>
      <c r="E16" s="52"/>
      <c r="G16" s="52"/>
      <c r="H16" s="52"/>
      <c r="I16" s="52"/>
      <c r="J16" s="52"/>
      <c r="K16" s="52"/>
      <c r="L16" s="52"/>
      <c r="M16" s="52"/>
      <c r="N16" s="52"/>
    </row>
    <row r="17" spans="2:15" x14ac:dyDescent="0.25">
      <c r="C17" s="58" t="s">
        <v>38</v>
      </c>
      <c r="D17" s="51"/>
      <c r="E17" s="52"/>
      <c r="G17" s="52"/>
      <c r="H17" s="52"/>
      <c r="I17" s="52"/>
      <c r="J17" s="52"/>
      <c r="K17" s="52"/>
      <c r="L17" s="52"/>
      <c r="M17" s="52"/>
      <c r="N17" s="52"/>
    </row>
    <row r="18" spans="2:15" x14ac:dyDescent="0.25">
      <c r="C18" s="52" t="s">
        <v>134</v>
      </c>
      <c r="D18" s="52"/>
      <c r="E18" s="52"/>
      <c r="F18" s="59"/>
      <c r="G18" s="60"/>
      <c r="H18" s="60"/>
      <c r="I18" s="60"/>
      <c r="J18" s="60"/>
      <c r="K18" s="60"/>
      <c r="L18" s="60"/>
    </row>
    <row r="19" spans="2:15" x14ac:dyDescent="0.25">
      <c r="C19" s="52" t="s">
        <v>73</v>
      </c>
      <c r="D19" s="52"/>
      <c r="E19" s="52"/>
      <c r="F19" s="59"/>
      <c r="G19" s="60"/>
      <c r="H19" s="60"/>
      <c r="I19" s="60"/>
      <c r="J19" s="60"/>
      <c r="K19" s="60"/>
      <c r="L19" s="60"/>
    </row>
    <row r="20" spans="2:15" x14ac:dyDescent="0.25">
      <c r="C20" s="58" t="s">
        <v>80</v>
      </c>
      <c r="D20" s="52"/>
      <c r="E20" s="52"/>
      <c r="F20" s="59"/>
      <c r="G20" s="60"/>
      <c r="H20" s="60"/>
      <c r="I20" s="60"/>
      <c r="J20" s="60"/>
      <c r="K20" s="60"/>
      <c r="L20" s="60"/>
    </row>
    <row r="21" spans="2:15" x14ac:dyDescent="0.25">
      <c r="C21" s="52" t="s">
        <v>81</v>
      </c>
      <c r="D21" s="52"/>
      <c r="E21" s="52"/>
      <c r="F21" s="59"/>
      <c r="G21" s="60"/>
      <c r="H21" s="60"/>
      <c r="I21" s="60"/>
      <c r="J21" s="60"/>
      <c r="K21" s="60"/>
      <c r="L21" s="60"/>
    </row>
    <row r="22" spans="2:15" x14ac:dyDescent="0.25">
      <c r="B22" s="61"/>
      <c r="C22" s="62" t="s">
        <v>82</v>
      </c>
      <c r="D22" s="62"/>
      <c r="E22" s="62"/>
      <c r="F22" s="63"/>
      <c r="G22" s="60"/>
      <c r="H22" s="60"/>
      <c r="I22" s="60"/>
      <c r="J22" s="60"/>
      <c r="K22" s="60"/>
      <c r="L22" s="60"/>
      <c r="N22" s="61"/>
      <c r="O22" s="64"/>
    </row>
    <row r="23" spans="2:15" x14ac:dyDescent="0.25">
      <c r="B23" s="61"/>
      <c r="C23" s="62" t="s">
        <v>83</v>
      </c>
      <c r="D23" s="62"/>
      <c r="E23" s="62"/>
      <c r="F23" s="63"/>
      <c r="G23" s="60"/>
      <c r="H23" s="60"/>
      <c r="I23" s="60"/>
      <c r="J23" s="60"/>
      <c r="K23" s="60"/>
      <c r="L23" s="60"/>
      <c r="N23" s="61"/>
      <c r="O23" s="64"/>
    </row>
    <row r="24" spans="2:15" x14ac:dyDescent="0.25">
      <c r="B24" s="61"/>
      <c r="C24" s="62" t="s">
        <v>84</v>
      </c>
      <c r="D24" s="62"/>
      <c r="E24" s="62"/>
      <c r="F24" s="63"/>
      <c r="G24" s="60"/>
      <c r="H24" s="60"/>
      <c r="I24" s="60"/>
      <c r="J24" s="60"/>
      <c r="K24" s="60"/>
      <c r="L24" s="60"/>
      <c r="N24" s="61"/>
      <c r="O24" s="64"/>
    </row>
    <row r="25" spans="2:15" x14ac:dyDescent="0.25">
      <c r="B25" s="61"/>
      <c r="C25" s="62" t="s">
        <v>85</v>
      </c>
      <c r="D25" s="62"/>
      <c r="E25" s="62"/>
      <c r="F25" s="63"/>
      <c r="G25" s="60"/>
      <c r="H25" s="60"/>
      <c r="I25" s="60"/>
      <c r="J25" s="60"/>
      <c r="K25" s="60"/>
      <c r="L25" s="60"/>
      <c r="N25" s="61"/>
      <c r="O25" s="64"/>
    </row>
    <row r="26" spans="2:15" x14ac:dyDescent="0.25">
      <c r="C26" s="52" t="s">
        <v>86</v>
      </c>
      <c r="D26" s="60"/>
      <c r="E26" s="60"/>
      <c r="F26" s="65"/>
      <c r="G26" s="60"/>
      <c r="H26" s="60"/>
      <c r="I26" s="60"/>
      <c r="J26" s="60"/>
      <c r="K26" s="60"/>
      <c r="L26" s="60"/>
    </row>
  </sheetData>
  <mergeCells count="4">
    <mergeCell ref="L7:L8"/>
    <mergeCell ref="E7:E8"/>
    <mergeCell ref="N7:N8"/>
    <mergeCell ref="G7:J7"/>
  </mergeCells>
  <dataValidations count="3">
    <dataValidation type="list" allowBlank="1" showInputMessage="1" showErrorMessage="1" sqref="L9:L17" xr:uid="{00000000-0002-0000-0600-000000000000}">
      <formula1>Value_select</formula1>
    </dataValidation>
    <dataValidation type="list" allowBlank="1" showInputMessage="1" showErrorMessage="1" sqref="E9:E10" xr:uid="{00000000-0002-0000-0600-000001000000}">
      <formula1>$S$8:$S$10</formula1>
    </dataValidation>
    <dataValidation type="list" allowBlank="1" showInputMessage="1" showErrorMessage="1" sqref="E11:E12" xr:uid="{00000000-0002-0000-0600-000002000000}">
      <formula1>$S$11:$S$13</formula1>
    </dataValidation>
  </dataValidations>
  <pageMargins left="0.25" right="0.25" top="0.75" bottom="0.75" header="0.3" footer="0.3"/>
  <pageSetup paperSize="9" scale="88" orientation="landscape"/>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C2:L19"/>
  <sheetViews>
    <sheetView showGridLines="0" zoomScale="70" zoomScaleNormal="70" zoomScalePageLayoutView="70" workbookViewId="0">
      <selection activeCell="J22" sqref="J22"/>
    </sheetView>
  </sheetViews>
  <sheetFormatPr defaultColWidth="9.140625" defaultRowHeight="15" x14ac:dyDescent="0.25"/>
  <cols>
    <col min="1" max="1" width="27.140625" customWidth="1"/>
    <col min="2" max="2" width="13.42578125" customWidth="1"/>
    <col min="3" max="3" width="33.42578125" customWidth="1"/>
    <col min="4" max="4" width="18.7109375" customWidth="1"/>
    <col min="5" max="5" width="3.7109375" customWidth="1"/>
    <col min="6" max="6" width="18.7109375" customWidth="1"/>
    <col min="7" max="7" width="3.7109375" customWidth="1"/>
    <col min="8" max="8" width="18.7109375" customWidth="1"/>
    <col min="9" max="9" width="3.7109375" customWidth="1"/>
    <col min="10" max="10" width="18.7109375" customWidth="1"/>
    <col min="11" max="11" width="3.7109375" customWidth="1"/>
    <col min="12" max="12" width="18.7109375" customWidth="1"/>
    <col min="13" max="13" width="3.7109375" customWidth="1"/>
  </cols>
  <sheetData>
    <row r="2" spans="3:12" ht="21" x14ac:dyDescent="0.35">
      <c r="C2" s="5" t="s">
        <v>58</v>
      </c>
      <c r="J2" s="6"/>
    </row>
    <row r="4" spans="3:12" x14ac:dyDescent="0.25">
      <c r="D4" s="4" t="s">
        <v>17</v>
      </c>
      <c r="E4" s="4"/>
      <c r="F4" s="4" t="s">
        <v>89</v>
      </c>
      <c r="G4" s="4"/>
      <c r="H4" s="4"/>
      <c r="I4" s="4"/>
      <c r="J4" s="4"/>
      <c r="K4" s="4"/>
      <c r="L4" s="4"/>
    </row>
    <row r="6" spans="3:12" x14ac:dyDescent="0.25">
      <c r="C6" s="4" t="s">
        <v>135</v>
      </c>
      <c r="D6" s="94" t="str">
        <f>SICS!D16</f>
        <v>Mulch sowing without catch crop (MSoCC/MSoZF)</v>
      </c>
      <c r="E6" s="10"/>
      <c r="F6" s="94" t="str">
        <f>SICS!F16</f>
        <v>Mulch sowing with catch crop (MSwCC/MSmZF)</v>
      </c>
      <c r="G6" s="9"/>
    </row>
    <row r="7" spans="3:12" x14ac:dyDescent="0.25">
      <c r="C7" s="6"/>
      <c r="D7" s="94"/>
      <c r="E7" s="10"/>
      <c r="F7" s="94"/>
      <c r="G7" s="9"/>
    </row>
    <row r="8" spans="3:12" x14ac:dyDescent="0.25">
      <c r="C8" s="6"/>
      <c r="D8" s="94"/>
      <c r="E8" s="10"/>
      <c r="F8" s="94"/>
      <c r="G8" s="9"/>
    </row>
    <row r="9" spans="3:12" ht="6" customHeight="1" x14ac:dyDescent="0.25">
      <c r="D9" s="6"/>
      <c r="E9" s="6"/>
      <c r="F9" s="6"/>
    </row>
    <row r="10" spans="3:12" x14ac:dyDescent="0.25">
      <c r="C10" t="s">
        <v>59</v>
      </c>
      <c r="D10" s="24">
        <f>SUM('Investment costs'!$AG$9:$AG$26, 'Investment costs'!$E$9:$E$9, Summary!D$4)</f>
        <v>929.57000000000028</v>
      </c>
      <c r="E10" s="18"/>
      <c r="F10" s="24">
        <f>SUM('Investment costs'!$AG$29:$AG$48,'Investment costs'!$E$29:$E$29,Summary!F$4)</f>
        <v>1035.7000000000003</v>
      </c>
      <c r="G10" s="18"/>
    </row>
    <row r="11" spans="3:12" ht="6" customHeight="1" x14ac:dyDescent="0.25">
      <c r="C11" s="7" t="s">
        <v>19</v>
      </c>
    </row>
    <row r="12" spans="3:12" x14ac:dyDescent="0.25">
      <c r="C12" t="s">
        <v>60</v>
      </c>
      <c r="D12" s="24">
        <f>SUM('Maintenance costs'!$AG$9:$AG$26,'Maintenance costs'!$E$9:$E$10,Summary!D$4)</f>
        <v>225.61</v>
      </c>
      <c r="F12" s="24">
        <f>SUM('Maintenance costs'!$AG$29:$AG$48,'Maintenance costs'!$E$11:$E$12,Summary!F$4)</f>
        <v>258.32</v>
      </c>
    </row>
    <row r="13" spans="3:12" ht="5.25" customHeight="1" x14ac:dyDescent="0.25"/>
    <row r="14" spans="3:12" x14ac:dyDescent="0.25">
      <c r="C14" t="s">
        <v>61</v>
      </c>
      <c r="D14" s="24">
        <f>SUM('Production costs'!$AG$9:$AG$26,'Production costs'!$E$9:$E$10,Summary!D$4)</f>
        <v>1942.3600000000001</v>
      </c>
      <c r="F14" s="24">
        <f>SUM('Production costs'!$AG$29:$AG$48,'Production costs'!$E$9:$E$10,Summary!F$4)</f>
        <v>2071.23</v>
      </c>
    </row>
    <row r="15" spans="3:12" ht="6" customHeight="1" x14ac:dyDescent="0.25"/>
    <row r="16" spans="3:12" x14ac:dyDescent="0.25">
      <c r="C16" s="43" t="s">
        <v>62</v>
      </c>
      <c r="D16" s="42">
        <f>SUM(Benefits!$Q$9:$Q$10,Benefits!$E$9:$E$10,Summary!D$4)</f>
        <v>2837</v>
      </c>
      <c r="F16" s="42">
        <f>SUM(Benefits!$Q$11:$Q$12,Benefits!$E$11:$E$12,Summary!F$4)</f>
        <v>2999</v>
      </c>
    </row>
    <row r="19" spans="3:6" x14ac:dyDescent="0.25">
      <c r="C19" t="s">
        <v>193</v>
      </c>
      <c r="D19">
        <f>D16-D14-D12-D10</f>
        <v>-260.54000000000042</v>
      </c>
      <c r="E19">
        <f t="shared" ref="E19:F19" si="0">E16-E14-E12-E10</f>
        <v>0</v>
      </c>
      <c r="F19">
        <f t="shared" si="0"/>
        <v>-366.25000000000023</v>
      </c>
    </row>
  </sheetData>
  <mergeCells count="2">
    <mergeCell ref="D6:D8"/>
    <mergeCell ref="F6:F8"/>
  </mergeCells>
  <pageMargins left="0.25" right="0.25" top="0.75" bottom="0.75" header="0.3" footer="0.3"/>
  <pageSetup paperSize="9" scale="80" orientation="landscape"/>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General information</vt:lpstr>
      <vt:lpstr>Overview</vt:lpstr>
      <vt:lpstr>SICS</vt:lpstr>
      <vt:lpstr>Investment costs</vt:lpstr>
      <vt:lpstr>Maintenance costs</vt:lpstr>
      <vt:lpstr>Production costs</vt:lpstr>
      <vt:lpstr>Equipment costs</vt:lpstr>
      <vt:lpstr>Benefits</vt:lpstr>
      <vt:lpstr>Summary</vt:lpstr>
      <vt:lpstr>Codes</vt:lpstr>
      <vt:lpstr>AcivitiesSelect</vt:lpstr>
      <vt:lpstr>Activities</vt:lpstr>
      <vt:lpstr>Dropdown_list_Production_costs</vt:lpstr>
      <vt:lpstr>Production_Activity</vt:lpstr>
      <vt:lpstr>Treatmentselect</vt:lpstr>
      <vt:lpstr>Value_select</vt:lpstr>
    </vt:vector>
  </TitlesOfParts>
  <Company>Wageningen 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Fleskens, Luuk</dc:creator>
  <cp:lastModifiedBy>Abdallah Alaoui</cp:lastModifiedBy>
  <cp:lastPrinted>2018-01-11T08:01:51Z</cp:lastPrinted>
  <dcterms:created xsi:type="dcterms:W3CDTF">2015-11-22T18:53:42Z</dcterms:created>
  <dcterms:modified xsi:type="dcterms:W3CDTF">2022-05-04T13:22:57Z</dcterms:modified>
</cp:coreProperties>
</file>